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xVal>
          <yVal>
            <numRef>
              <f>gráficos!$B$7:$B$563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  <c r="AA2" t="n">
        <v>569.721575166191</v>
      </c>
      <c r="AB2" t="n">
        <v>779.5181934843866</v>
      </c>
      <c r="AC2" t="n">
        <v>705.122071158892</v>
      </c>
      <c r="AD2" t="n">
        <v>569721.575166191</v>
      </c>
      <c r="AE2" t="n">
        <v>779518.1934843867</v>
      </c>
      <c r="AF2" t="n">
        <v>3.884551866836031e-06</v>
      </c>
      <c r="AG2" t="n">
        <v>41</v>
      </c>
      <c r="AH2" t="n">
        <v>705122.071158892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  <c r="AA3" t="n">
        <v>507.148885199688</v>
      </c>
      <c r="AB3" t="n">
        <v>693.9034785599634</v>
      </c>
      <c r="AC3" t="n">
        <v>627.6783044658484</v>
      </c>
      <c r="AD3" t="n">
        <v>507148.885199688</v>
      </c>
      <c r="AE3" t="n">
        <v>693903.4785599634</v>
      </c>
      <c r="AF3" t="n">
        <v>4.262321266263961e-06</v>
      </c>
      <c r="AG3" t="n">
        <v>37</v>
      </c>
      <c r="AH3" t="n">
        <v>627678.3044658485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  <c r="AA4" t="n">
        <v>474.9407875247931</v>
      </c>
      <c r="AB4" t="n">
        <v>649.8349384001863</v>
      </c>
      <c r="AC4" t="n">
        <v>587.8156039283359</v>
      </c>
      <c r="AD4" t="n">
        <v>474940.7875247931</v>
      </c>
      <c r="AE4" t="n">
        <v>649834.9384001862</v>
      </c>
      <c r="AF4" t="n">
        <v>4.508100400097255e-06</v>
      </c>
      <c r="AG4" t="n">
        <v>35</v>
      </c>
      <c r="AH4" t="n">
        <v>587815.6039283359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  <c r="AA5" t="n">
        <v>455.3400787282819</v>
      </c>
      <c r="AB5" t="n">
        <v>623.0163839025566</v>
      </c>
      <c r="AC5" t="n">
        <v>563.5565746318823</v>
      </c>
      <c r="AD5" t="n">
        <v>455340.0787282819</v>
      </c>
      <c r="AE5" t="n">
        <v>623016.3839025566</v>
      </c>
      <c r="AF5" t="n">
        <v>4.725372047343216e-06</v>
      </c>
      <c r="AG5" t="n">
        <v>34</v>
      </c>
      <c r="AH5" t="n">
        <v>563556.5746318824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  <c r="AA6" t="n">
        <v>439.0756733558173</v>
      </c>
      <c r="AB6" t="n">
        <v>600.7627069370266</v>
      </c>
      <c r="AC6" t="n">
        <v>543.4267573627109</v>
      </c>
      <c r="AD6" t="n">
        <v>439075.6733558173</v>
      </c>
      <c r="AE6" t="n">
        <v>600762.7069370266</v>
      </c>
      <c r="AF6" t="n">
        <v>4.880987967784011e-06</v>
      </c>
      <c r="AG6" t="n">
        <v>33</v>
      </c>
      <c r="AH6" t="n">
        <v>543426.7573627109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  <c r="AA7" t="n">
        <v>425.0814384367126</v>
      </c>
      <c r="AB7" t="n">
        <v>581.6151773386356</v>
      </c>
      <c r="AC7" t="n">
        <v>526.1066411154637</v>
      </c>
      <c r="AD7" t="n">
        <v>425081.4384367126</v>
      </c>
      <c r="AE7" t="n">
        <v>581615.1773386355</v>
      </c>
      <c r="AF7" t="n">
        <v>4.988147187979106e-06</v>
      </c>
      <c r="AG7" t="n">
        <v>32</v>
      </c>
      <c r="AH7" t="n">
        <v>526106.6411154637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  <c r="AA8" t="n">
        <v>410.6837615148243</v>
      </c>
      <c r="AB8" t="n">
        <v>561.9156405934309</v>
      </c>
      <c r="AC8" t="n">
        <v>508.2872005087478</v>
      </c>
      <c r="AD8" t="n">
        <v>410683.7615148242</v>
      </c>
      <c r="AE8" t="n">
        <v>561915.640593431</v>
      </c>
      <c r="AF8" t="n">
        <v>5.100248509443042e-06</v>
      </c>
      <c r="AG8" t="n">
        <v>31</v>
      </c>
      <c r="AH8" t="n">
        <v>508287.2005087478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  <c r="AA9" t="n">
        <v>407.7982094293592</v>
      </c>
      <c r="AB9" t="n">
        <v>557.9675009285241</v>
      </c>
      <c r="AC9" t="n">
        <v>504.7158657522111</v>
      </c>
      <c r="AD9" t="n">
        <v>407798.2094293592</v>
      </c>
      <c r="AE9" t="n">
        <v>557967.5009285242</v>
      </c>
      <c r="AF9" t="n">
        <v>5.175344340918344e-06</v>
      </c>
      <c r="AG9" t="n">
        <v>31</v>
      </c>
      <c r="AH9" t="n">
        <v>504715.8657522111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  <c r="AA10" t="n">
        <v>394.9239171276852</v>
      </c>
      <c r="AB10" t="n">
        <v>540.3523262276829</v>
      </c>
      <c r="AC10" t="n">
        <v>488.7818586017651</v>
      </c>
      <c r="AD10" t="n">
        <v>394923.9171276852</v>
      </c>
      <c r="AE10" t="n">
        <v>540352.3262276829</v>
      </c>
      <c r="AF10" t="n">
        <v>5.253875535470768e-06</v>
      </c>
      <c r="AG10" t="n">
        <v>30</v>
      </c>
      <c r="AH10" t="n">
        <v>488781.8586017651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  <c r="AA11" t="n">
        <v>392.6126109911791</v>
      </c>
      <c r="AB11" t="n">
        <v>537.1898952040852</v>
      </c>
      <c r="AC11" t="n">
        <v>485.9212455565598</v>
      </c>
      <c r="AD11" t="n">
        <v>392612.6109911791</v>
      </c>
      <c r="AE11" t="n">
        <v>537189.8952040853</v>
      </c>
      <c r="AF11" t="n">
        <v>5.311252125811448e-06</v>
      </c>
      <c r="AG11" t="n">
        <v>30</v>
      </c>
      <c r="AH11" t="n">
        <v>485921.2455565598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  <c r="AA12" t="n">
        <v>390.6249014268178</v>
      </c>
      <c r="AB12" t="n">
        <v>534.4702232865691</v>
      </c>
      <c r="AC12" t="n">
        <v>483.4611353097678</v>
      </c>
      <c r="AD12" t="n">
        <v>390624.9014268178</v>
      </c>
      <c r="AE12" t="n">
        <v>534470.2232865691</v>
      </c>
      <c r="AF12" t="n">
        <v>5.363385267244946e-06</v>
      </c>
      <c r="AG12" t="n">
        <v>30</v>
      </c>
      <c r="AH12" t="n">
        <v>483461.1353097678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  <c r="AA13" t="n">
        <v>389.0463535381482</v>
      </c>
      <c r="AB13" t="n">
        <v>532.3103844246734</v>
      </c>
      <c r="AC13" t="n">
        <v>481.5074284374986</v>
      </c>
      <c r="AD13" t="n">
        <v>389046.3535381482</v>
      </c>
      <c r="AE13" t="n">
        <v>532310.3844246734</v>
      </c>
      <c r="AF13" t="n">
        <v>5.398221054237502e-06</v>
      </c>
      <c r="AG13" t="n">
        <v>30</v>
      </c>
      <c r="AH13" t="n">
        <v>481507.4284374986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376.5788339118249</v>
      </c>
      <c r="AB14" t="n">
        <v>515.251774043791</v>
      </c>
      <c r="AC14" t="n">
        <v>466.0768678894575</v>
      </c>
      <c r="AD14" t="n">
        <v>376578.8339118249</v>
      </c>
      <c r="AE14" t="n">
        <v>515251.7740437909</v>
      </c>
      <c r="AF14" t="n">
        <v>5.457405730408247e-06</v>
      </c>
      <c r="AG14" t="n">
        <v>29</v>
      </c>
      <c r="AH14" t="n">
        <v>466076.8678894575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375.7001881318104</v>
      </c>
      <c r="AB15" t="n">
        <v>514.0495721244591</v>
      </c>
      <c r="AC15" t="n">
        <v>464.9894024340057</v>
      </c>
      <c r="AD15" t="n">
        <v>375700.1881318103</v>
      </c>
      <c r="AE15" t="n">
        <v>514049.5721244591</v>
      </c>
      <c r="AF15" t="n">
        <v>5.473497694295811e-06</v>
      </c>
      <c r="AG15" t="n">
        <v>29</v>
      </c>
      <c r="AH15" t="n">
        <v>464989.4024340057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  <c r="AA16" t="n">
        <v>374.092890175872</v>
      </c>
      <c r="AB16" t="n">
        <v>511.8503961521629</v>
      </c>
      <c r="AC16" t="n">
        <v>463.0001127299427</v>
      </c>
      <c r="AD16" t="n">
        <v>374092.890175872</v>
      </c>
      <c r="AE16" t="n">
        <v>511850.3961521629</v>
      </c>
      <c r="AF16" t="n">
        <v>5.508514289871374e-06</v>
      </c>
      <c r="AG16" t="n">
        <v>29</v>
      </c>
      <c r="AH16" t="n">
        <v>463000.1127299427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  <c r="AA17" t="n">
        <v>372.4337416493646</v>
      </c>
      <c r="AB17" t="n">
        <v>509.5802759417285</v>
      </c>
      <c r="AC17" t="n">
        <v>460.9466496062583</v>
      </c>
      <c r="AD17" t="n">
        <v>372433.7416493646</v>
      </c>
      <c r="AE17" t="n">
        <v>509580.2759417285</v>
      </c>
      <c r="AF17" t="n">
        <v>5.542446033948898e-06</v>
      </c>
      <c r="AG17" t="n">
        <v>29</v>
      </c>
      <c r="AH17" t="n">
        <v>460946.6496062584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370.8654516787113</v>
      </c>
      <c r="AB18" t="n">
        <v>507.4344724158102</v>
      </c>
      <c r="AC18" t="n">
        <v>459.0056385571996</v>
      </c>
      <c r="AD18" t="n">
        <v>370865.4516787113</v>
      </c>
      <c r="AE18" t="n">
        <v>507434.4724158102</v>
      </c>
      <c r="AF18" t="n">
        <v>5.573605379753659e-06</v>
      </c>
      <c r="AG18" t="n">
        <v>29</v>
      </c>
      <c r="AH18" t="n">
        <v>459005.6385571996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  <c r="AA19" t="n">
        <v>369.7376543944663</v>
      </c>
      <c r="AB19" t="n">
        <v>505.8913704166016</v>
      </c>
      <c r="AC19" t="n">
        <v>457.6098080470381</v>
      </c>
      <c r="AD19" t="n">
        <v>369737.6543944664</v>
      </c>
      <c r="AE19" t="n">
        <v>505891.3704166016</v>
      </c>
      <c r="AF19" t="n">
        <v>5.60024451098326e-06</v>
      </c>
      <c r="AG19" t="n">
        <v>29</v>
      </c>
      <c r="AH19" t="n">
        <v>457609.8080470382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  <c r="AA20" t="n">
        <v>358.1101158163934</v>
      </c>
      <c r="AB20" t="n">
        <v>489.9820591632838</v>
      </c>
      <c r="AC20" t="n">
        <v>443.2188591308783</v>
      </c>
      <c r="AD20" t="n">
        <v>358110.1158163934</v>
      </c>
      <c r="AE20" t="n">
        <v>489982.0591632838</v>
      </c>
      <c r="AF20" t="n">
        <v>5.631223048205016e-06</v>
      </c>
      <c r="AG20" t="n">
        <v>28</v>
      </c>
      <c r="AH20" t="n">
        <v>443218.8591308784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357.7705453962873</v>
      </c>
      <c r="AB21" t="n">
        <v>489.517443933705</v>
      </c>
      <c r="AC21" t="n">
        <v>442.7985861267189</v>
      </c>
      <c r="AD21" t="n">
        <v>357770.5453962873</v>
      </c>
      <c r="AE21" t="n">
        <v>489517.4439337049</v>
      </c>
      <c r="AF21" t="n">
        <v>5.635863801835512e-06</v>
      </c>
      <c r="AG21" t="n">
        <v>28</v>
      </c>
      <c r="AH21" t="n">
        <v>442798.5861267189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357.098604151618</v>
      </c>
      <c r="AB22" t="n">
        <v>488.5980642787929</v>
      </c>
      <c r="AC22" t="n">
        <v>441.9669507757142</v>
      </c>
      <c r="AD22" t="n">
        <v>357098.604151618</v>
      </c>
      <c r="AE22" t="n">
        <v>488598.0642787929</v>
      </c>
      <c r="AF22" t="n">
        <v>5.626943911740531e-06</v>
      </c>
      <c r="AG22" t="n">
        <v>28</v>
      </c>
      <c r="AH22" t="n">
        <v>441966.9507757142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  <c r="AA23" t="n">
        <v>356.3080196164367</v>
      </c>
      <c r="AB23" t="n">
        <v>487.5163516396297</v>
      </c>
      <c r="AC23" t="n">
        <v>440.9884752726396</v>
      </c>
      <c r="AD23" t="n">
        <v>356308.0196164367</v>
      </c>
      <c r="AE23" t="n">
        <v>487516.3516396297</v>
      </c>
      <c r="AF23" t="n">
        <v>5.654366546829827e-06</v>
      </c>
      <c r="AG23" t="n">
        <v>28</v>
      </c>
      <c r="AH23" t="n">
        <v>440988.4752726395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  <c r="AA24" t="n">
        <v>356.1698938775729</v>
      </c>
      <c r="AB24" t="n">
        <v>487.3273619100387</v>
      </c>
      <c r="AC24" t="n">
        <v>440.817522457592</v>
      </c>
      <c r="AD24" t="n">
        <v>356169.8938775728</v>
      </c>
      <c r="AE24" t="n">
        <v>487327.3619100387</v>
      </c>
      <c r="AF24" t="n">
        <v>5.660152421486031e-06</v>
      </c>
      <c r="AG24" t="n">
        <v>28</v>
      </c>
      <c r="AH24" t="n">
        <v>440817.522457592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10.25</v>
      </c>
      <c r="G2" t="n">
        <v>4.59</v>
      </c>
      <c r="H2" t="n">
        <v>0.06</v>
      </c>
      <c r="I2" t="n">
        <v>134</v>
      </c>
      <c r="J2" t="n">
        <v>296.65</v>
      </c>
      <c r="K2" t="n">
        <v>61.82</v>
      </c>
      <c r="L2" t="n">
        <v>1</v>
      </c>
      <c r="M2" t="n">
        <v>132</v>
      </c>
      <c r="N2" t="n">
        <v>83.83</v>
      </c>
      <c r="O2" t="n">
        <v>36821.52</v>
      </c>
      <c r="P2" t="n">
        <v>184.9</v>
      </c>
      <c r="Q2" t="n">
        <v>968.79</v>
      </c>
      <c r="R2" t="n">
        <v>111.85</v>
      </c>
      <c r="S2" t="n">
        <v>23.91</v>
      </c>
      <c r="T2" t="n">
        <v>42580.2</v>
      </c>
      <c r="U2" t="n">
        <v>0.21</v>
      </c>
      <c r="V2" t="n">
        <v>0.66</v>
      </c>
      <c r="W2" t="n">
        <v>1.3</v>
      </c>
      <c r="X2" t="n">
        <v>2.75</v>
      </c>
      <c r="Y2" t="n">
        <v>1</v>
      </c>
      <c r="Z2" t="n">
        <v>10</v>
      </c>
      <c r="AA2" t="n">
        <v>850.024727877931</v>
      </c>
      <c r="AB2" t="n">
        <v>1163.041333126931</v>
      </c>
      <c r="AC2" t="n">
        <v>1052.042300632059</v>
      </c>
      <c r="AD2" t="n">
        <v>850024.727877931</v>
      </c>
      <c r="AE2" t="n">
        <v>1163041.333126931</v>
      </c>
      <c r="AF2" t="n">
        <v>2.473090845176115e-06</v>
      </c>
      <c r="AG2" t="n">
        <v>54</v>
      </c>
      <c r="AH2" t="n">
        <v>1052042.300632059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5.5547</v>
      </c>
      <c r="E3" t="n">
        <v>18</v>
      </c>
      <c r="F3" t="n">
        <v>9.51</v>
      </c>
      <c r="G3" t="n">
        <v>5.76</v>
      </c>
      <c r="H3" t="n">
        <v>0.07000000000000001</v>
      </c>
      <c r="I3" t="n">
        <v>99</v>
      </c>
      <c r="J3" t="n">
        <v>297.17</v>
      </c>
      <c r="K3" t="n">
        <v>61.82</v>
      </c>
      <c r="L3" t="n">
        <v>1.25</v>
      </c>
      <c r="M3" t="n">
        <v>97</v>
      </c>
      <c r="N3" t="n">
        <v>84.09999999999999</v>
      </c>
      <c r="O3" t="n">
        <v>36885.7</v>
      </c>
      <c r="P3" t="n">
        <v>170.76</v>
      </c>
      <c r="Q3" t="n">
        <v>968.5599999999999</v>
      </c>
      <c r="R3" t="n">
        <v>88.36</v>
      </c>
      <c r="S3" t="n">
        <v>23.91</v>
      </c>
      <c r="T3" t="n">
        <v>31010.26</v>
      </c>
      <c r="U3" t="n">
        <v>0.27</v>
      </c>
      <c r="V3" t="n">
        <v>0.71</v>
      </c>
      <c r="W3" t="n">
        <v>1.24</v>
      </c>
      <c r="X3" t="n">
        <v>2.01</v>
      </c>
      <c r="Y3" t="n">
        <v>1</v>
      </c>
      <c r="Z3" t="n">
        <v>10</v>
      </c>
      <c r="AA3" t="n">
        <v>720.0187857078359</v>
      </c>
      <c r="AB3" t="n">
        <v>985.1614675924268</v>
      </c>
      <c r="AC3" t="n">
        <v>891.1390398082088</v>
      </c>
      <c r="AD3" t="n">
        <v>720018.7857078359</v>
      </c>
      <c r="AE3" t="n">
        <v>985161.4675924268</v>
      </c>
      <c r="AF3" t="n">
        <v>2.842685508059963e-06</v>
      </c>
      <c r="AG3" t="n">
        <v>47</v>
      </c>
      <c r="AH3" t="n">
        <v>891139.0398082088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6.0733</v>
      </c>
      <c r="E4" t="n">
        <v>16.47</v>
      </c>
      <c r="F4" t="n">
        <v>9.08</v>
      </c>
      <c r="G4" t="n">
        <v>6.9</v>
      </c>
      <c r="H4" t="n">
        <v>0.09</v>
      </c>
      <c r="I4" t="n">
        <v>79</v>
      </c>
      <c r="J4" t="n">
        <v>297.7</v>
      </c>
      <c r="K4" t="n">
        <v>61.82</v>
      </c>
      <c r="L4" t="n">
        <v>1.5</v>
      </c>
      <c r="M4" t="n">
        <v>77</v>
      </c>
      <c r="N4" t="n">
        <v>84.37</v>
      </c>
      <c r="O4" t="n">
        <v>36949.99</v>
      </c>
      <c r="P4" t="n">
        <v>162.36</v>
      </c>
      <c r="Q4" t="n">
        <v>968.62</v>
      </c>
      <c r="R4" t="n">
        <v>74.84</v>
      </c>
      <c r="S4" t="n">
        <v>23.91</v>
      </c>
      <c r="T4" t="n">
        <v>24350.58</v>
      </c>
      <c r="U4" t="n">
        <v>0.32</v>
      </c>
      <c r="V4" t="n">
        <v>0.75</v>
      </c>
      <c r="W4" t="n">
        <v>1.21</v>
      </c>
      <c r="X4" t="n">
        <v>1.58</v>
      </c>
      <c r="Y4" t="n">
        <v>1</v>
      </c>
      <c r="Z4" t="n">
        <v>10</v>
      </c>
      <c r="AA4" t="n">
        <v>648.0510099619638</v>
      </c>
      <c r="AB4" t="n">
        <v>886.6919818227389</v>
      </c>
      <c r="AC4" t="n">
        <v>802.0673435575885</v>
      </c>
      <c r="AD4" t="n">
        <v>648051.0099619639</v>
      </c>
      <c r="AE4" t="n">
        <v>886691.9818227389</v>
      </c>
      <c r="AF4" t="n">
        <v>3.108085386447615e-06</v>
      </c>
      <c r="AG4" t="n">
        <v>43</v>
      </c>
      <c r="AH4" t="n">
        <v>802067.3435575885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6.4591</v>
      </c>
      <c r="E5" t="n">
        <v>15.48</v>
      </c>
      <c r="F5" t="n">
        <v>8.82</v>
      </c>
      <c r="G5" t="n">
        <v>8.02</v>
      </c>
      <c r="H5" t="n">
        <v>0.1</v>
      </c>
      <c r="I5" t="n">
        <v>66</v>
      </c>
      <c r="J5" t="n">
        <v>298.22</v>
      </c>
      <c r="K5" t="n">
        <v>61.82</v>
      </c>
      <c r="L5" t="n">
        <v>1.75</v>
      </c>
      <c r="M5" t="n">
        <v>64</v>
      </c>
      <c r="N5" t="n">
        <v>84.65000000000001</v>
      </c>
      <c r="O5" t="n">
        <v>37014.39</v>
      </c>
      <c r="P5" t="n">
        <v>157.06</v>
      </c>
      <c r="Q5" t="n">
        <v>968.7</v>
      </c>
      <c r="R5" t="n">
        <v>66.68000000000001</v>
      </c>
      <c r="S5" t="n">
        <v>23.91</v>
      </c>
      <c r="T5" t="n">
        <v>20335.24</v>
      </c>
      <c r="U5" t="n">
        <v>0.36</v>
      </c>
      <c r="V5" t="n">
        <v>0.77</v>
      </c>
      <c r="W5" t="n">
        <v>1.19</v>
      </c>
      <c r="X5" t="n">
        <v>1.32</v>
      </c>
      <c r="Y5" t="n">
        <v>1</v>
      </c>
      <c r="Z5" t="n">
        <v>10</v>
      </c>
      <c r="AA5" t="n">
        <v>608.8761501478236</v>
      </c>
      <c r="AB5" t="n">
        <v>833.0912103521927</v>
      </c>
      <c r="AC5" t="n">
        <v>753.582154487036</v>
      </c>
      <c r="AD5" t="n">
        <v>608876.1501478236</v>
      </c>
      <c r="AE5" t="n">
        <v>833091.2103521926</v>
      </c>
      <c r="AF5" t="n">
        <v>3.305523244299441e-06</v>
      </c>
      <c r="AG5" t="n">
        <v>41</v>
      </c>
      <c r="AH5" t="n">
        <v>753582.1544870359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6.8027</v>
      </c>
      <c r="E6" t="n">
        <v>14.7</v>
      </c>
      <c r="F6" t="n">
        <v>8.59</v>
      </c>
      <c r="G6" t="n">
        <v>9.210000000000001</v>
      </c>
      <c r="H6" t="n">
        <v>0.12</v>
      </c>
      <c r="I6" t="n">
        <v>56</v>
      </c>
      <c r="J6" t="n">
        <v>298.74</v>
      </c>
      <c r="K6" t="n">
        <v>61.82</v>
      </c>
      <c r="L6" t="n">
        <v>2</v>
      </c>
      <c r="M6" t="n">
        <v>54</v>
      </c>
      <c r="N6" t="n">
        <v>84.92</v>
      </c>
      <c r="O6" t="n">
        <v>37078.91</v>
      </c>
      <c r="P6" t="n">
        <v>152.44</v>
      </c>
      <c r="Q6" t="n">
        <v>968.63</v>
      </c>
      <c r="R6" t="n">
        <v>59.7</v>
      </c>
      <c r="S6" t="n">
        <v>23.91</v>
      </c>
      <c r="T6" t="n">
        <v>16896.97</v>
      </c>
      <c r="U6" t="n">
        <v>0.4</v>
      </c>
      <c r="V6" t="n">
        <v>0.79</v>
      </c>
      <c r="W6" t="n">
        <v>1.17</v>
      </c>
      <c r="X6" t="n">
        <v>1.09</v>
      </c>
      <c r="Y6" t="n">
        <v>1</v>
      </c>
      <c r="Z6" t="n">
        <v>10</v>
      </c>
      <c r="AA6" t="n">
        <v>573.674409031838</v>
      </c>
      <c r="AB6" t="n">
        <v>784.9266351660876</v>
      </c>
      <c r="AC6" t="n">
        <v>710.014338757287</v>
      </c>
      <c r="AD6" t="n">
        <v>573674.4090318379</v>
      </c>
      <c r="AE6" t="n">
        <v>784926.6351660877</v>
      </c>
      <c r="AF6" t="n">
        <v>3.481364737191839e-06</v>
      </c>
      <c r="AG6" t="n">
        <v>39</v>
      </c>
      <c r="AH6" t="n">
        <v>710014.338757287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7.0479</v>
      </c>
      <c r="E7" t="n">
        <v>14.19</v>
      </c>
      <c r="F7" t="n">
        <v>8.470000000000001</v>
      </c>
      <c r="G7" t="n">
        <v>10.37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149.66</v>
      </c>
      <c r="Q7" t="n">
        <v>968.51</v>
      </c>
      <c r="R7" t="n">
        <v>56.05</v>
      </c>
      <c r="S7" t="n">
        <v>23.91</v>
      </c>
      <c r="T7" t="n">
        <v>15103.72</v>
      </c>
      <c r="U7" t="n">
        <v>0.43</v>
      </c>
      <c r="V7" t="n">
        <v>0.8</v>
      </c>
      <c r="W7" t="n">
        <v>1.16</v>
      </c>
      <c r="X7" t="n">
        <v>0.97</v>
      </c>
      <c r="Y7" t="n">
        <v>1</v>
      </c>
      <c r="Z7" t="n">
        <v>10</v>
      </c>
      <c r="AA7" t="n">
        <v>544.3342971484709</v>
      </c>
      <c r="AB7" t="n">
        <v>744.7821996928823</v>
      </c>
      <c r="AC7" t="n">
        <v>673.7012318625752</v>
      </c>
      <c r="AD7" t="n">
        <v>544334.2971484709</v>
      </c>
      <c r="AE7" t="n">
        <v>744782.1996928822</v>
      </c>
      <c r="AF7" t="n">
        <v>3.606848829325762e-06</v>
      </c>
      <c r="AG7" t="n">
        <v>37</v>
      </c>
      <c r="AH7" t="n">
        <v>673701.2318625753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7.2892</v>
      </c>
      <c r="E8" t="n">
        <v>13.72</v>
      </c>
      <c r="F8" t="n">
        <v>8.33</v>
      </c>
      <c r="G8" t="n">
        <v>11.63</v>
      </c>
      <c r="H8" t="n">
        <v>0.15</v>
      </c>
      <c r="I8" t="n">
        <v>43</v>
      </c>
      <c r="J8" t="n">
        <v>299.79</v>
      </c>
      <c r="K8" t="n">
        <v>61.82</v>
      </c>
      <c r="L8" t="n">
        <v>2.5</v>
      </c>
      <c r="M8" t="n">
        <v>41</v>
      </c>
      <c r="N8" t="n">
        <v>85.47</v>
      </c>
      <c r="O8" t="n">
        <v>37208.42</v>
      </c>
      <c r="P8" t="n">
        <v>146.45</v>
      </c>
      <c r="Q8" t="n">
        <v>968.4400000000001</v>
      </c>
      <c r="R8" t="n">
        <v>51.61</v>
      </c>
      <c r="S8" t="n">
        <v>23.91</v>
      </c>
      <c r="T8" t="n">
        <v>12915.23</v>
      </c>
      <c r="U8" t="n">
        <v>0.46</v>
      </c>
      <c r="V8" t="n">
        <v>0.8100000000000001</v>
      </c>
      <c r="W8" t="n">
        <v>1.15</v>
      </c>
      <c r="X8" t="n">
        <v>0.84</v>
      </c>
      <c r="Y8" t="n">
        <v>1</v>
      </c>
      <c r="Z8" t="n">
        <v>10</v>
      </c>
      <c r="AA8" t="n">
        <v>525.3613249960373</v>
      </c>
      <c r="AB8" t="n">
        <v>718.8225421654657</v>
      </c>
      <c r="AC8" t="n">
        <v>650.2191276149672</v>
      </c>
      <c r="AD8" t="n">
        <v>525361.3249960373</v>
      </c>
      <c r="AE8" t="n">
        <v>718822.5421654658</v>
      </c>
      <c r="AF8" t="n">
        <v>3.730337048868648e-06</v>
      </c>
      <c r="AG8" t="n">
        <v>36</v>
      </c>
      <c r="AH8" t="n">
        <v>650219.1276149672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7.4545</v>
      </c>
      <c r="E9" t="n">
        <v>13.41</v>
      </c>
      <c r="F9" t="n">
        <v>8.25</v>
      </c>
      <c r="G9" t="n">
        <v>12.69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144.4</v>
      </c>
      <c r="Q9" t="n">
        <v>968.3200000000001</v>
      </c>
      <c r="R9" t="n">
        <v>49.08</v>
      </c>
      <c r="S9" t="n">
        <v>23.91</v>
      </c>
      <c r="T9" t="n">
        <v>11668.78</v>
      </c>
      <c r="U9" t="n">
        <v>0.49</v>
      </c>
      <c r="V9" t="n">
        <v>0.82</v>
      </c>
      <c r="W9" t="n">
        <v>1.15</v>
      </c>
      <c r="X9" t="n">
        <v>0.75</v>
      </c>
      <c r="Y9" t="n">
        <v>1</v>
      </c>
      <c r="Z9" t="n">
        <v>10</v>
      </c>
      <c r="AA9" t="n">
        <v>509.7145580200664</v>
      </c>
      <c r="AB9" t="n">
        <v>697.4139453023013</v>
      </c>
      <c r="AC9" t="n">
        <v>630.8537371892688</v>
      </c>
      <c r="AD9" t="n">
        <v>509714.5580200664</v>
      </c>
      <c r="AE9" t="n">
        <v>697413.9453023013</v>
      </c>
      <c r="AF9" t="n">
        <v>3.814931340996452e-06</v>
      </c>
      <c r="AG9" t="n">
        <v>35</v>
      </c>
      <c r="AH9" t="n">
        <v>630853.7371892688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7.5718</v>
      </c>
      <c r="E10" t="n">
        <v>13.21</v>
      </c>
      <c r="F10" t="n">
        <v>8.210000000000001</v>
      </c>
      <c r="G10" t="n">
        <v>13.68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143.19</v>
      </c>
      <c r="Q10" t="n">
        <v>968.3200000000001</v>
      </c>
      <c r="R10" t="n">
        <v>47.72</v>
      </c>
      <c r="S10" t="n">
        <v>23.91</v>
      </c>
      <c r="T10" t="n">
        <v>11006.67</v>
      </c>
      <c r="U10" t="n">
        <v>0.5</v>
      </c>
      <c r="V10" t="n">
        <v>0.82</v>
      </c>
      <c r="W10" t="n">
        <v>1.14</v>
      </c>
      <c r="X10" t="n">
        <v>0.71</v>
      </c>
      <c r="Y10" t="n">
        <v>1</v>
      </c>
      <c r="Z10" t="n">
        <v>10</v>
      </c>
      <c r="AA10" t="n">
        <v>506.2084561935268</v>
      </c>
      <c r="AB10" t="n">
        <v>692.616742104934</v>
      </c>
      <c r="AC10" t="n">
        <v>626.5143723321413</v>
      </c>
      <c r="AD10" t="n">
        <v>506208.4561935269</v>
      </c>
      <c r="AE10" t="n">
        <v>692616.7421049341</v>
      </c>
      <c r="AF10" t="n">
        <v>3.874961047388414e-06</v>
      </c>
      <c r="AG10" t="n">
        <v>35</v>
      </c>
      <c r="AH10" t="n">
        <v>626514.3723321413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7.7516</v>
      </c>
      <c r="E11" t="n">
        <v>12.9</v>
      </c>
      <c r="F11" t="n">
        <v>8.130000000000001</v>
      </c>
      <c r="G11" t="n">
        <v>15.24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140.82</v>
      </c>
      <c r="Q11" t="n">
        <v>968.52</v>
      </c>
      <c r="R11" t="n">
        <v>45.22</v>
      </c>
      <c r="S11" t="n">
        <v>23.91</v>
      </c>
      <c r="T11" t="n">
        <v>9774.969999999999</v>
      </c>
      <c r="U11" t="n">
        <v>0.53</v>
      </c>
      <c r="V11" t="n">
        <v>0.83</v>
      </c>
      <c r="W11" t="n">
        <v>1.13</v>
      </c>
      <c r="X11" t="n">
        <v>0.63</v>
      </c>
      <c r="Y11" t="n">
        <v>1</v>
      </c>
      <c r="Z11" t="n">
        <v>10</v>
      </c>
      <c r="AA11" t="n">
        <v>490.4587212154665</v>
      </c>
      <c r="AB11" t="n">
        <v>671.0672598786831</v>
      </c>
      <c r="AC11" t="n">
        <v>607.0215424446754</v>
      </c>
      <c r="AD11" t="n">
        <v>490458.7212154665</v>
      </c>
      <c r="AE11" t="n">
        <v>671067.2598786831</v>
      </c>
      <c r="AF11" t="n">
        <v>3.966975891457253e-06</v>
      </c>
      <c r="AG11" t="n">
        <v>34</v>
      </c>
      <c r="AH11" t="n">
        <v>607021.5424446755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7.8604</v>
      </c>
      <c r="E12" t="n">
        <v>12.72</v>
      </c>
      <c r="F12" t="n">
        <v>8.06</v>
      </c>
      <c r="G12" t="n">
        <v>16.12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139.23</v>
      </c>
      <c r="Q12" t="n">
        <v>968.61</v>
      </c>
      <c r="R12" t="n">
        <v>43.19</v>
      </c>
      <c r="S12" t="n">
        <v>23.91</v>
      </c>
      <c r="T12" t="n">
        <v>8773.219999999999</v>
      </c>
      <c r="U12" t="n">
        <v>0.55</v>
      </c>
      <c r="V12" t="n">
        <v>0.84</v>
      </c>
      <c r="W12" t="n">
        <v>1.12</v>
      </c>
      <c r="X12" t="n">
        <v>0.5600000000000001</v>
      </c>
      <c r="Y12" t="n">
        <v>1</v>
      </c>
      <c r="Z12" t="n">
        <v>10</v>
      </c>
      <c r="AA12" t="n">
        <v>486.9416145653934</v>
      </c>
      <c r="AB12" t="n">
        <v>666.2549993962587</v>
      </c>
      <c r="AC12" t="n">
        <v>602.6685573486435</v>
      </c>
      <c r="AD12" t="n">
        <v>486941.6145653934</v>
      </c>
      <c r="AE12" t="n">
        <v>666254.9993962586</v>
      </c>
      <c r="AF12" t="n">
        <v>4.022655619125161e-06</v>
      </c>
      <c r="AG12" t="n">
        <v>34</v>
      </c>
      <c r="AH12" t="n">
        <v>602668.5573486435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7.9477</v>
      </c>
      <c r="E13" t="n">
        <v>12.58</v>
      </c>
      <c r="F13" t="n">
        <v>8.029999999999999</v>
      </c>
      <c r="G13" t="n">
        <v>17.21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137.95</v>
      </c>
      <c r="Q13" t="n">
        <v>968.41</v>
      </c>
      <c r="R13" t="n">
        <v>42.4</v>
      </c>
      <c r="S13" t="n">
        <v>23.91</v>
      </c>
      <c r="T13" t="n">
        <v>8386.32</v>
      </c>
      <c r="U13" t="n">
        <v>0.5600000000000001</v>
      </c>
      <c r="V13" t="n">
        <v>0.84</v>
      </c>
      <c r="W13" t="n">
        <v>1.12</v>
      </c>
      <c r="X13" t="n">
        <v>0.53</v>
      </c>
      <c r="Y13" t="n">
        <v>1</v>
      </c>
      <c r="Z13" t="n">
        <v>10</v>
      </c>
      <c r="AA13" t="n">
        <v>474.2217019850073</v>
      </c>
      <c r="AB13" t="n">
        <v>648.8510538408362</v>
      </c>
      <c r="AC13" t="n">
        <v>586.9256199304398</v>
      </c>
      <c r="AD13" t="n">
        <v>474221.7019850073</v>
      </c>
      <c r="AE13" t="n">
        <v>648851.0538408363</v>
      </c>
      <c r="AF13" t="n">
        <v>4.067332459432222e-06</v>
      </c>
      <c r="AG13" t="n">
        <v>33</v>
      </c>
      <c r="AH13" t="n">
        <v>586925.6199304397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8.044700000000001</v>
      </c>
      <c r="E14" t="n">
        <v>12.43</v>
      </c>
      <c r="F14" t="n">
        <v>7.99</v>
      </c>
      <c r="G14" t="n">
        <v>18.44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136.77</v>
      </c>
      <c r="Q14" t="n">
        <v>968.47</v>
      </c>
      <c r="R14" t="n">
        <v>41.07</v>
      </c>
      <c r="S14" t="n">
        <v>23.91</v>
      </c>
      <c r="T14" t="n">
        <v>7731.94</v>
      </c>
      <c r="U14" t="n">
        <v>0.58</v>
      </c>
      <c r="V14" t="n">
        <v>0.85</v>
      </c>
      <c r="W14" t="n">
        <v>1.12</v>
      </c>
      <c r="X14" t="n">
        <v>0.49</v>
      </c>
      <c r="Y14" t="n">
        <v>1</v>
      </c>
      <c r="Z14" t="n">
        <v>10</v>
      </c>
      <c r="AA14" t="n">
        <v>471.5170537654093</v>
      </c>
      <c r="AB14" t="n">
        <v>645.1504348261242</v>
      </c>
      <c r="AC14" t="n">
        <v>583.5781828006403</v>
      </c>
      <c r="AD14" t="n">
        <v>471517.0537654093</v>
      </c>
      <c r="AE14" t="n">
        <v>645150.4348261242</v>
      </c>
      <c r="AF14" t="n">
        <v>4.116973393106735e-06</v>
      </c>
      <c r="AG14" t="n">
        <v>33</v>
      </c>
      <c r="AH14" t="n">
        <v>583578.1828006404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8.1538</v>
      </c>
      <c r="E15" t="n">
        <v>12.26</v>
      </c>
      <c r="F15" t="n">
        <v>7.93</v>
      </c>
      <c r="G15" t="n">
        <v>19.83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135.11</v>
      </c>
      <c r="Q15" t="n">
        <v>968.34</v>
      </c>
      <c r="R15" t="n">
        <v>39.33</v>
      </c>
      <c r="S15" t="n">
        <v>23.91</v>
      </c>
      <c r="T15" t="n">
        <v>6871.1</v>
      </c>
      <c r="U15" t="n">
        <v>0.61</v>
      </c>
      <c r="V15" t="n">
        <v>0.85</v>
      </c>
      <c r="W15" t="n">
        <v>1.12</v>
      </c>
      <c r="X15" t="n">
        <v>0.44</v>
      </c>
      <c r="Y15" t="n">
        <v>1</v>
      </c>
      <c r="Z15" t="n">
        <v>10</v>
      </c>
      <c r="AA15" t="n">
        <v>458.1355562045926</v>
      </c>
      <c r="AB15" t="n">
        <v>626.841279513407</v>
      </c>
      <c r="AC15" t="n">
        <v>567.0164275739081</v>
      </c>
      <c r="AD15" t="n">
        <v>458135.5562045926</v>
      </c>
      <c r="AE15" t="n">
        <v>626841.279513407</v>
      </c>
      <c r="AF15" t="n">
        <v>4.172806649435491e-06</v>
      </c>
      <c r="AG15" t="n">
        <v>32</v>
      </c>
      <c r="AH15" t="n">
        <v>567016.4275739081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8.197699999999999</v>
      </c>
      <c r="E16" t="n">
        <v>12.2</v>
      </c>
      <c r="F16" t="n">
        <v>7.92</v>
      </c>
      <c r="G16" t="n">
        <v>20.67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134.35</v>
      </c>
      <c r="Q16" t="n">
        <v>968.37</v>
      </c>
      <c r="R16" t="n">
        <v>38.93</v>
      </c>
      <c r="S16" t="n">
        <v>23.91</v>
      </c>
      <c r="T16" t="n">
        <v>6675.49</v>
      </c>
      <c r="U16" t="n">
        <v>0.61</v>
      </c>
      <c r="V16" t="n">
        <v>0.85</v>
      </c>
      <c r="W16" t="n">
        <v>1.12</v>
      </c>
      <c r="X16" t="n">
        <v>0.43</v>
      </c>
      <c r="Y16" t="n">
        <v>1</v>
      </c>
      <c r="Z16" t="n">
        <v>10</v>
      </c>
      <c r="AA16" t="n">
        <v>456.8605550748301</v>
      </c>
      <c r="AB16" t="n">
        <v>625.096766718586</v>
      </c>
      <c r="AC16" t="n">
        <v>565.4384086317858</v>
      </c>
      <c r="AD16" t="n">
        <v>456860.5550748301</v>
      </c>
      <c r="AE16" t="n">
        <v>625096.766718586</v>
      </c>
      <c r="AF16" t="n">
        <v>4.195273010139729e-06</v>
      </c>
      <c r="AG16" t="n">
        <v>32</v>
      </c>
      <c r="AH16" t="n">
        <v>565438.4086317858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8.232100000000001</v>
      </c>
      <c r="E17" t="n">
        <v>12.15</v>
      </c>
      <c r="F17" t="n">
        <v>7.93</v>
      </c>
      <c r="G17" t="n">
        <v>21.62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133.84</v>
      </c>
      <c r="Q17" t="n">
        <v>968.46</v>
      </c>
      <c r="R17" t="n">
        <v>39.03</v>
      </c>
      <c r="S17" t="n">
        <v>23.91</v>
      </c>
      <c r="T17" t="n">
        <v>6731.12</v>
      </c>
      <c r="U17" t="n">
        <v>0.61</v>
      </c>
      <c r="V17" t="n">
        <v>0.85</v>
      </c>
      <c r="W17" t="n">
        <v>1.12</v>
      </c>
      <c r="X17" t="n">
        <v>0.43</v>
      </c>
      <c r="Y17" t="n">
        <v>1</v>
      </c>
      <c r="Z17" t="n">
        <v>10</v>
      </c>
      <c r="AA17" t="n">
        <v>456.0244465041732</v>
      </c>
      <c r="AB17" t="n">
        <v>623.9527660857065</v>
      </c>
      <c r="AC17" t="n">
        <v>564.4035898136932</v>
      </c>
      <c r="AD17" t="n">
        <v>456024.4465041732</v>
      </c>
      <c r="AE17" t="n">
        <v>623952.7660857064</v>
      </c>
      <c r="AF17" t="n">
        <v>4.212877629917083e-06</v>
      </c>
      <c r="AG17" t="n">
        <v>32</v>
      </c>
      <c r="AH17" t="n">
        <v>564403.5898136932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8.351100000000001</v>
      </c>
      <c r="E18" t="n">
        <v>11.97</v>
      </c>
      <c r="F18" t="n">
        <v>7.87</v>
      </c>
      <c r="G18" t="n">
        <v>23.6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132.28</v>
      </c>
      <c r="Q18" t="n">
        <v>968.4</v>
      </c>
      <c r="R18" t="n">
        <v>37.17</v>
      </c>
      <c r="S18" t="n">
        <v>23.91</v>
      </c>
      <c r="T18" t="n">
        <v>5811.59</v>
      </c>
      <c r="U18" t="n">
        <v>0.64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452.8115561079172</v>
      </c>
      <c r="AB18" t="n">
        <v>619.5567477028285</v>
      </c>
      <c r="AC18" t="n">
        <v>560.4271212554265</v>
      </c>
      <c r="AD18" t="n">
        <v>452811.5561079172</v>
      </c>
      <c r="AE18" t="n">
        <v>619556.7477028285</v>
      </c>
      <c r="AF18" t="n">
        <v>4.273777332053856e-06</v>
      </c>
      <c r="AG18" t="n">
        <v>32</v>
      </c>
      <c r="AH18" t="n">
        <v>560427.1212554266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8.3992</v>
      </c>
      <c r="E19" t="n">
        <v>11.91</v>
      </c>
      <c r="F19" t="n">
        <v>7.85</v>
      </c>
      <c r="G19" t="n">
        <v>24.8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131.58</v>
      </c>
      <c r="Q19" t="n">
        <v>968.37</v>
      </c>
      <c r="R19" t="n">
        <v>36.76</v>
      </c>
      <c r="S19" t="n">
        <v>23.91</v>
      </c>
      <c r="T19" t="n">
        <v>5612.29</v>
      </c>
      <c r="U19" t="n">
        <v>0.65</v>
      </c>
      <c r="V19" t="n">
        <v>0.86</v>
      </c>
      <c r="W19" t="n">
        <v>1.11</v>
      </c>
      <c r="X19" t="n">
        <v>0.36</v>
      </c>
      <c r="Y19" t="n">
        <v>1</v>
      </c>
      <c r="Z19" t="n">
        <v>10</v>
      </c>
      <c r="AA19" t="n">
        <v>451.5163914914162</v>
      </c>
      <c r="AB19" t="n">
        <v>617.7846463359015</v>
      </c>
      <c r="AC19" t="n">
        <v>558.8241467557992</v>
      </c>
      <c r="AD19" t="n">
        <v>451516.3914914162</v>
      </c>
      <c r="AE19" t="n">
        <v>617784.6463359015</v>
      </c>
      <c r="AF19" t="n">
        <v>4.298393094009981e-06</v>
      </c>
      <c r="AG19" t="n">
        <v>32</v>
      </c>
      <c r="AH19" t="n">
        <v>558824.1467557992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8.4495</v>
      </c>
      <c r="E20" t="n">
        <v>11.84</v>
      </c>
      <c r="F20" t="n">
        <v>7.84</v>
      </c>
      <c r="G20" t="n">
        <v>26.13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130.31</v>
      </c>
      <c r="Q20" t="n">
        <v>968.39</v>
      </c>
      <c r="R20" t="n">
        <v>36.36</v>
      </c>
      <c r="S20" t="n">
        <v>23.91</v>
      </c>
      <c r="T20" t="n">
        <v>5417.17</v>
      </c>
      <c r="U20" t="n">
        <v>0.66</v>
      </c>
      <c r="V20" t="n">
        <v>0.86</v>
      </c>
      <c r="W20" t="n">
        <v>1.11</v>
      </c>
      <c r="X20" t="n">
        <v>0.34</v>
      </c>
      <c r="Y20" t="n">
        <v>1</v>
      </c>
      <c r="Z20" t="n">
        <v>10</v>
      </c>
      <c r="AA20" t="n">
        <v>439.7771830969054</v>
      </c>
      <c r="AB20" t="n">
        <v>601.7225435132088</v>
      </c>
      <c r="AC20" t="n">
        <v>544.2949884832015</v>
      </c>
      <c r="AD20" t="n">
        <v>439777.1830969055</v>
      </c>
      <c r="AE20" t="n">
        <v>601722.5435132089</v>
      </c>
      <c r="AF20" t="n">
        <v>4.32413473281233e-06</v>
      </c>
      <c r="AG20" t="n">
        <v>31</v>
      </c>
      <c r="AH20" t="n">
        <v>544294.9884832015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8.51</v>
      </c>
      <c r="E21" t="n">
        <v>11.75</v>
      </c>
      <c r="F21" t="n">
        <v>7.81</v>
      </c>
      <c r="G21" t="n">
        <v>27.56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128.34</v>
      </c>
      <c r="Q21" t="n">
        <v>968.3200000000001</v>
      </c>
      <c r="R21" t="n">
        <v>35.28</v>
      </c>
      <c r="S21" t="n">
        <v>23.91</v>
      </c>
      <c r="T21" t="n">
        <v>4882.5</v>
      </c>
      <c r="U21" t="n">
        <v>0.68</v>
      </c>
      <c r="V21" t="n">
        <v>0.87</v>
      </c>
      <c r="W21" t="n">
        <v>1.11</v>
      </c>
      <c r="X21" t="n">
        <v>0.31</v>
      </c>
      <c r="Y21" t="n">
        <v>1</v>
      </c>
      <c r="Z21" t="n">
        <v>10</v>
      </c>
      <c r="AA21" t="n">
        <v>437.4679117832665</v>
      </c>
      <c r="AB21" t="n">
        <v>598.5628966240279</v>
      </c>
      <c r="AC21" t="n">
        <v>541.4368938585316</v>
      </c>
      <c r="AD21" t="n">
        <v>437467.9117832665</v>
      </c>
      <c r="AE21" t="n">
        <v>598562.8966240279</v>
      </c>
      <c r="AF21" t="n">
        <v>4.355096346083547e-06</v>
      </c>
      <c r="AG21" t="n">
        <v>31</v>
      </c>
      <c r="AH21" t="n">
        <v>541436.8938585316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8.4998</v>
      </c>
      <c r="E22" t="n">
        <v>11.76</v>
      </c>
      <c r="F22" t="n">
        <v>7.82</v>
      </c>
      <c r="G22" t="n">
        <v>27.61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128.73</v>
      </c>
      <c r="Q22" t="n">
        <v>968.36</v>
      </c>
      <c r="R22" t="n">
        <v>35.73</v>
      </c>
      <c r="S22" t="n">
        <v>23.91</v>
      </c>
      <c r="T22" t="n">
        <v>5107.71</v>
      </c>
      <c r="U22" t="n">
        <v>0.67</v>
      </c>
      <c r="V22" t="n">
        <v>0.86</v>
      </c>
      <c r="W22" t="n">
        <v>1.11</v>
      </c>
      <c r="X22" t="n">
        <v>0.33</v>
      </c>
      <c r="Y22" t="n">
        <v>1</v>
      </c>
      <c r="Z22" t="n">
        <v>10</v>
      </c>
      <c r="AA22" t="n">
        <v>437.91800239192</v>
      </c>
      <c r="AB22" t="n">
        <v>599.1787304513839</v>
      </c>
      <c r="AC22" t="n">
        <v>541.9939533697329</v>
      </c>
      <c r="AD22" t="n">
        <v>437918.00239192</v>
      </c>
      <c r="AE22" t="n">
        <v>599178.7304513839</v>
      </c>
      <c r="AF22" t="n">
        <v>4.349876371614681e-06</v>
      </c>
      <c r="AG22" t="n">
        <v>31</v>
      </c>
      <c r="AH22" t="n">
        <v>541993.9533697329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8.5549</v>
      </c>
      <c r="E23" t="n">
        <v>11.69</v>
      </c>
      <c r="F23" t="n">
        <v>7.8</v>
      </c>
      <c r="G23" t="n">
        <v>29.26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127.92</v>
      </c>
      <c r="Q23" t="n">
        <v>968.4400000000001</v>
      </c>
      <c r="R23" t="n">
        <v>35.15</v>
      </c>
      <c r="S23" t="n">
        <v>23.91</v>
      </c>
      <c r="T23" t="n">
        <v>4819.92</v>
      </c>
      <c r="U23" t="n">
        <v>0.68</v>
      </c>
      <c r="V23" t="n">
        <v>0.87</v>
      </c>
      <c r="W23" t="n">
        <v>1.11</v>
      </c>
      <c r="X23" t="n">
        <v>0.31</v>
      </c>
      <c r="Y23" t="n">
        <v>1</v>
      </c>
      <c r="Z23" t="n">
        <v>10</v>
      </c>
      <c r="AA23" t="n">
        <v>436.5022029454165</v>
      </c>
      <c r="AB23" t="n">
        <v>597.2415711880145</v>
      </c>
      <c r="AC23" t="n">
        <v>540.2416738676394</v>
      </c>
      <c r="AD23" t="n">
        <v>436502.2029454164</v>
      </c>
      <c r="AE23" t="n">
        <v>597241.5711880145</v>
      </c>
      <c r="AF23" t="n">
        <v>4.378074468990616e-06</v>
      </c>
      <c r="AG23" t="n">
        <v>31</v>
      </c>
      <c r="AH23" t="n">
        <v>540241.6738676394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8.6151</v>
      </c>
      <c r="E24" t="n">
        <v>11.61</v>
      </c>
      <c r="F24" t="n">
        <v>7.78</v>
      </c>
      <c r="G24" t="n">
        <v>31.11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126.08</v>
      </c>
      <c r="Q24" t="n">
        <v>968.36</v>
      </c>
      <c r="R24" t="n">
        <v>34.54</v>
      </c>
      <c r="S24" t="n">
        <v>23.91</v>
      </c>
      <c r="T24" t="n">
        <v>4523.36</v>
      </c>
      <c r="U24" t="n">
        <v>0.6899999999999999</v>
      </c>
      <c r="V24" t="n">
        <v>0.87</v>
      </c>
      <c r="W24" t="n">
        <v>1.1</v>
      </c>
      <c r="X24" t="n">
        <v>0.28</v>
      </c>
      <c r="Y24" t="n">
        <v>1</v>
      </c>
      <c r="Z24" t="n">
        <v>10</v>
      </c>
      <c r="AA24" t="n">
        <v>434.3824055826146</v>
      </c>
      <c r="AB24" t="n">
        <v>594.3411709173695</v>
      </c>
      <c r="AC24" t="n">
        <v>537.6180837280874</v>
      </c>
      <c r="AD24" t="n">
        <v>434382.4055826146</v>
      </c>
      <c r="AE24" t="n">
        <v>594341.1709173694</v>
      </c>
      <c r="AF24" t="n">
        <v>4.408882553600983e-06</v>
      </c>
      <c r="AG24" t="n">
        <v>31</v>
      </c>
      <c r="AH24" t="n">
        <v>537618.0837280874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7.78</v>
      </c>
      <c r="G25" t="n">
        <v>31.1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126.15</v>
      </c>
      <c r="Q25" t="n">
        <v>968.3200000000001</v>
      </c>
      <c r="R25" t="n">
        <v>34.29</v>
      </c>
      <c r="S25" t="n">
        <v>23.91</v>
      </c>
      <c r="T25" t="n">
        <v>4397.46</v>
      </c>
      <c r="U25" t="n">
        <v>0.7</v>
      </c>
      <c r="V25" t="n">
        <v>0.87</v>
      </c>
      <c r="W25" t="n">
        <v>1.11</v>
      </c>
      <c r="X25" t="n">
        <v>0.28</v>
      </c>
      <c r="Y25" t="n">
        <v>1</v>
      </c>
      <c r="Z25" t="n">
        <v>10</v>
      </c>
      <c r="AA25" t="n">
        <v>434.4057176404813</v>
      </c>
      <c r="AB25" t="n">
        <v>594.3730675033981</v>
      </c>
      <c r="AC25" t="n">
        <v>537.6469361487126</v>
      </c>
      <c r="AD25" t="n">
        <v>434405.7176404813</v>
      </c>
      <c r="AE25" t="n">
        <v>594373.0675033982</v>
      </c>
      <c r="AF25" t="n">
        <v>4.409650196905229e-06</v>
      </c>
      <c r="AG25" t="n">
        <v>31</v>
      </c>
      <c r="AH25" t="n">
        <v>537646.9361487126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8.682600000000001</v>
      </c>
      <c r="E26" t="n">
        <v>11.52</v>
      </c>
      <c r="F26" t="n">
        <v>7.74</v>
      </c>
      <c r="G26" t="n">
        <v>33.18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124.42</v>
      </c>
      <c r="Q26" t="n">
        <v>968.38</v>
      </c>
      <c r="R26" t="n">
        <v>33.26</v>
      </c>
      <c r="S26" t="n">
        <v>23.91</v>
      </c>
      <c r="T26" t="n">
        <v>3888.13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422.0907404949254</v>
      </c>
      <c r="AB26" t="n">
        <v>577.5231724744011</v>
      </c>
      <c r="AC26" t="n">
        <v>522.4051714523068</v>
      </c>
      <c r="AD26" t="n">
        <v>422090.7404949254</v>
      </c>
      <c r="AE26" t="n">
        <v>577523.1724744011</v>
      </c>
      <c r="AF26" t="n">
        <v>4.443426502292011e-06</v>
      </c>
      <c r="AG26" t="n">
        <v>30</v>
      </c>
      <c r="AH26" t="n">
        <v>522405.1714523068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8.6797</v>
      </c>
      <c r="E27" t="n">
        <v>11.52</v>
      </c>
      <c r="F27" t="n">
        <v>7.75</v>
      </c>
      <c r="G27" t="n">
        <v>33.2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124.13</v>
      </c>
      <c r="Q27" t="n">
        <v>968.37</v>
      </c>
      <c r="R27" t="n">
        <v>33.4</v>
      </c>
      <c r="S27" t="n">
        <v>23.91</v>
      </c>
      <c r="T27" t="n">
        <v>3954.54</v>
      </c>
      <c r="U27" t="n">
        <v>0.72</v>
      </c>
      <c r="V27" t="n">
        <v>0.87</v>
      </c>
      <c r="W27" t="n">
        <v>1.1</v>
      </c>
      <c r="X27" t="n">
        <v>0.25</v>
      </c>
      <c r="Y27" t="n">
        <v>1</v>
      </c>
      <c r="Z27" t="n">
        <v>10</v>
      </c>
      <c r="AA27" t="n">
        <v>421.9998423687312</v>
      </c>
      <c r="AB27" t="n">
        <v>577.3988016479998</v>
      </c>
      <c r="AC27" t="n">
        <v>522.2926704030217</v>
      </c>
      <c r="AD27" t="n">
        <v>421999.8423687312</v>
      </c>
      <c r="AE27" t="n">
        <v>577398.8016479998</v>
      </c>
      <c r="AF27" t="n">
        <v>4.441942391903803e-06</v>
      </c>
      <c r="AG27" t="n">
        <v>30</v>
      </c>
      <c r="AH27" t="n">
        <v>522292.6704030217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8.729200000000001</v>
      </c>
      <c r="E28" t="n">
        <v>11.46</v>
      </c>
      <c r="F28" t="n">
        <v>7.74</v>
      </c>
      <c r="G28" t="n">
        <v>35.71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123.42</v>
      </c>
      <c r="Q28" t="n">
        <v>968.33</v>
      </c>
      <c r="R28" t="n">
        <v>33.15</v>
      </c>
      <c r="S28" t="n">
        <v>23.91</v>
      </c>
      <c r="T28" t="n">
        <v>3833.69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420.838112070282</v>
      </c>
      <c r="AB28" t="n">
        <v>575.809271001738</v>
      </c>
      <c r="AC28" t="n">
        <v>520.8548423307188</v>
      </c>
      <c r="AD28" t="n">
        <v>420838.112070282</v>
      </c>
      <c r="AE28" t="n">
        <v>575809.271001738</v>
      </c>
      <c r="AF28" t="n">
        <v>4.46727462094389e-06</v>
      </c>
      <c r="AG28" t="n">
        <v>30</v>
      </c>
      <c r="AH28" t="n">
        <v>520854.8423307189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8.7258</v>
      </c>
      <c r="E29" t="n">
        <v>11.46</v>
      </c>
      <c r="F29" t="n">
        <v>7.74</v>
      </c>
      <c r="G29" t="n">
        <v>35.73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122.9</v>
      </c>
      <c r="Q29" t="n">
        <v>968.4299999999999</v>
      </c>
      <c r="R29" t="n">
        <v>33.14</v>
      </c>
      <c r="S29" t="n">
        <v>23.91</v>
      </c>
      <c r="T29" t="n">
        <v>3828.96</v>
      </c>
      <c r="U29" t="n">
        <v>0.72</v>
      </c>
      <c r="V29" t="n">
        <v>0.87</v>
      </c>
      <c r="W29" t="n">
        <v>1.1</v>
      </c>
      <c r="X29" t="n">
        <v>0.24</v>
      </c>
      <c r="Y29" t="n">
        <v>1</v>
      </c>
      <c r="Z29" t="n">
        <v>10</v>
      </c>
      <c r="AA29" t="n">
        <v>420.5592450199598</v>
      </c>
      <c r="AB29" t="n">
        <v>575.4277128007413</v>
      </c>
      <c r="AC29" t="n">
        <v>520.509699508905</v>
      </c>
      <c r="AD29" t="n">
        <v>420559.2450199598</v>
      </c>
      <c r="AE29" t="n">
        <v>575427.7128007413</v>
      </c>
      <c r="AF29" t="n">
        <v>4.465534629454267e-06</v>
      </c>
      <c r="AG29" t="n">
        <v>30</v>
      </c>
      <c r="AH29" t="n">
        <v>520509.6995089049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8.7925</v>
      </c>
      <c r="E30" t="n">
        <v>11.37</v>
      </c>
      <c r="F30" t="n">
        <v>7.71</v>
      </c>
      <c r="G30" t="n">
        <v>38.55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121.14</v>
      </c>
      <c r="Q30" t="n">
        <v>968.34</v>
      </c>
      <c r="R30" t="n">
        <v>32.35</v>
      </c>
      <c r="S30" t="n">
        <v>23.91</v>
      </c>
      <c r="T30" t="n">
        <v>3440.22</v>
      </c>
      <c r="U30" t="n">
        <v>0.74</v>
      </c>
      <c r="V30" t="n">
        <v>0.88</v>
      </c>
      <c r="W30" t="n">
        <v>1.1</v>
      </c>
      <c r="X30" t="n">
        <v>0.21</v>
      </c>
      <c r="Y30" t="n">
        <v>1</v>
      </c>
      <c r="Z30" t="n">
        <v>10</v>
      </c>
      <c r="AA30" t="n">
        <v>418.4347712516198</v>
      </c>
      <c r="AB30" t="n">
        <v>572.5209140657306</v>
      </c>
      <c r="AC30" t="n">
        <v>517.8803215654461</v>
      </c>
      <c r="AD30" t="n">
        <v>418434.7712516199</v>
      </c>
      <c r="AE30" t="n">
        <v>572520.9140657306</v>
      </c>
      <c r="AF30" t="n">
        <v>4.49966916838303e-06</v>
      </c>
      <c r="AG30" t="n">
        <v>30</v>
      </c>
      <c r="AH30" t="n">
        <v>517880.3215654462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8.789899999999999</v>
      </c>
      <c r="E31" t="n">
        <v>11.38</v>
      </c>
      <c r="F31" t="n">
        <v>7.71</v>
      </c>
      <c r="G31" t="n">
        <v>38.56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120.4</v>
      </c>
      <c r="Q31" t="n">
        <v>968.39</v>
      </c>
      <c r="R31" t="n">
        <v>32.46</v>
      </c>
      <c r="S31" t="n">
        <v>23.91</v>
      </c>
      <c r="T31" t="n">
        <v>3494.07</v>
      </c>
      <c r="U31" t="n">
        <v>0.74</v>
      </c>
      <c r="V31" t="n">
        <v>0.88</v>
      </c>
      <c r="W31" t="n">
        <v>1.1</v>
      </c>
      <c r="X31" t="n">
        <v>0.22</v>
      </c>
      <c r="Y31" t="n">
        <v>1</v>
      </c>
      <c r="Z31" t="n">
        <v>10</v>
      </c>
      <c r="AA31" t="n">
        <v>418.0104083837829</v>
      </c>
      <c r="AB31" t="n">
        <v>571.9402820683879</v>
      </c>
      <c r="AC31" t="n">
        <v>517.3551042710076</v>
      </c>
      <c r="AD31" t="n">
        <v>418010.408383783</v>
      </c>
      <c r="AE31" t="n">
        <v>571940.2820683878</v>
      </c>
      <c r="AF31" t="n">
        <v>4.498338586655672e-06</v>
      </c>
      <c r="AG31" t="n">
        <v>30</v>
      </c>
      <c r="AH31" t="n">
        <v>517355.1042710076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8.788600000000001</v>
      </c>
      <c r="E32" t="n">
        <v>11.38</v>
      </c>
      <c r="F32" t="n">
        <v>7.71</v>
      </c>
      <c r="G32" t="n">
        <v>38.57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119.53</v>
      </c>
      <c r="Q32" t="n">
        <v>968.3200000000001</v>
      </c>
      <c r="R32" t="n">
        <v>32.51</v>
      </c>
      <c r="S32" t="n">
        <v>23.91</v>
      </c>
      <c r="T32" t="n">
        <v>3520.15</v>
      </c>
      <c r="U32" t="n">
        <v>0.74</v>
      </c>
      <c r="V32" t="n">
        <v>0.88</v>
      </c>
      <c r="W32" t="n">
        <v>1.1</v>
      </c>
      <c r="X32" t="n">
        <v>0.22</v>
      </c>
      <c r="Y32" t="n">
        <v>1</v>
      </c>
      <c r="Z32" t="n">
        <v>10</v>
      </c>
      <c r="AA32" t="n">
        <v>417.4885295246692</v>
      </c>
      <c r="AB32" t="n">
        <v>571.226224389678</v>
      </c>
      <c r="AC32" t="n">
        <v>516.7091952549677</v>
      </c>
      <c r="AD32" t="n">
        <v>417488.5295246692</v>
      </c>
      <c r="AE32" t="n">
        <v>571226.224389678</v>
      </c>
      <c r="AF32" t="n">
        <v>4.497673295791994e-06</v>
      </c>
      <c r="AG32" t="n">
        <v>30</v>
      </c>
      <c r="AH32" t="n">
        <v>516709.1952549676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8.8474</v>
      </c>
      <c r="E33" t="n">
        <v>11.3</v>
      </c>
      <c r="F33" t="n">
        <v>7.69</v>
      </c>
      <c r="G33" t="n">
        <v>41.97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118.6</v>
      </c>
      <c r="Q33" t="n">
        <v>968.3200000000001</v>
      </c>
      <c r="R33" t="n">
        <v>31.8</v>
      </c>
      <c r="S33" t="n">
        <v>23.91</v>
      </c>
      <c r="T33" t="n">
        <v>3171.06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416.0626158386062</v>
      </c>
      <c r="AB33" t="n">
        <v>569.2752263775346</v>
      </c>
      <c r="AC33" t="n">
        <v>514.9443977548602</v>
      </c>
      <c r="AD33" t="n">
        <v>416062.6158386063</v>
      </c>
      <c r="AE33" t="n">
        <v>569275.2263775347</v>
      </c>
      <c r="AF33" t="n">
        <v>4.5277649133184e-06</v>
      </c>
      <c r="AG33" t="n">
        <v>30</v>
      </c>
      <c r="AH33" t="n">
        <v>514944.3977548602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8.843500000000001</v>
      </c>
      <c r="E34" t="n">
        <v>11.31</v>
      </c>
      <c r="F34" t="n">
        <v>7.7</v>
      </c>
      <c r="G34" t="n">
        <v>42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118.39</v>
      </c>
      <c r="Q34" t="n">
        <v>968.3200000000001</v>
      </c>
      <c r="R34" t="n">
        <v>32.12</v>
      </c>
      <c r="S34" t="n">
        <v>23.91</v>
      </c>
      <c r="T34" t="n">
        <v>3331.71</v>
      </c>
      <c r="U34" t="n">
        <v>0.74</v>
      </c>
      <c r="V34" t="n">
        <v>0.88</v>
      </c>
      <c r="W34" t="n">
        <v>1.1</v>
      </c>
      <c r="X34" t="n">
        <v>0.2</v>
      </c>
      <c r="Y34" t="n">
        <v>1</v>
      </c>
      <c r="Z34" t="n">
        <v>10</v>
      </c>
      <c r="AA34" t="n">
        <v>416.0332997339523</v>
      </c>
      <c r="AB34" t="n">
        <v>569.2351147898119</v>
      </c>
      <c r="AC34" t="n">
        <v>514.9081143607727</v>
      </c>
      <c r="AD34" t="n">
        <v>416033.2997339523</v>
      </c>
      <c r="AE34" t="n">
        <v>569235.1147898119</v>
      </c>
      <c r="AF34" t="n">
        <v>4.525769040727363e-06</v>
      </c>
      <c r="AG34" t="n">
        <v>30</v>
      </c>
      <c r="AH34" t="n">
        <v>514908.1143607728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8.845000000000001</v>
      </c>
      <c r="E35" t="n">
        <v>11.31</v>
      </c>
      <c r="F35" t="n">
        <v>7.7</v>
      </c>
      <c r="G35" t="n">
        <v>41.99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117.6</v>
      </c>
      <c r="Q35" t="n">
        <v>968.35</v>
      </c>
      <c r="R35" t="n">
        <v>31.92</v>
      </c>
      <c r="S35" t="n">
        <v>23.91</v>
      </c>
      <c r="T35" t="n">
        <v>3233.07</v>
      </c>
      <c r="U35" t="n">
        <v>0.75</v>
      </c>
      <c r="V35" t="n">
        <v>0.88</v>
      </c>
      <c r="W35" t="n">
        <v>1.1</v>
      </c>
      <c r="X35" t="n">
        <v>0.2</v>
      </c>
      <c r="Y35" t="n">
        <v>1</v>
      </c>
      <c r="Z35" t="n">
        <v>10</v>
      </c>
      <c r="AA35" t="n">
        <v>415.5282847142132</v>
      </c>
      <c r="AB35" t="n">
        <v>568.5441309601147</v>
      </c>
      <c r="AC35" t="n">
        <v>514.28307705798</v>
      </c>
      <c r="AD35" t="n">
        <v>415528.2847142132</v>
      </c>
      <c r="AE35" t="n">
        <v>568544.1309601146</v>
      </c>
      <c r="AF35" t="n">
        <v>4.526536684031607e-06</v>
      </c>
      <c r="AG35" t="n">
        <v>30</v>
      </c>
      <c r="AH35" t="n">
        <v>514283.0770579799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8.915100000000001</v>
      </c>
      <c r="E36" t="n">
        <v>11.22</v>
      </c>
      <c r="F36" t="n">
        <v>7.66</v>
      </c>
      <c r="G36" t="n">
        <v>45.98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115.72</v>
      </c>
      <c r="Q36" t="n">
        <v>968.42</v>
      </c>
      <c r="R36" t="n">
        <v>30.91</v>
      </c>
      <c r="S36" t="n">
        <v>23.91</v>
      </c>
      <c r="T36" t="n">
        <v>2733.34</v>
      </c>
      <c r="U36" t="n">
        <v>0.77</v>
      </c>
      <c r="V36" t="n">
        <v>0.88</v>
      </c>
      <c r="W36" t="n">
        <v>1.09</v>
      </c>
      <c r="X36" t="n">
        <v>0.17</v>
      </c>
      <c r="Y36" t="n">
        <v>1</v>
      </c>
      <c r="Z36" t="n">
        <v>10</v>
      </c>
      <c r="AA36" t="n">
        <v>413.3047846973634</v>
      </c>
      <c r="AB36" t="n">
        <v>565.501840143163</v>
      </c>
      <c r="AC36" t="n">
        <v>511.5311382067163</v>
      </c>
      <c r="AD36" t="n">
        <v>413304.7846973634</v>
      </c>
      <c r="AE36" t="n">
        <v>565501.840143163</v>
      </c>
      <c r="AF36" t="n">
        <v>4.562411214449992e-06</v>
      </c>
      <c r="AG36" t="n">
        <v>30</v>
      </c>
      <c r="AH36" t="n">
        <v>511531.1382067163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8.911099999999999</v>
      </c>
      <c r="E37" t="n">
        <v>11.22</v>
      </c>
      <c r="F37" t="n">
        <v>7.67</v>
      </c>
      <c r="G37" t="n">
        <v>46.02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115.34</v>
      </c>
      <c r="Q37" t="n">
        <v>968.3200000000001</v>
      </c>
      <c r="R37" t="n">
        <v>31.14</v>
      </c>
      <c r="S37" t="n">
        <v>23.91</v>
      </c>
      <c r="T37" t="n">
        <v>2843.5</v>
      </c>
      <c r="U37" t="n">
        <v>0.77</v>
      </c>
      <c r="V37" t="n">
        <v>0.88</v>
      </c>
      <c r="W37" t="n">
        <v>1.09</v>
      </c>
      <c r="X37" t="n">
        <v>0.17</v>
      </c>
      <c r="Y37" t="n">
        <v>1</v>
      </c>
      <c r="Z37" t="n">
        <v>10</v>
      </c>
      <c r="AA37" t="n">
        <v>413.1718900361658</v>
      </c>
      <c r="AB37" t="n">
        <v>565.3200078048138</v>
      </c>
      <c r="AC37" t="n">
        <v>511.3666596915357</v>
      </c>
      <c r="AD37" t="n">
        <v>413171.8900361658</v>
      </c>
      <c r="AE37" t="n">
        <v>565320.0078048138</v>
      </c>
      <c r="AF37" t="n">
        <v>4.560364165638671e-06</v>
      </c>
      <c r="AG37" t="n">
        <v>30</v>
      </c>
      <c r="AH37" t="n">
        <v>511366.6596915358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8.914</v>
      </c>
      <c r="E38" t="n">
        <v>11.22</v>
      </c>
      <c r="F38" t="n">
        <v>7.67</v>
      </c>
      <c r="G38" t="n">
        <v>45.99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113.4</v>
      </c>
      <c r="Q38" t="n">
        <v>968.41</v>
      </c>
      <c r="R38" t="n">
        <v>30.79</v>
      </c>
      <c r="S38" t="n">
        <v>23.91</v>
      </c>
      <c r="T38" t="n">
        <v>2671.47</v>
      </c>
      <c r="U38" t="n">
        <v>0.78</v>
      </c>
      <c r="V38" t="n">
        <v>0.88</v>
      </c>
      <c r="W38" t="n">
        <v>1.1</v>
      </c>
      <c r="X38" t="n">
        <v>0.17</v>
      </c>
      <c r="Y38" t="n">
        <v>1</v>
      </c>
      <c r="Z38" t="n">
        <v>10</v>
      </c>
      <c r="AA38" t="n">
        <v>411.9520850115171</v>
      </c>
      <c r="AB38" t="n">
        <v>563.6510167560897</v>
      </c>
      <c r="AC38" t="n">
        <v>509.8569548060582</v>
      </c>
      <c r="AD38" t="n">
        <v>411952.085011517</v>
      </c>
      <c r="AE38" t="n">
        <v>563651.0167560896</v>
      </c>
      <c r="AF38" t="n">
        <v>4.561848276026878e-06</v>
      </c>
      <c r="AG38" t="n">
        <v>30</v>
      </c>
      <c r="AH38" t="n">
        <v>509856.9548060582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8.965</v>
      </c>
      <c r="E39" t="n">
        <v>11.15</v>
      </c>
      <c r="F39" t="n">
        <v>7.66</v>
      </c>
      <c r="G39" t="n">
        <v>51.05</v>
      </c>
      <c r="H39" t="n">
        <v>0.58</v>
      </c>
      <c r="I39" t="n">
        <v>9</v>
      </c>
      <c r="J39" t="n">
        <v>316.56</v>
      </c>
      <c r="K39" t="n">
        <v>61.82</v>
      </c>
      <c r="L39" t="n">
        <v>10.25</v>
      </c>
      <c r="M39" t="n">
        <v>7</v>
      </c>
      <c r="N39" t="n">
        <v>94.48999999999999</v>
      </c>
      <c r="O39" t="n">
        <v>39277.04</v>
      </c>
      <c r="P39" t="n">
        <v>112.85</v>
      </c>
      <c r="Q39" t="n">
        <v>968.3200000000001</v>
      </c>
      <c r="R39" t="n">
        <v>30.79</v>
      </c>
      <c r="S39" t="n">
        <v>23.91</v>
      </c>
      <c r="T39" t="n">
        <v>2678.18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410.9554885228457</v>
      </c>
      <c r="AB39" t="n">
        <v>562.2874294735554</v>
      </c>
      <c r="AC39" t="n">
        <v>508.6235063799623</v>
      </c>
      <c r="AD39" t="n">
        <v>410955.4885228457</v>
      </c>
      <c r="AE39" t="n">
        <v>562287.4294735554</v>
      </c>
      <c r="AF39" t="n">
        <v>4.58794814837121e-06</v>
      </c>
      <c r="AG39" t="n">
        <v>30</v>
      </c>
      <c r="AH39" t="n">
        <v>508623.5063799623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8.968400000000001</v>
      </c>
      <c r="E40" t="n">
        <v>11.15</v>
      </c>
      <c r="F40" t="n">
        <v>7.65</v>
      </c>
      <c r="G40" t="n">
        <v>51.02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112.45</v>
      </c>
      <c r="Q40" t="n">
        <v>968.33</v>
      </c>
      <c r="R40" t="n">
        <v>30.54</v>
      </c>
      <c r="S40" t="n">
        <v>23.91</v>
      </c>
      <c r="T40" t="n">
        <v>2552.06</v>
      </c>
      <c r="U40" t="n">
        <v>0.78</v>
      </c>
      <c r="V40" t="n">
        <v>0.88</v>
      </c>
      <c r="W40" t="n">
        <v>1.09</v>
      </c>
      <c r="X40" t="n">
        <v>0.16</v>
      </c>
      <c r="Y40" t="n">
        <v>1</v>
      </c>
      <c r="Z40" t="n">
        <v>10</v>
      </c>
      <c r="AA40" t="n">
        <v>410.6224240591532</v>
      </c>
      <c r="AB40" t="n">
        <v>561.8317159805642</v>
      </c>
      <c r="AC40" t="n">
        <v>508.2112855431443</v>
      </c>
      <c r="AD40" t="n">
        <v>410622.4240591532</v>
      </c>
      <c r="AE40" t="n">
        <v>561831.7159805642</v>
      </c>
      <c r="AF40" t="n">
        <v>4.589688139860833e-06</v>
      </c>
      <c r="AG40" t="n">
        <v>30</v>
      </c>
      <c r="AH40" t="n">
        <v>508211.2855431443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8.9673</v>
      </c>
      <c r="E41" t="n">
        <v>11.15</v>
      </c>
      <c r="F41" t="n">
        <v>7.65</v>
      </c>
      <c r="G41" t="n">
        <v>51.03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111.61</v>
      </c>
      <c r="Q41" t="n">
        <v>968.34</v>
      </c>
      <c r="R41" t="n">
        <v>30.65</v>
      </c>
      <c r="S41" t="n">
        <v>23.91</v>
      </c>
      <c r="T41" t="n">
        <v>2605.22</v>
      </c>
      <c r="U41" t="n">
        <v>0.78</v>
      </c>
      <c r="V41" t="n">
        <v>0.88</v>
      </c>
      <c r="W41" t="n">
        <v>1.09</v>
      </c>
      <c r="X41" t="n">
        <v>0.16</v>
      </c>
      <c r="Y41" t="n">
        <v>1</v>
      </c>
      <c r="Z41" t="n">
        <v>10</v>
      </c>
      <c r="AA41" t="n">
        <v>410.1257071655979</v>
      </c>
      <c r="AB41" t="n">
        <v>561.1520860131992</v>
      </c>
      <c r="AC41" t="n">
        <v>507.5965185059978</v>
      </c>
      <c r="AD41" t="n">
        <v>410125.7071655979</v>
      </c>
      <c r="AE41" t="n">
        <v>561152.0860131992</v>
      </c>
      <c r="AF41" t="n">
        <v>4.58912520143772e-06</v>
      </c>
      <c r="AG41" t="n">
        <v>30</v>
      </c>
      <c r="AH41" t="n">
        <v>507596.5185059978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8.963900000000001</v>
      </c>
      <c r="E42" t="n">
        <v>11.16</v>
      </c>
      <c r="F42" t="n">
        <v>7.66</v>
      </c>
      <c r="G42" t="n">
        <v>51.06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110.57</v>
      </c>
      <c r="Q42" t="n">
        <v>968.3200000000001</v>
      </c>
      <c r="R42" t="n">
        <v>30.68</v>
      </c>
      <c r="S42" t="n">
        <v>23.91</v>
      </c>
      <c r="T42" t="n">
        <v>2619.35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409.5844041326708</v>
      </c>
      <c r="AB42" t="n">
        <v>560.4114513229439</v>
      </c>
      <c r="AC42" t="n">
        <v>506.9265689510933</v>
      </c>
      <c r="AD42" t="n">
        <v>409584.4041326708</v>
      </c>
      <c r="AE42" t="n">
        <v>560411.4513229439</v>
      </c>
      <c r="AF42" t="n">
        <v>4.587385209948098e-06</v>
      </c>
      <c r="AG42" t="n">
        <v>30</v>
      </c>
      <c r="AH42" t="n">
        <v>506926.5689510933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9.026400000000001</v>
      </c>
      <c r="E43" t="n">
        <v>11.08</v>
      </c>
      <c r="F43" t="n">
        <v>7.64</v>
      </c>
      <c r="G43" t="n">
        <v>57.28</v>
      </c>
      <c r="H43" t="n">
        <v>0.63</v>
      </c>
      <c r="I43" t="n">
        <v>8</v>
      </c>
      <c r="J43" t="n">
        <v>318.8</v>
      </c>
      <c r="K43" t="n">
        <v>61.82</v>
      </c>
      <c r="L43" t="n">
        <v>11.25</v>
      </c>
      <c r="M43" t="n">
        <v>3</v>
      </c>
      <c r="N43" t="n">
        <v>95.73</v>
      </c>
      <c r="O43" t="n">
        <v>39553.2</v>
      </c>
      <c r="P43" t="n">
        <v>108.74</v>
      </c>
      <c r="Q43" t="n">
        <v>968.36</v>
      </c>
      <c r="R43" t="n">
        <v>29.97</v>
      </c>
      <c r="S43" t="n">
        <v>23.91</v>
      </c>
      <c r="T43" t="n">
        <v>2270.31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397.5405860824342</v>
      </c>
      <c r="AB43" t="n">
        <v>543.9325681308576</v>
      </c>
      <c r="AC43" t="n">
        <v>492.0204072426018</v>
      </c>
      <c r="AD43" t="n">
        <v>397540.5860824342</v>
      </c>
      <c r="AE43" t="n">
        <v>543932.5681308575</v>
      </c>
      <c r="AF43" t="n">
        <v>4.619370347624975e-06</v>
      </c>
      <c r="AG43" t="n">
        <v>29</v>
      </c>
      <c r="AH43" t="n">
        <v>492020.4072426019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9.0244</v>
      </c>
      <c r="E44" t="n">
        <v>11.08</v>
      </c>
      <c r="F44" t="n">
        <v>7.64</v>
      </c>
      <c r="G44" t="n">
        <v>57.3</v>
      </c>
      <c r="H44" t="n">
        <v>0.64</v>
      </c>
      <c r="I44" t="n">
        <v>8</v>
      </c>
      <c r="J44" t="n">
        <v>319.36</v>
      </c>
      <c r="K44" t="n">
        <v>61.82</v>
      </c>
      <c r="L44" t="n">
        <v>11.5</v>
      </c>
      <c r="M44" t="n">
        <v>3</v>
      </c>
      <c r="N44" t="n">
        <v>96.04000000000001</v>
      </c>
      <c r="O44" t="n">
        <v>39622.59</v>
      </c>
      <c r="P44" t="n">
        <v>109.13</v>
      </c>
      <c r="Q44" t="n">
        <v>968.39</v>
      </c>
      <c r="R44" t="n">
        <v>30.03</v>
      </c>
      <c r="S44" t="n">
        <v>23.91</v>
      </c>
      <c r="T44" t="n">
        <v>2300.91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397.7986881480412</v>
      </c>
      <c r="AB44" t="n">
        <v>544.2857147636806</v>
      </c>
      <c r="AC44" t="n">
        <v>492.3398500564325</v>
      </c>
      <c r="AD44" t="n">
        <v>397798.6881480412</v>
      </c>
      <c r="AE44" t="n">
        <v>544285.7147636806</v>
      </c>
      <c r="AF44" t="n">
        <v>4.618346823219314e-06</v>
      </c>
      <c r="AG44" t="n">
        <v>29</v>
      </c>
      <c r="AH44" t="n">
        <v>492339.8500564325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9.024100000000001</v>
      </c>
      <c r="E45" t="n">
        <v>11.08</v>
      </c>
      <c r="F45" t="n">
        <v>7.64</v>
      </c>
      <c r="G45" t="n">
        <v>57.3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3</v>
      </c>
      <c r="N45" t="n">
        <v>96.36</v>
      </c>
      <c r="O45" t="n">
        <v>39692.13</v>
      </c>
      <c r="P45" t="n">
        <v>109.64</v>
      </c>
      <c r="Q45" t="n">
        <v>968.36</v>
      </c>
      <c r="R45" t="n">
        <v>30</v>
      </c>
      <c r="S45" t="n">
        <v>23.91</v>
      </c>
      <c r="T45" t="n">
        <v>2286.85</v>
      </c>
      <c r="U45" t="n">
        <v>0.8</v>
      </c>
      <c r="V45" t="n">
        <v>0.89</v>
      </c>
      <c r="W45" t="n">
        <v>1.1</v>
      </c>
      <c r="X45" t="n">
        <v>0.14</v>
      </c>
      <c r="Y45" t="n">
        <v>1</v>
      </c>
      <c r="Z45" t="n">
        <v>10</v>
      </c>
      <c r="AA45" t="n">
        <v>398.1096891526545</v>
      </c>
      <c r="AB45" t="n">
        <v>544.7112400585886</v>
      </c>
      <c r="AC45" t="n">
        <v>492.724763814423</v>
      </c>
      <c r="AD45" t="n">
        <v>398109.6891526545</v>
      </c>
      <c r="AE45" t="n">
        <v>544711.2400585886</v>
      </c>
      <c r="AF45" t="n">
        <v>4.618193294558465e-06</v>
      </c>
      <c r="AG45" t="n">
        <v>29</v>
      </c>
      <c r="AH45" t="n">
        <v>492724.763814423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9.022600000000001</v>
      </c>
      <c r="E46" t="n">
        <v>11.08</v>
      </c>
      <c r="F46" t="n">
        <v>7.64</v>
      </c>
      <c r="G46" t="n">
        <v>57.31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1</v>
      </c>
      <c r="N46" t="n">
        <v>96.67</v>
      </c>
      <c r="O46" t="n">
        <v>39761.81</v>
      </c>
      <c r="P46" t="n">
        <v>109.44</v>
      </c>
      <c r="Q46" t="n">
        <v>968.36</v>
      </c>
      <c r="R46" t="n">
        <v>29.99</v>
      </c>
      <c r="S46" t="n">
        <v>23.91</v>
      </c>
      <c r="T46" t="n">
        <v>2279.89</v>
      </c>
      <c r="U46" t="n">
        <v>0.8</v>
      </c>
      <c r="V46" t="n">
        <v>0.88</v>
      </c>
      <c r="W46" t="n">
        <v>1.1</v>
      </c>
      <c r="X46" t="n">
        <v>0.15</v>
      </c>
      <c r="Y46" t="n">
        <v>1</v>
      </c>
      <c r="Z46" t="n">
        <v>10</v>
      </c>
      <c r="AA46" t="n">
        <v>398.006348793005</v>
      </c>
      <c r="AB46" t="n">
        <v>544.5698452194611</v>
      </c>
      <c r="AC46" t="n">
        <v>492.596863500293</v>
      </c>
      <c r="AD46" t="n">
        <v>398006.348793005</v>
      </c>
      <c r="AE46" t="n">
        <v>544569.845219461</v>
      </c>
      <c r="AF46" t="n">
        <v>4.617425651254221e-06</v>
      </c>
      <c r="AG46" t="n">
        <v>29</v>
      </c>
      <c r="AH46" t="n">
        <v>492596.863500293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9.0219</v>
      </c>
      <c r="E47" t="n">
        <v>11.08</v>
      </c>
      <c r="F47" t="n">
        <v>7.64</v>
      </c>
      <c r="G47" t="n">
        <v>57.32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1</v>
      </c>
      <c r="N47" t="n">
        <v>96.98999999999999</v>
      </c>
      <c r="O47" t="n">
        <v>39831.64</v>
      </c>
      <c r="P47" t="n">
        <v>109.34</v>
      </c>
      <c r="Q47" t="n">
        <v>968.36</v>
      </c>
      <c r="R47" t="n">
        <v>30.06</v>
      </c>
      <c r="S47" t="n">
        <v>23.91</v>
      </c>
      <c r="T47" t="n">
        <v>2315.26</v>
      </c>
      <c r="U47" t="n">
        <v>0.8</v>
      </c>
      <c r="V47" t="n">
        <v>0.88</v>
      </c>
      <c r="W47" t="n">
        <v>1.1</v>
      </c>
      <c r="X47" t="n">
        <v>0.15</v>
      </c>
      <c r="Y47" t="n">
        <v>1</v>
      </c>
      <c r="Z47" t="n">
        <v>10</v>
      </c>
      <c r="AA47" t="n">
        <v>397.9540902367268</v>
      </c>
      <c r="AB47" t="n">
        <v>544.4983427572765</v>
      </c>
      <c r="AC47" t="n">
        <v>492.5321851327449</v>
      </c>
      <c r="AD47" t="n">
        <v>397954.0902367267</v>
      </c>
      <c r="AE47" t="n">
        <v>544498.3427572765</v>
      </c>
      <c r="AF47" t="n">
        <v>4.61706741771224e-06</v>
      </c>
      <c r="AG47" t="n">
        <v>29</v>
      </c>
      <c r="AH47" t="n">
        <v>492532.185132745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9.020300000000001</v>
      </c>
      <c r="E48" t="n">
        <v>11.09</v>
      </c>
      <c r="F48" t="n">
        <v>7.64</v>
      </c>
      <c r="G48" t="n">
        <v>57.33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1</v>
      </c>
      <c r="N48" t="n">
        <v>97.31</v>
      </c>
      <c r="O48" t="n">
        <v>39901.61</v>
      </c>
      <c r="P48" t="n">
        <v>109.51</v>
      </c>
      <c r="Q48" t="n">
        <v>968.36</v>
      </c>
      <c r="R48" t="n">
        <v>30.1</v>
      </c>
      <c r="S48" t="n">
        <v>23.91</v>
      </c>
      <c r="T48" t="n">
        <v>2335.24</v>
      </c>
      <c r="U48" t="n">
        <v>0.79</v>
      </c>
      <c r="V48" t="n">
        <v>0.88</v>
      </c>
      <c r="W48" t="n">
        <v>1.1</v>
      </c>
      <c r="X48" t="n">
        <v>0.15</v>
      </c>
      <c r="Y48" t="n">
        <v>1</v>
      </c>
      <c r="Z48" t="n">
        <v>10</v>
      </c>
      <c r="AA48" t="n">
        <v>398.0750703055526</v>
      </c>
      <c r="AB48" t="n">
        <v>544.6638730247079</v>
      </c>
      <c r="AC48" t="n">
        <v>492.681917423776</v>
      </c>
      <c r="AD48" t="n">
        <v>398075.0703055526</v>
      </c>
      <c r="AE48" t="n">
        <v>544663.8730247079</v>
      </c>
      <c r="AF48" t="n">
        <v>4.616248598187711e-06</v>
      </c>
      <c r="AG48" t="n">
        <v>29</v>
      </c>
      <c r="AH48" t="n">
        <v>492681.917423776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9.018000000000001</v>
      </c>
      <c r="E49" t="n">
        <v>11.09</v>
      </c>
      <c r="F49" t="n">
        <v>7.65</v>
      </c>
      <c r="G49" t="n">
        <v>57.35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109.52</v>
      </c>
      <c r="Q49" t="n">
        <v>968.36</v>
      </c>
      <c r="R49" t="n">
        <v>30.11</v>
      </c>
      <c r="S49" t="n">
        <v>23.91</v>
      </c>
      <c r="T49" t="n">
        <v>2340.12</v>
      </c>
      <c r="U49" t="n">
        <v>0.79</v>
      </c>
      <c r="V49" t="n">
        <v>0.88</v>
      </c>
      <c r="W49" t="n">
        <v>1.1</v>
      </c>
      <c r="X49" t="n">
        <v>0.15</v>
      </c>
      <c r="Y49" t="n">
        <v>1</v>
      </c>
      <c r="Z49" t="n">
        <v>10</v>
      </c>
      <c r="AA49" t="n">
        <v>398.1572306168672</v>
      </c>
      <c r="AB49" t="n">
        <v>544.7762883873057</v>
      </c>
      <c r="AC49" t="n">
        <v>492.7836040219433</v>
      </c>
      <c r="AD49" t="n">
        <v>398157.2306168672</v>
      </c>
      <c r="AE49" t="n">
        <v>544776.2883873057</v>
      </c>
      <c r="AF49" t="n">
        <v>4.615071545121202e-06</v>
      </c>
      <c r="AG49" t="n">
        <v>29</v>
      </c>
      <c r="AH49" t="n">
        <v>492783.6040219433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9.019600000000001</v>
      </c>
      <c r="E50" t="n">
        <v>11.09</v>
      </c>
      <c r="F50" t="n">
        <v>7.65</v>
      </c>
      <c r="G50" t="n">
        <v>57.34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109.65</v>
      </c>
      <c r="Q50" t="n">
        <v>968.38</v>
      </c>
      <c r="R50" t="n">
        <v>30.06</v>
      </c>
      <c r="S50" t="n">
        <v>23.91</v>
      </c>
      <c r="T50" t="n">
        <v>2318.1</v>
      </c>
      <c r="U50" t="n">
        <v>0.8</v>
      </c>
      <c r="V50" t="n">
        <v>0.88</v>
      </c>
      <c r="W50" t="n">
        <v>1.1</v>
      </c>
      <c r="X50" t="n">
        <v>0.15</v>
      </c>
      <c r="Y50" t="n">
        <v>1</v>
      </c>
      <c r="Z50" t="n">
        <v>10</v>
      </c>
      <c r="AA50" t="n">
        <v>398.2172095550296</v>
      </c>
      <c r="AB50" t="n">
        <v>544.8583542165835</v>
      </c>
      <c r="AC50" t="n">
        <v>492.857837603655</v>
      </c>
      <c r="AD50" t="n">
        <v>398217.2095550296</v>
      </c>
      <c r="AE50" t="n">
        <v>544858.3542165835</v>
      </c>
      <c r="AF50" t="n">
        <v>4.615890364645731e-06</v>
      </c>
      <c r="AG50" t="n">
        <v>29</v>
      </c>
      <c r="AH50" t="n">
        <v>492857.837603655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8.140000000000001</v>
      </c>
      <c r="E2" t="n">
        <v>12.28</v>
      </c>
      <c r="F2" t="n">
        <v>9.550000000000001</v>
      </c>
      <c r="G2" t="n">
        <v>5.85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27.96</v>
      </c>
      <c r="Q2" t="n">
        <v>968.9299999999999</v>
      </c>
      <c r="R2" t="n">
        <v>85.59</v>
      </c>
      <c r="S2" t="n">
        <v>23.91</v>
      </c>
      <c r="T2" t="n">
        <v>29631.35</v>
      </c>
      <c r="U2" t="n">
        <v>0.28</v>
      </c>
      <c r="V2" t="n">
        <v>0.71</v>
      </c>
      <c r="W2" t="n">
        <v>1.36</v>
      </c>
      <c r="X2" t="n">
        <v>2.05</v>
      </c>
      <c r="Y2" t="n">
        <v>1</v>
      </c>
      <c r="Z2" t="n">
        <v>10</v>
      </c>
      <c r="AA2" t="n">
        <v>329.3333725521734</v>
      </c>
      <c r="AB2" t="n">
        <v>450.6084494888647</v>
      </c>
      <c r="AC2" t="n">
        <v>407.6030115025778</v>
      </c>
      <c r="AD2" t="n">
        <v>329333.3725521734</v>
      </c>
      <c r="AE2" t="n">
        <v>450608.4494888647</v>
      </c>
      <c r="AF2" t="n">
        <v>1.241910226556893e-05</v>
      </c>
      <c r="AG2" t="n">
        <v>32</v>
      </c>
      <c r="AH2" t="n">
        <v>407603.0115025777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8.660299999999999</v>
      </c>
      <c r="E2" t="n">
        <v>11.55</v>
      </c>
      <c r="F2" t="n">
        <v>8.51</v>
      </c>
      <c r="G2" t="n">
        <v>10.01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69.09</v>
      </c>
      <c r="Q2" t="n">
        <v>968.48</v>
      </c>
      <c r="R2" t="n">
        <v>57.3</v>
      </c>
      <c r="S2" t="n">
        <v>23.91</v>
      </c>
      <c r="T2" t="n">
        <v>15721.55</v>
      </c>
      <c r="U2" t="n">
        <v>0.42</v>
      </c>
      <c r="V2" t="n">
        <v>0.79</v>
      </c>
      <c r="W2" t="n">
        <v>1.16</v>
      </c>
      <c r="X2" t="n">
        <v>1.01</v>
      </c>
      <c r="Y2" t="n">
        <v>1</v>
      </c>
      <c r="Z2" t="n">
        <v>10</v>
      </c>
      <c r="AA2" t="n">
        <v>367.1860265230188</v>
      </c>
      <c r="AB2" t="n">
        <v>502.40012059301</v>
      </c>
      <c r="AC2" t="n">
        <v>454.4517582066103</v>
      </c>
      <c r="AD2" t="n">
        <v>367186.0265230188</v>
      </c>
      <c r="AE2" t="n">
        <v>502400.12059301</v>
      </c>
      <c r="AF2" t="n">
        <v>7.203004778810804e-06</v>
      </c>
      <c r="AG2" t="n">
        <v>31</v>
      </c>
      <c r="AH2" t="n">
        <v>454451.7582066103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9.0854</v>
      </c>
      <c r="E3" t="n">
        <v>11.01</v>
      </c>
      <c r="F3" t="n">
        <v>8.24</v>
      </c>
      <c r="G3" t="n">
        <v>13.01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36</v>
      </c>
      <c r="N3" t="n">
        <v>13.05</v>
      </c>
      <c r="O3" t="n">
        <v>12446.14</v>
      </c>
      <c r="P3" t="n">
        <v>64.25</v>
      </c>
      <c r="Q3" t="n">
        <v>968.38</v>
      </c>
      <c r="R3" t="n">
        <v>48.67</v>
      </c>
      <c r="S3" t="n">
        <v>23.91</v>
      </c>
      <c r="T3" t="n">
        <v>11470.57</v>
      </c>
      <c r="U3" t="n">
        <v>0.49</v>
      </c>
      <c r="V3" t="n">
        <v>0.82</v>
      </c>
      <c r="W3" t="n">
        <v>1.14</v>
      </c>
      <c r="X3" t="n">
        <v>0.74</v>
      </c>
      <c r="Y3" t="n">
        <v>1</v>
      </c>
      <c r="Z3" t="n">
        <v>10</v>
      </c>
      <c r="AA3" t="n">
        <v>341.0847097564074</v>
      </c>
      <c r="AB3" t="n">
        <v>466.687147484106</v>
      </c>
      <c r="AC3" t="n">
        <v>422.1471811277476</v>
      </c>
      <c r="AD3" t="n">
        <v>341084.7097564074</v>
      </c>
      <c r="AE3" t="n">
        <v>466687.1474841061</v>
      </c>
      <c r="AF3" t="n">
        <v>7.556571899057501e-06</v>
      </c>
      <c r="AG3" t="n">
        <v>29</v>
      </c>
      <c r="AH3" t="n">
        <v>422147.1811277476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9.3657</v>
      </c>
      <c r="E4" t="n">
        <v>10.68</v>
      </c>
      <c r="F4" t="n">
        <v>8.07</v>
      </c>
      <c r="G4" t="n">
        <v>16.14</v>
      </c>
      <c r="H4" t="n">
        <v>0.27</v>
      </c>
      <c r="I4" t="n">
        <v>30</v>
      </c>
      <c r="J4" t="n">
        <v>99.33</v>
      </c>
      <c r="K4" t="n">
        <v>39.72</v>
      </c>
      <c r="L4" t="n">
        <v>1.5</v>
      </c>
      <c r="M4" t="n">
        <v>27</v>
      </c>
      <c r="N4" t="n">
        <v>13.11</v>
      </c>
      <c r="O4" t="n">
        <v>12484.55</v>
      </c>
      <c r="P4" t="n">
        <v>60.23</v>
      </c>
      <c r="Q4" t="n">
        <v>968.4</v>
      </c>
      <c r="R4" t="n">
        <v>43.64</v>
      </c>
      <c r="S4" t="n">
        <v>23.91</v>
      </c>
      <c r="T4" t="n">
        <v>8997.07</v>
      </c>
      <c r="U4" t="n">
        <v>0.55</v>
      </c>
      <c r="V4" t="n">
        <v>0.84</v>
      </c>
      <c r="W4" t="n">
        <v>1.13</v>
      </c>
      <c r="X4" t="n">
        <v>0.58</v>
      </c>
      <c r="Y4" t="n">
        <v>1</v>
      </c>
      <c r="Z4" t="n">
        <v>10</v>
      </c>
      <c r="AA4" t="n">
        <v>326.8066441711122</v>
      </c>
      <c r="AB4" t="n">
        <v>447.1512682465079</v>
      </c>
      <c r="AC4" t="n">
        <v>404.4757787858069</v>
      </c>
      <c r="AD4" t="n">
        <v>326806.6441711122</v>
      </c>
      <c r="AE4" t="n">
        <v>447151.2682465079</v>
      </c>
      <c r="AF4" t="n">
        <v>7.789704959055501e-06</v>
      </c>
      <c r="AG4" t="n">
        <v>28</v>
      </c>
      <c r="AH4" t="n">
        <v>404475.7787858069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9.524800000000001</v>
      </c>
      <c r="E5" t="n">
        <v>10.5</v>
      </c>
      <c r="F5" t="n">
        <v>8</v>
      </c>
      <c r="G5" t="n">
        <v>19.19</v>
      </c>
      <c r="H5" t="n">
        <v>0.31</v>
      </c>
      <c r="I5" t="n">
        <v>25</v>
      </c>
      <c r="J5" t="n">
        <v>99.64</v>
      </c>
      <c r="K5" t="n">
        <v>39.72</v>
      </c>
      <c r="L5" t="n">
        <v>1.75</v>
      </c>
      <c r="M5" t="n">
        <v>17</v>
      </c>
      <c r="N5" t="n">
        <v>13.18</v>
      </c>
      <c r="O5" t="n">
        <v>12522.99</v>
      </c>
      <c r="P5" t="n">
        <v>56.9</v>
      </c>
      <c r="Q5" t="n">
        <v>968.74</v>
      </c>
      <c r="R5" t="n">
        <v>40.78</v>
      </c>
      <c r="S5" t="n">
        <v>23.91</v>
      </c>
      <c r="T5" t="n">
        <v>7590.91</v>
      </c>
      <c r="U5" t="n">
        <v>0.59</v>
      </c>
      <c r="V5" t="n">
        <v>0.85</v>
      </c>
      <c r="W5" t="n">
        <v>1.14</v>
      </c>
      <c r="X5" t="n">
        <v>0.5</v>
      </c>
      <c r="Y5" t="n">
        <v>1</v>
      </c>
      <c r="Z5" t="n">
        <v>10</v>
      </c>
      <c r="AA5" t="n">
        <v>323.7209647439863</v>
      </c>
      <c r="AB5" t="n">
        <v>442.9293055237455</v>
      </c>
      <c r="AC5" t="n">
        <v>400.6567542597431</v>
      </c>
      <c r="AD5" t="n">
        <v>323720.9647439863</v>
      </c>
      <c r="AE5" t="n">
        <v>442929.3055237455</v>
      </c>
      <c r="AF5" t="n">
        <v>7.922032714480694e-06</v>
      </c>
      <c r="AG5" t="n">
        <v>28</v>
      </c>
      <c r="AH5" t="n">
        <v>400656.7542597431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9.565799999999999</v>
      </c>
      <c r="E6" t="n">
        <v>10.45</v>
      </c>
      <c r="F6" t="n">
        <v>7.97</v>
      </c>
      <c r="G6" t="n">
        <v>19.93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3</v>
      </c>
      <c r="N6" t="n">
        <v>13.24</v>
      </c>
      <c r="O6" t="n">
        <v>12561.45</v>
      </c>
      <c r="P6" t="n">
        <v>56.12</v>
      </c>
      <c r="Q6" t="n">
        <v>968.49</v>
      </c>
      <c r="R6" t="n">
        <v>39.62</v>
      </c>
      <c r="S6" t="n">
        <v>23.91</v>
      </c>
      <c r="T6" t="n">
        <v>7014.35</v>
      </c>
      <c r="U6" t="n">
        <v>0.6</v>
      </c>
      <c r="V6" t="n">
        <v>0.85</v>
      </c>
      <c r="W6" t="n">
        <v>1.15</v>
      </c>
      <c r="X6" t="n">
        <v>0.48</v>
      </c>
      <c r="Y6" t="n">
        <v>1</v>
      </c>
      <c r="Z6" t="n">
        <v>10</v>
      </c>
      <c r="AA6" t="n">
        <v>322.952452647793</v>
      </c>
      <c r="AB6" t="n">
        <v>441.877793369373</v>
      </c>
      <c r="AC6" t="n">
        <v>399.7055969495773</v>
      </c>
      <c r="AD6" t="n">
        <v>322952.452647793</v>
      </c>
      <c r="AE6" t="n">
        <v>441877.793369373</v>
      </c>
      <c r="AF6" t="n">
        <v>7.95613351883288e-06</v>
      </c>
      <c r="AG6" t="n">
        <v>28</v>
      </c>
      <c r="AH6" t="n">
        <v>399705.5969495773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9.5816</v>
      </c>
      <c r="E7" t="n">
        <v>10.44</v>
      </c>
      <c r="F7" t="n">
        <v>7.98</v>
      </c>
      <c r="G7" t="n">
        <v>20.81</v>
      </c>
      <c r="H7" t="n">
        <v>0.39</v>
      </c>
      <c r="I7" t="n">
        <v>23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56.07</v>
      </c>
      <c r="Q7" t="n">
        <v>968.47</v>
      </c>
      <c r="R7" t="n">
        <v>39.75</v>
      </c>
      <c r="S7" t="n">
        <v>23.91</v>
      </c>
      <c r="T7" t="n">
        <v>7084.24</v>
      </c>
      <c r="U7" t="n">
        <v>0.6</v>
      </c>
      <c r="V7" t="n">
        <v>0.85</v>
      </c>
      <c r="W7" t="n">
        <v>1.14</v>
      </c>
      <c r="X7" t="n">
        <v>0.48</v>
      </c>
      <c r="Y7" t="n">
        <v>1</v>
      </c>
      <c r="Z7" t="n">
        <v>10</v>
      </c>
      <c r="AA7" t="n">
        <v>322.8623172788296</v>
      </c>
      <c r="AB7" t="n">
        <v>441.7544661810655</v>
      </c>
      <c r="AC7" t="n">
        <v>399.5940399350311</v>
      </c>
      <c r="AD7" t="n">
        <v>322862.3172788296</v>
      </c>
      <c r="AE7" t="n">
        <v>441754.4661810655</v>
      </c>
      <c r="AF7" t="n">
        <v>7.969274804412503e-06</v>
      </c>
      <c r="AG7" t="n">
        <v>28</v>
      </c>
      <c r="AH7" t="n">
        <v>399594.0399350311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9.577500000000001</v>
      </c>
      <c r="E8" t="n">
        <v>10.44</v>
      </c>
      <c r="F8" t="n">
        <v>7.98</v>
      </c>
      <c r="G8" t="n">
        <v>20.82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56.25</v>
      </c>
      <c r="Q8" t="n">
        <v>968.54</v>
      </c>
      <c r="R8" t="n">
        <v>39.79</v>
      </c>
      <c r="S8" t="n">
        <v>23.91</v>
      </c>
      <c r="T8" t="n">
        <v>7103.76</v>
      </c>
      <c r="U8" t="n">
        <v>0.6</v>
      </c>
      <c r="V8" t="n">
        <v>0.85</v>
      </c>
      <c r="W8" t="n">
        <v>1.15</v>
      </c>
      <c r="X8" t="n">
        <v>0.48</v>
      </c>
      <c r="Y8" t="n">
        <v>1</v>
      </c>
      <c r="Z8" t="n">
        <v>10</v>
      </c>
      <c r="AA8" t="n">
        <v>322.9880409376048</v>
      </c>
      <c r="AB8" t="n">
        <v>441.926486837538</v>
      </c>
      <c r="AC8" t="n">
        <v>399.7496431814824</v>
      </c>
      <c r="AD8" t="n">
        <v>322988.0409376047</v>
      </c>
      <c r="AE8" t="n">
        <v>441926.486837538</v>
      </c>
      <c r="AF8" t="n">
        <v>7.965864723977286e-06</v>
      </c>
      <c r="AG8" t="n">
        <v>28</v>
      </c>
      <c r="AH8" t="n">
        <v>399749.6431814824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6.2647</v>
      </c>
      <c r="E2" t="n">
        <v>15.96</v>
      </c>
      <c r="F2" t="n">
        <v>9.460000000000001</v>
      </c>
      <c r="G2" t="n">
        <v>5.85</v>
      </c>
      <c r="H2" t="n">
        <v>0.09</v>
      </c>
      <c r="I2" t="n">
        <v>97</v>
      </c>
      <c r="J2" t="n">
        <v>204</v>
      </c>
      <c r="K2" t="n">
        <v>55.27</v>
      </c>
      <c r="L2" t="n">
        <v>1</v>
      </c>
      <c r="M2" t="n">
        <v>95</v>
      </c>
      <c r="N2" t="n">
        <v>42.72</v>
      </c>
      <c r="O2" t="n">
        <v>25393.6</v>
      </c>
      <c r="P2" t="n">
        <v>133.32</v>
      </c>
      <c r="Q2" t="n">
        <v>968.58</v>
      </c>
      <c r="R2" t="n">
        <v>87.05</v>
      </c>
      <c r="S2" t="n">
        <v>23.91</v>
      </c>
      <c r="T2" t="n">
        <v>30368.08</v>
      </c>
      <c r="U2" t="n">
        <v>0.27</v>
      </c>
      <c r="V2" t="n">
        <v>0.71</v>
      </c>
      <c r="W2" t="n">
        <v>1.24</v>
      </c>
      <c r="X2" t="n">
        <v>1.97</v>
      </c>
      <c r="Y2" t="n">
        <v>1</v>
      </c>
      <c r="Z2" t="n">
        <v>10</v>
      </c>
      <c r="AA2" t="n">
        <v>591.571448532209</v>
      </c>
      <c r="AB2" t="n">
        <v>809.4141541721536</v>
      </c>
      <c r="AC2" t="n">
        <v>732.1648033178628</v>
      </c>
      <c r="AD2" t="n">
        <v>591571.448532209</v>
      </c>
      <c r="AE2" t="n">
        <v>809414.1541721537</v>
      </c>
      <c r="AF2" t="n">
        <v>3.702124171148441e-06</v>
      </c>
      <c r="AG2" t="n">
        <v>42</v>
      </c>
      <c r="AH2" t="n">
        <v>732164.8033178628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6.9109</v>
      </c>
      <c r="E3" t="n">
        <v>14.47</v>
      </c>
      <c r="F3" t="n">
        <v>8.94</v>
      </c>
      <c r="G3" t="n">
        <v>7.35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124.9</v>
      </c>
      <c r="Q3" t="n">
        <v>968.6</v>
      </c>
      <c r="R3" t="n">
        <v>70.89</v>
      </c>
      <c r="S3" t="n">
        <v>23.91</v>
      </c>
      <c r="T3" t="n">
        <v>22405.23</v>
      </c>
      <c r="U3" t="n">
        <v>0.34</v>
      </c>
      <c r="V3" t="n">
        <v>0.76</v>
      </c>
      <c r="W3" t="n">
        <v>1.19</v>
      </c>
      <c r="X3" t="n">
        <v>1.45</v>
      </c>
      <c r="Y3" t="n">
        <v>1</v>
      </c>
      <c r="Z3" t="n">
        <v>10</v>
      </c>
      <c r="AA3" t="n">
        <v>526.0708195164295</v>
      </c>
      <c r="AB3" t="n">
        <v>719.7933038689557</v>
      </c>
      <c r="AC3" t="n">
        <v>651.0972411839485</v>
      </c>
      <c r="AD3" t="n">
        <v>526070.8195164296</v>
      </c>
      <c r="AE3" t="n">
        <v>719793.3038689557</v>
      </c>
      <c r="AF3" t="n">
        <v>4.083996030837831e-06</v>
      </c>
      <c r="AG3" t="n">
        <v>38</v>
      </c>
      <c r="AH3" t="n">
        <v>651097.2411839486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7.3317</v>
      </c>
      <c r="E4" t="n">
        <v>13.64</v>
      </c>
      <c r="F4" t="n">
        <v>8.68</v>
      </c>
      <c r="G4" t="n">
        <v>8.83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120.24</v>
      </c>
      <c r="Q4" t="n">
        <v>968.37</v>
      </c>
      <c r="R4" t="n">
        <v>62.58</v>
      </c>
      <c r="S4" t="n">
        <v>23.91</v>
      </c>
      <c r="T4" t="n">
        <v>18322.92</v>
      </c>
      <c r="U4" t="n">
        <v>0.38</v>
      </c>
      <c r="V4" t="n">
        <v>0.78</v>
      </c>
      <c r="W4" t="n">
        <v>1.18</v>
      </c>
      <c r="X4" t="n">
        <v>1.19</v>
      </c>
      <c r="Y4" t="n">
        <v>1</v>
      </c>
      <c r="Z4" t="n">
        <v>10</v>
      </c>
      <c r="AA4" t="n">
        <v>492.8886400957465</v>
      </c>
      <c r="AB4" t="n">
        <v>674.3919820911377</v>
      </c>
      <c r="AC4" t="n">
        <v>610.0289578354503</v>
      </c>
      <c r="AD4" t="n">
        <v>492888.6400957465</v>
      </c>
      <c r="AE4" t="n">
        <v>674391.9820911377</v>
      </c>
      <c r="AF4" t="n">
        <v>4.332667771099817e-06</v>
      </c>
      <c r="AG4" t="n">
        <v>36</v>
      </c>
      <c r="AH4" t="n">
        <v>610028.9578354503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7.6753</v>
      </c>
      <c r="E5" t="n">
        <v>13.03</v>
      </c>
      <c r="F5" t="n">
        <v>8.48</v>
      </c>
      <c r="G5" t="n">
        <v>10.38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116.4</v>
      </c>
      <c r="Q5" t="n">
        <v>968.53</v>
      </c>
      <c r="R5" t="n">
        <v>56.04</v>
      </c>
      <c r="S5" t="n">
        <v>23.91</v>
      </c>
      <c r="T5" t="n">
        <v>15099.67</v>
      </c>
      <c r="U5" t="n">
        <v>0.43</v>
      </c>
      <c r="V5" t="n">
        <v>0.8</v>
      </c>
      <c r="W5" t="n">
        <v>1.17</v>
      </c>
      <c r="X5" t="n">
        <v>0.98</v>
      </c>
      <c r="Y5" t="n">
        <v>1</v>
      </c>
      <c r="Z5" t="n">
        <v>10</v>
      </c>
      <c r="AA5" t="n">
        <v>463.279762962996</v>
      </c>
      <c r="AB5" t="n">
        <v>633.8798101466398</v>
      </c>
      <c r="AC5" t="n">
        <v>573.3832107221448</v>
      </c>
      <c r="AD5" t="n">
        <v>463279.762962996</v>
      </c>
      <c r="AE5" t="n">
        <v>633879.8101466398</v>
      </c>
      <c r="AF5" t="n">
        <v>4.535718174982941e-06</v>
      </c>
      <c r="AG5" t="n">
        <v>34</v>
      </c>
      <c r="AH5" t="n">
        <v>573383.2107221448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7.9323</v>
      </c>
      <c r="E6" t="n">
        <v>12.61</v>
      </c>
      <c r="F6" t="n">
        <v>8.34</v>
      </c>
      <c r="G6" t="n">
        <v>11.91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113.38</v>
      </c>
      <c r="Q6" t="n">
        <v>968.4</v>
      </c>
      <c r="R6" t="n">
        <v>51.8</v>
      </c>
      <c r="S6" t="n">
        <v>23.91</v>
      </c>
      <c r="T6" t="n">
        <v>13016.02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446.5493584642867</v>
      </c>
      <c r="AB6" t="n">
        <v>610.9885326181512</v>
      </c>
      <c r="AC6" t="n">
        <v>552.6766445928655</v>
      </c>
      <c r="AD6" t="n">
        <v>446549.3584642867</v>
      </c>
      <c r="AE6" t="n">
        <v>610988.5326181513</v>
      </c>
      <c r="AF6" t="n">
        <v>4.687592312928118e-06</v>
      </c>
      <c r="AG6" t="n">
        <v>33</v>
      </c>
      <c r="AH6" t="n">
        <v>552676.6445928655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8.138500000000001</v>
      </c>
      <c r="E7" t="n">
        <v>12.29</v>
      </c>
      <c r="F7" t="n">
        <v>8.220000000000001</v>
      </c>
      <c r="G7" t="n">
        <v>13.33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110.81</v>
      </c>
      <c r="Q7" t="n">
        <v>968.54</v>
      </c>
      <c r="R7" t="n">
        <v>48.09</v>
      </c>
      <c r="S7" t="n">
        <v>23.91</v>
      </c>
      <c r="T7" t="n">
        <v>11184</v>
      </c>
      <c r="U7" t="n">
        <v>0.5</v>
      </c>
      <c r="V7" t="n">
        <v>0.82</v>
      </c>
      <c r="W7" t="n">
        <v>1.14</v>
      </c>
      <c r="X7" t="n">
        <v>0.72</v>
      </c>
      <c r="Y7" t="n">
        <v>1</v>
      </c>
      <c r="Z7" t="n">
        <v>10</v>
      </c>
      <c r="AA7" t="n">
        <v>441.2567445655122</v>
      </c>
      <c r="AB7" t="n">
        <v>603.7469447882021</v>
      </c>
      <c r="AC7" t="n">
        <v>546.1261837417743</v>
      </c>
      <c r="AD7" t="n">
        <v>441256.7445655122</v>
      </c>
      <c r="AE7" t="n">
        <v>603746.9447882021</v>
      </c>
      <c r="AF7" t="n">
        <v>4.809446193256117e-06</v>
      </c>
      <c r="AG7" t="n">
        <v>33</v>
      </c>
      <c r="AH7" t="n">
        <v>546126.1837417743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8.3399</v>
      </c>
      <c r="E8" t="n">
        <v>11.99</v>
      </c>
      <c r="F8" t="n">
        <v>8.130000000000001</v>
      </c>
      <c r="G8" t="n">
        <v>15.24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108.14</v>
      </c>
      <c r="Q8" t="n">
        <v>968.52</v>
      </c>
      <c r="R8" t="n">
        <v>45.34</v>
      </c>
      <c r="S8" t="n">
        <v>23.91</v>
      </c>
      <c r="T8" t="n">
        <v>9835.16</v>
      </c>
      <c r="U8" t="n">
        <v>0.53</v>
      </c>
      <c r="V8" t="n">
        <v>0.83</v>
      </c>
      <c r="W8" t="n">
        <v>1.13</v>
      </c>
      <c r="X8" t="n">
        <v>0.63</v>
      </c>
      <c r="Y8" t="n">
        <v>1</v>
      </c>
      <c r="Z8" t="n">
        <v>10</v>
      </c>
      <c r="AA8" t="n">
        <v>426.4481573772136</v>
      </c>
      <c r="AB8" t="n">
        <v>583.4851824884133</v>
      </c>
      <c r="AC8" t="n">
        <v>527.7981755983154</v>
      </c>
      <c r="AD8" t="n">
        <v>426448.1573772136</v>
      </c>
      <c r="AE8" t="n">
        <v>583485.1824884133</v>
      </c>
      <c r="AF8" t="n">
        <v>4.928463513809262e-06</v>
      </c>
      <c r="AG8" t="n">
        <v>32</v>
      </c>
      <c r="AH8" t="n">
        <v>527798.1755983154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8.4686</v>
      </c>
      <c r="E9" t="n">
        <v>11.81</v>
      </c>
      <c r="F9" t="n">
        <v>8.07</v>
      </c>
      <c r="G9" t="n">
        <v>16.69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106.56</v>
      </c>
      <c r="Q9" t="n">
        <v>968.42</v>
      </c>
      <c r="R9" t="n">
        <v>43.55</v>
      </c>
      <c r="S9" t="n">
        <v>23.91</v>
      </c>
      <c r="T9" t="n">
        <v>8953.700000000001</v>
      </c>
      <c r="U9" t="n">
        <v>0.55</v>
      </c>
      <c r="V9" t="n">
        <v>0.84</v>
      </c>
      <c r="W9" t="n">
        <v>1.13</v>
      </c>
      <c r="X9" t="n">
        <v>0.57</v>
      </c>
      <c r="Y9" t="n">
        <v>1</v>
      </c>
      <c r="Z9" t="n">
        <v>10</v>
      </c>
      <c r="AA9" t="n">
        <v>413.5980485486452</v>
      </c>
      <c r="AB9" t="n">
        <v>565.9030966823748</v>
      </c>
      <c r="AC9" t="n">
        <v>511.8940993849928</v>
      </c>
      <c r="AD9" t="n">
        <v>413598.0485486452</v>
      </c>
      <c r="AE9" t="n">
        <v>565903.0966823748</v>
      </c>
      <c r="AF9" t="n">
        <v>5.00451877277247e-06</v>
      </c>
      <c r="AG9" t="n">
        <v>31</v>
      </c>
      <c r="AH9" t="n">
        <v>511894.0993849928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8.606299999999999</v>
      </c>
      <c r="E10" t="n">
        <v>11.62</v>
      </c>
      <c r="F10" t="n">
        <v>8</v>
      </c>
      <c r="G10" t="n">
        <v>18.46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104.42</v>
      </c>
      <c r="Q10" t="n">
        <v>968.3200000000001</v>
      </c>
      <c r="R10" t="n">
        <v>41.28</v>
      </c>
      <c r="S10" t="n">
        <v>23.91</v>
      </c>
      <c r="T10" t="n">
        <v>7833.7</v>
      </c>
      <c r="U10" t="n">
        <v>0.58</v>
      </c>
      <c r="V10" t="n">
        <v>0.85</v>
      </c>
      <c r="W10" t="n">
        <v>1.13</v>
      </c>
      <c r="X10" t="n">
        <v>0.5</v>
      </c>
      <c r="Y10" t="n">
        <v>1</v>
      </c>
      <c r="Z10" t="n">
        <v>10</v>
      </c>
      <c r="AA10" t="n">
        <v>410.2434159896263</v>
      </c>
      <c r="AB10" t="n">
        <v>561.3131404191817</v>
      </c>
      <c r="AC10" t="n">
        <v>507.7422021055147</v>
      </c>
      <c r="AD10" t="n">
        <v>410243.4159896263</v>
      </c>
      <c r="AE10" t="n">
        <v>561313.1404191817</v>
      </c>
      <c r="AF10" t="n">
        <v>5.085892581313522e-06</v>
      </c>
      <c r="AG10" t="n">
        <v>31</v>
      </c>
      <c r="AH10" t="n">
        <v>507742.2021055147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8.709300000000001</v>
      </c>
      <c r="E11" t="n">
        <v>11.48</v>
      </c>
      <c r="F11" t="n">
        <v>7.94</v>
      </c>
      <c r="G11" t="n">
        <v>19.86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102.78</v>
      </c>
      <c r="Q11" t="n">
        <v>968.4</v>
      </c>
      <c r="R11" t="n">
        <v>39.49</v>
      </c>
      <c r="S11" t="n">
        <v>23.91</v>
      </c>
      <c r="T11" t="n">
        <v>6952.94</v>
      </c>
      <c r="U11" t="n">
        <v>0.61</v>
      </c>
      <c r="V11" t="n">
        <v>0.85</v>
      </c>
      <c r="W11" t="n">
        <v>1.12</v>
      </c>
      <c r="X11" t="n">
        <v>0.45</v>
      </c>
      <c r="Y11" t="n">
        <v>1</v>
      </c>
      <c r="Z11" t="n">
        <v>10</v>
      </c>
      <c r="AA11" t="n">
        <v>397.8310374441936</v>
      </c>
      <c r="AB11" t="n">
        <v>544.3299764978266</v>
      </c>
      <c r="AC11" t="n">
        <v>492.3798875127935</v>
      </c>
      <c r="AD11" t="n">
        <v>397831.0374441936</v>
      </c>
      <c r="AE11" t="n">
        <v>544329.9764978266</v>
      </c>
      <c r="AF11" t="n">
        <v>5.146760426482213e-06</v>
      </c>
      <c r="AG11" t="n">
        <v>30</v>
      </c>
      <c r="AH11" t="n">
        <v>492379.8875127935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8.8048</v>
      </c>
      <c r="E12" t="n">
        <v>11.36</v>
      </c>
      <c r="F12" t="n">
        <v>7.9</v>
      </c>
      <c r="G12" t="n">
        <v>21.55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101</v>
      </c>
      <c r="Q12" t="n">
        <v>968.42</v>
      </c>
      <c r="R12" t="n">
        <v>38.39</v>
      </c>
      <c r="S12" t="n">
        <v>23.91</v>
      </c>
      <c r="T12" t="n">
        <v>6412.68</v>
      </c>
      <c r="U12" t="n">
        <v>0.62</v>
      </c>
      <c r="V12" t="n">
        <v>0.86</v>
      </c>
      <c r="W12" t="n">
        <v>1.11</v>
      </c>
      <c r="X12" t="n">
        <v>0.4</v>
      </c>
      <c r="Y12" t="n">
        <v>1</v>
      </c>
      <c r="Z12" t="n">
        <v>10</v>
      </c>
      <c r="AA12" t="n">
        <v>395.4751810446542</v>
      </c>
      <c r="AB12" t="n">
        <v>541.1065898389276</v>
      </c>
      <c r="AC12" t="n">
        <v>489.4641363525683</v>
      </c>
      <c r="AD12" t="n">
        <v>395475.1810446542</v>
      </c>
      <c r="AE12" t="n">
        <v>541106.5898389276</v>
      </c>
      <c r="AF12" t="n">
        <v>5.203196147002697e-06</v>
      </c>
      <c r="AG12" t="n">
        <v>30</v>
      </c>
      <c r="AH12" t="n">
        <v>489464.1363525683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8.898099999999999</v>
      </c>
      <c r="E13" t="n">
        <v>11.24</v>
      </c>
      <c r="F13" t="n">
        <v>7.86</v>
      </c>
      <c r="G13" t="n">
        <v>23.59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99.58</v>
      </c>
      <c r="Q13" t="n">
        <v>968.39</v>
      </c>
      <c r="R13" t="n">
        <v>37.12</v>
      </c>
      <c r="S13" t="n">
        <v>23.91</v>
      </c>
      <c r="T13" t="n">
        <v>5783.95</v>
      </c>
      <c r="U13" t="n">
        <v>0.64</v>
      </c>
      <c r="V13" t="n">
        <v>0.86</v>
      </c>
      <c r="W13" t="n">
        <v>1.11</v>
      </c>
      <c r="X13" t="n">
        <v>0.37</v>
      </c>
      <c r="Y13" t="n">
        <v>1</v>
      </c>
      <c r="Z13" t="n">
        <v>10</v>
      </c>
      <c r="AA13" t="n">
        <v>393.4135114160084</v>
      </c>
      <c r="AB13" t="n">
        <v>538.2857224985696</v>
      </c>
      <c r="AC13" t="n">
        <v>486.9124886320619</v>
      </c>
      <c r="AD13" t="n">
        <v>393413.5114160083</v>
      </c>
      <c r="AE13" t="n">
        <v>538285.7224985696</v>
      </c>
      <c r="AF13" t="n">
        <v>5.258331777626373e-06</v>
      </c>
      <c r="AG13" t="n">
        <v>30</v>
      </c>
      <c r="AH13" t="n">
        <v>486912.4886320619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8.946099999999999</v>
      </c>
      <c r="E14" t="n">
        <v>11.18</v>
      </c>
      <c r="F14" t="n">
        <v>7.84</v>
      </c>
      <c r="G14" t="n">
        <v>24.77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97.56</v>
      </c>
      <c r="Q14" t="n">
        <v>968.35</v>
      </c>
      <c r="R14" t="n">
        <v>36.39</v>
      </c>
      <c r="S14" t="n">
        <v>23.91</v>
      </c>
      <c r="T14" t="n">
        <v>5423.49</v>
      </c>
      <c r="U14" t="n">
        <v>0.66</v>
      </c>
      <c r="V14" t="n">
        <v>0.86</v>
      </c>
      <c r="W14" t="n">
        <v>1.11</v>
      </c>
      <c r="X14" t="n">
        <v>0.35</v>
      </c>
      <c r="Y14" t="n">
        <v>1</v>
      </c>
      <c r="Z14" t="n">
        <v>10</v>
      </c>
      <c r="AA14" t="n">
        <v>391.5877236439537</v>
      </c>
      <c r="AB14" t="n">
        <v>535.7875991207729</v>
      </c>
      <c r="AC14" t="n">
        <v>484.6527826433038</v>
      </c>
      <c r="AD14" t="n">
        <v>391587.7236439537</v>
      </c>
      <c r="AE14" t="n">
        <v>535787.5991207729</v>
      </c>
      <c r="AF14" t="n">
        <v>5.286697375374889e-06</v>
      </c>
      <c r="AG14" t="n">
        <v>30</v>
      </c>
      <c r="AH14" t="n">
        <v>484652.7826433038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9.0489</v>
      </c>
      <c r="E15" t="n">
        <v>11.05</v>
      </c>
      <c r="F15" t="n">
        <v>7.8</v>
      </c>
      <c r="G15" t="n">
        <v>27.52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95.08</v>
      </c>
      <c r="Q15" t="n">
        <v>968.36</v>
      </c>
      <c r="R15" t="n">
        <v>34.93</v>
      </c>
      <c r="S15" t="n">
        <v>23.91</v>
      </c>
      <c r="T15" t="n">
        <v>4704.68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378.9511381937637</v>
      </c>
      <c r="AB15" t="n">
        <v>518.4976654210182</v>
      </c>
      <c r="AC15" t="n">
        <v>469.0129759492794</v>
      </c>
      <c r="AD15" t="n">
        <v>378951.1381937637</v>
      </c>
      <c r="AE15" t="n">
        <v>518497.6654210181</v>
      </c>
      <c r="AF15" t="n">
        <v>5.34744703055296e-06</v>
      </c>
      <c r="AG15" t="n">
        <v>29</v>
      </c>
      <c r="AH15" t="n">
        <v>469012.9759492794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9.026899999999999</v>
      </c>
      <c r="E16" t="n">
        <v>11.08</v>
      </c>
      <c r="F16" t="n">
        <v>7.82</v>
      </c>
      <c r="G16" t="n">
        <v>27.61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95.37</v>
      </c>
      <c r="Q16" t="n">
        <v>968.36</v>
      </c>
      <c r="R16" t="n">
        <v>35.84</v>
      </c>
      <c r="S16" t="n">
        <v>23.91</v>
      </c>
      <c r="T16" t="n">
        <v>5159.14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379.4325608137522</v>
      </c>
      <c r="AB16" t="n">
        <v>519.1563690885536</v>
      </c>
      <c r="AC16" t="n">
        <v>469.6088138632815</v>
      </c>
      <c r="AD16" t="n">
        <v>379432.5608137522</v>
      </c>
      <c r="AE16" t="n">
        <v>519156.3690885535</v>
      </c>
      <c r="AF16" t="n">
        <v>5.334446131584891e-06</v>
      </c>
      <c r="AG16" t="n">
        <v>29</v>
      </c>
      <c r="AH16" t="n">
        <v>469608.8138632815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9.130800000000001</v>
      </c>
      <c r="E17" t="n">
        <v>10.95</v>
      </c>
      <c r="F17" t="n">
        <v>7.78</v>
      </c>
      <c r="G17" t="n">
        <v>31.12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13</v>
      </c>
      <c r="N17" t="n">
        <v>44.95</v>
      </c>
      <c r="O17" t="n">
        <v>26131.27</v>
      </c>
      <c r="P17" t="n">
        <v>92.7</v>
      </c>
      <c r="Q17" t="n">
        <v>968.4</v>
      </c>
      <c r="R17" t="n">
        <v>34.45</v>
      </c>
      <c r="S17" t="n">
        <v>23.91</v>
      </c>
      <c r="T17" t="n">
        <v>4476.41</v>
      </c>
      <c r="U17" t="n">
        <v>0.6899999999999999</v>
      </c>
      <c r="V17" t="n">
        <v>0.87</v>
      </c>
      <c r="W17" t="n">
        <v>1.1</v>
      </c>
      <c r="X17" t="n">
        <v>0.28</v>
      </c>
      <c r="Y17" t="n">
        <v>1</v>
      </c>
      <c r="Z17" t="n">
        <v>10</v>
      </c>
      <c r="AA17" t="n">
        <v>376.6353462097645</v>
      </c>
      <c r="AB17" t="n">
        <v>515.3290966629786</v>
      </c>
      <c r="AC17" t="n">
        <v>466.1468109463929</v>
      </c>
      <c r="AD17" t="n">
        <v>376635.3462097645</v>
      </c>
      <c r="AE17" t="n">
        <v>515329.0966629786</v>
      </c>
      <c r="AF17" t="n">
        <v>5.395845831711365e-06</v>
      </c>
      <c r="AG17" t="n">
        <v>29</v>
      </c>
      <c r="AH17" t="n">
        <v>466146.8109463929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9.1373</v>
      </c>
      <c r="E18" t="n">
        <v>10.94</v>
      </c>
      <c r="F18" t="n">
        <v>7.77</v>
      </c>
      <c r="G18" t="n">
        <v>31.08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91.97</v>
      </c>
      <c r="Q18" t="n">
        <v>968.36</v>
      </c>
      <c r="R18" t="n">
        <v>34.21</v>
      </c>
      <c r="S18" t="n">
        <v>23.91</v>
      </c>
      <c r="T18" t="n">
        <v>4354.45</v>
      </c>
      <c r="U18" t="n">
        <v>0.7</v>
      </c>
      <c r="V18" t="n">
        <v>0.87</v>
      </c>
      <c r="W18" t="n">
        <v>1.1</v>
      </c>
      <c r="X18" t="n">
        <v>0.27</v>
      </c>
      <c r="Y18" t="n">
        <v>1</v>
      </c>
      <c r="Z18" t="n">
        <v>10</v>
      </c>
      <c r="AA18" t="n">
        <v>376.0953867312636</v>
      </c>
      <c r="AB18" t="n">
        <v>514.5903002831627</v>
      </c>
      <c r="AC18" t="n">
        <v>465.4785242561594</v>
      </c>
      <c r="AD18" t="n">
        <v>376095.3867312636</v>
      </c>
      <c r="AE18" t="n">
        <v>514590.3002831627</v>
      </c>
      <c r="AF18" t="n">
        <v>5.399687006406476e-06</v>
      </c>
      <c r="AG18" t="n">
        <v>29</v>
      </c>
      <c r="AH18" t="n">
        <v>465478.5242561594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9.1919</v>
      </c>
      <c r="E19" t="n">
        <v>10.88</v>
      </c>
      <c r="F19" t="n">
        <v>7.75</v>
      </c>
      <c r="G19" t="n">
        <v>33.2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90.84</v>
      </c>
      <c r="Q19" t="n">
        <v>968.36</v>
      </c>
      <c r="R19" t="n">
        <v>33.36</v>
      </c>
      <c r="S19" t="n">
        <v>23.91</v>
      </c>
      <c r="T19" t="n">
        <v>3935.28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374.821014923591</v>
      </c>
      <c r="AB19" t="n">
        <v>512.8466485545887</v>
      </c>
      <c r="AC19" t="n">
        <v>463.9012842013299</v>
      </c>
      <c r="AD19" t="n">
        <v>374821.0149235909</v>
      </c>
      <c r="AE19" t="n">
        <v>512846.6485545887</v>
      </c>
      <c r="AF19" t="n">
        <v>5.431952873845413e-06</v>
      </c>
      <c r="AG19" t="n">
        <v>29</v>
      </c>
      <c r="AH19" t="n">
        <v>463901.2842013299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9.2324</v>
      </c>
      <c r="E20" t="n">
        <v>10.83</v>
      </c>
      <c r="F20" t="n">
        <v>7.74</v>
      </c>
      <c r="G20" t="n">
        <v>35.72</v>
      </c>
      <c r="H20" t="n">
        <v>0.46</v>
      </c>
      <c r="I20" t="n">
        <v>13</v>
      </c>
      <c r="J20" t="n">
        <v>211.18</v>
      </c>
      <c r="K20" t="n">
        <v>55.27</v>
      </c>
      <c r="L20" t="n">
        <v>5.5</v>
      </c>
      <c r="M20" t="n">
        <v>11</v>
      </c>
      <c r="N20" t="n">
        <v>45.41</v>
      </c>
      <c r="O20" t="n">
        <v>26280.2</v>
      </c>
      <c r="P20" t="n">
        <v>89.66</v>
      </c>
      <c r="Q20" t="n">
        <v>968.38</v>
      </c>
      <c r="R20" t="n">
        <v>33.31</v>
      </c>
      <c r="S20" t="n">
        <v>23.91</v>
      </c>
      <c r="T20" t="n">
        <v>3917.79</v>
      </c>
      <c r="U20" t="n">
        <v>0.72</v>
      </c>
      <c r="V20" t="n">
        <v>0.87</v>
      </c>
      <c r="W20" t="n">
        <v>1.1</v>
      </c>
      <c r="X20" t="n">
        <v>0.24</v>
      </c>
      <c r="Y20" t="n">
        <v>1</v>
      </c>
      <c r="Z20" t="n">
        <v>10</v>
      </c>
      <c r="AA20" t="n">
        <v>373.7042882527217</v>
      </c>
      <c r="AB20" t="n">
        <v>511.3186938570018</v>
      </c>
      <c r="AC20" t="n">
        <v>462.5191553555828</v>
      </c>
      <c r="AD20" t="n">
        <v>373704.2882527217</v>
      </c>
      <c r="AE20" t="n">
        <v>511318.6938570018</v>
      </c>
      <c r="AF20" t="n">
        <v>5.455886346945722e-06</v>
      </c>
      <c r="AG20" t="n">
        <v>29</v>
      </c>
      <c r="AH20" t="n">
        <v>462519.1553555828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9.292</v>
      </c>
      <c r="E21" t="n">
        <v>10.76</v>
      </c>
      <c r="F21" t="n">
        <v>7.71</v>
      </c>
      <c r="G21" t="n">
        <v>38.55</v>
      </c>
      <c r="H21" t="n">
        <v>0.48</v>
      </c>
      <c r="I21" t="n">
        <v>12</v>
      </c>
      <c r="J21" t="n">
        <v>211.59</v>
      </c>
      <c r="K21" t="n">
        <v>55.27</v>
      </c>
      <c r="L21" t="n">
        <v>5.75</v>
      </c>
      <c r="M21" t="n">
        <v>10</v>
      </c>
      <c r="N21" t="n">
        <v>45.57</v>
      </c>
      <c r="O21" t="n">
        <v>26329.94</v>
      </c>
      <c r="P21" t="n">
        <v>87.18000000000001</v>
      </c>
      <c r="Q21" t="n">
        <v>968.39</v>
      </c>
      <c r="R21" t="n">
        <v>32.38</v>
      </c>
      <c r="S21" t="n">
        <v>23.91</v>
      </c>
      <c r="T21" t="n">
        <v>3457.08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371.5794407929415</v>
      </c>
      <c r="AB21" t="n">
        <v>508.4113838208766</v>
      </c>
      <c r="AC21" t="n">
        <v>459.8893149088701</v>
      </c>
      <c r="AD21" t="n">
        <v>371579.4407929415</v>
      </c>
      <c r="AE21" t="n">
        <v>508411.3838208765</v>
      </c>
      <c r="AF21" t="n">
        <v>5.491106964150129e-06</v>
      </c>
      <c r="AG21" t="n">
        <v>29</v>
      </c>
      <c r="AH21" t="n">
        <v>459889.3149088701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9.2889</v>
      </c>
      <c r="E22" t="n">
        <v>10.77</v>
      </c>
      <c r="F22" t="n">
        <v>7.71</v>
      </c>
      <c r="G22" t="n">
        <v>38.57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86.02</v>
      </c>
      <c r="Q22" t="n">
        <v>968.3200000000001</v>
      </c>
      <c r="R22" t="n">
        <v>32.38</v>
      </c>
      <c r="S22" t="n">
        <v>23.91</v>
      </c>
      <c r="T22" t="n">
        <v>3458.22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370.9276161136984</v>
      </c>
      <c r="AB22" t="n">
        <v>507.5195285382609</v>
      </c>
      <c r="AC22" t="n">
        <v>459.0825770427005</v>
      </c>
      <c r="AD22" t="n">
        <v>370927.6161136985</v>
      </c>
      <c r="AE22" t="n">
        <v>507519.5285382609</v>
      </c>
      <c r="AF22" t="n">
        <v>5.489275019295538e-06</v>
      </c>
      <c r="AG22" t="n">
        <v>29</v>
      </c>
      <c r="AH22" t="n">
        <v>459082.5770427005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9.336600000000001</v>
      </c>
      <c r="E23" t="n">
        <v>10.71</v>
      </c>
      <c r="F23" t="n">
        <v>7.7</v>
      </c>
      <c r="G23" t="n">
        <v>42</v>
      </c>
      <c r="H23" t="n">
        <v>0.52</v>
      </c>
      <c r="I23" t="n">
        <v>11</v>
      </c>
      <c r="J23" t="n">
        <v>212.4</v>
      </c>
      <c r="K23" t="n">
        <v>55.27</v>
      </c>
      <c r="L23" t="n">
        <v>6.25</v>
      </c>
      <c r="M23" t="n">
        <v>4</v>
      </c>
      <c r="N23" t="n">
        <v>45.87</v>
      </c>
      <c r="O23" t="n">
        <v>26429.59</v>
      </c>
      <c r="P23" t="n">
        <v>84.40000000000001</v>
      </c>
      <c r="Q23" t="n">
        <v>968.39</v>
      </c>
      <c r="R23" t="n">
        <v>31.84</v>
      </c>
      <c r="S23" t="n">
        <v>23.91</v>
      </c>
      <c r="T23" t="n">
        <v>3188.52</v>
      </c>
      <c r="U23" t="n">
        <v>0.75</v>
      </c>
      <c r="V23" t="n">
        <v>0.88</v>
      </c>
      <c r="W23" t="n">
        <v>1.1</v>
      </c>
      <c r="X23" t="n">
        <v>0.2</v>
      </c>
      <c r="Y23" t="n">
        <v>1</v>
      </c>
      <c r="Z23" t="n">
        <v>10</v>
      </c>
      <c r="AA23" t="n">
        <v>359.6061929321295</v>
      </c>
      <c r="AB23" t="n">
        <v>492.0290578752981</v>
      </c>
      <c r="AC23" t="n">
        <v>445.0704951587987</v>
      </c>
      <c r="AD23" t="n">
        <v>359606.1929321295</v>
      </c>
      <c r="AE23" t="n">
        <v>492029.0578752981</v>
      </c>
      <c r="AF23" t="n">
        <v>5.517463332058126e-06</v>
      </c>
      <c r="AG23" t="n">
        <v>28</v>
      </c>
      <c r="AH23" t="n">
        <v>445070.4951587988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9.3325</v>
      </c>
      <c r="E24" t="n">
        <v>10.72</v>
      </c>
      <c r="F24" t="n">
        <v>7.7</v>
      </c>
      <c r="G24" t="n">
        <v>42.02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2</v>
      </c>
      <c r="N24" t="n">
        <v>46.03</v>
      </c>
      <c r="O24" t="n">
        <v>26479.5</v>
      </c>
      <c r="P24" t="n">
        <v>84.31999999999999</v>
      </c>
      <c r="Q24" t="n">
        <v>968.36</v>
      </c>
      <c r="R24" t="n">
        <v>31.99</v>
      </c>
      <c r="S24" t="n">
        <v>23.91</v>
      </c>
      <c r="T24" t="n">
        <v>3265.85</v>
      </c>
      <c r="U24" t="n">
        <v>0.75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359.595193036373</v>
      </c>
      <c r="AB24" t="n">
        <v>492.0140073326428</v>
      </c>
      <c r="AC24" t="n">
        <v>445.0568810188109</v>
      </c>
      <c r="AD24" t="n">
        <v>359595.1930363729</v>
      </c>
      <c r="AE24" t="n">
        <v>492014.0073326428</v>
      </c>
      <c r="AF24" t="n">
        <v>5.515040437250439e-06</v>
      </c>
      <c r="AG24" t="n">
        <v>28</v>
      </c>
      <c r="AH24" t="n">
        <v>445056.8810188109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9.332000000000001</v>
      </c>
      <c r="E25" t="n">
        <v>10.72</v>
      </c>
      <c r="F25" t="n">
        <v>7.71</v>
      </c>
      <c r="G25" t="n">
        <v>42.03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2</v>
      </c>
      <c r="N25" t="n">
        <v>46.18</v>
      </c>
      <c r="O25" t="n">
        <v>26529.46</v>
      </c>
      <c r="P25" t="n">
        <v>84.29000000000001</v>
      </c>
      <c r="Q25" t="n">
        <v>968.37</v>
      </c>
      <c r="R25" t="n">
        <v>31.99</v>
      </c>
      <c r="S25" t="n">
        <v>23.91</v>
      </c>
      <c r="T25" t="n">
        <v>3266.19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359.6235632118052</v>
      </c>
      <c r="AB25" t="n">
        <v>492.052824658273</v>
      </c>
      <c r="AC25" t="n">
        <v>445.0919936733634</v>
      </c>
      <c r="AD25" t="n">
        <v>359623.5632118052</v>
      </c>
      <c r="AE25" t="n">
        <v>492052.824658273</v>
      </c>
      <c r="AF25" t="n">
        <v>5.514744962273893e-06</v>
      </c>
      <c r="AG25" t="n">
        <v>28</v>
      </c>
      <c r="AH25" t="n">
        <v>445091.9936733634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9.330500000000001</v>
      </c>
      <c r="E26" t="n">
        <v>10.72</v>
      </c>
      <c r="F26" t="n">
        <v>7.71</v>
      </c>
      <c r="G26" t="n">
        <v>42.04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84.27</v>
      </c>
      <c r="Q26" t="n">
        <v>968.36</v>
      </c>
      <c r="R26" t="n">
        <v>32.06</v>
      </c>
      <c r="S26" t="n">
        <v>23.91</v>
      </c>
      <c r="T26" t="n">
        <v>3299.8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359.6249464660956</v>
      </c>
      <c r="AB26" t="n">
        <v>492.0547172878179</v>
      </c>
      <c r="AC26" t="n">
        <v>445.0937056730009</v>
      </c>
      <c r="AD26" t="n">
        <v>359624.9464660956</v>
      </c>
      <c r="AE26" t="n">
        <v>492054.7172878179</v>
      </c>
      <c r="AF26" t="n">
        <v>5.513858537344252e-06</v>
      </c>
      <c r="AG26" t="n">
        <v>28</v>
      </c>
      <c r="AH26" t="n">
        <v>445093.7056730009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9.329800000000001</v>
      </c>
      <c r="E27" t="n">
        <v>10.72</v>
      </c>
      <c r="F27" t="n">
        <v>7.71</v>
      </c>
      <c r="G27" t="n">
        <v>42.04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84.31</v>
      </c>
      <c r="Q27" t="n">
        <v>968.36</v>
      </c>
      <c r="R27" t="n">
        <v>32.01</v>
      </c>
      <c r="S27" t="n">
        <v>23.91</v>
      </c>
      <c r="T27" t="n">
        <v>3274.03</v>
      </c>
      <c r="U27" t="n">
        <v>0.75</v>
      </c>
      <c r="V27" t="n">
        <v>0.88</v>
      </c>
      <c r="W27" t="n">
        <v>1.11</v>
      </c>
      <c r="X27" t="n">
        <v>0.21</v>
      </c>
      <c r="Y27" t="n">
        <v>1</v>
      </c>
      <c r="Z27" t="n">
        <v>10</v>
      </c>
      <c r="AA27" t="n">
        <v>359.6543676687138</v>
      </c>
      <c r="AB27" t="n">
        <v>492.0949726752121</v>
      </c>
      <c r="AC27" t="n">
        <v>445.130119142721</v>
      </c>
      <c r="AD27" t="n">
        <v>359654.3676687138</v>
      </c>
      <c r="AE27" t="n">
        <v>492094.9726752121</v>
      </c>
      <c r="AF27" t="n">
        <v>5.513444872377085e-06</v>
      </c>
      <c r="AG27" t="n">
        <v>28</v>
      </c>
      <c r="AH27" t="n">
        <v>445130.1191427209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8.0009</v>
      </c>
      <c r="E2" t="n">
        <v>12.5</v>
      </c>
      <c r="F2" t="n">
        <v>8.76</v>
      </c>
      <c r="G2" t="n">
        <v>8.34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86.28</v>
      </c>
      <c r="Q2" t="n">
        <v>968.49</v>
      </c>
      <c r="R2" t="n">
        <v>65.04000000000001</v>
      </c>
      <c r="S2" t="n">
        <v>23.91</v>
      </c>
      <c r="T2" t="n">
        <v>19530.95</v>
      </c>
      <c r="U2" t="n">
        <v>0.37</v>
      </c>
      <c r="V2" t="n">
        <v>0.77</v>
      </c>
      <c r="W2" t="n">
        <v>1.18</v>
      </c>
      <c r="X2" t="n">
        <v>1.26</v>
      </c>
      <c r="Y2" t="n">
        <v>1</v>
      </c>
      <c r="Z2" t="n">
        <v>10</v>
      </c>
      <c r="AA2" t="n">
        <v>412.0320887848404</v>
      </c>
      <c r="AB2" t="n">
        <v>563.760481448268</v>
      </c>
      <c r="AC2" t="n">
        <v>509.9559723416497</v>
      </c>
      <c r="AD2" t="n">
        <v>412032.0887848404</v>
      </c>
      <c r="AE2" t="n">
        <v>563760.4814482681</v>
      </c>
      <c r="AF2" t="n">
        <v>5.925477031811413e-06</v>
      </c>
      <c r="AG2" t="n">
        <v>33</v>
      </c>
      <c r="AH2" t="n">
        <v>509955.9723416497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8.466200000000001</v>
      </c>
      <c r="E3" t="n">
        <v>11.81</v>
      </c>
      <c r="F3" t="n">
        <v>8.449999999999999</v>
      </c>
      <c r="G3" t="n">
        <v>10.57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81.56999999999999</v>
      </c>
      <c r="Q3" t="n">
        <v>968.5</v>
      </c>
      <c r="R3" t="n">
        <v>55.13</v>
      </c>
      <c r="S3" t="n">
        <v>23.91</v>
      </c>
      <c r="T3" t="n">
        <v>14651.61</v>
      </c>
      <c r="U3" t="n">
        <v>0.43</v>
      </c>
      <c r="V3" t="n">
        <v>0.8</v>
      </c>
      <c r="W3" t="n">
        <v>1.17</v>
      </c>
      <c r="X3" t="n">
        <v>0.96</v>
      </c>
      <c r="Y3" t="n">
        <v>1</v>
      </c>
      <c r="Z3" t="n">
        <v>10</v>
      </c>
      <c r="AA3" t="n">
        <v>383.4761189411619</v>
      </c>
      <c r="AB3" t="n">
        <v>524.6889437076699</v>
      </c>
      <c r="AC3" t="n">
        <v>474.6133673257667</v>
      </c>
      <c r="AD3" t="n">
        <v>383476.1189411619</v>
      </c>
      <c r="AE3" t="n">
        <v>524688.9437076699</v>
      </c>
      <c r="AF3" t="n">
        <v>6.270078821972752e-06</v>
      </c>
      <c r="AG3" t="n">
        <v>31</v>
      </c>
      <c r="AH3" t="n">
        <v>474613.3673257667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8.827400000000001</v>
      </c>
      <c r="E4" t="n">
        <v>11.33</v>
      </c>
      <c r="F4" t="n">
        <v>8.220000000000001</v>
      </c>
      <c r="G4" t="n">
        <v>12.99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77.43000000000001</v>
      </c>
      <c r="Q4" t="n">
        <v>968.47</v>
      </c>
      <c r="R4" t="n">
        <v>48.3</v>
      </c>
      <c r="S4" t="n">
        <v>23.91</v>
      </c>
      <c r="T4" t="n">
        <v>11283.88</v>
      </c>
      <c r="U4" t="n">
        <v>0.5</v>
      </c>
      <c r="V4" t="n">
        <v>0.82</v>
      </c>
      <c r="W4" t="n">
        <v>1.14</v>
      </c>
      <c r="X4" t="n">
        <v>0.73</v>
      </c>
      <c r="Y4" t="n">
        <v>1</v>
      </c>
      <c r="Z4" t="n">
        <v>10</v>
      </c>
      <c r="AA4" t="n">
        <v>367.0549567945072</v>
      </c>
      <c r="AB4" t="n">
        <v>502.2207852080723</v>
      </c>
      <c r="AC4" t="n">
        <v>454.2895383391121</v>
      </c>
      <c r="AD4" t="n">
        <v>367054.9567945072</v>
      </c>
      <c r="AE4" t="n">
        <v>502220.7852080723</v>
      </c>
      <c r="AF4" t="n">
        <v>6.537584015624751e-06</v>
      </c>
      <c r="AG4" t="n">
        <v>30</v>
      </c>
      <c r="AH4" t="n">
        <v>454289.5383391121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9.026899999999999</v>
      </c>
      <c r="E5" t="n">
        <v>11.08</v>
      </c>
      <c r="F5" t="n">
        <v>8.130000000000001</v>
      </c>
      <c r="G5" t="n">
        <v>15.24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74.53</v>
      </c>
      <c r="Q5" t="n">
        <v>968.39</v>
      </c>
      <c r="R5" t="n">
        <v>45.42</v>
      </c>
      <c r="S5" t="n">
        <v>23.91</v>
      </c>
      <c r="T5" t="n">
        <v>9876.4</v>
      </c>
      <c r="U5" t="n">
        <v>0.53</v>
      </c>
      <c r="V5" t="n">
        <v>0.83</v>
      </c>
      <c r="W5" t="n">
        <v>1.13</v>
      </c>
      <c r="X5" t="n">
        <v>0.63</v>
      </c>
      <c r="Y5" t="n">
        <v>1</v>
      </c>
      <c r="Z5" t="n">
        <v>10</v>
      </c>
      <c r="AA5" t="n">
        <v>353.6518169714081</v>
      </c>
      <c r="AB5" t="n">
        <v>483.8820179973112</v>
      </c>
      <c r="AC5" t="n">
        <v>437.7009973323246</v>
      </c>
      <c r="AD5" t="n">
        <v>353651.8169714081</v>
      </c>
      <c r="AE5" t="n">
        <v>483882.0179973112</v>
      </c>
      <c r="AF5" t="n">
        <v>6.685333977234867e-06</v>
      </c>
      <c r="AG5" t="n">
        <v>29</v>
      </c>
      <c r="AH5" t="n">
        <v>437700.9973323246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9.2334</v>
      </c>
      <c r="E6" t="n">
        <v>10.83</v>
      </c>
      <c r="F6" t="n">
        <v>8.01</v>
      </c>
      <c r="G6" t="n">
        <v>17.8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71.27</v>
      </c>
      <c r="Q6" t="n">
        <v>968.37</v>
      </c>
      <c r="R6" t="n">
        <v>41.36</v>
      </c>
      <c r="S6" t="n">
        <v>23.91</v>
      </c>
      <c r="T6" t="n">
        <v>7868.53</v>
      </c>
      <c r="U6" t="n">
        <v>0.58</v>
      </c>
      <c r="V6" t="n">
        <v>0.84</v>
      </c>
      <c r="W6" t="n">
        <v>1.13</v>
      </c>
      <c r="X6" t="n">
        <v>0.51</v>
      </c>
      <c r="Y6" t="n">
        <v>1</v>
      </c>
      <c r="Z6" t="n">
        <v>10</v>
      </c>
      <c r="AA6" t="n">
        <v>349.7010959183883</v>
      </c>
      <c r="AB6" t="n">
        <v>478.4764671590577</v>
      </c>
      <c r="AC6" t="n">
        <v>432.8113446793358</v>
      </c>
      <c r="AD6" t="n">
        <v>349701.0959183883</v>
      </c>
      <c r="AE6" t="n">
        <v>478476.4671590577</v>
      </c>
      <c r="AF6" t="n">
        <v>6.838268148024286e-06</v>
      </c>
      <c r="AG6" t="n">
        <v>29</v>
      </c>
      <c r="AH6" t="n">
        <v>432811.3446793358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9.387700000000001</v>
      </c>
      <c r="E7" t="n">
        <v>10.65</v>
      </c>
      <c r="F7" t="n">
        <v>7.93</v>
      </c>
      <c r="G7" t="n">
        <v>20.69</v>
      </c>
      <c r="H7" t="n">
        <v>0.31</v>
      </c>
      <c r="I7" t="n">
        <v>23</v>
      </c>
      <c r="J7" t="n">
        <v>126.28</v>
      </c>
      <c r="K7" t="n">
        <v>45</v>
      </c>
      <c r="L7" t="n">
        <v>2.25</v>
      </c>
      <c r="M7" t="n">
        <v>21</v>
      </c>
      <c r="N7" t="n">
        <v>19.03</v>
      </c>
      <c r="O7" t="n">
        <v>15808.34</v>
      </c>
      <c r="P7" t="n">
        <v>68.33</v>
      </c>
      <c r="Q7" t="n">
        <v>968.39</v>
      </c>
      <c r="R7" t="n">
        <v>39.1</v>
      </c>
      <c r="S7" t="n">
        <v>23.91</v>
      </c>
      <c r="T7" t="n">
        <v>6759.24</v>
      </c>
      <c r="U7" t="n">
        <v>0.61</v>
      </c>
      <c r="V7" t="n">
        <v>0.85</v>
      </c>
      <c r="W7" t="n">
        <v>1.12</v>
      </c>
      <c r="X7" t="n">
        <v>0.44</v>
      </c>
      <c r="Y7" t="n">
        <v>1</v>
      </c>
      <c r="Z7" t="n">
        <v>10</v>
      </c>
      <c r="AA7" t="n">
        <v>336.9467127538203</v>
      </c>
      <c r="AB7" t="n">
        <v>461.0253574296228</v>
      </c>
      <c r="AC7" t="n">
        <v>417.0257443696918</v>
      </c>
      <c r="AD7" t="n">
        <v>336946.7127538203</v>
      </c>
      <c r="AE7" t="n">
        <v>461025.3574296228</v>
      </c>
      <c r="AF7" t="n">
        <v>6.952542930362335e-06</v>
      </c>
      <c r="AG7" t="n">
        <v>28</v>
      </c>
      <c r="AH7" t="n">
        <v>417025.7443696918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9.498900000000001</v>
      </c>
      <c r="E8" t="n">
        <v>10.53</v>
      </c>
      <c r="F8" t="n">
        <v>7.88</v>
      </c>
      <c r="G8" t="n">
        <v>23.65</v>
      </c>
      <c r="H8" t="n">
        <v>0.35</v>
      </c>
      <c r="I8" t="n">
        <v>20</v>
      </c>
      <c r="J8" t="n">
        <v>126.61</v>
      </c>
      <c r="K8" t="n">
        <v>45</v>
      </c>
      <c r="L8" t="n">
        <v>2.5</v>
      </c>
      <c r="M8" t="n">
        <v>17</v>
      </c>
      <c r="N8" t="n">
        <v>19.11</v>
      </c>
      <c r="O8" t="n">
        <v>15849</v>
      </c>
      <c r="P8" t="n">
        <v>66.04000000000001</v>
      </c>
      <c r="Q8" t="n">
        <v>968.3200000000001</v>
      </c>
      <c r="R8" t="n">
        <v>37.56</v>
      </c>
      <c r="S8" t="n">
        <v>23.91</v>
      </c>
      <c r="T8" t="n">
        <v>6007.98</v>
      </c>
      <c r="U8" t="n">
        <v>0.64</v>
      </c>
      <c r="V8" t="n">
        <v>0.86</v>
      </c>
      <c r="W8" t="n">
        <v>1.12</v>
      </c>
      <c r="X8" t="n">
        <v>0.39</v>
      </c>
      <c r="Y8" t="n">
        <v>1</v>
      </c>
      <c r="Z8" t="n">
        <v>10</v>
      </c>
      <c r="AA8" t="n">
        <v>334.7026141194018</v>
      </c>
      <c r="AB8" t="n">
        <v>457.9548826753668</v>
      </c>
      <c r="AC8" t="n">
        <v>414.2483114165437</v>
      </c>
      <c r="AD8" t="n">
        <v>334702.6141194018</v>
      </c>
      <c r="AE8" t="n">
        <v>457954.8826753668</v>
      </c>
      <c r="AF8" t="n">
        <v>7.034897796182109e-06</v>
      </c>
      <c r="AG8" t="n">
        <v>28</v>
      </c>
      <c r="AH8" t="n">
        <v>414248.3114165437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9.5806</v>
      </c>
      <c r="E9" t="n">
        <v>10.44</v>
      </c>
      <c r="F9" t="n">
        <v>7.85</v>
      </c>
      <c r="G9" t="n">
        <v>26.15</v>
      </c>
      <c r="H9" t="n">
        <v>0.38</v>
      </c>
      <c r="I9" t="n">
        <v>18</v>
      </c>
      <c r="J9" t="n">
        <v>126.94</v>
      </c>
      <c r="K9" t="n">
        <v>45</v>
      </c>
      <c r="L9" t="n">
        <v>2.75</v>
      </c>
      <c r="M9" t="n">
        <v>8</v>
      </c>
      <c r="N9" t="n">
        <v>19.19</v>
      </c>
      <c r="O9" t="n">
        <v>15889.69</v>
      </c>
      <c r="P9" t="n">
        <v>63.82</v>
      </c>
      <c r="Q9" t="n">
        <v>968.34</v>
      </c>
      <c r="R9" t="n">
        <v>36.13</v>
      </c>
      <c r="S9" t="n">
        <v>23.91</v>
      </c>
      <c r="T9" t="n">
        <v>5301.76</v>
      </c>
      <c r="U9" t="n">
        <v>0.66</v>
      </c>
      <c r="V9" t="n">
        <v>0.86</v>
      </c>
      <c r="W9" t="n">
        <v>1.12</v>
      </c>
      <c r="X9" t="n">
        <v>0.35</v>
      </c>
      <c r="Y9" t="n">
        <v>1</v>
      </c>
      <c r="Z9" t="n">
        <v>10</v>
      </c>
      <c r="AA9" t="n">
        <v>332.8034641716469</v>
      </c>
      <c r="AB9" t="n">
        <v>455.3563819322662</v>
      </c>
      <c r="AC9" t="n">
        <v>411.8978079373458</v>
      </c>
      <c r="AD9" t="n">
        <v>332803.4641716469</v>
      </c>
      <c r="AE9" t="n">
        <v>455356.3819322662</v>
      </c>
      <c r="AF9" t="n">
        <v>7.095404923317681e-06</v>
      </c>
      <c r="AG9" t="n">
        <v>28</v>
      </c>
      <c r="AH9" t="n">
        <v>411897.8079373458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9.5686</v>
      </c>
      <c r="E10" t="n">
        <v>10.45</v>
      </c>
      <c r="F10" t="n">
        <v>7.86</v>
      </c>
      <c r="G10" t="n">
        <v>26.2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2</v>
      </c>
      <c r="N10" t="n">
        <v>19.27</v>
      </c>
      <c r="O10" t="n">
        <v>15930.42</v>
      </c>
      <c r="P10" t="n">
        <v>64.40000000000001</v>
      </c>
      <c r="Q10" t="n">
        <v>968.42</v>
      </c>
      <c r="R10" t="n">
        <v>36.35</v>
      </c>
      <c r="S10" t="n">
        <v>23.91</v>
      </c>
      <c r="T10" t="n">
        <v>5412.25</v>
      </c>
      <c r="U10" t="n">
        <v>0.66</v>
      </c>
      <c r="V10" t="n">
        <v>0.86</v>
      </c>
      <c r="W10" t="n">
        <v>1.13</v>
      </c>
      <c r="X10" t="n">
        <v>0.36</v>
      </c>
      <c r="Y10" t="n">
        <v>1</v>
      </c>
      <c r="Z10" t="n">
        <v>10</v>
      </c>
      <c r="AA10" t="n">
        <v>333.2428669545217</v>
      </c>
      <c r="AB10" t="n">
        <v>455.9575922048782</v>
      </c>
      <c r="AC10" t="n">
        <v>412.4416395453437</v>
      </c>
      <c r="AD10" t="n">
        <v>333242.8669545217</v>
      </c>
      <c r="AE10" t="n">
        <v>455957.5922048782</v>
      </c>
      <c r="AF10" t="n">
        <v>7.086517707581734e-06</v>
      </c>
      <c r="AG10" t="n">
        <v>28</v>
      </c>
      <c r="AH10" t="n">
        <v>412441.6395453436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9.5686</v>
      </c>
      <c r="E11" t="n">
        <v>10.45</v>
      </c>
      <c r="F11" t="n">
        <v>7.86</v>
      </c>
      <c r="G11" t="n">
        <v>26.2</v>
      </c>
      <c r="H11" t="n">
        <v>0.45</v>
      </c>
      <c r="I11" t="n">
        <v>18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64.06</v>
      </c>
      <c r="Q11" t="n">
        <v>968.35</v>
      </c>
      <c r="R11" t="n">
        <v>36.35</v>
      </c>
      <c r="S11" t="n">
        <v>23.91</v>
      </c>
      <c r="T11" t="n">
        <v>5409.19</v>
      </c>
      <c r="U11" t="n">
        <v>0.66</v>
      </c>
      <c r="V11" t="n">
        <v>0.86</v>
      </c>
      <c r="W11" t="n">
        <v>1.13</v>
      </c>
      <c r="X11" t="n">
        <v>0.36</v>
      </c>
      <c r="Y11" t="n">
        <v>1</v>
      </c>
      <c r="Z11" t="n">
        <v>10</v>
      </c>
      <c r="AA11" t="n">
        <v>333.049498445778</v>
      </c>
      <c r="AB11" t="n">
        <v>455.6930168803984</v>
      </c>
      <c r="AC11" t="n">
        <v>412.2023149184985</v>
      </c>
      <c r="AD11" t="n">
        <v>333049.498445778</v>
      </c>
      <c r="AE11" t="n">
        <v>455693.0168803984</v>
      </c>
      <c r="AF11" t="n">
        <v>7.086517707581734e-06</v>
      </c>
      <c r="AG11" t="n">
        <v>28</v>
      </c>
      <c r="AH11" t="n">
        <v>412202.3149184985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9.568099999999999</v>
      </c>
      <c r="E12" t="n">
        <v>10.45</v>
      </c>
      <c r="F12" t="n">
        <v>7.86</v>
      </c>
      <c r="G12" t="n">
        <v>26.2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64.09999999999999</v>
      </c>
      <c r="Q12" t="n">
        <v>968.4400000000001</v>
      </c>
      <c r="R12" t="n">
        <v>36.14</v>
      </c>
      <c r="S12" t="n">
        <v>23.91</v>
      </c>
      <c r="T12" t="n">
        <v>5305.25</v>
      </c>
      <c r="U12" t="n">
        <v>0.66</v>
      </c>
      <c r="V12" t="n">
        <v>0.86</v>
      </c>
      <c r="W12" t="n">
        <v>1.13</v>
      </c>
      <c r="X12" t="n">
        <v>0.36</v>
      </c>
      <c r="Y12" t="n">
        <v>1</v>
      </c>
      <c r="Z12" t="n">
        <v>10</v>
      </c>
      <c r="AA12" t="n">
        <v>333.0754798052094</v>
      </c>
      <c r="AB12" t="n">
        <v>455.7285657225892</v>
      </c>
      <c r="AC12" t="n">
        <v>412.2344710290836</v>
      </c>
      <c r="AD12" t="n">
        <v>333075.4798052094</v>
      </c>
      <c r="AE12" t="n">
        <v>455728.5657225891</v>
      </c>
      <c r="AF12" t="n">
        <v>7.086147406926069e-06</v>
      </c>
      <c r="AG12" t="n">
        <v>28</v>
      </c>
      <c r="AH12" t="n">
        <v>412234.4710290836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5.2781</v>
      </c>
      <c r="E2" t="n">
        <v>18.95</v>
      </c>
      <c r="F2" t="n">
        <v>9.98</v>
      </c>
      <c r="G2" t="n">
        <v>4.95</v>
      </c>
      <c r="H2" t="n">
        <v>0.07000000000000001</v>
      </c>
      <c r="I2" t="n">
        <v>121</v>
      </c>
      <c r="J2" t="n">
        <v>263.32</v>
      </c>
      <c r="K2" t="n">
        <v>59.89</v>
      </c>
      <c r="L2" t="n">
        <v>1</v>
      </c>
      <c r="M2" t="n">
        <v>119</v>
      </c>
      <c r="N2" t="n">
        <v>67.43000000000001</v>
      </c>
      <c r="O2" t="n">
        <v>32710.1</v>
      </c>
      <c r="P2" t="n">
        <v>166.53</v>
      </c>
      <c r="Q2" t="n">
        <v>968.74</v>
      </c>
      <c r="R2" t="n">
        <v>102.57</v>
      </c>
      <c r="S2" t="n">
        <v>23.91</v>
      </c>
      <c r="T2" t="n">
        <v>38005.51</v>
      </c>
      <c r="U2" t="n">
        <v>0.23</v>
      </c>
      <c r="V2" t="n">
        <v>0.68</v>
      </c>
      <c r="W2" t="n">
        <v>1.29</v>
      </c>
      <c r="X2" t="n">
        <v>2.48</v>
      </c>
      <c r="Y2" t="n">
        <v>1</v>
      </c>
      <c r="Z2" t="n">
        <v>10</v>
      </c>
      <c r="AA2" t="n">
        <v>756.1649724290553</v>
      </c>
      <c r="AB2" t="n">
        <v>1034.618274921612</v>
      </c>
      <c r="AC2" t="n">
        <v>935.8757588589615</v>
      </c>
      <c r="AD2" t="n">
        <v>756164.9724290553</v>
      </c>
      <c r="AE2" t="n">
        <v>1034618.274921612</v>
      </c>
      <c r="AF2" t="n">
        <v>2.81840194070626e-06</v>
      </c>
      <c r="AG2" t="n">
        <v>50</v>
      </c>
      <c r="AH2" t="n">
        <v>935875.7588589615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5.9892</v>
      </c>
      <c r="E3" t="n">
        <v>16.7</v>
      </c>
      <c r="F3" t="n">
        <v>9.289999999999999</v>
      </c>
      <c r="G3" t="n">
        <v>6.2</v>
      </c>
      <c r="H3" t="n">
        <v>0.08</v>
      </c>
      <c r="I3" t="n">
        <v>90</v>
      </c>
      <c r="J3" t="n">
        <v>263.79</v>
      </c>
      <c r="K3" t="n">
        <v>59.89</v>
      </c>
      <c r="L3" t="n">
        <v>1.25</v>
      </c>
      <c r="M3" t="n">
        <v>88</v>
      </c>
      <c r="N3" t="n">
        <v>67.65000000000001</v>
      </c>
      <c r="O3" t="n">
        <v>32767.75</v>
      </c>
      <c r="P3" t="n">
        <v>154.31</v>
      </c>
      <c r="Q3" t="n">
        <v>968.71</v>
      </c>
      <c r="R3" t="n">
        <v>81.53</v>
      </c>
      <c r="S3" t="n">
        <v>23.91</v>
      </c>
      <c r="T3" t="n">
        <v>27640.17</v>
      </c>
      <c r="U3" t="n">
        <v>0.29</v>
      </c>
      <c r="V3" t="n">
        <v>0.73</v>
      </c>
      <c r="W3" t="n">
        <v>1.23</v>
      </c>
      <c r="X3" t="n">
        <v>1.79</v>
      </c>
      <c r="Y3" t="n">
        <v>1</v>
      </c>
      <c r="Z3" t="n">
        <v>10</v>
      </c>
      <c r="AA3" t="n">
        <v>649.8072176583465</v>
      </c>
      <c r="AB3" t="n">
        <v>889.0949026713449</v>
      </c>
      <c r="AC3" t="n">
        <v>804.2409330129242</v>
      </c>
      <c r="AD3" t="n">
        <v>649807.2176583465</v>
      </c>
      <c r="AE3" t="n">
        <v>889094.9026713449</v>
      </c>
      <c r="AF3" t="n">
        <v>3.198115401996539e-06</v>
      </c>
      <c r="AG3" t="n">
        <v>44</v>
      </c>
      <c r="AH3" t="n">
        <v>804240.9330129242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6.478</v>
      </c>
      <c r="E4" t="n">
        <v>15.44</v>
      </c>
      <c r="F4" t="n">
        <v>8.94</v>
      </c>
      <c r="G4" t="n">
        <v>7.45</v>
      </c>
      <c r="H4" t="n">
        <v>0.1</v>
      </c>
      <c r="I4" t="n">
        <v>72</v>
      </c>
      <c r="J4" t="n">
        <v>264.25</v>
      </c>
      <c r="K4" t="n">
        <v>59.89</v>
      </c>
      <c r="L4" t="n">
        <v>1.5</v>
      </c>
      <c r="M4" t="n">
        <v>70</v>
      </c>
      <c r="N4" t="n">
        <v>67.87</v>
      </c>
      <c r="O4" t="n">
        <v>32825.49</v>
      </c>
      <c r="P4" t="n">
        <v>147.74</v>
      </c>
      <c r="Q4" t="n">
        <v>968.62</v>
      </c>
      <c r="R4" t="n">
        <v>70.56999999999999</v>
      </c>
      <c r="S4" t="n">
        <v>23.91</v>
      </c>
      <c r="T4" t="n">
        <v>22248.56</v>
      </c>
      <c r="U4" t="n">
        <v>0.34</v>
      </c>
      <c r="V4" t="n">
        <v>0.76</v>
      </c>
      <c r="W4" t="n">
        <v>1.2</v>
      </c>
      <c r="X4" t="n">
        <v>1.45</v>
      </c>
      <c r="Y4" t="n">
        <v>1</v>
      </c>
      <c r="Z4" t="n">
        <v>10</v>
      </c>
      <c r="AA4" t="n">
        <v>596.2220178639054</v>
      </c>
      <c r="AB4" t="n">
        <v>815.7772683004193</v>
      </c>
      <c r="AC4" t="n">
        <v>737.9206307644137</v>
      </c>
      <c r="AD4" t="n">
        <v>596222.0178639054</v>
      </c>
      <c r="AE4" t="n">
        <v>815777.2683004193</v>
      </c>
      <c r="AF4" t="n">
        <v>3.459125020726237e-06</v>
      </c>
      <c r="AG4" t="n">
        <v>41</v>
      </c>
      <c r="AH4" t="n">
        <v>737920.6307644136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6.8639</v>
      </c>
      <c r="E5" t="n">
        <v>14.57</v>
      </c>
      <c r="F5" t="n">
        <v>8.68</v>
      </c>
      <c r="G5" t="n">
        <v>8.68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142.64</v>
      </c>
      <c r="Q5" t="n">
        <v>968.4</v>
      </c>
      <c r="R5" t="n">
        <v>62.77</v>
      </c>
      <c r="S5" t="n">
        <v>23.91</v>
      </c>
      <c r="T5" t="n">
        <v>18411.72</v>
      </c>
      <c r="U5" t="n">
        <v>0.38</v>
      </c>
      <c r="V5" t="n">
        <v>0.78</v>
      </c>
      <c r="W5" t="n">
        <v>1.17</v>
      </c>
      <c r="X5" t="n">
        <v>1.19</v>
      </c>
      <c r="Y5" t="n">
        <v>1</v>
      </c>
      <c r="Z5" t="n">
        <v>10</v>
      </c>
      <c r="AA5" t="n">
        <v>550.0985247837891</v>
      </c>
      <c r="AB5" t="n">
        <v>752.6690702433003</v>
      </c>
      <c r="AC5" t="n">
        <v>680.8353905569537</v>
      </c>
      <c r="AD5" t="n">
        <v>550098.5247837891</v>
      </c>
      <c r="AE5" t="n">
        <v>752669.0702433003</v>
      </c>
      <c r="AF5" t="n">
        <v>3.665188056462306e-06</v>
      </c>
      <c r="AG5" t="n">
        <v>38</v>
      </c>
      <c r="AH5" t="n">
        <v>680835.3905569537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7.1699</v>
      </c>
      <c r="E6" t="n">
        <v>13.95</v>
      </c>
      <c r="F6" t="n">
        <v>8.52</v>
      </c>
      <c r="G6" t="n">
        <v>10.02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139.15</v>
      </c>
      <c r="Q6" t="n">
        <v>968.52</v>
      </c>
      <c r="R6" t="n">
        <v>57.03</v>
      </c>
      <c r="S6" t="n">
        <v>23.91</v>
      </c>
      <c r="T6" t="n">
        <v>15586.29</v>
      </c>
      <c r="U6" t="n">
        <v>0.42</v>
      </c>
      <c r="V6" t="n">
        <v>0.79</v>
      </c>
      <c r="W6" t="n">
        <v>1.17</v>
      </c>
      <c r="X6" t="n">
        <v>1.02</v>
      </c>
      <c r="Y6" t="n">
        <v>1</v>
      </c>
      <c r="Z6" t="n">
        <v>10</v>
      </c>
      <c r="AA6" t="n">
        <v>529.3017087437566</v>
      </c>
      <c r="AB6" t="n">
        <v>724.2139490465576</v>
      </c>
      <c r="AC6" t="n">
        <v>655.0959861902146</v>
      </c>
      <c r="AD6" t="n">
        <v>529301.7087437566</v>
      </c>
      <c r="AE6" t="n">
        <v>724213.9490465575</v>
      </c>
      <c r="AF6" t="n">
        <v>3.828586058367559e-06</v>
      </c>
      <c r="AG6" t="n">
        <v>37</v>
      </c>
      <c r="AH6" t="n">
        <v>655095.9861902146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7.4089</v>
      </c>
      <c r="E7" t="n">
        <v>13.5</v>
      </c>
      <c r="F7" t="n">
        <v>8.369999999999999</v>
      </c>
      <c r="G7" t="n">
        <v>11.16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135.87</v>
      </c>
      <c r="Q7" t="n">
        <v>968.4</v>
      </c>
      <c r="R7" t="n">
        <v>52.89</v>
      </c>
      <c r="S7" t="n">
        <v>23.91</v>
      </c>
      <c r="T7" t="n">
        <v>13545.73</v>
      </c>
      <c r="U7" t="n">
        <v>0.45</v>
      </c>
      <c r="V7" t="n">
        <v>0.8100000000000001</v>
      </c>
      <c r="W7" t="n">
        <v>1.15</v>
      </c>
      <c r="X7" t="n">
        <v>0.87</v>
      </c>
      <c r="Y7" t="n">
        <v>1</v>
      </c>
      <c r="Z7" t="n">
        <v>10</v>
      </c>
      <c r="AA7" t="n">
        <v>510.923381020019</v>
      </c>
      <c r="AB7" t="n">
        <v>699.0679102603433</v>
      </c>
      <c r="AC7" t="n">
        <v>632.3498500530698</v>
      </c>
      <c r="AD7" t="n">
        <v>510923.3810200189</v>
      </c>
      <c r="AE7" t="n">
        <v>699067.9102603433</v>
      </c>
      <c r="AF7" t="n">
        <v>3.956207373581139e-06</v>
      </c>
      <c r="AG7" t="n">
        <v>36</v>
      </c>
      <c r="AH7" t="n">
        <v>632349.8500530698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7.6034</v>
      </c>
      <c r="E8" t="n">
        <v>13.15</v>
      </c>
      <c r="F8" t="n">
        <v>8.279999999999999</v>
      </c>
      <c r="G8" t="n">
        <v>12.41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133.76</v>
      </c>
      <c r="Q8" t="n">
        <v>968.48</v>
      </c>
      <c r="R8" t="n">
        <v>49.82</v>
      </c>
      <c r="S8" t="n">
        <v>23.91</v>
      </c>
      <c r="T8" t="n">
        <v>12036.45</v>
      </c>
      <c r="U8" t="n">
        <v>0.48</v>
      </c>
      <c r="V8" t="n">
        <v>0.82</v>
      </c>
      <c r="W8" t="n">
        <v>1.15</v>
      </c>
      <c r="X8" t="n">
        <v>0.78</v>
      </c>
      <c r="Y8" t="n">
        <v>1</v>
      </c>
      <c r="Z8" t="n">
        <v>10</v>
      </c>
      <c r="AA8" t="n">
        <v>495.0632063823064</v>
      </c>
      <c r="AB8" t="n">
        <v>677.3673196195027</v>
      </c>
      <c r="AC8" t="n">
        <v>612.7203333260205</v>
      </c>
      <c r="AD8" t="n">
        <v>495063.2063823064</v>
      </c>
      <c r="AE8" t="n">
        <v>677367.3196195028</v>
      </c>
      <c r="AF8" t="n">
        <v>4.060066561066667e-06</v>
      </c>
      <c r="AG8" t="n">
        <v>35</v>
      </c>
      <c r="AH8" t="n">
        <v>612720.3333260205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7.767</v>
      </c>
      <c r="E9" t="n">
        <v>12.88</v>
      </c>
      <c r="F9" t="n">
        <v>8.199999999999999</v>
      </c>
      <c r="G9" t="n">
        <v>13.67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131.91</v>
      </c>
      <c r="Q9" t="n">
        <v>968.45</v>
      </c>
      <c r="R9" t="n">
        <v>47.64</v>
      </c>
      <c r="S9" t="n">
        <v>23.91</v>
      </c>
      <c r="T9" t="n">
        <v>10964.18</v>
      </c>
      <c r="U9" t="n">
        <v>0.5</v>
      </c>
      <c r="V9" t="n">
        <v>0.82</v>
      </c>
      <c r="W9" t="n">
        <v>1.14</v>
      </c>
      <c r="X9" t="n">
        <v>0.7</v>
      </c>
      <c r="Y9" t="n">
        <v>1</v>
      </c>
      <c r="Z9" t="n">
        <v>10</v>
      </c>
      <c r="AA9" t="n">
        <v>480.2749017997941</v>
      </c>
      <c r="AB9" t="n">
        <v>657.133308875756</v>
      </c>
      <c r="AC9" t="n">
        <v>594.4174281690447</v>
      </c>
      <c r="AD9" t="n">
        <v>480274.9017997941</v>
      </c>
      <c r="AE9" t="n">
        <v>657133.308875756</v>
      </c>
      <c r="AF9" t="n">
        <v>4.147425754242155e-06</v>
      </c>
      <c r="AG9" t="n">
        <v>34</v>
      </c>
      <c r="AH9" t="n">
        <v>594417.4281690447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7.9414</v>
      </c>
      <c r="E10" t="n">
        <v>12.59</v>
      </c>
      <c r="F10" t="n">
        <v>8.119999999999999</v>
      </c>
      <c r="G10" t="n">
        <v>15.23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129.62</v>
      </c>
      <c r="Q10" t="n">
        <v>968.6900000000001</v>
      </c>
      <c r="R10" t="n">
        <v>45.2</v>
      </c>
      <c r="S10" t="n">
        <v>23.91</v>
      </c>
      <c r="T10" t="n">
        <v>9764.07</v>
      </c>
      <c r="U10" t="n">
        <v>0.53</v>
      </c>
      <c r="V10" t="n">
        <v>0.83</v>
      </c>
      <c r="W10" t="n">
        <v>1.13</v>
      </c>
      <c r="X10" t="n">
        <v>0.62</v>
      </c>
      <c r="Y10" t="n">
        <v>1</v>
      </c>
      <c r="Z10" t="n">
        <v>10</v>
      </c>
      <c r="AA10" t="n">
        <v>465.1994794450164</v>
      </c>
      <c r="AB10" t="n">
        <v>636.506450929254</v>
      </c>
      <c r="AC10" t="n">
        <v>575.75916859498</v>
      </c>
      <c r="AD10" t="n">
        <v>465199.4794450164</v>
      </c>
      <c r="AE10" t="n">
        <v>636506.4509292541</v>
      </c>
      <c r="AF10" t="n">
        <v>4.240551935720182e-06</v>
      </c>
      <c r="AG10" t="n">
        <v>33</v>
      </c>
      <c r="AH10" t="n">
        <v>575759.16859498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8.0375</v>
      </c>
      <c r="E11" t="n">
        <v>12.44</v>
      </c>
      <c r="F11" t="n">
        <v>8.07</v>
      </c>
      <c r="G11" t="n">
        <v>16.14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128.17</v>
      </c>
      <c r="Q11" t="n">
        <v>968.4400000000001</v>
      </c>
      <c r="R11" t="n">
        <v>43.64</v>
      </c>
      <c r="S11" t="n">
        <v>23.91</v>
      </c>
      <c r="T11" t="n">
        <v>8994.48</v>
      </c>
      <c r="U11" t="n">
        <v>0.55</v>
      </c>
      <c r="V11" t="n">
        <v>0.84</v>
      </c>
      <c r="W11" t="n">
        <v>1.13</v>
      </c>
      <c r="X11" t="n">
        <v>0.57</v>
      </c>
      <c r="Y11" t="n">
        <v>1</v>
      </c>
      <c r="Z11" t="n">
        <v>10</v>
      </c>
      <c r="AA11" t="n">
        <v>462.3647762764342</v>
      </c>
      <c r="AB11" t="n">
        <v>632.6278849957224</v>
      </c>
      <c r="AC11" t="n">
        <v>572.2507675505431</v>
      </c>
      <c r="AD11" t="n">
        <v>462364.7762764342</v>
      </c>
      <c r="AE11" t="n">
        <v>632627.8849957224</v>
      </c>
      <c r="AF11" t="n">
        <v>4.291867452004806e-06</v>
      </c>
      <c r="AG11" t="n">
        <v>33</v>
      </c>
      <c r="AH11" t="n">
        <v>572250.7675505431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8.176600000000001</v>
      </c>
      <c r="E12" t="n">
        <v>12.23</v>
      </c>
      <c r="F12" t="n">
        <v>8.01</v>
      </c>
      <c r="G12" t="n">
        <v>17.8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126.36</v>
      </c>
      <c r="Q12" t="n">
        <v>968.62</v>
      </c>
      <c r="R12" t="n">
        <v>41.73</v>
      </c>
      <c r="S12" t="n">
        <v>23.91</v>
      </c>
      <c r="T12" t="n">
        <v>8057.92</v>
      </c>
      <c r="U12" t="n">
        <v>0.57</v>
      </c>
      <c r="V12" t="n">
        <v>0.84</v>
      </c>
      <c r="W12" t="n">
        <v>1.12</v>
      </c>
      <c r="X12" t="n">
        <v>0.51</v>
      </c>
      <c r="Y12" t="n">
        <v>1</v>
      </c>
      <c r="Z12" t="n">
        <v>10</v>
      </c>
      <c r="AA12" t="n">
        <v>448.5863911737413</v>
      </c>
      <c r="AB12" t="n">
        <v>613.7756906387675</v>
      </c>
      <c r="AC12" t="n">
        <v>555.1978001637951</v>
      </c>
      <c r="AD12" t="n">
        <v>448586.3911737413</v>
      </c>
      <c r="AE12" t="n">
        <v>613775.6906387676</v>
      </c>
      <c r="AF12" t="n">
        <v>4.366144125419906e-06</v>
      </c>
      <c r="AG12" t="n">
        <v>32</v>
      </c>
      <c r="AH12" t="n">
        <v>555197.8001637951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8.2681</v>
      </c>
      <c r="E13" t="n">
        <v>12.09</v>
      </c>
      <c r="F13" t="n">
        <v>7.98</v>
      </c>
      <c r="G13" t="n">
        <v>19.15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125.14</v>
      </c>
      <c r="Q13" t="n">
        <v>968.36</v>
      </c>
      <c r="R13" t="n">
        <v>40.88</v>
      </c>
      <c r="S13" t="n">
        <v>23.91</v>
      </c>
      <c r="T13" t="n">
        <v>7641.46</v>
      </c>
      <c r="U13" t="n">
        <v>0.58</v>
      </c>
      <c r="V13" t="n">
        <v>0.85</v>
      </c>
      <c r="W13" t="n">
        <v>1.12</v>
      </c>
      <c r="X13" t="n">
        <v>0.48</v>
      </c>
      <c r="Y13" t="n">
        <v>1</v>
      </c>
      <c r="Z13" t="n">
        <v>10</v>
      </c>
      <c r="AA13" t="n">
        <v>446.2322863963981</v>
      </c>
      <c r="AB13" t="n">
        <v>610.5547006266337</v>
      </c>
      <c r="AC13" t="n">
        <v>552.2842169177313</v>
      </c>
      <c r="AD13" t="n">
        <v>446232.2863963981</v>
      </c>
      <c r="AE13" t="n">
        <v>610554.7006266337</v>
      </c>
      <c r="AF13" t="n">
        <v>4.415003331871967e-06</v>
      </c>
      <c r="AG13" t="n">
        <v>32</v>
      </c>
      <c r="AH13" t="n">
        <v>552284.2169177313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7.96</v>
      </c>
      <c r="G14" t="n">
        <v>19.91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123.98</v>
      </c>
      <c r="Q14" t="n">
        <v>968.45</v>
      </c>
      <c r="R14" t="n">
        <v>40.07</v>
      </c>
      <c r="S14" t="n">
        <v>23.91</v>
      </c>
      <c r="T14" t="n">
        <v>7238.75</v>
      </c>
      <c r="U14" t="n">
        <v>0.6</v>
      </c>
      <c r="V14" t="n">
        <v>0.85</v>
      </c>
      <c r="W14" t="n">
        <v>1.12</v>
      </c>
      <c r="X14" t="n">
        <v>0.47</v>
      </c>
      <c r="Y14" t="n">
        <v>1</v>
      </c>
      <c r="Z14" t="n">
        <v>10</v>
      </c>
      <c r="AA14" t="n">
        <v>444.6940124929089</v>
      </c>
      <c r="AB14" t="n">
        <v>608.4499664080248</v>
      </c>
      <c r="AC14" t="n">
        <v>550.3803555789335</v>
      </c>
      <c r="AD14" t="n">
        <v>444694.0124929089</v>
      </c>
      <c r="AE14" t="n">
        <v>608449.9664080248</v>
      </c>
      <c r="AF14" t="n">
        <v>4.439246041958563e-06</v>
      </c>
      <c r="AG14" t="n">
        <v>32</v>
      </c>
      <c r="AH14" t="n">
        <v>550380.3555789335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8.420299999999999</v>
      </c>
      <c r="E15" t="n">
        <v>11.88</v>
      </c>
      <c r="F15" t="n">
        <v>7.91</v>
      </c>
      <c r="G15" t="n">
        <v>21.57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122.58</v>
      </c>
      <c r="Q15" t="n">
        <v>968.39</v>
      </c>
      <c r="R15" t="n">
        <v>38.53</v>
      </c>
      <c r="S15" t="n">
        <v>23.91</v>
      </c>
      <c r="T15" t="n">
        <v>6482.47</v>
      </c>
      <c r="U15" t="n">
        <v>0.62</v>
      </c>
      <c r="V15" t="n">
        <v>0.85</v>
      </c>
      <c r="W15" t="n">
        <v>1.11</v>
      </c>
      <c r="X15" t="n">
        <v>0.41</v>
      </c>
      <c r="Y15" t="n">
        <v>1</v>
      </c>
      <c r="Z15" t="n">
        <v>10</v>
      </c>
      <c r="AA15" t="n">
        <v>431.9341054653615</v>
      </c>
      <c r="AB15" t="n">
        <v>590.9912986855659</v>
      </c>
      <c r="AC15" t="n">
        <v>534.5879186005119</v>
      </c>
      <c r="AD15" t="n">
        <v>431934.1054653615</v>
      </c>
      <c r="AE15" t="n">
        <v>590991.2986855658</v>
      </c>
      <c r="AF15" t="n">
        <v>4.496275148505887e-06</v>
      </c>
      <c r="AG15" t="n">
        <v>31</v>
      </c>
      <c r="AH15" t="n">
        <v>534587.9186005119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8.4664</v>
      </c>
      <c r="E16" t="n">
        <v>11.81</v>
      </c>
      <c r="F16" t="n">
        <v>7.9</v>
      </c>
      <c r="G16" t="n">
        <v>22.56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121.45</v>
      </c>
      <c r="Q16" t="n">
        <v>968.3200000000001</v>
      </c>
      <c r="R16" t="n">
        <v>38.06</v>
      </c>
      <c r="S16" t="n">
        <v>23.91</v>
      </c>
      <c r="T16" t="n">
        <v>6253.13</v>
      </c>
      <c r="U16" t="n">
        <v>0.63</v>
      </c>
      <c r="V16" t="n">
        <v>0.86</v>
      </c>
      <c r="W16" t="n">
        <v>1.12</v>
      </c>
      <c r="X16" t="n">
        <v>0.4</v>
      </c>
      <c r="Y16" t="n">
        <v>1</v>
      </c>
      <c r="Z16" t="n">
        <v>10</v>
      </c>
      <c r="AA16" t="n">
        <v>430.5064376753759</v>
      </c>
      <c r="AB16" t="n">
        <v>589.0379006310498</v>
      </c>
      <c r="AC16" t="n">
        <v>532.8209501147074</v>
      </c>
      <c r="AD16" t="n">
        <v>430506.4376753759</v>
      </c>
      <c r="AE16" t="n">
        <v>589037.9006310498</v>
      </c>
      <c r="AF16" t="n">
        <v>4.520891644871351e-06</v>
      </c>
      <c r="AG16" t="n">
        <v>31</v>
      </c>
      <c r="AH16" t="n">
        <v>532820.9501147075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8.5223</v>
      </c>
      <c r="E17" t="n">
        <v>11.73</v>
      </c>
      <c r="F17" t="n">
        <v>7.87</v>
      </c>
      <c r="G17" t="n">
        <v>23.61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120.66</v>
      </c>
      <c r="Q17" t="n">
        <v>968.4299999999999</v>
      </c>
      <c r="R17" t="n">
        <v>37.39</v>
      </c>
      <c r="S17" t="n">
        <v>23.91</v>
      </c>
      <c r="T17" t="n">
        <v>5919.86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429.0765651863028</v>
      </c>
      <c r="AB17" t="n">
        <v>587.0814860099778</v>
      </c>
      <c r="AC17" t="n">
        <v>531.0512529592254</v>
      </c>
      <c r="AD17" t="n">
        <v>429076.5651863028</v>
      </c>
      <c r="AE17" t="n">
        <v>587081.4860099778</v>
      </c>
      <c r="AF17" t="n">
        <v>4.55074114914097e-06</v>
      </c>
      <c r="AG17" t="n">
        <v>31</v>
      </c>
      <c r="AH17" t="n">
        <v>531051.2529592254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8.569800000000001</v>
      </c>
      <c r="E18" t="n">
        <v>11.67</v>
      </c>
      <c r="F18" t="n">
        <v>7.86</v>
      </c>
      <c r="G18" t="n">
        <v>24.81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119.27</v>
      </c>
      <c r="Q18" t="n">
        <v>968.38</v>
      </c>
      <c r="R18" t="n">
        <v>36.75</v>
      </c>
      <c r="S18" t="n">
        <v>23.91</v>
      </c>
      <c r="T18" t="n">
        <v>5605.1</v>
      </c>
      <c r="U18" t="n">
        <v>0.65</v>
      </c>
      <c r="V18" t="n">
        <v>0.86</v>
      </c>
      <c r="W18" t="n">
        <v>1.11</v>
      </c>
      <c r="X18" t="n">
        <v>0.36</v>
      </c>
      <c r="Y18" t="n">
        <v>1</v>
      </c>
      <c r="Z18" t="n">
        <v>10</v>
      </c>
      <c r="AA18" t="n">
        <v>427.4973352562134</v>
      </c>
      <c r="AB18" t="n">
        <v>584.9207139489221</v>
      </c>
      <c r="AC18" t="n">
        <v>529.0967019510143</v>
      </c>
      <c r="AD18" t="n">
        <v>427497.3352562134</v>
      </c>
      <c r="AE18" t="n">
        <v>584920.7139489221</v>
      </c>
      <c r="AF18" t="n">
        <v>4.576105218064172e-06</v>
      </c>
      <c r="AG18" t="n">
        <v>31</v>
      </c>
      <c r="AH18" t="n">
        <v>529096.7019510143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8.674899999999999</v>
      </c>
      <c r="E19" t="n">
        <v>11.53</v>
      </c>
      <c r="F19" t="n">
        <v>7.82</v>
      </c>
      <c r="G19" t="n">
        <v>27.58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117.12</v>
      </c>
      <c r="Q19" t="n">
        <v>968.34</v>
      </c>
      <c r="R19" t="n">
        <v>35.45</v>
      </c>
      <c r="S19" t="n">
        <v>23.91</v>
      </c>
      <c r="T19" t="n">
        <v>4966.32</v>
      </c>
      <c r="U19" t="n">
        <v>0.67</v>
      </c>
      <c r="V19" t="n">
        <v>0.87</v>
      </c>
      <c r="W19" t="n">
        <v>1.11</v>
      </c>
      <c r="X19" t="n">
        <v>0.32</v>
      </c>
      <c r="Y19" t="n">
        <v>1</v>
      </c>
      <c r="Z19" t="n">
        <v>10</v>
      </c>
      <c r="AA19" t="n">
        <v>424.5568269044967</v>
      </c>
      <c r="AB19" t="n">
        <v>580.8973806960305</v>
      </c>
      <c r="AC19" t="n">
        <v>525.4573499769949</v>
      </c>
      <c r="AD19" t="n">
        <v>424556.8269044968</v>
      </c>
      <c r="AE19" t="n">
        <v>580897.3806960305</v>
      </c>
      <c r="AF19" t="n">
        <v>4.632226557934243e-06</v>
      </c>
      <c r="AG19" t="n">
        <v>31</v>
      </c>
      <c r="AH19" t="n">
        <v>525457.3499769949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8.672000000000001</v>
      </c>
      <c r="E20" t="n">
        <v>11.53</v>
      </c>
      <c r="F20" t="n">
        <v>7.82</v>
      </c>
      <c r="G20" t="n">
        <v>27.6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117.3</v>
      </c>
      <c r="Q20" t="n">
        <v>968.38</v>
      </c>
      <c r="R20" t="n">
        <v>35.67</v>
      </c>
      <c r="S20" t="n">
        <v>23.91</v>
      </c>
      <c r="T20" t="n">
        <v>5076.04</v>
      </c>
      <c r="U20" t="n">
        <v>0.67</v>
      </c>
      <c r="V20" t="n">
        <v>0.86</v>
      </c>
      <c r="W20" t="n">
        <v>1.11</v>
      </c>
      <c r="X20" t="n">
        <v>0.32</v>
      </c>
      <c r="Y20" t="n">
        <v>1</v>
      </c>
      <c r="Z20" t="n">
        <v>10</v>
      </c>
      <c r="AA20" t="n">
        <v>424.7072780812999</v>
      </c>
      <c r="AB20" t="n">
        <v>581.10323463357</v>
      </c>
      <c r="AC20" t="n">
        <v>525.6435575036535</v>
      </c>
      <c r="AD20" t="n">
        <v>424707.2780812999</v>
      </c>
      <c r="AE20" t="n">
        <v>581103.23463357</v>
      </c>
      <c r="AF20" t="n">
        <v>4.630678014778933e-06</v>
      </c>
      <c r="AG20" t="n">
        <v>31</v>
      </c>
      <c r="AH20" t="n">
        <v>525643.5575036535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8.7203</v>
      </c>
      <c r="E21" t="n">
        <v>11.47</v>
      </c>
      <c r="F21" t="n">
        <v>7.81</v>
      </c>
      <c r="G21" t="n">
        <v>29.27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116.33</v>
      </c>
      <c r="Q21" t="n">
        <v>968.53</v>
      </c>
      <c r="R21" t="n">
        <v>35.38</v>
      </c>
      <c r="S21" t="n">
        <v>23.91</v>
      </c>
      <c r="T21" t="n">
        <v>4935.33</v>
      </c>
      <c r="U21" t="n">
        <v>0.68</v>
      </c>
      <c r="V21" t="n">
        <v>0.87</v>
      </c>
      <c r="W21" t="n">
        <v>1.1</v>
      </c>
      <c r="X21" t="n">
        <v>0.31</v>
      </c>
      <c r="Y21" t="n">
        <v>1</v>
      </c>
      <c r="Z21" t="n">
        <v>10</v>
      </c>
      <c r="AA21" t="n">
        <v>413.3804940820741</v>
      </c>
      <c r="AB21" t="n">
        <v>565.6054290633864</v>
      </c>
      <c r="AC21" t="n">
        <v>511.6248407457815</v>
      </c>
      <c r="AD21" t="n">
        <v>413380.494082074</v>
      </c>
      <c r="AE21" t="n">
        <v>565605.4290633864</v>
      </c>
      <c r="AF21" t="n">
        <v>4.656469268020841e-06</v>
      </c>
      <c r="AG21" t="n">
        <v>30</v>
      </c>
      <c r="AH21" t="n">
        <v>511624.8407457815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8.781599999999999</v>
      </c>
      <c r="E22" t="n">
        <v>11.39</v>
      </c>
      <c r="F22" t="n">
        <v>7.78</v>
      </c>
      <c r="G22" t="n">
        <v>31.1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114.63</v>
      </c>
      <c r="Q22" t="n">
        <v>968.37</v>
      </c>
      <c r="R22" t="n">
        <v>34.36</v>
      </c>
      <c r="S22" t="n">
        <v>23.91</v>
      </c>
      <c r="T22" t="n">
        <v>4431.25</v>
      </c>
      <c r="U22" t="n">
        <v>0.7</v>
      </c>
      <c r="V22" t="n">
        <v>0.87</v>
      </c>
      <c r="W22" t="n">
        <v>1.1</v>
      </c>
      <c r="X22" t="n">
        <v>0.28</v>
      </c>
      <c r="Y22" t="n">
        <v>1</v>
      </c>
      <c r="Z22" t="n">
        <v>10</v>
      </c>
      <c r="AA22" t="n">
        <v>411.4056998615819</v>
      </c>
      <c r="AB22" t="n">
        <v>562.903428489137</v>
      </c>
      <c r="AC22" t="n">
        <v>509.1807153140568</v>
      </c>
      <c r="AD22" t="n">
        <v>411405.6998615819</v>
      </c>
      <c r="AE22" t="n">
        <v>562903.428489137</v>
      </c>
      <c r="AF22" t="n">
        <v>4.689202266441729e-06</v>
      </c>
      <c r="AG22" t="n">
        <v>30</v>
      </c>
      <c r="AH22" t="n">
        <v>509180.7153140568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8.841100000000001</v>
      </c>
      <c r="E23" t="n">
        <v>11.31</v>
      </c>
      <c r="F23" t="n">
        <v>7.75</v>
      </c>
      <c r="G23" t="n">
        <v>33.21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113.25</v>
      </c>
      <c r="Q23" t="n">
        <v>968.4</v>
      </c>
      <c r="R23" t="n">
        <v>33.53</v>
      </c>
      <c r="S23" t="n">
        <v>23.91</v>
      </c>
      <c r="T23" t="n">
        <v>4021.27</v>
      </c>
      <c r="U23" t="n">
        <v>0.71</v>
      </c>
      <c r="V23" t="n">
        <v>0.87</v>
      </c>
      <c r="W23" t="n">
        <v>1.1</v>
      </c>
      <c r="X23" t="n">
        <v>0.25</v>
      </c>
      <c r="Y23" t="n">
        <v>1</v>
      </c>
      <c r="Z23" t="n">
        <v>10</v>
      </c>
      <c r="AA23" t="n">
        <v>409.6770542068729</v>
      </c>
      <c r="AB23" t="n">
        <v>560.5382192419002</v>
      </c>
      <c r="AC23" t="n">
        <v>507.0412383177843</v>
      </c>
      <c r="AD23" t="n">
        <v>409677.0542068729</v>
      </c>
      <c r="AE23" t="n">
        <v>560538.2192419001</v>
      </c>
      <c r="AF23" t="n">
        <v>4.720974100145529e-06</v>
      </c>
      <c r="AG23" t="n">
        <v>30</v>
      </c>
      <c r="AH23" t="n">
        <v>507041.2383177843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8.8443</v>
      </c>
      <c r="E24" t="n">
        <v>11.31</v>
      </c>
      <c r="F24" t="n">
        <v>7.75</v>
      </c>
      <c r="G24" t="n">
        <v>33.2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112.85</v>
      </c>
      <c r="Q24" t="n">
        <v>968.33</v>
      </c>
      <c r="R24" t="n">
        <v>33.42</v>
      </c>
      <c r="S24" t="n">
        <v>23.91</v>
      </c>
      <c r="T24" t="n">
        <v>3963.72</v>
      </c>
      <c r="U24" t="n">
        <v>0.72</v>
      </c>
      <c r="V24" t="n">
        <v>0.87</v>
      </c>
      <c r="W24" t="n">
        <v>1.1</v>
      </c>
      <c r="X24" t="n">
        <v>0.25</v>
      </c>
      <c r="Y24" t="n">
        <v>1</v>
      </c>
      <c r="Z24" t="n">
        <v>10</v>
      </c>
      <c r="AA24" t="n">
        <v>409.3921105950662</v>
      </c>
      <c r="AB24" t="n">
        <v>560.1483468214012</v>
      </c>
      <c r="AC24" t="n">
        <v>506.6885747739084</v>
      </c>
      <c r="AD24" t="n">
        <v>409392.1105950662</v>
      </c>
      <c r="AE24" t="n">
        <v>560148.3468214013</v>
      </c>
      <c r="AF24" t="n">
        <v>4.722682837420355e-06</v>
      </c>
      <c r="AG24" t="n">
        <v>30</v>
      </c>
      <c r="AH24" t="n">
        <v>506688.5747739084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8.888</v>
      </c>
      <c r="E25" t="n">
        <v>11.25</v>
      </c>
      <c r="F25" t="n">
        <v>7.74</v>
      </c>
      <c r="G25" t="n">
        <v>35.73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112.07</v>
      </c>
      <c r="Q25" t="n">
        <v>968.37</v>
      </c>
      <c r="R25" t="n">
        <v>33.25</v>
      </c>
      <c r="S25" t="n">
        <v>23.91</v>
      </c>
      <c r="T25" t="n">
        <v>3886.25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408.3401489067056</v>
      </c>
      <c r="AB25" t="n">
        <v>558.7090064301118</v>
      </c>
      <c r="AC25" t="n">
        <v>505.3866030094367</v>
      </c>
      <c r="AD25" t="n">
        <v>408340.1489067056</v>
      </c>
      <c r="AE25" t="n">
        <v>558709.0064301118</v>
      </c>
      <c r="AF25" t="n">
        <v>4.7460177808297e-06</v>
      </c>
      <c r="AG25" t="n">
        <v>30</v>
      </c>
      <c r="AH25" t="n">
        <v>505386.6030094367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7.74</v>
      </c>
      <c r="G26" t="n">
        <v>35.71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111.29</v>
      </c>
      <c r="Q26" t="n">
        <v>968.36</v>
      </c>
      <c r="R26" t="n">
        <v>33.17</v>
      </c>
      <c r="S26" t="n">
        <v>23.91</v>
      </c>
      <c r="T26" t="n">
        <v>3847.31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407.8210486072382</v>
      </c>
      <c r="AB26" t="n">
        <v>557.9987504992918</v>
      </c>
      <c r="AC26" t="n">
        <v>504.7441329078036</v>
      </c>
      <c r="AD26" t="n">
        <v>407821.0486072382</v>
      </c>
      <c r="AE26" t="n">
        <v>557998.7504992918</v>
      </c>
      <c r="AF26" t="n">
        <v>4.747886712224041e-06</v>
      </c>
      <c r="AG26" t="n">
        <v>30</v>
      </c>
      <c r="AH26" t="n">
        <v>504744.1329078036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8.9521</v>
      </c>
      <c r="E27" t="n">
        <v>11.17</v>
      </c>
      <c r="F27" t="n">
        <v>7.71</v>
      </c>
      <c r="G27" t="n">
        <v>38.55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10</v>
      </c>
      <c r="N27" t="n">
        <v>73.08</v>
      </c>
      <c r="O27" t="n">
        <v>34177.09</v>
      </c>
      <c r="P27" t="n">
        <v>109.52</v>
      </c>
      <c r="Q27" t="n">
        <v>968.3200000000001</v>
      </c>
      <c r="R27" t="n">
        <v>32.41</v>
      </c>
      <c r="S27" t="n">
        <v>23.91</v>
      </c>
      <c r="T27" t="n">
        <v>3469.16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405.8876264087747</v>
      </c>
      <c r="AB27" t="n">
        <v>555.3533569507864</v>
      </c>
      <c r="AC27" t="n">
        <v>502.3512120067346</v>
      </c>
      <c r="AD27" t="n">
        <v>405887.6264087748</v>
      </c>
      <c r="AE27" t="n">
        <v>555353.3569507864</v>
      </c>
      <c r="AF27" t="n">
        <v>4.780245924366061e-06</v>
      </c>
      <c r="AG27" t="n">
        <v>30</v>
      </c>
      <c r="AH27" t="n">
        <v>502351.2120067346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8.952999999999999</v>
      </c>
      <c r="E28" t="n">
        <v>11.17</v>
      </c>
      <c r="F28" t="n">
        <v>7.71</v>
      </c>
      <c r="G28" t="n">
        <v>38.55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108.39</v>
      </c>
      <c r="Q28" t="n">
        <v>968.38</v>
      </c>
      <c r="R28" t="n">
        <v>32.39</v>
      </c>
      <c r="S28" t="n">
        <v>23.91</v>
      </c>
      <c r="T28" t="n">
        <v>3461.15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405.1903664941766</v>
      </c>
      <c r="AB28" t="n">
        <v>554.3993351746969</v>
      </c>
      <c r="AC28" t="n">
        <v>501.488240729977</v>
      </c>
      <c r="AD28" t="n">
        <v>405190.3664941766</v>
      </c>
      <c r="AE28" t="n">
        <v>554399.335174697</v>
      </c>
      <c r="AF28" t="n">
        <v>4.780726506724606e-06</v>
      </c>
      <c r="AG28" t="n">
        <v>30</v>
      </c>
      <c r="AH28" t="n">
        <v>501488.240729977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9.011699999999999</v>
      </c>
      <c r="E29" t="n">
        <v>11.1</v>
      </c>
      <c r="F29" t="n">
        <v>7.69</v>
      </c>
      <c r="G29" t="n">
        <v>41.93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9</v>
      </c>
      <c r="N29" t="n">
        <v>73.55</v>
      </c>
      <c r="O29" t="n">
        <v>34296.82</v>
      </c>
      <c r="P29" t="n">
        <v>106.85</v>
      </c>
      <c r="Q29" t="n">
        <v>968.38</v>
      </c>
      <c r="R29" t="n">
        <v>31.65</v>
      </c>
      <c r="S29" t="n">
        <v>23.91</v>
      </c>
      <c r="T29" t="n">
        <v>3096.2</v>
      </c>
      <c r="U29" t="n">
        <v>0.76</v>
      </c>
      <c r="V29" t="n">
        <v>0.88</v>
      </c>
      <c r="W29" t="n">
        <v>1.1</v>
      </c>
      <c r="X29" t="n">
        <v>0.19</v>
      </c>
      <c r="Y29" t="n">
        <v>1</v>
      </c>
      <c r="Z29" t="n">
        <v>10</v>
      </c>
      <c r="AA29" t="n">
        <v>393.4451562991931</v>
      </c>
      <c r="AB29" t="n">
        <v>538.3290204238165</v>
      </c>
      <c r="AC29" t="n">
        <v>486.9516542640922</v>
      </c>
      <c r="AD29" t="n">
        <v>393445.156299193</v>
      </c>
      <c r="AE29" t="n">
        <v>538329.0204238165</v>
      </c>
      <c r="AF29" t="n">
        <v>4.812071156109698e-06</v>
      </c>
      <c r="AG29" t="n">
        <v>29</v>
      </c>
      <c r="AH29" t="n">
        <v>486951.6542640922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9.0083</v>
      </c>
      <c r="E30" t="n">
        <v>11.1</v>
      </c>
      <c r="F30" t="n">
        <v>7.69</v>
      </c>
      <c r="G30" t="n">
        <v>41.95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106.67</v>
      </c>
      <c r="Q30" t="n">
        <v>968.3200000000001</v>
      </c>
      <c r="R30" t="n">
        <v>31.85</v>
      </c>
      <c r="S30" t="n">
        <v>23.91</v>
      </c>
      <c r="T30" t="n">
        <v>3194.91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393.374580577616</v>
      </c>
      <c r="AB30" t="n">
        <v>538.2324556079737</v>
      </c>
      <c r="AC30" t="n">
        <v>486.864305458744</v>
      </c>
      <c r="AD30" t="n">
        <v>393374.580577616</v>
      </c>
      <c r="AE30" t="n">
        <v>538232.4556079737</v>
      </c>
      <c r="AF30" t="n">
        <v>4.810255622755196e-06</v>
      </c>
      <c r="AG30" t="n">
        <v>29</v>
      </c>
      <c r="AH30" t="n">
        <v>486864.3054587439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9.0054</v>
      </c>
      <c r="E31" t="n">
        <v>11.1</v>
      </c>
      <c r="F31" t="n">
        <v>7.7</v>
      </c>
      <c r="G31" t="n">
        <v>41.97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106.05</v>
      </c>
      <c r="Q31" t="n">
        <v>968.33</v>
      </c>
      <c r="R31" t="n">
        <v>31.79</v>
      </c>
      <c r="S31" t="n">
        <v>23.91</v>
      </c>
      <c r="T31" t="n">
        <v>3165.76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393.0800669216755</v>
      </c>
      <c r="AB31" t="n">
        <v>537.8294890308905</v>
      </c>
      <c r="AC31" t="n">
        <v>486.4997974462104</v>
      </c>
      <c r="AD31" t="n">
        <v>393080.0669216755</v>
      </c>
      <c r="AE31" t="n">
        <v>537829.4890308905</v>
      </c>
      <c r="AF31" t="n">
        <v>4.808707079599884e-06</v>
      </c>
      <c r="AG31" t="n">
        <v>29</v>
      </c>
      <c r="AH31" t="n">
        <v>486499.7974462104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9.069800000000001</v>
      </c>
      <c r="E32" t="n">
        <v>11.03</v>
      </c>
      <c r="F32" t="n">
        <v>7.67</v>
      </c>
      <c r="G32" t="n">
        <v>46</v>
      </c>
      <c r="H32" t="n">
        <v>0.55</v>
      </c>
      <c r="I32" t="n">
        <v>10</v>
      </c>
      <c r="J32" t="n">
        <v>277.65</v>
      </c>
      <c r="K32" t="n">
        <v>59.89</v>
      </c>
      <c r="L32" t="n">
        <v>8.5</v>
      </c>
      <c r="M32" t="n">
        <v>8</v>
      </c>
      <c r="N32" t="n">
        <v>74.26000000000001</v>
      </c>
      <c r="O32" t="n">
        <v>34477.13</v>
      </c>
      <c r="P32" t="n">
        <v>103.82</v>
      </c>
      <c r="Q32" t="n">
        <v>968.3200000000001</v>
      </c>
      <c r="R32" t="n">
        <v>31.01</v>
      </c>
      <c r="S32" t="n">
        <v>23.91</v>
      </c>
      <c r="T32" t="n">
        <v>2778.64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390.8848603483319</v>
      </c>
      <c r="AB32" t="n">
        <v>534.8259105515626</v>
      </c>
      <c r="AC32" t="n">
        <v>483.7828762814008</v>
      </c>
      <c r="AD32" t="n">
        <v>390884.8603483319</v>
      </c>
      <c r="AE32" t="n">
        <v>534825.9105515627</v>
      </c>
      <c r="AF32" t="n">
        <v>4.843095417255762e-06</v>
      </c>
      <c r="AG32" t="n">
        <v>29</v>
      </c>
      <c r="AH32" t="n">
        <v>483782.8762814008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9.069599999999999</v>
      </c>
      <c r="E33" t="n">
        <v>11.03</v>
      </c>
      <c r="F33" t="n">
        <v>7.67</v>
      </c>
      <c r="G33" t="n">
        <v>46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103</v>
      </c>
      <c r="Q33" t="n">
        <v>968.35</v>
      </c>
      <c r="R33" t="n">
        <v>30.95</v>
      </c>
      <c r="S33" t="n">
        <v>23.91</v>
      </c>
      <c r="T33" t="n">
        <v>2751.78</v>
      </c>
      <c r="U33" t="n">
        <v>0.77</v>
      </c>
      <c r="V33" t="n">
        <v>0.88</v>
      </c>
      <c r="W33" t="n">
        <v>1.1</v>
      </c>
      <c r="X33" t="n">
        <v>0.17</v>
      </c>
      <c r="Y33" t="n">
        <v>1</v>
      </c>
      <c r="Z33" t="n">
        <v>10</v>
      </c>
      <c r="AA33" t="n">
        <v>390.395015656042</v>
      </c>
      <c r="AB33" t="n">
        <v>534.1556834331491</v>
      </c>
      <c r="AC33" t="n">
        <v>483.1766146984989</v>
      </c>
      <c r="AD33" t="n">
        <v>390395.015656042</v>
      </c>
      <c r="AE33" t="n">
        <v>534155.6834331491</v>
      </c>
      <c r="AF33" t="n">
        <v>4.842988621176085e-06</v>
      </c>
      <c r="AG33" t="n">
        <v>29</v>
      </c>
      <c r="AH33" t="n">
        <v>483176.6146984989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9.1225</v>
      </c>
      <c r="E34" t="n">
        <v>10.96</v>
      </c>
      <c r="F34" t="n">
        <v>7.65</v>
      </c>
      <c r="G34" t="n">
        <v>51.03</v>
      </c>
      <c r="H34" t="n">
        <v>0.58</v>
      </c>
      <c r="I34" t="n">
        <v>9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100.18</v>
      </c>
      <c r="Q34" t="n">
        <v>968.42</v>
      </c>
      <c r="R34" t="n">
        <v>30.52</v>
      </c>
      <c r="S34" t="n">
        <v>23.91</v>
      </c>
      <c r="T34" t="n">
        <v>2542.18</v>
      </c>
      <c r="U34" t="n">
        <v>0.78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388.0501080933643</v>
      </c>
      <c r="AB34" t="n">
        <v>530.9472774558728</v>
      </c>
      <c r="AC34" t="n">
        <v>480.2744144846678</v>
      </c>
      <c r="AD34" t="n">
        <v>388050.1080933643</v>
      </c>
      <c r="AE34" t="n">
        <v>530947.2774558729</v>
      </c>
      <c r="AF34" t="n">
        <v>4.871236184250555e-06</v>
      </c>
      <c r="AG34" t="n">
        <v>29</v>
      </c>
      <c r="AH34" t="n">
        <v>480274.4144846678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9.113</v>
      </c>
      <c r="E35" t="n">
        <v>10.97</v>
      </c>
      <c r="F35" t="n">
        <v>7.67</v>
      </c>
      <c r="G35" t="n">
        <v>51.1</v>
      </c>
      <c r="H35" t="n">
        <v>0.59</v>
      </c>
      <c r="I35" t="n">
        <v>9</v>
      </c>
      <c r="J35" t="n">
        <v>279.11</v>
      </c>
      <c r="K35" t="n">
        <v>59.89</v>
      </c>
      <c r="L35" t="n">
        <v>9.25</v>
      </c>
      <c r="M35" t="n">
        <v>4</v>
      </c>
      <c r="N35" t="n">
        <v>74.98</v>
      </c>
      <c r="O35" t="n">
        <v>34658.27</v>
      </c>
      <c r="P35" t="n">
        <v>100.73</v>
      </c>
      <c r="Q35" t="n">
        <v>968.33</v>
      </c>
      <c r="R35" t="n">
        <v>30.81</v>
      </c>
      <c r="S35" t="n">
        <v>23.91</v>
      </c>
      <c r="T35" t="n">
        <v>2683.73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388.5724338834883</v>
      </c>
      <c r="AB35" t="n">
        <v>531.661946645308</v>
      </c>
      <c r="AC35" t="n">
        <v>480.9208766497078</v>
      </c>
      <c r="AD35" t="n">
        <v>388572.4338834882</v>
      </c>
      <c r="AE35" t="n">
        <v>531661.9466453081</v>
      </c>
      <c r="AF35" t="n">
        <v>4.866163370465915e-06</v>
      </c>
      <c r="AG35" t="n">
        <v>29</v>
      </c>
      <c r="AH35" t="n">
        <v>480920.8766497078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9.1174</v>
      </c>
      <c r="E36" t="n">
        <v>10.97</v>
      </c>
      <c r="F36" t="n">
        <v>7.66</v>
      </c>
      <c r="G36" t="n">
        <v>51.07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100.56</v>
      </c>
      <c r="Q36" t="n">
        <v>968.38</v>
      </c>
      <c r="R36" t="n">
        <v>30.73</v>
      </c>
      <c r="S36" t="n">
        <v>23.91</v>
      </c>
      <c r="T36" t="n">
        <v>2644.45</v>
      </c>
      <c r="U36" t="n">
        <v>0.78</v>
      </c>
      <c r="V36" t="n">
        <v>0.88</v>
      </c>
      <c r="W36" t="n">
        <v>1.1</v>
      </c>
      <c r="X36" t="n">
        <v>0.16</v>
      </c>
      <c r="Y36" t="n">
        <v>1</v>
      </c>
      <c r="Z36" t="n">
        <v>10</v>
      </c>
      <c r="AA36" t="n">
        <v>388.3774913940246</v>
      </c>
      <c r="AB36" t="n">
        <v>531.3952177309683</v>
      </c>
      <c r="AC36" t="n">
        <v>480.6796039685962</v>
      </c>
      <c r="AD36" t="n">
        <v>388377.4913940246</v>
      </c>
      <c r="AE36" t="n">
        <v>531395.2177309683</v>
      </c>
      <c r="AF36" t="n">
        <v>4.868512884218801e-06</v>
      </c>
      <c r="AG36" t="n">
        <v>29</v>
      </c>
      <c r="AH36" t="n">
        <v>480679.6039685962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9.1153</v>
      </c>
      <c r="E37" t="n">
        <v>10.97</v>
      </c>
      <c r="F37" t="n">
        <v>7.66</v>
      </c>
      <c r="G37" t="n">
        <v>51.08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3</v>
      </c>
      <c r="N37" t="n">
        <v>75.45999999999999</v>
      </c>
      <c r="O37" t="n">
        <v>34779.51</v>
      </c>
      <c r="P37" t="n">
        <v>99.98</v>
      </c>
      <c r="Q37" t="n">
        <v>968.3200000000001</v>
      </c>
      <c r="R37" t="n">
        <v>30.79</v>
      </c>
      <c r="S37" t="n">
        <v>23.91</v>
      </c>
      <c r="T37" t="n">
        <v>2677.33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388.0533506521244</v>
      </c>
      <c r="AB37" t="n">
        <v>530.95171406782</v>
      </c>
      <c r="AC37" t="n">
        <v>480.2784276725976</v>
      </c>
      <c r="AD37" t="n">
        <v>388053.3506521244</v>
      </c>
      <c r="AE37" t="n">
        <v>530951.71406782</v>
      </c>
      <c r="AF37" t="n">
        <v>4.867391525382196e-06</v>
      </c>
      <c r="AG37" t="n">
        <v>29</v>
      </c>
      <c r="AH37" t="n">
        <v>480278.4276725976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9.119</v>
      </c>
      <c r="E38" t="n">
        <v>10.97</v>
      </c>
      <c r="F38" t="n">
        <v>7.66</v>
      </c>
      <c r="G38" t="n">
        <v>51.05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2</v>
      </c>
      <c r="N38" t="n">
        <v>75.7</v>
      </c>
      <c r="O38" t="n">
        <v>34840.27</v>
      </c>
      <c r="P38" t="n">
        <v>99.7</v>
      </c>
      <c r="Q38" t="n">
        <v>968.37</v>
      </c>
      <c r="R38" t="n">
        <v>30.5</v>
      </c>
      <c r="S38" t="n">
        <v>23.91</v>
      </c>
      <c r="T38" t="n">
        <v>2530.33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387.8474160121879</v>
      </c>
      <c r="AB38" t="n">
        <v>530.6699452082638</v>
      </c>
      <c r="AC38" t="n">
        <v>480.0235504375324</v>
      </c>
      <c r="AD38" t="n">
        <v>387847.4160121879</v>
      </c>
      <c r="AE38" t="n">
        <v>530669.9452082638</v>
      </c>
      <c r="AF38" t="n">
        <v>4.869367252856214e-06</v>
      </c>
      <c r="AG38" t="n">
        <v>29</v>
      </c>
      <c r="AH38" t="n">
        <v>480023.5504375324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9.1128</v>
      </c>
      <c r="E39" t="n">
        <v>10.97</v>
      </c>
      <c r="F39" t="n">
        <v>7.67</v>
      </c>
      <c r="G39" t="n">
        <v>51.1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2</v>
      </c>
      <c r="N39" t="n">
        <v>75.95</v>
      </c>
      <c r="O39" t="n">
        <v>34901.13</v>
      </c>
      <c r="P39" t="n">
        <v>99.55</v>
      </c>
      <c r="Q39" t="n">
        <v>968.3200000000001</v>
      </c>
      <c r="R39" t="n">
        <v>30.76</v>
      </c>
      <c r="S39" t="n">
        <v>23.91</v>
      </c>
      <c r="T39" t="n">
        <v>2658.91</v>
      </c>
      <c r="U39" t="n">
        <v>0.78</v>
      </c>
      <c r="V39" t="n">
        <v>0.88</v>
      </c>
      <c r="W39" t="n">
        <v>1.1</v>
      </c>
      <c r="X39" t="n">
        <v>0.17</v>
      </c>
      <c r="Y39" t="n">
        <v>1</v>
      </c>
      <c r="Z39" t="n">
        <v>10</v>
      </c>
      <c r="AA39" t="n">
        <v>387.8698767121918</v>
      </c>
      <c r="AB39" t="n">
        <v>530.7006769289054</v>
      </c>
      <c r="AC39" t="n">
        <v>480.051349165888</v>
      </c>
      <c r="AD39" t="n">
        <v>387869.8767121918</v>
      </c>
      <c r="AE39" t="n">
        <v>530700.6769289054</v>
      </c>
      <c r="AF39" t="n">
        <v>4.866056574386238e-06</v>
      </c>
      <c r="AG39" t="n">
        <v>29</v>
      </c>
      <c r="AH39" t="n">
        <v>480051.349165888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9.1091</v>
      </c>
      <c r="E40" t="n">
        <v>10.98</v>
      </c>
      <c r="F40" t="n">
        <v>7.67</v>
      </c>
      <c r="G40" t="n">
        <v>51.13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0</v>
      </c>
      <c r="N40" t="n">
        <v>76.19</v>
      </c>
      <c r="O40" t="n">
        <v>34962.08</v>
      </c>
      <c r="P40" t="n">
        <v>99.77</v>
      </c>
      <c r="Q40" t="n">
        <v>968.41</v>
      </c>
      <c r="R40" t="n">
        <v>30.75</v>
      </c>
      <c r="S40" t="n">
        <v>23.91</v>
      </c>
      <c r="T40" t="n">
        <v>2654.72</v>
      </c>
      <c r="U40" t="n">
        <v>0.78</v>
      </c>
      <c r="V40" t="n">
        <v>0.88</v>
      </c>
      <c r="W40" t="n">
        <v>1.11</v>
      </c>
      <c r="X40" t="n">
        <v>0.17</v>
      </c>
      <c r="Y40" t="n">
        <v>1</v>
      </c>
      <c r="Z40" t="n">
        <v>10</v>
      </c>
      <c r="AA40" t="n">
        <v>388.0401154420319</v>
      </c>
      <c r="AB40" t="n">
        <v>530.9336050694752</v>
      </c>
      <c r="AC40" t="n">
        <v>480.2620469716387</v>
      </c>
      <c r="AD40" t="n">
        <v>388040.1154420319</v>
      </c>
      <c r="AE40" t="n">
        <v>530933.6050694752</v>
      </c>
      <c r="AF40" t="n">
        <v>4.864080846912221e-06</v>
      </c>
      <c r="AG40" t="n">
        <v>29</v>
      </c>
      <c r="AH40" t="n">
        <v>480262.0469716386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7.1954</v>
      </c>
      <c r="E2" t="n">
        <v>13.9</v>
      </c>
      <c r="F2" t="n">
        <v>9.06</v>
      </c>
      <c r="G2" t="n">
        <v>6.97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107.26</v>
      </c>
      <c r="Q2" t="n">
        <v>968.54</v>
      </c>
      <c r="R2" t="n">
        <v>74.52</v>
      </c>
      <c r="S2" t="n">
        <v>23.91</v>
      </c>
      <c r="T2" t="n">
        <v>24195.71</v>
      </c>
      <c r="U2" t="n">
        <v>0.32</v>
      </c>
      <c r="V2" t="n">
        <v>0.75</v>
      </c>
      <c r="W2" t="n">
        <v>1.2</v>
      </c>
      <c r="X2" t="n">
        <v>1.56</v>
      </c>
      <c r="Y2" t="n">
        <v>1</v>
      </c>
      <c r="Z2" t="n">
        <v>10</v>
      </c>
      <c r="AA2" t="n">
        <v>487.6057862711105</v>
      </c>
      <c r="AB2" t="n">
        <v>667.1637484252086</v>
      </c>
      <c r="AC2" t="n">
        <v>603.490576645708</v>
      </c>
      <c r="AD2" t="n">
        <v>487605.7862711105</v>
      </c>
      <c r="AE2" t="n">
        <v>667163.7484252086</v>
      </c>
      <c r="AF2" t="n">
        <v>4.745075521070129e-06</v>
      </c>
      <c r="AG2" t="n">
        <v>37</v>
      </c>
      <c r="AH2" t="n">
        <v>603490.5766457079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7.7566</v>
      </c>
      <c r="E3" t="n">
        <v>12.89</v>
      </c>
      <c r="F3" t="n">
        <v>8.67</v>
      </c>
      <c r="G3" t="n">
        <v>8.81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101.22</v>
      </c>
      <c r="Q3" t="n">
        <v>968.6900000000001</v>
      </c>
      <c r="R3" t="n">
        <v>61.8</v>
      </c>
      <c r="S3" t="n">
        <v>23.91</v>
      </c>
      <c r="T3" t="n">
        <v>17932.28</v>
      </c>
      <c r="U3" t="n">
        <v>0.39</v>
      </c>
      <c r="V3" t="n">
        <v>0.78</v>
      </c>
      <c r="W3" t="n">
        <v>1.18</v>
      </c>
      <c r="X3" t="n">
        <v>1.17</v>
      </c>
      <c r="Y3" t="n">
        <v>1</v>
      </c>
      <c r="Z3" t="n">
        <v>10</v>
      </c>
      <c r="AA3" t="n">
        <v>443.2472456023995</v>
      </c>
      <c r="AB3" t="n">
        <v>606.4704361215793</v>
      </c>
      <c r="AC3" t="n">
        <v>548.5897488847379</v>
      </c>
      <c r="AD3" t="n">
        <v>443247.2456023995</v>
      </c>
      <c r="AE3" t="n">
        <v>606470.4361215793</v>
      </c>
      <c r="AF3" t="n">
        <v>5.115164241978564e-06</v>
      </c>
      <c r="AG3" t="n">
        <v>34</v>
      </c>
      <c r="AH3" t="n">
        <v>548589.748884738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8.1275</v>
      </c>
      <c r="E4" t="n">
        <v>12.3</v>
      </c>
      <c r="F4" t="n">
        <v>8.43</v>
      </c>
      <c r="G4" t="n">
        <v>10.54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97.18000000000001</v>
      </c>
      <c r="Q4" t="n">
        <v>968.45</v>
      </c>
      <c r="R4" t="n">
        <v>54.92</v>
      </c>
      <c r="S4" t="n">
        <v>23.91</v>
      </c>
      <c r="T4" t="n">
        <v>14543.69</v>
      </c>
      <c r="U4" t="n">
        <v>0.44</v>
      </c>
      <c r="V4" t="n">
        <v>0.8</v>
      </c>
      <c r="W4" t="n">
        <v>1.15</v>
      </c>
      <c r="X4" t="n">
        <v>0.9399999999999999</v>
      </c>
      <c r="Y4" t="n">
        <v>1</v>
      </c>
      <c r="Z4" t="n">
        <v>10</v>
      </c>
      <c r="AA4" t="n">
        <v>424.7241372814313</v>
      </c>
      <c r="AB4" t="n">
        <v>581.1263021349652</v>
      </c>
      <c r="AC4" t="n">
        <v>525.664423475091</v>
      </c>
      <c r="AD4" t="n">
        <v>424724.1372814313</v>
      </c>
      <c r="AE4" t="n">
        <v>581126.3021349652</v>
      </c>
      <c r="AF4" t="n">
        <v>5.359757803248947e-06</v>
      </c>
      <c r="AG4" t="n">
        <v>33</v>
      </c>
      <c r="AH4" t="n">
        <v>525664.423475091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8.4148</v>
      </c>
      <c r="E5" t="n">
        <v>11.88</v>
      </c>
      <c r="F5" t="n">
        <v>8.27</v>
      </c>
      <c r="G5" t="n">
        <v>12.41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93.88</v>
      </c>
      <c r="Q5" t="n">
        <v>968.49</v>
      </c>
      <c r="R5" t="n">
        <v>49.66</v>
      </c>
      <c r="S5" t="n">
        <v>23.91</v>
      </c>
      <c r="T5" t="n">
        <v>11957.76</v>
      </c>
      <c r="U5" t="n">
        <v>0.48</v>
      </c>
      <c r="V5" t="n">
        <v>0.82</v>
      </c>
      <c r="W5" t="n">
        <v>1.15</v>
      </c>
      <c r="X5" t="n">
        <v>0.77</v>
      </c>
      <c r="Y5" t="n">
        <v>1</v>
      </c>
      <c r="Z5" t="n">
        <v>10</v>
      </c>
      <c r="AA5" t="n">
        <v>398.9166720206814</v>
      </c>
      <c r="AB5" t="n">
        <v>545.8153896201944</v>
      </c>
      <c r="AC5" t="n">
        <v>493.723534891553</v>
      </c>
      <c r="AD5" t="n">
        <v>398916.6720206814</v>
      </c>
      <c r="AE5" t="n">
        <v>545815.3896201944</v>
      </c>
      <c r="AF5" t="n">
        <v>5.549220542944231e-06</v>
      </c>
      <c r="AG5" t="n">
        <v>31</v>
      </c>
      <c r="AH5" t="n">
        <v>493723.534891553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8.6426</v>
      </c>
      <c r="E6" t="n">
        <v>11.57</v>
      </c>
      <c r="F6" t="n">
        <v>8.15</v>
      </c>
      <c r="G6" t="n">
        <v>14.38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90.91</v>
      </c>
      <c r="Q6" t="n">
        <v>968.4400000000001</v>
      </c>
      <c r="R6" t="n">
        <v>45.76</v>
      </c>
      <c r="S6" t="n">
        <v>23.91</v>
      </c>
      <c r="T6" t="n">
        <v>10036.49</v>
      </c>
      <c r="U6" t="n">
        <v>0.52</v>
      </c>
      <c r="V6" t="n">
        <v>0.83</v>
      </c>
      <c r="W6" t="n">
        <v>1.14</v>
      </c>
      <c r="X6" t="n">
        <v>0.65</v>
      </c>
      <c r="Y6" t="n">
        <v>1</v>
      </c>
      <c r="Z6" t="n">
        <v>10</v>
      </c>
      <c r="AA6" t="n">
        <v>394.0648518111411</v>
      </c>
      <c r="AB6" t="n">
        <v>539.1769151623005</v>
      </c>
      <c r="AC6" t="n">
        <v>487.718627118763</v>
      </c>
      <c r="AD6" t="n">
        <v>394064.8518111411</v>
      </c>
      <c r="AE6" t="n">
        <v>539176.9151623005</v>
      </c>
      <c r="AF6" t="n">
        <v>5.699445437140493e-06</v>
      </c>
      <c r="AG6" t="n">
        <v>31</v>
      </c>
      <c r="AH6" t="n">
        <v>487718.627118763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8.09</v>
      </c>
      <c r="G7" t="n">
        <v>16.17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28</v>
      </c>
      <c r="N7" t="n">
        <v>28.37</v>
      </c>
      <c r="O7" t="n">
        <v>20078.3</v>
      </c>
      <c r="P7" t="n">
        <v>88.54000000000001</v>
      </c>
      <c r="Q7" t="n">
        <v>968.47</v>
      </c>
      <c r="R7" t="n">
        <v>43.86</v>
      </c>
      <c r="S7" t="n">
        <v>23.91</v>
      </c>
      <c r="T7" t="n">
        <v>9105.709999999999</v>
      </c>
      <c r="U7" t="n">
        <v>0.55</v>
      </c>
      <c r="V7" t="n">
        <v>0.84</v>
      </c>
      <c r="W7" t="n">
        <v>1.14</v>
      </c>
      <c r="X7" t="n">
        <v>0.59</v>
      </c>
      <c r="Y7" t="n">
        <v>1</v>
      </c>
      <c r="Z7" t="n">
        <v>10</v>
      </c>
      <c r="AA7" t="n">
        <v>381.077528482007</v>
      </c>
      <c r="AB7" t="n">
        <v>521.4070864231115</v>
      </c>
      <c r="AC7" t="n">
        <v>471.6447258943309</v>
      </c>
      <c r="AD7" t="n">
        <v>381077.528482007</v>
      </c>
      <c r="AE7" t="n">
        <v>521407.0864231115</v>
      </c>
      <c r="AF7" t="n">
        <v>5.796188158732203e-06</v>
      </c>
      <c r="AG7" t="n">
        <v>30</v>
      </c>
      <c r="AH7" t="n">
        <v>471644.7258943309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8.965</v>
      </c>
      <c r="E8" t="n">
        <v>11.15</v>
      </c>
      <c r="F8" t="n">
        <v>7.99</v>
      </c>
      <c r="G8" t="n">
        <v>18.44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86.18000000000001</v>
      </c>
      <c r="Q8" t="n">
        <v>968.39</v>
      </c>
      <c r="R8" t="n">
        <v>41.05</v>
      </c>
      <c r="S8" t="n">
        <v>23.91</v>
      </c>
      <c r="T8" t="n">
        <v>7722.88</v>
      </c>
      <c r="U8" t="n">
        <v>0.58</v>
      </c>
      <c r="V8" t="n">
        <v>0.85</v>
      </c>
      <c r="W8" t="n">
        <v>1.12</v>
      </c>
      <c r="X8" t="n">
        <v>0.5</v>
      </c>
      <c r="Y8" t="n">
        <v>1</v>
      </c>
      <c r="Z8" t="n">
        <v>10</v>
      </c>
      <c r="AA8" t="n">
        <v>377.5569880349792</v>
      </c>
      <c r="AB8" t="n">
        <v>516.590127668205</v>
      </c>
      <c r="AC8" t="n">
        <v>467.2874909223487</v>
      </c>
      <c r="AD8" t="n">
        <v>377556.9880349791</v>
      </c>
      <c r="AE8" t="n">
        <v>516590.1276682051</v>
      </c>
      <c r="AF8" t="n">
        <v>5.912055208382259e-06</v>
      </c>
      <c r="AG8" t="n">
        <v>30</v>
      </c>
      <c r="AH8" t="n">
        <v>467287.4909223487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9.074199999999999</v>
      </c>
      <c r="E9" t="n">
        <v>11.02</v>
      </c>
      <c r="F9" t="n">
        <v>7.95</v>
      </c>
      <c r="G9" t="n">
        <v>20.75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84.36</v>
      </c>
      <c r="Q9" t="n">
        <v>968.34</v>
      </c>
      <c r="R9" t="n">
        <v>39.87</v>
      </c>
      <c r="S9" t="n">
        <v>23.91</v>
      </c>
      <c r="T9" t="n">
        <v>7146.03</v>
      </c>
      <c r="U9" t="n">
        <v>0.6</v>
      </c>
      <c r="V9" t="n">
        <v>0.85</v>
      </c>
      <c r="W9" t="n">
        <v>1.12</v>
      </c>
      <c r="X9" t="n">
        <v>0.46</v>
      </c>
      <c r="Y9" t="n">
        <v>1</v>
      </c>
      <c r="Z9" t="n">
        <v>10</v>
      </c>
      <c r="AA9" t="n">
        <v>365.529515435615</v>
      </c>
      <c r="AB9" t="n">
        <v>500.1336090431127</v>
      </c>
      <c r="AC9" t="n">
        <v>452.4015593379661</v>
      </c>
      <c r="AD9" t="n">
        <v>365529.515435615</v>
      </c>
      <c r="AE9" t="n">
        <v>500133.6090431127</v>
      </c>
      <c r="AF9" t="n">
        <v>5.98406819541576e-06</v>
      </c>
      <c r="AG9" t="n">
        <v>29</v>
      </c>
      <c r="AH9" t="n">
        <v>452401.5593379661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9.175000000000001</v>
      </c>
      <c r="E10" t="n">
        <v>10.9</v>
      </c>
      <c r="F10" t="n">
        <v>7.9</v>
      </c>
      <c r="G10" t="n">
        <v>22.57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81.87</v>
      </c>
      <c r="Q10" t="n">
        <v>968.3200000000001</v>
      </c>
      <c r="R10" t="n">
        <v>38.14</v>
      </c>
      <c r="S10" t="n">
        <v>23.91</v>
      </c>
      <c r="T10" t="n">
        <v>6291.97</v>
      </c>
      <c r="U10" t="n">
        <v>0.63</v>
      </c>
      <c r="V10" t="n">
        <v>0.86</v>
      </c>
      <c r="W10" t="n">
        <v>1.12</v>
      </c>
      <c r="X10" t="n">
        <v>0.4</v>
      </c>
      <c r="Y10" t="n">
        <v>1</v>
      </c>
      <c r="Z10" t="n">
        <v>10</v>
      </c>
      <c r="AA10" t="n">
        <v>362.9734132799431</v>
      </c>
      <c r="AB10" t="n">
        <v>496.6362373064542</v>
      </c>
      <c r="AC10" t="n">
        <v>449.2379718512623</v>
      </c>
      <c r="AD10" t="n">
        <v>362973.4132799432</v>
      </c>
      <c r="AE10" t="n">
        <v>496636.2373064542</v>
      </c>
      <c r="AF10" t="n">
        <v>6.050541721908225e-06</v>
      </c>
      <c r="AG10" t="n">
        <v>29</v>
      </c>
      <c r="AH10" t="n">
        <v>449237.9718512623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9.2776</v>
      </c>
      <c r="E11" t="n">
        <v>10.78</v>
      </c>
      <c r="F11" t="n">
        <v>7.84</v>
      </c>
      <c r="G11" t="n">
        <v>24.76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79.16</v>
      </c>
      <c r="Q11" t="n">
        <v>968.35</v>
      </c>
      <c r="R11" t="n">
        <v>36.53</v>
      </c>
      <c r="S11" t="n">
        <v>23.91</v>
      </c>
      <c r="T11" t="n">
        <v>5497.25</v>
      </c>
      <c r="U11" t="n">
        <v>0.65</v>
      </c>
      <c r="V11" t="n">
        <v>0.86</v>
      </c>
      <c r="W11" t="n">
        <v>1.11</v>
      </c>
      <c r="X11" t="n">
        <v>0.34</v>
      </c>
      <c r="Y11" t="n">
        <v>1</v>
      </c>
      <c r="Z11" t="n">
        <v>10</v>
      </c>
      <c r="AA11" t="n">
        <v>360.2916614029957</v>
      </c>
      <c r="AB11" t="n">
        <v>492.9669460778717</v>
      </c>
      <c r="AC11" t="n">
        <v>445.9188726276531</v>
      </c>
      <c r="AD11" t="n">
        <v>360291.6614029956</v>
      </c>
      <c r="AE11" t="n">
        <v>492966.9460778717</v>
      </c>
      <c r="AF11" t="n">
        <v>6.118202275659481e-06</v>
      </c>
      <c r="AG11" t="n">
        <v>29</v>
      </c>
      <c r="AH11" t="n">
        <v>445918.8726276531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9.352600000000001</v>
      </c>
      <c r="E12" t="n">
        <v>10.69</v>
      </c>
      <c r="F12" t="n">
        <v>7.82</v>
      </c>
      <c r="G12" t="n">
        <v>27.6</v>
      </c>
      <c r="H12" t="n">
        <v>0.38</v>
      </c>
      <c r="I12" t="n">
        <v>17</v>
      </c>
      <c r="J12" t="n">
        <v>162.68</v>
      </c>
      <c r="K12" t="n">
        <v>50.28</v>
      </c>
      <c r="L12" t="n">
        <v>3.5</v>
      </c>
      <c r="M12" t="n">
        <v>15</v>
      </c>
      <c r="N12" t="n">
        <v>28.9</v>
      </c>
      <c r="O12" t="n">
        <v>20298.34</v>
      </c>
      <c r="P12" t="n">
        <v>77.52</v>
      </c>
      <c r="Q12" t="n">
        <v>968.33</v>
      </c>
      <c r="R12" t="n">
        <v>35.84</v>
      </c>
      <c r="S12" t="n">
        <v>23.91</v>
      </c>
      <c r="T12" t="n">
        <v>5160.91</v>
      </c>
      <c r="U12" t="n">
        <v>0.67</v>
      </c>
      <c r="V12" t="n">
        <v>0.86</v>
      </c>
      <c r="W12" t="n">
        <v>1.11</v>
      </c>
      <c r="X12" t="n">
        <v>0.32</v>
      </c>
      <c r="Y12" t="n">
        <v>1</v>
      </c>
      <c r="Z12" t="n">
        <v>10</v>
      </c>
      <c r="AA12" t="n">
        <v>348.8745044931272</v>
      </c>
      <c r="AB12" t="n">
        <v>477.3454883043756</v>
      </c>
      <c r="AC12" t="n">
        <v>431.7883048592057</v>
      </c>
      <c r="AD12" t="n">
        <v>348874.5044931272</v>
      </c>
      <c r="AE12" t="n">
        <v>477345.4883043756</v>
      </c>
      <c r="AF12" t="n">
        <v>6.167661744775898e-06</v>
      </c>
      <c r="AG12" t="n">
        <v>28</v>
      </c>
      <c r="AH12" t="n">
        <v>431788.3048592057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9.390700000000001</v>
      </c>
      <c r="E13" t="n">
        <v>10.65</v>
      </c>
      <c r="F13" t="n">
        <v>7.81</v>
      </c>
      <c r="G13" t="n">
        <v>29.28</v>
      </c>
      <c r="H13" t="n">
        <v>0.41</v>
      </c>
      <c r="I13" t="n">
        <v>16</v>
      </c>
      <c r="J13" t="n">
        <v>163.04</v>
      </c>
      <c r="K13" t="n">
        <v>50.28</v>
      </c>
      <c r="L13" t="n">
        <v>3.75</v>
      </c>
      <c r="M13" t="n">
        <v>14</v>
      </c>
      <c r="N13" t="n">
        <v>29.01</v>
      </c>
      <c r="O13" t="n">
        <v>20342.46</v>
      </c>
      <c r="P13" t="n">
        <v>75.90000000000001</v>
      </c>
      <c r="Q13" t="n">
        <v>968.38</v>
      </c>
      <c r="R13" t="n">
        <v>35.33</v>
      </c>
      <c r="S13" t="n">
        <v>23.91</v>
      </c>
      <c r="T13" t="n">
        <v>4909.84</v>
      </c>
      <c r="U13" t="n">
        <v>0.68</v>
      </c>
      <c r="V13" t="n">
        <v>0.87</v>
      </c>
      <c r="W13" t="n">
        <v>1.11</v>
      </c>
      <c r="X13" t="n">
        <v>0.31</v>
      </c>
      <c r="Y13" t="n">
        <v>1</v>
      </c>
      <c r="Z13" t="n">
        <v>10</v>
      </c>
      <c r="AA13" t="n">
        <v>347.5979495171752</v>
      </c>
      <c r="AB13" t="n">
        <v>475.598849468647</v>
      </c>
      <c r="AC13" t="n">
        <v>430.2083627825361</v>
      </c>
      <c r="AD13" t="n">
        <v>347597.9495171751</v>
      </c>
      <c r="AE13" t="n">
        <v>475598.849468647</v>
      </c>
      <c r="AF13" t="n">
        <v>6.192787155087037e-06</v>
      </c>
      <c r="AG13" t="n">
        <v>28</v>
      </c>
      <c r="AH13" t="n">
        <v>430208.3627825361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9.4476</v>
      </c>
      <c r="E14" t="n">
        <v>10.58</v>
      </c>
      <c r="F14" t="n">
        <v>7.78</v>
      </c>
      <c r="G14" t="n">
        <v>31.11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11</v>
      </c>
      <c r="N14" t="n">
        <v>29.12</v>
      </c>
      <c r="O14" t="n">
        <v>20386.62</v>
      </c>
      <c r="P14" t="n">
        <v>73.58</v>
      </c>
      <c r="Q14" t="n">
        <v>968.47</v>
      </c>
      <c r="R14" t="n">
        <v>34.29</v>
      </c>
      <c r="S14" t="n">
        <v>23.91</v>
      </c>
      <c r="T14" t="n">
        <v>4395.46</v>
      </c>
      <c r="U14" t="n">
        <v>0.7</v>
      </c>
      <c r="V14" t="n">
        <v>0.87</v>
      </c>
      <c r="W14" t="n">
        <v>1.11</v>
      </c>
      <c r="X14" t="n">
        <v>0.28</v>
      </c>
      <c r="Y14" t="n">
        <v>1</v>
      </c>
      <c r="Z14" t="n">
        <v>10</v>
      </c>
      <c r="AA14" t="n">
        <v>345.7125374975921</v>
      </c>
      <c r="AB14" t="n">
        <v>473.0191455649455</v>
      </c>
      <c r="AC14" t="n">
        <v>427.8748621987667</v>
      </c>
      <c r="AD14" t="n">
        <v>345712.537497592</v>
      </c>
      <c r="AE14" t="n">
        <v>473019.1455649455</v>
      </c>
      <c r="AF14" t="n">
        <v>6.230310405656691e-06</v>
      </c>
      <c r="AG14" t="n">
        <v>28</v>
      </c>
      <c r="AH14" t="n">
        <v>427874.8621987667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9.487399999999999</v>
      </c>
      <c r="E15" t="n">
        <v>10.54</v>
      </c>
      <c r="F15" t="n">
        <v>7.76</v>
      </c>
      <c r="G15" t="n">
        <v>33.28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3</v>
      </c>
      <c r="N15" t="n">
        <v>29.23</v>
      </c>
      <c r="O15" t="n">
        <v>20430.81</v>
      </c>
      <c r="P15" t="n">
        <v>72.37</v>
      </c>
      <c r="Q15" t="n">
        <v>968.48</v>
      </c>
      <c r="R15" t="n">
        <v>33.73</v>
      </c>
      <c r="S15" t="n">
        <v>23.91</v>
      </c>
      <c r="T15" t="n">
        <v>4119.51</v>
      </c>
      <c r="U15" t="n">
        <v>0.71</v>
      </c>
      <c r="V15" t="n">
        <v>0.87</v>
      </c>
      <c r="W15" t="n">
        <v>1.11</v>
      </c>
      <c r="X15" t="n">
        <v>0.27</v>
      </c>
      <c r="Y15" t="n">
        <v>1</v>
      </c>
      <c r="Z15" t="n">
        <v>10</v>
      </c>
      <c r="AA15" t="n">
        <v>344.647554691965</v>
      </c>
      <c r="AB15" t="n">
        <v>471.5619891065612</v>
      </c>
      <c r="AC15" t="n">
        <v>426.5567747076387</v>
      </c>
      <c r="AD15" t="n">
        <v>344647.554691965</v>
      </c>
      <c r="AE15" t="n">
        <v>471561.9891065612</v>
      </c>
      <c r="AF15" t="n">
        <v>6.256556897267802e-06</v>
      </c>
      <c r="AG15" t="n">
        <v>28</v>
      </c>
      <c r="AH15" t="n">
        <v>426556.7747076387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9.493399999999999</v>
      </c>
      <c r="E16" t="n">
        <v>10.53</v>
      </c>
      <c r="F16" t="n">
        <v>7.76</v>
      </c>
      <c r="G16" t="n">
        <v>33.25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2</v>
      </c>
      <c r="N16" t="n">
        <v>29.34</v>
      </c>
      <c r="O16" t="n">
        <v>20475.04</v>
      </c>
      <c r="P16" t="n">
        <v>72.08</v>
      </c>
      <c r="Q16" t="n">
        <v>968.47</v>
      </c>
      <c r="R16" t="n">
        <v>33.45</v>
      </c>
      <c r="S16" t="n">
        <v>23.91</v>
      </c>
      <c r="T16" t="n">
        <v>3981.51</v>
      </c>
      <c r="U16" t="n">
        <v>0.71</v>
      </c>
      <c r="V16" t="n">
        <v>0.87</v>
      </c>
      <c r="W16" t="n">
        <v>1.11</v>
      </c>
      <c r="X16" t="n">
        <v>0.26</v>
      </c>
      <c r="Y16" t="n">
        <v>1</v>
      </c>
      <c r="Z16" t="n">
        <v>10</v>
      </c>
      <c r="AA16" t="n">
        <v>344.4371324881077</v>
      </c>
      <c r="AB16" t="n">
        <v>471.2740801640712</v>
      </c>
      <c r="AC16" t="n">
        <v>426.2963433905372</v>
      </c>
      <c r="AD16" t="n">
        <v>344437.1324881077</v>
      </c>
      <c r="AE16" t="n">
        <v>471274.0801640712</v>
      </c>
      <c r="AF16" t="n">
        <v>6.260513654797115e-06</v>
      </c>
      <c r="AG16" t="n">
        <v>28</v>
      </c>
      <c r="AH16" t="n">
        <v>426296.3433905372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9.495200000000001</v>
      </c>
      <c r="E17" t="n">
        <v>10.53</v>
      </c>
      <c r="F17" t="n">
        <v>7.76</v>
      </c>
      <c r="G17" t="n">
        <v>33.24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</v>
      </c>
      <c r="N17" t="n">
        <v>29.45</v>
      </c>
      <c r="O17" t="n">
        <v>20519.3</v>
      </c>
      <c r="P17" t="n">
        <v>71.98</v>
      </c>
      <c r="Q17" t="n">
        <v>968.45</v>
      </c>
      <c r="R17" t="n">
        <v>33.33</v>
      </c>
      <c r="S17" t="n">
        <v>23.91</v>
      </c>
      <c r="T17" t="n">
        <v>3920.49</v>
      </c>
      <c r="U17" t="n">
        <v>0.72</v>
      </c>
      <c r="V17" t="n">
        <v>0.87</v>
      </c>
      <c r="W17" t="n">
        <v>1.11</v>
      </c>
      <c r="X17" t="n">
        <v>0.26</v>
      </c>
      <c r="Y17" t="n">
        <v>1</v>
      </c>
      <c r="Z17" t="n">
        <v>10</v>
      </c>
      <c r="AA17" t="n">
        <v>344.3666070282508</v>
      </c>
      <c r="AB17" t="n">
        <v>471.1775841185313</v>
      </c>
      <c r="AC17" t="n">
        <v>426.2090567921505</v>
      </c>
      <c r="AD17" t="n">
        <v>344366.6070282508</v>
      </c>
      <c r="AE17" t="n">
        <v>471177.5841185313</v>
      </c>
      <c r="AF17" t="n">
        <v>6.26170068205591e-06</v>
      </c>
      <c r="AG17" t="n">
        <v>28</v>
      </c>
      <c r="AH17" t="n">
        <v>426209.0567921505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9.4954</v>
      </c>
      <c r="E18" t="n">
        <v>10.53</v>
      </c>
      <c r="F18" t="n">
        <v>7.76</v>
      </c>
      <c r="G18" t="n">
        <v>33.24</v>
      </c>
      <c r="H18" t="n">
        <v>0.54</v>
      </c>
      <c r="I18" t="n">
        <v>14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71.88</v>
      </c>
      <c r="Q18" t="n">
        <v>968.45</v>
      </c>
      <c r="R18" t="n">
        <v>33.29</v>
      </c>
      <c r="S18" t="n">
        <v>23.91</v>
      </c>
      <c r="T18" t="n">
        <v>3902.21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344.3078289385773</v>
      </c>
      <c r="AB18" t="n">
        <v>471.0971613431337</v>
      </c>
      <c r="AC18" t="n">
        <v>426.1363094535628</v>
      </c>
      <c r="AD18" t="n">
        <v>344307.8289385773</v>
      </c>
      <c r="AE18" t="n">
        <v>471097.1613431337</v>
      </c>
      <c r="AF18" t="n">
        <v>6.261832573973553e-06</v>
      </c>
      <c r="AG18" t="n">
        <v>28</v>
      </c>
      <c r="AH18" t="n">
        <v>426136.3094535628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9.65</v>
      </c>
      <c r="G2" t="n">
        <v>5.52</v>
      </c>
      <c r="H2" t="n">
        <v>0.08</v>
      </c>
      <c r="I2" t="n">
        <v>105</v>
      </c>
      <c r="J2" t="n">
        <v>222.93</v>
      </c>
      <c r="K2" t="n">
        <v>56.94</v>
      </c>
      <c r="L2" t="n">
        <v>1</v>
      </c>
      <c r="M2" t="n">
        <v>103</v>
      </c>
      <c r="N2" t="n">
        <v>49.99</v>
      </c>
      <c r="O2" t="n">
        <v>27728.69</v>
      </c>
      <c r="P2" t="n">
        <v>144.38</v>
      </c>
      <c r="Q2" t="n">
        <v>968.66</v>
      </c>
      <c r="R2" t="n">
        <v>92.09</v>
      </c>
      <c r="S2" t="n">
        <v>23.91</v>
      </c>
      <c r="T2" t="n">
        <v>32844.72</v>
      </c>
      <c r="U2" t="n">
        <v>0.26</v>
      </c>
      <c r="V2" t="n">
        <v>0.7</v>
      </c>
      <c r="W2" t="n">
        <v>1.28</v>
      </c>
      <c r="X2" t="n">
        <v>2.15</v>
      </c>
      <c r="Y2" t="n">
        <v>1</v>
      </c>
      <c r="Z2" t="n">
        <v>10</v>
      </c>
      <c r="AA2" t="n">
        <v>647.7446425257854</v>
      </c>
      <c r="AB2" t="n">
        <v>886.2727963805821</v>
      </c>
      <c r="AC2" t="n">
        <v>801.6881645857007</v>
      </c>
      <c r="AD2" t="n">
        <v>647744.6425257854</v>
      </c>
      <c r="AE2" t="n">
        <v>886272.7963805821</v>
      </c>
      <c r="AF2" t="n">
        <v>3.366280174724966e-06</v>
      </c>
      <c r="AG2" t="n">
        <v>45</v>
      </c>
      <c r="AH2" t="n">
        <v>801688.1645857007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6.6064</v>
      </c>
      <c r="E3" t="n">
        <v>15.14</v>
      </c>
      <c r="F3" t="n">
        <v>9.050000000000001</v>
      </c>
      <c r="G3" t="n">
        <v>6.96</v>
      </c>
      <c r="H3" t="n">
        <v>0.1</v>
      </c>
      <c r="I3" t="n">
        <v>78</v>
      </c>
      <c r="J3" t="n">
        <v>223.35</v>
      </c>
      <c r="K3" t="n">
        <v>56.94</v>
      </c>
      <c r="L3" t="n">
        <v>1.25</v>
      </c>
      <c r="M3" t="n">
        <v>76</v>
      </c>
      <c r="N3" t="n">
        <v>50.15</v>
      </c>
      <c r="O3" t="n">
        <v>27780.03</v>
      </c>
      <c r="P3" t="n">
        <v>134.33</v>
      </c>
      <c r="Q3" t="n">
        <v>968.58</v>
      </c>
      <c r="R3" t="n">
        <v>74.20999999999999</v>
      </c>
      <c r="S3" t="n">
        <v>23.91</v>
      </c>
      <c r="T3" t="n">
        <v>24038.55</v>
      </c>
      <c r="U3" t="n">
        <v>0.32</v>
      </c>
      <c r="V3" t="n">
        <v>0.75</v>
      </c>
      <c r="W3" t="n">
        <v>1.2</v>
      </c>
      <c r="X3" t="n">
        <v>1.56</v>
      </c>
      <c r="Y3" t="n">
        <v>1</v>
      </c>
      <c r="Z3" t="n">
        <v>10</v>
      </c>
      <c r="AA3" t="n">
        <v>565.0513676467855</v>
      </c>
      <c r="AB3" t="n">
        <v>773.1282095213217</v>
      </c>
      <c r="AC3" t="n">
        <v>699.3419382968631</v>
      </c>
      <c r="AD3" t="n">
        <v>565051.3676467855</v>
      </c>
      <c r="AE3" t="n">
        <v>773128.2095213217</v>
      </c>
      <c r="AF3" t="n">
        <v>3.763388784848123e-06</v>
      </c>
      <c r="AG3" t="n">
        <v>40</v>
      </c>
      <c r="AH3" t="n">
        <v>699341.9382968631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7.0505</v>
      </c>
      <c r="E4" t="n">
        <v>14.18</v>
      </c>
      <c r="F4" t="n">
        <v>8.76</v>
      </c>
      <c r="G4" t="n">
        <v>8.34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129.05</v>
      </c>
      <c r="Q4" t="n">
        <v>968.55</v>
      </c>
      <c r="R4" t="n">
        <v>65.15000000000001</v>
      </c>
      <c r="S4" t="n">
        <v>23.91</v>
      </c>
      <c r="T4" t="n">
        <v>19585.3</v>
      </c>
      <c r="U4" t="n">
        <v>0.37</v>
      </c>
      <c r="V4" t="n">
        <v>0.77</v>
      </c>
      <c r="W4" t="n">
        <v>1.18</v>
      </c>
      <c r="X4" t="n">
        <v>1.26</v>
      </c>
      <c r="Y4" t="n">
        <v>1</v>
      </c>
      <c r="Z4" t="n">
        <v>10</v>
      </c>
      <c r="AA4" t="n">
        <v>518.9996398579005</v>
      </c>
      <c r="AB4" t="n">
        <v>710.1182039017265</v>
      </c>
      <c r="AC4" t="n">
        <v>642.3455191785038</v>
      </c>
      <c r="AD4" t="n">
        <v>518999.6398579005</v>
      </c>
      <c r="AE4" t="n">
        <v>710118.2039017265</v>
      </c>
      <c r="AF4" t="n">
        <v>4.016373914321219e-06</v>
      </c>
      <c r="AG4" t="n">
        <v>37</v>
      </c>
      <c r="AH4" t="n">
        <v>642345.5191785038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7.3855</v>
      </c>
      <c r="E5" t="n">
        <v>13.54</v>
      </c>
      <c r="F5" t="n">
        <v>8.550000000000001</v>
      </c>
      <c r="G5" t="n">
        <v>9.68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125.12</v>
      </c>
      <c r="Q5" t="n">
        <v>968.51</v>
      </c>
      <c r="R5" t="n">
        <v>58.34</v>
      </c>
      <c r="S5" t="n">
        <v>23.91</v>
      </c>
      <c r="T5" t="n">
        <v>16229.61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498.216023290265</v>
      </c>
      <c r="AB5" t="n">
        <v>681.6811428054368</v>
      </c>
      <c r="AC5" t="n">
        <v>616.622451281578</v>
      </c>
      <c r="AD5" t="n">
        <v>498216.0232902649</v>
      </c>
      <c r="AE5" t="n">
        <v>681681.1428054369</v>
      </c>
      <c r="AF5" t="n">
        <v>4.207209353126637e-06</v>
      </c>
      <c r="AG5" t="n">
        <v>36</v>
      </c>
      <c r="AH5" t="n">
        <v>616622.451281578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7.6905</v>
      </c>
      <c r="E6" t="n">
        <v>13</v>
      </c>
      <c r="F6" t="n">
        <v>8.369999999999999</v>
      </c>
      <c r="G6" t="n">
        <v>11.16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121.47</v>
      </c>
      <c r="Q6" t="n">
        <v>968.48</v>
      </c>
      <c r="R6" t="n">
        <v>52.94</v>
      </c>
      <c r="S6" t="n">
        <v>23.91</v>
      </c>
      <c r="T6" t="n">
        <v>13569.47</v>
      </c>
      <c r="U6" t="n">
        <v>0.45</v>
      </c>
      <c r="V6" t="n">
        <v>0.8100000000000001</v>
      </c>
      <c r="W6" t="n">
        <v>1.15</v>
      </c>
      <c r="X6" t="n">
        <v>0.87</v>
      </c>
      <c r="Y6" t="n">
        <v>1</v>
      </c>
      <c r="Z6" t="n">
        <v>10</v>
      </c>
      <c r="AA6" t="n">
        <v>469.26732513063</v>
      </c>
      <c r="AB6" t="n">
        <v>642.0722568569964</v>
      </c>
      <c r="AC6" t="n">
        <v>580.7937818166362</v>
      </c>
      <c r="AD6" t="n">
        <v>469267.3251306299</v>
      </c>
      <c r="AE6" t="n">
        <v>642072.2568569964</v>
      </c>
      <c r="AF6" t="n">
        <v>4.380955051143512e-06</v>
      </c>
      <c r="AG6" t="n">
        <v>34</v>
      </c>
      <c r="AH6" t="n">
        <v>580793.7818166362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7.9204</v>
      </c>
      <c r="E7" t="n">
        <v>12.63</v>
      </c>
      <c r="F7" t="n">
        <v>8.25</v>
      </c>
      <c r="G7" t="n">
        <v>12.7</v>
      </c>
      <c r="H7" t="n">
        <v>0.18</v>
      </c>
      <c r="I7" t="n">
        <v>39</v>
      </c>
      <c r="J7" t="n">
        <v>225.01</v>
      </c>
      <c r="K7" t="n">
        <v>56.94</v>
      </c>
      <c r="L7" t="n">
        <v>2.25</v>
      </c>
      <c r="M7" t="n">
        <v>37</v>
      </c>
      <c r="N7" t="n">
        <v>50.82</v>
      </c>
      <c r="O7" t="n">
        <v>27985.94</v>
      </c>
      <c r="P7" t="n">
        <v>118.86</v>
      </c>
      <c r="Q7" t="n">
        <v>968.35</v>
      </c>
      <c r="R7" t="n">
        <v>48.86</v>
      </c>
      <c r="S7" t="n">
        <v>23.91</v>
      </c>
      <c r="T7" t="n">
        <v>11562.98</v>
      </c>
      <c r="U7" t="n">
        <v>0.49</v>
      </c>
      <c r="V7" t="n">
        <v>0.82</v>
      </c>
      <c r="W7" t="n">
        <v>1.15</v>
      </c>
      <c r="X7" t="n">
        <v>0.76</v>
      </c>
      <c r="Y7" t="n">
        <v>1</v>
      </c>
      <c r="Z7" t="n">
        <v>10</v>
      </c>
      <c r="AA7" t="n">
        <v>453.1386966836545</v>
      </c>
      <c r="AB7" t="n">
        <v>620.004355870976</v>
      </c>
      <c r="AC7" t="n">
        <v>560.8320103282279</v>
      </c>
      <c r="AD7" t="n">
        <v>453138.6966836544</v>
      </c>
      <c r="AE7" t="n">
        <v>620004.355870976</v>
      </c>
      <c r="AF7" t="n">
        <v>4.511919431386394e-06</v>
      </c>
      <c r="AG7" t="n">
        <v>33</v>
      </c>
      <c r="AH7" t="n">
        <v>560832.0103282279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8.079700000000001</v>
      </c>
      <c r="E8" t="n">
        <v>12.38</v>
      </c>
      <c r="F8" t="n">
        <v>8.18</v>
      </c>
      <c r="G8" t="n">
        <v>14.02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116.68</v>
      </c>
      <c r="Q8" t="n">
        <v>968.34</v>
      </c>
      <c r="R8" t="n">
        <v>46.98</v>
      </c>
      <c r="S8" t="n">
        <v>23.91</v>
      </c>
      <c r="T8" t="n">
        <v>10640.49</v>
      </c>
      <c r="U8" t="n">
        <v>0.51</v>
      </c>
      <c r="V8" t="n">
        <v>0.83</v>
      </c>
      <c r="W8" t="n">
        <v>1.14</v>
      </c>
      <c r="X8" t="n">
        <v>0.68</v>
      </c>
      <c r="Y8" t="n">
        <v>1</v>
      </c>
      <c r="Z8" t="n">
        <v>10</v>
      </c>
      <c r="AA8" t="n">
        <v>448.8866242211906</v>
      </c>
      <c r="AB8" t="n">
        <v>614.186482739635</v>
      </c>
      <c r="AC8" t="n">
        <v>555.569386843106</v>
      </c>
      <c r="AD8" t="n">
        <v>448886.6242211906</v>
      </c>
      <c r="AE8" t="n">
        <v>614186.482739635</v>
      </c>
      <c r="AF8" t="n">
        <v>4.602665954973569e-06</v>
      </c>
      <c r="AG8" t="n">
        <v>33</v>
      </c>
      <c r="AH8" t="n">
        <v>555569.386843106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8.248699999999999</v>
      </c>
      <c r="E9" t="n">
        <v>12.12</v>
      </c>
      <c r="F9" t="n">
        <v>8.1</v>
      </c>
      <c r="G9" t="n">
        <v>15.68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114.82</v>
      </c>
      <c r="Q9" t="n">
        <v>968.42</v>
      </c>
      <c r="R9" t="n">
        <v>44.48</v>
      </c>
      <c r="S9" t="n">
        <v>23.91</v>
      </c>
      <c r="T9" t="n">
        <v>9411.950000000001</v>
      </c>
      <c r="U9" t="n">
        <v>0.54</v>
      </c>
      <c r="V9" t="n">
        <v>0.83</v>
      </c>
      <c r="W9" t="n">
        <v>1.13</v>
      </c>
      <c r="X9" t="n">
        <v>0.6</v>
      </c>
      <c r="Y9" t="n">
        <v>1</v>
      </c>
      <c r="Z9" t="n">
        <v>10</v>
      </c>
      <c r="AA9" t="n">
        <v>434.8641669455578</v>
      </c>
      <c r="AB9" t="n">
        <v>595.0003380679598</v>
      </c>
      <c r="AC9" t="n">
        <v>538.2143408909724</v>
      </c>
      <c r="AD9" t="n">
        <v>434864.1669455578</v>
      </c>
      <c r="AE9" t="n">
        <v>595000.3380679598</v>
      </c>
      <c r="AF9" t="n">
        <v>4.698938161415705e-06</v>
      </c>
      <c r="AG9" t="n">
        <v>32</v>
      </c>
      <c r="AH9" t="n">
        <v>538214.3408909724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8.3863</v>
      </c>
      <c r="E10" t="n">
        <v>11.92</v>
      </c>
      <c r="F10" t="n">
        <v>8.029999999999999</v>
      </c>
      <c r="G10" t="n">
        <v>17.22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113.01</v>
      </c>
      <c r="Q10" t="n">
        <v>968.47</v>
      </c>
      <c r="R10" t="n">
        <v>42.29</v>
      </c>
      <c r="S10" t="n">
        <v>23.91</v>
      </c>
      <c r="T10" t="n">
        <v>8331.65</v>
      </c>
      <c r="U10" t="n">
        <v>0.57</v>
      </c>
      <c r="V10" t="n">
        <v>0.84</v>
      </c>
      <c r="W10" t="n">
        <v>1.13</v>
      </c>
      <c r="X10" t="n">
        <v>0.54</v>
      </c>
      <c r="Y10" t="n">
        <v>1</v>
      </c>
      <c r="Z10" t="n">
        <v>10</v>
      </c>
      <c r="AA10" t="n">
        <v>431.4636833172156</v>
      </c>
      <c r="AB10" t="n">
        <v>590.347646348912</v>
      </c>
      <c r="AC10" t="n">
        <v>534.0056955394967</v>
      </c>
      <c r="AD10" t="n">
        <v>431463.6833172156</v>
      </c>
      <c r="AE10" t="n">
        <v>590347.646348912</v>
      </c>
      <c r="AF10" t="n">
        <v>4.777323105832499e-06</v>
      </c>
      <c r="AG10" t="n">
        <v>32</v>
      </c>
      <c r="AH10" t="n">
        <v>534005.6955394967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8.483000000000001</v>
      </c>
      <c r="E11" t="n">
        <v>11.79</v>
      </c>
      <c r="F11" t="n">
        <v>7.99</v>
      </c>
      <c r="G11" t="n">
        <v>18.43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111.33</v>
      </c>
      <c r="Q11" t="n">
        <v>968.3200000000001</v>
      </c>
      <c r="R11" t="n">
        <v>41.12</v>
      </c>
      <c r="S11" t="n">
        <v>23.91</v>
      </c>
      <c r="T11" t="n">
        <v>7755.36</v>
      </c>
      <c r="U11" t="n">
        <v>0.58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418.9600351163382</v>
      </c>
      <c r="AB11" t="n">
        <v>573.2396032584446</v>
      </c>
      <c r="AC11" t="n">
        <v>518.5304200702942</v>
      </c>
      <c r="AD11" t="n">
        <v>418960.0351163382</v>
      </c>
      <c r="AE11" t="n">
        <v>573239.6032584446</v>
      </c>
      <c r="AF11" t="n">
        <v>4.832409036974242e-06</v>
      </c>
      <c r="AG11" t="n">
        <v>31</v>
      </c>
      <c r="AH11" t="n">
        <v>518530.4200702942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8.5794</v>
      </c>
      <c r="E12" t="n">
        <v>11.66</v>
      </c>
      <c r="F12" t="n">
        <v>7.94</v>
      </c>
      <c r="G12" t="n">
        <v>19.85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109.69</v>
      </c>
      <c r="Q12" t="n">
        <v>968.38</v>
      </c>
      <c r="R12" t="n">
        <v>39.5</v>
      </c>
      <c r="S12" t="n">
        <v>23.91</v>
      </c>
      <c r="T12" t="n">
        <v>6957.56</v>
      </c>
      <c r="U12" t="n">
        <v>0.61</v>
      </c>
      <c r="V12" t="n">
        <v>0.85</v>
      </c>
      <c r="W12" t="n">
        <v>1.12</v>
      </c>
      <c r="X12" t="n">
        <v>0.45</v>
      </c>
      <c r="Y12" t="n">
        <v>1</v>
      </c>
      <c r="Z12" t="n">
        <v>10</v>
      </c>
      <c r="AA12" t="n">
        <v>416.4576868102282</v>
      </c>
      <c r="AB12" t="n">
        <v>569.8157799102089</v>
      </c>
      <c r="AC12" t="n">
        <v>515.4333616170478</v>
      </c>
      <c r="AD12" t="n">
        <v>416457.6868102282</v>
      </c>
      <c r="AE12" t="n">
        <v>569815.7799102089</v>
      </c>
      <c r="AF12" t="n">
        <v>4.887324070708099e-06</v>
      </c>
      <c r="AG12" t="n">
        <v>31</v>
      </c>
      <c r="AH12" t="n">
        <v>515433.3616170478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8.6732</v>
      </c>
      <c r="E13" t="n">
        <v>11.53</v>
      </c>
      <c r="F13" t="n">
        <v>7.9</v>
      </c>
      <c r="G13" t="n">
        <v>21.55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108.14</v>
      </c>
      <c r="Q13" t="n">
        <v>968.34</v>
      </c>
      <c r="R13" t="n">
        <v>38.44</v>
      </c>
      <c r="S13" t="n">
        <v>23.91</v>
      </c>
      <c r="T13" t="n">
        <v>6438.01</v>
      </c>
      <c r="U13" t="n">
        <v>0.62</v>
      </c>
      <c r="V13" t="n">
        <v>0.86</v>
      </c>
      <c r="W13" t="n">
        <v>1.11</v>
      </c>
      <c r="X13" t="n">
        <v>0.41</v>
      </c>
      <c r="Y13" t="n">
        <v>1</v>
      </c>
      <c r="Z13" t="n">
        <v>10</v>
      </c>
      <c r="AA13" t="n">
        <v>414.1450329222649</v>
      </c>
      <c r="AB13" t="n">
        <v>566.6515048336087</v>
      </c>
      <c r="AC13" t="n">
        <v>512.5710805126703</v>
      </c>
      <c r="AD13" t="n">
        <v>414145.0329222649</v>
      </c>
      <c r="AE13" t="n">
        <v>566651.5048336086</v>
      </c>
      <c r="AF13" t="n">
        <v>4.940757993573617e-06</v>
      </c>
      <c r="AG13" t="n">
        <v>31</v>
      </c>
      <c r="AH13" t="n">
        <v>512571.0805126703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8.7125</v>
      </c>
      <c r="E14" t="n">
        <v>11.48</v>
      </c>
      <c r="F14" t="n">
        <v>7.9</v>
      </c>
      <c r="G14" t="n">
        <v>22.56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19</v>
      </c>
      <c r="N14" t="n">
        <v>52.01</v>
      </c>
      <c r="O14" t="n">
        <v>28348.56</v>
      </c>
      <c r="P14" t="n">
        <v>107.12</v>
      </c>
      <c r="Q14" t="n">
        <v>968.42</v>
      </c>
      <c r="R14" t="n">
        <v>38.11</v>
      </c>
      <c r="S14" t="n">
        <v>23.91</v>
      </c>
      <c r="T14" t="n">
        <v>6274.59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403.0749840632255</v>
      </c>
      <c r="AB14" t="n">
        <v>551.5049756085834</v>
      </c>
      <c r="AC14" t="n">
        <v>498.8701147785941</v>
      </c>
      <c r="AD14" t="n">
        <v>403074.9840632256</v>
      </c>
      <c r="AE14" t="n">
        <v>551504.9756085834</v>
      </c>
      <c r="AF14" t="n">
        <v>4.963145554006612e-06</v>
      </c>
      <c r="AG14" t="n">
        <v>30</v>
      </c>
      <c r="AH14" t="n">
        <v>498870.1147785941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8.8164</v>
      </c>
      <c r="E15" t="n">
        <v>11.34</v>
      </c>
      <c r="F15" t="n">
        <v>7.85</v>
      </c>
      <c r="G15" t="n">
        <v>24.78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105.3</v>
      </c>
      <c r="Q15" t="n">
        <v>968.3200000000001</v>
      </c>
      <c r="R15" t="n">
        <v>36.54</v>
      </c>
      <c r="S15" t="n">
        <v>23.91</v>
      </c>
      <c r="T15" t="n">
        <v>5503</v>
      </c>
      <c r="U15" t="n">
        <v>0.65</v>
      </c>
      <c r="V15" t="n">
        <v>0.86</v>
      </c>
      <c r="W15" t="n">
        <v>1.11</v>
      </c>
      <c r="X15" t="n">
        <v>0.35</v>
      </c>
      <c r="Y15" t="n">
        <v>1</v>
      </c>
      <c r="Z15" t="n">
        <v>10</v>
      </c>
      <c r="AA15" t="n">
        <v>400.5056429548524</v>
      </c>
      <c r="AB15" t="n">
        <v>547.9894897527776</v>
      </c>
      <c r="AC15" t="n">
        <v>495.6901419588509</v>
      </c>
      <c r="AD15" t="n">
        <v>400505.6429548524</v>
      </c>
      <c r="AE15" t="n">
        <v>547989.4897527775</v>
      </c>
      <c r="AF15" t="n">
        <v>5.022333022937605e-06</v>
      </c>
      <c r="AG15" t="n">
        <v>30</v>
      </c>
      <c r="AH15" t="n">
        <v>495690.1419588509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8.870699999999999</v>
      </c>
      <c r="E16" t="n">
        <v>11.27</v>
      </c>
      <c r="F16" t="n">
        <v>7.82</v>
      </c>
      <c r="G16" t="n">
        <v>26.07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103.69</v>
      </c>
      <c r="Q16" t="n">
        <v>968.42</v>
      </c>
      <c r="R16" t="n">
        <v>35.73</v>
      </c>
      <c r="S16" t="n">
        <v>23.91</v>
      </c>
      <c r="T16" t="n">
        <v>5103.19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398.7650964548016</v>
      </c>
      <c r="AB16" t="n">
        <v>545.6079972439159</v>
      </c>
      <c r="AC16" t="n">
        <v>493.5359357525893</v>
      </c>
      <c r="AD16" t="n">
        <v>398765.0964548016</v>
      </c>
      <c r="AE16" t="n">
        <v>545607.9972439159</v>
      </c>
      <c r="AF16" t="n">
        <v>5.053265453764871e-06</v>
      </c>
      <c r="AG16" t="n">
        <v>30</v>
      </c>
      <c r="AH16" t="n">
        <v>493535.9357525893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8.897500000000001</v>
      </c>
      <c r="E17" t="n">
        <v>11.24</v>
      </c>
      <c r="F17" t="n">
        <v>7.83</v>
      </c>
      <c r="G17" t="n">
        <v>27.64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</v>
      </c>
      <c r="Q17" t="n">
        <v>968.4400000000001</v>
      </c>
      <c r="R17" t="n">
        <v>36.22</v>
      </c>
      <c r="S17" t="n">
        <v>23.91</v>
      </c>
      <c r="T17" t="n">
        <v>5349.9</v>
      </c>
      <c r="U17" t="n">
        <v>0.66</v>
      </c>
      <c r="V17" t="n">
        <v>0.86</v>
      </c>
      <c r="W17" t="n">
        <v>1.11</v>
      </c>
      <c r="X17" t="n">
        <v>0.33</v>
      </c>
      <c r="Y17" t="n">
        <v>1</v>
      </c>
      <c r="Z17" t="n">
        <v>10</v>
      </c>
      <c r="AA17" t="n">
        <v>398.0899203093721</v>
      </c>
      <c r="AB17" t="n">
        <v>544.6841914550699</v>
      </c>
      <c r="AC17" t="n">
        <v>492.7002966916612</v>
      </c>
      <c r="AD17" t="n">
        <v>398089.9203093721</v>
      </c>
      <c r="AE17" t="n">
        <v>544684.1914550699</v>
      </c>
      <c r="AF17" t="n">
        <v>5.068532288869306e-06</v>
      </c>
      <c r="AG17" t="n">
        <v>30</v>
      </c>
      <c r="AH17" t="n">
        <v>492700.2966916612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8.9543</v>
      </c>
      <c r="E18" t="n">
        <v>11.17</v>
      </c>
      <c r="F18" t="n">
        <v>7.8</v>
      </c>
      <c r="G18" t="n">
        <v>29.27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101.92</v>
      </c>
      <c r="Q18" t="n">
        <v>968.52</v>
      </c>
      <c r="R18" t="n">
        <v>35.28</v>
      </c>
      <c r="S18" t="n">
        <v>23.91</v>
      </c>
      <c r="T18" t="n">
        <v>4883.55</v>
      </c>
      <c r="U18" t="n">
        <v>0.68</v>
      </c>
      <c r="V18" t="n">
        <v>0.87</v>
      </c>
      <c r="W18" t="n">
        <v>1.11</v>
      </c>
      <c r="X18" t="n">
        <v>0.31</v>
      </c>
      <c r="Y18" t="n">
        <v>1</v>
      </c>
      <c r="Z18" t="n">
        <v>10</v>
      </c>
      <c r="AA18" t="n">
        <v>396.6749159536547</v>
      </c>
      <c r="AB18" t="n">
        <v>542.7481200699908</v>
      </c>
      <c r="AC18" t="n">
        <v>490.9490012422809</v>
      </c>
      <c r="AD18" t="n">
        <v>396674.9159536547</v>
      </c>
      <c r="AE18" t="n">
        <v>542748.1200699909</v>
      </c>
      <c r="AF18" t="n">
        <v>5.100888864762284e-06</v>
      </c>
      <c r="AG18" t="n">
        <v>30</v>
      </c>
      <c r="AH18" t="n">
        <v>490949.0012422809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9.015599999999999</v>
      </c>
      <c r="E19" t="n">
        <v>11.09</v>
      </c>
      <c r="F19" t="n">
        <v>7.77</v>
      </c>
      <c r="G19" t="n">
        <v>31.09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100.03</v>
      </c>
      <c r="Q19" t="n">
        <v>968.41</v>
      </c>
      <c r="R19" t="n">
        <v>34.35</v>
      </c>
      <c r="S19" t="n">
        <v>23.91</v>
      </c>
      <c r="T19" t="n">
        <v>4425.68</v>
      </c>
      <c r="U19" t="n">
        <v>0.7</v>
      </c>
      <c r="V19" t="n">
        <v>0.87</v>
      </c>
      <c r="W19" t="n">
        <v>1.1</v>
      </c>
      <c r="X19" t="n">
        <v>0.28</v>
      </c>
      <c r="Y19" t="n">
        <v>1</v>
      </c>
      <c r="Z19" t="n">
        <v>10</v>
      </c>
      <c r="AA19" t="n">
        <v>384.7793838657194</v>
      </c>
      <c r="AB19" t="n">
        <v>526.47212827344</v>
      </c>
      <c r="AC19" t="n">
        <v>476.226367259295</v>
      </c>
      <c r="AD19" t="n">
        <v>384779.3838657194</v>
      </c>
      <c r="AE19" t="n">
        <v>526472.1282734401</v>
      </c>
      <c r="AF19" t="n">
        <v>5.135808901773544e-06</v>
      </c>
      <c r="AG19" t="n">
        <v>29</v>
      </c>
      <c r="AH19" t="n">
        <v>476226.367259295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9.076700000000001</v>
      </c>
      <c r="E20" t="n">
        <v>11.02</v>
      </c>
      <c r="F20" t="n">
        <v>7.74</v>
      </c>
      <c r="G20" t="n">
        <v>33.18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12</v>
      </c>
      <c r="N20" t="n">
        <v>53.05</v>
      </c>
      <c r="O20" t="n">
        <v>28661.73</v>
      </c>
      <c r="P20" t="n">
        <v>98.39</v>
      </c>
      <c r="Q20" t="n">
        <v>968.3200000000001</v>
      </c>
      <c r="R20" t="n">
        <v>33.28</v>
      </c>
      <c r="S20" t="n">
        <v>23.91</v>
      </c>
      <c r="T20" t="n">
        <v>3894.56</v>
      </c>
      <c r="U20" t="n">
        <v>0.72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383.0236532122242</v>
      </c>
      <c r="AB20" t="n">
        <v>524.0698601359583</v>
      </c>
      <c r="AC20" t="n">
        <v>474.05336822125</v>
      </c>
      <c r="AD20" t="n">
        <v>383023.6532122242</v>
      </c>
      <c r="AE20" t="n">
        <v>524069.8601359582</v>
      </c>
      <c r="AF20" t="n">
        <v>5.170615007179548e-06</v>
      </c>
      <c r="AG20" t="n">
        <v>29</v>
      </c>
      <c r="AH20" t="n">
        <v>474053.36822125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9.0703</v>
      </c>
      <c r="E21" t="n">
        <v>11.02</v>
      </c>
      <c r="F21" t="n">
        <v>7.75</v>
      </c>
      <c r="G21" t="n">
        <v>33.21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98.03</v>
      </c>
      <c r="Q21" t="n">
        <v>968.3200000000001</v>
      </c>
      <c r="R21" t="n">
        <v>33.77</v>
      </c>
      <c r="S21" t="n">
        <v>23.91</v>
      </c>
      <c r="T21" t="n">
        <v>4138.75</v>
      </c>
      <c r="U21" t="n">
        <v>0.71</v>
      </c>
      <c r="V21" t="n">
        <v>0.87</v>
      </c>
      <c r="W21" t="n">
        <v>1.1</v>
      </c>
      <c r="X21" t="n">
        <v>0.25</v>
      </c>
      <c r="Y21" t="n">
        <v>1</v>
      </c>
      <c r="Z21" t="n">
        <v>10</v>
      </c>
      <c r="AA21" t="n">
        <v>382.9177804801899</v>
      </c>
      <c r="AB21" t="n">
        <v>523.9250003932136</v>
      </c>
      <c r="AC21" t="n">
        <v>473.922333689041</v>
      </c>
      <c r="AD21" t="n">
        <v>382917.7804801899</v>
      </c>
      <c r="AE21" t="n">
        <v>523925.0003932136</v>
      </c>
      <c r="AF21" t="n">
        <v>5.166969195811324e-06</v>
      </c>
      <c r="AG21" t="n">
        <v>29</v>
      </c>
      <c r="AH21" t="n">
        <v>473922.333689041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9.122</v>
      </c>
      <c r="E22" t="n">
        <v>10.96</v>
      </c>
      <c r="F22" t="n">
        <v>7.73</v>
      </c>
      <c r="G22" t="n">
        <v>35.68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96.73</v>
      </c>
      <c r="Q22" t="n">
        <v>968.39</v>
      </c>
      <c r="R22" t="n">
        <v>33.01</v>
      </c>
      <c r="S22" t="n">
        <v>23.91</v>
      </c>
      <c r="T22" t="n">
        <v>3766.86</v>
      </c>
      <c r="U22" t="n">
        <v>0.72</v>
      </c>
      <c r="V22" t="n">
        <v>0.87</v>
      </c>
      <c r="W22" t="n">
        <v>1.1</v>
      </c>
      <c r="X22" t="n">
        <v>0.23</v>
      </c>
      <c r="Y22" t="n">
        <v>1</v>
      </c>
      <c r="Z22" t="n">
        <v>10</v>
      </c>
      <c r="AA22" t="n">
        <v>381.5261308041498</v>
      </c>
      <c r="AB22" t="n">
        <v>522.0208839112049</v>
      </c>
      <c r="AC22" t="n">
        <v>472.199943411631</v>
      </c>
      <c r="AD22" t="n">
        <v>381526.1308041498</v>
      </c>
      <c r="AE22" t="n">
        <v>522020.8839112049</v>
      </c>
      <c r="AF22" t="n">
        <v>5.19642051577025e-06</v>
      </c>
      <c r="AG22" t="n">
        <v>29</v>
      </c>
      <c r="AH22" t="n">
        <v>472199.9434116309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9.179500000000001</v>
      </c>
      <c r="E23" t="n">
        <v>10.89</v>
      </c>
      <c r="F23" t="n">
        <v>7.71</v>
      </c>
      <c r="G23" t="n">
        <v>38.53</v>
      </c>
      <c r="H23" t="n">
        <v>0.48</v>
      </c>
      <c r="I23" t="n">
        <v>12</v>
      </c>
      <c r="J23" t="n">
        <v>231.77</v>
      </c>
      <c r="K23" t="n">
        <v>56.94</v>
      </c>
      <c r="L23" t="n">
        <v>6.25</v>
      </c>
      <c r="M23" t="n">
        <v>10</v>
      </c>
      <c r="N23" t="n">
        <v>53.58</v>
      </c>
      <c r="O23" t="n">
        <v>28819.14</v>
      </c>
      <c r="P23" t="n">
        <v>94.53</v>
      </c>
      <c r="Q23" t="n">
        <v>968.33</v>
      </c>
      <c r="R23" t="n">
        <v>32.33</v>
      </c>
      <c r="S23" t="n">
        <v>23.91</v>
      </c>
      <c r="T23" t="n">
        <v>3428.84</v>
      </c>
      <c r="U23" t="n">
        <v>0.74</v>
      </c>
      <c r="V23" t="n">
        <v>0.88</v>
      </c>
      <c r="W23" t="n">
        <v>1.1</v>
      </c>
      <c r="X23" t="n">
        <v>0.21</v>
      </c>
      <c r="Y23" t="n">
        <v>1</v>
      </c>
      <c r="Z23" t="n">
        <v>10</v>
      </c>
      <c r="AA23" t="n">
        <v>379.5595003771754</v>
      </c>
      <c r="AB23" t="n">
        <v>519.3300533994073</v>
      </c>
      <c r="AC23" t="n">
        <v>469.765921987275</v>
      </c>
      <c r="AD23" t="n">
        <v>379559.5003771754</v>
      </c>
      <c r="AE23" t="n">
        <v>519330.0533994074</v>
      </c>
      <c r="AF23" t="n">
        <v>5.229175852281629e-06</v>
      </c>
      <c r="AG23" t="n">
        <v>29</v>
      </c>
      <c r="AH23" t="n">
        <v>469765.921987275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9.1776</v>
      </c>
      <c r="E24" t="n">
        <v>10.9</v>
      </c>
      <c r="F24" t="n">
        <v>7.71</v>
      </c>
      <c r="G24" t="n">
        <v>38.54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93.3</v>
      </c>
      <c r="Q24" t="n">
        <v>968.3200000000001</v>
      </c>
      <c r="R24" t="n">
        <v>32.33</v>
      </c>
      <c r="S24" t="n">
        <v>23.91</v>
      </c>
      <c r="T24" t="n">
        <v>3432.91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378.8487491190029</v>
      </c>
      <c r="AB24" t="n">
        <v>518.3575721718433</v>
      </c>
      <c r="AC24" t="n">
        <v>468.8862530031838</v>
      </c>
      <c r="AD24" t="n">
        <v>378848.749119003</v>
      </c>
      <c r="AE24" t="n">
        <v>518357.5721718434</v>
      </c>
      <c r="AF24" t="n">
        <v>5.228093502031687e-06</v>
      </c>
      <c r="AG24" t="n">
        <v>29</v>
      </c>
      <c r="AH24" t="n">
        <v>468886.2530031838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9.231</v>
      </c>
      <c r="E25" t="n">
        <v>10.83</v>
      </c>
      <c r="F25" t="n">
        <v>7.69</v>
      </c>
      <c r="G25" t="n">
        <v>41.94</v>
      </c>
      <c r="H25" t="n">
        <v>0.52</v>
      </c>
      <c r="I25" t="n">
        <v>11</v>
      </c>
      <c r="J25" t="n">
        <v>232.62</v>
      </c>
      <c r="K25" t="n">
        <v>56.94</v>
      </c>
      <c r="L25" t="n">
        <v>6.75</v>
      </c>
      <c r="M25" t="n">
        <v>9</v>
      </c>
      <c r="N25" t="n">
        <v>53.93</v>
      </c>
      <c r="O25" t="n">
        <v>28924.39</v>
      </c>
      <c r="P25" t="n">
        <v>91.37</v>
      </c>
      <c r="Q25" t="n">
        <v>968.3200000000001</v>
      </c>
      <c r="R25" t="n">
        <v>31.9</v>
      </c>
      <c r="S25" t="n">
        <v>23.91</v>
      </c>
      <c r="T25" t="n">
        <v>3219.82</v>
      </c>
      <c r="U25" t="n">
        <v>0.75</v>
      </c>
      <c r="V25" t="n">
        <v>0.88</v>
      </c>
      <c r="W25" t="n">
        <v>1.09</v>
      </c>
      <c r="X25" t="n">
        <v>0.19</v>
      </c>
      <c r="Y25" t="n">
        <v>1</v>
      </c>
      <c r="Z25" t="n">
        <v>10</v>
      </c>
      <c r="AA25" t="n">
        <v>377.1085104109727</v>
      </c>
      <c r="AB25" t="n">
        <v>515.9765007976031</v>
      </c>
      <c r="AC25" t="n">
        <v>466.7324277390462</v>
      </c>
      <c r="AD25" t="n">
        <v>377108.5104109727</v>
      </c>
      <c r="AE25" t="n">
        <v>515976.500797603</v>
      </c>
      <c r="AF25" t="n">
        <v>5.258513240635297e-06</v>
      </c>
      <c r="AG25" t="n">
        <v>29</v>
      </c>
      <c r="AH25" t="n">
        <v>466732.4277390462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9.2258</v>
      </c>
      <c r="E26" t="n">
        <v>10.84</v>
      </c>
      <c r="F26" t="n">
        <v>7.7</v>
      </c>
      <c r="G26" t="n">
        <v>41.98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8</v>
      </c>
      <c r="N26" t="n">
        <v>54.11</v>
      </c>
      <c r="O26" t="n">
        <v>28977.11</v>
      </c>
      <c r="P26" t="n">
        <v>90.53</v>
      </c>
      <c r="Q26" t="n">
        <v>968.3200000000001</v>
      </c>
      <c r="R26" t="n">
        <v>31.96</v>
      </c>
      <c r="S26" t="n">
        <v>23.91</v>
      </c>
      <c r="T26" t="n">
        <v>3250.09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376.705823142692</v>
      </c>
      <c r="AB26" t="n">
        <v>515.4255263118329</v>
      </c>
      <c r="AC26" t="n">
        <v>466.2340374849004</v>
      </c>
      <c r="AD26" t="n">
        <v>376705.823142692</v>
      </c>
      <c r="AE26" t="n">
        <v>515425.5263118328</v>
      </c>
      <c r="AF26" t="n">
        <v>5.255551018898616e-06</v>
      </c>
      <c r="AG26" t="n">
        <v>29</v>
      </c>
      <c r="AH26" t="n">
        <v>466234.0374849004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9.222</v>
      </c>
      <c r="E27" t="n">
        <v>10.84</v>
      </c>
      <c r="F27" t="n">
        <v>7.7</v>
      </c>
      <c r="G27" t="n">
        <v>42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90.48</v>
      </c>
      <c r="Q27" t="n">
        <v>968.38</v>
      </c>
      <c r="R27" t="n">
        <v>31.93</v>
      </c>
      <c r="S27" t="n">
        <v>23.91</v>
      </c>
      <c r="T27" t="n">
        <v>3235.94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376.7121444047688</v>
      </c>
      <c r="AB27" t="n">
        <v>515.4341753414808</v>
      </c>
      <c r="AC27" t="n">
        <v>466.2418610632977</v>
      </c>
      <c r="AD27" t="n">
        <v>376712.1444047688</v>
      </c>
      <c r="AE27" t="n">
        <v>515434.1753414808</v>
      </c>
      <c r="AF27" t="n">
        <v>5.253386318398733e-06</v>
      </c>
      <c r="AG27" t="n">
        <v>29</v>
      </c>
      <c r="AH27" t="n">
        <v>466241.8610632977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9.2781</v>
      </c>
      <c r="E28" t="n">
        <v>10.78</v>
      </c>
      <c r="F28" t="n">
        <v>7.68</v>
      </c>
      <c r="G28" t="n">
        <v>46.07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3</v>
      </c>
      <c r="N28" t="n">
        <v>54.46</v>
      </c>
      <c r="O28" t="n">
        <v>29082.74</v>
      </c>
      <c r="P28" t="n">
        <v>90.17</v>
      </c>
      <c r="Q28" t="n">
        <v>968.38</v>
      </c>
      <c r="R28" t="n">
        <v>31.22</v>
      </c>
      <c r="S28" t="n">
        <v>23.91</v>
      </c>
      <c r="T28" t="n">
        <v>2887.84</v>
      </c>
      <c r="U28" t="n">
        <v>0.77</v>
      </c>
      <c r="V28" t="n">
        <v>0.88</v>
      </c>
      <c r="W28" t="n">
        <v>1.1</v>
      </c>
      <c r="X28" t="n">
        <v>0.18</v>
      </c>
      <c r="Y28" t="n">
        <v>1</v>
      </c>
      <c r="Z28" t="n">
        <v>10</v>
      </c>
      <c r="AA28" t="n">
        <v>375.9179251515818</v>
      </c>
      <c r="AB28" t="n">
        <v>514.3474895207897</v>
      </c>
      <c r="AC28" t="n">
        <v>465.2588870121602</v>
      </c>
      <c r="AD28" t="n">
        <v>375917.9251515818</v>
      </c>
      <c r="AE28" t="n">
        <v>514347.4895207897</v>
      </c>
      <c r="AF28" t="n">
        <v>5.285344133673313e-06</v>
      </c>
      <c r="AG28" t="n">
        <v>29</v>
      </c>
      <c r="AH28" t="n">
        <v>465258.8870121603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9.282400000000001</v>
      </c>
      <c r="E29" t="n">
        <v>10.77</v>
      </c>
      <c r="F29" t="n">
        <v>7.67</v>
      </c>
      <c r="G29" t="n">
        <v>46.04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1</v>
      </c>
      <c r="N29" t="n">
        <v>54.64</v>
      </c>
      <c r="O29" t="n">
        <v>29135.65</v>
      </c>
      <c r="P29" t="n">
        <v>89.76000000000001</v>
      </c>
      <c r="Q29" t="n">
        <v>968.36</v>
      </c>
      <c r="R29" t="n">
        <v>31</v>
      </c>
      <c r="S29" t="n">
        <v>23.91</v>
      </c>
      <c r="T29" t="n">
        <v>2776.11</v>
      </c>
      <c r="U29" t="n">
        <v>0.77</v>
      </c>
      <c r="V29" t="n">
        <v>0.88</v>
      </c>
      <c r="W29" t="n">
        <v>1.1</v>
      </c>
      <c r="X29" t="n">
        <v>0.18</v>
      </c>
      <c r="Y29" t="n">
        <v>1</v>
      </c>
      <c r="Z29" t="n">
        <v>10</v>
      </c>
      <c r="AA29" t="n">
        <v>375.5943446989855</v>
      </c>
      <c r="AB29" t="n">
        <v>513.9047524701854</v>
      </c>
      <c r="AC29" t="n">
        <v>464.8584041642803</v>
      </c>
      <c r="AD29" t="n">
        <v>375594.3446989855</v>
      </c>
      <c r="AE29" t="n">
        <v>513904.7524701854</v>
      </c>
      <c r="AF29" t="n">
        <v>5.287793663186338e-06</v>
      </c>
      <c r="AG29" t="n">
        <v>29</v>
      </c>
      <c r="AH29" t="n">
        <v>464858.4041642803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9.275</v>
      </c>
      <c r="E30" t="n">
        <v>10.78</v>
      </c>
      <c r="F30" t="n">
        <v>7.68</v>
      </c>
      <c r="G30" t="n">
        <v>46.09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1</v>
      </c>
      <c r="N30" t="n">
        <v>54.82</v>
      </c>
      <c r="O30" t="n">
        <v>29188.62</v>
      </c>
      <c r="P30" t="n">
        <v>89.41</v>
      </c>
      <c r="Q30" t="n">
        <v>968.34</v>
      </c>
      <c r="R30" t="n">
        <v>31.12</v>
      </c>
      <c r="S30" t="n">
        <v>23.91</v>
      </c>
      <c r="T30" t="n">
        <v>2835.9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375.5008038379961</v>
      </c>
      <c r="AB30" t="n">
        <v>513.7767657374482</v>
      </c>
      <c r="AC30" t="n">
        <v>464.742632305685</v>
      </c>
      <c r="AD30" t="n">
        <v>375500.8038379961</v>
      </c>
      <c r="AE30" t="n">
        <v>513776.7657374481</v>
      </c>
      <c r="AF30" t="n">
        <v>5.28357819379183e-06</v>
      </c>
      <c r="AG30" t="n">
        <v>29</v>
      </c>
      <c r="AH30" t="n">
        <v>464742.632305685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9.279500000000001</v>
      </c>
      <c r="E31" t="n">
        <v>10.78</v>
      </c>
      <c r="F31" t="n">
        <v>7.68</v>
      </c>
      <c r="G31" t="n">
        <v>46.06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89.25</v>
      </c>
      <c r="Q31" t="n">
        <v>968.3200000000001</v>
      </c>
      <c r="R31" t="n">
        <v>31.03</v>
      </c>
      <c r="S31" t="n">
        <v>23.91</v>
      </c>
      <c r="T31" t="n">
        <v>2791.6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375.3653929659523</v>
      </c>
      <c r="AB31" t="n">
        <v>513.5914906084118</v>
      </c>
      <c r="AC31" t="n">
        <v>464.5750395749287</v>
      </c>
      <c r="AD31" t="n">
        <v>375365.3929659523</v>
      </c>
      <c r="AE31" t="n">
        <v>513591.4906084118</v>
      </c>
      <c r="AF31" t="n">
        <v>5.286141654910111e-06</v>
      </c>
      <c r="AG31" t="n">
        <v>29</v>
      </c>
      <c r="AH31" t="n">
        <v>464575.0395749286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9.2791</v>
      </c>
      <c r="E32" t="n">
        <v>10.78</v>
      </c>
      <c r="F32" t="n">
        <v>7.68</v>
      </c>
      <c r="G32" t="n">
        <v>46.06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1</v>
      </c>
      <c r="N32" t="n">
        <v>55.18</v>
      </c>
      <c r="O32" t="n">
        <v>29294.76</v>
      </c>
      <c r="P32" t="n">
        <v>89.75</v>
      </c>
      <c r="Q32" t="n">
        <v>968.3200000000001</v>
      </c>
      <c r="R32" t="n">
        <v>31.08</v>
      </c>
      <c r="S32" t="n">
        <v>23.91</v>
      </c>
      <c r="T32" t="n">
        <v>2814.73</v>
      </c>
      <c r="U32" t="n">
        <v>0.77</v>
      </c>
      <c r="V32" t="n">
        <v>0.88</v>
      </c>
      <c r="W32" t="n">
        <v>1.1</v>
      </c>
      <c r="X32" t="n">
        <v>0.18</v>
      </c>
      <c r="Y32" t="n">
        <v>1</v>
      </c>
      <c r="Z32" t="n">
        <v>10</v>
      </c>
      <c r="AA32" t="n">
        <v>375.6623206077053</v>
      </c>
      <c r="AB32" t="n">
        <v>513.9977601073813</v>
      </c>
      <c r="AC32" t="n">
        <v>464.9425352831192</v>
      </c>
      <c r="AD32" t="n">
        <v>375662.3206077053</v>
      </c>
      <c r="AE32" t="n">
        <v>513997.7601073813</v>
      </c>
      <c r="AF32" t="n">
        <v>5.285913791699598e-06</v>
      </c>
      <c r="AG32" t="n">
        <v>29</v>
      </c>
      <c r="AH32" t="n">
        <v>464942.5352831192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9.276899999999999</v>
      </c>
      <c r="E33" t="n">
        <v>10.78</v>
      </c>
      <c r="F33" t="n">
        <v>7.68</v>
      </c>
      <c r="G33" t="n">
        <v>46.08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0</v>
      </c>
      <c r="N33" t="n">
        <v>55.36</v>
      </c>
      <c r="O33" t="n">
        <v>29347.92</v>
      </c>
      <c r="P33" t="n">
        <v>89.84</v>
      </c>
      <c r="Q33" t="n">
        <v>968.3200000000001</v>
      </c>
      <c r="R33" t="n">
        <v>31.11</v>
      </c>
      <c r="S33" t="n">
        <v>23.91</v>
      </c>
      <c r="T33" t="n">
        <v>2831.03</v>
      </c>
      <c r="U33" t="n">
        <v>0.77</v>
      </c>
      <c r="V33" t="n">
        <v>0.88</v>
      </c>
      <c r="W33" t="n">
        <v>1.11</v>
      </c>
      <c r="X33" t="n">
        <v>0.18</v>
      </c>
      <c r="Y33" t="n">
        <v>1</v>
      </c>
      <c r="Z33" t="n">
        <v>10</v>
      </c>
      <c r="AA33" t="n">
        <v>375.7354873440014</v>
      </c>
      <c r="AB33" t="n">
        <v>514.0978700638702</v>
      </c>
      <c r="AC33" t="n">
        <v>465.0330908858661</v>
      </c>
      <c r="AD33" t="n">
        <v>375735.4873440014</v>
      </c>
      <c r="AE33" t="n">
        <v>514097.8700638703</v>
      </c>
      <c r="AF33" t="n">
        <v>5.28466054404177e-06</v>
      </c>
      <c r="AG33" t="n">
        <v>29</v>
      </c>
      <c r="AH33" t="n">
        <v>465033.0908858661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9.174799999999999</v>
      </c>
      <c r="E2" t="n">
        <v>10.9</v>
      </c>
      <c r="F2" t="n">
        <v>8.300000000000001</v>
      </c>
      <c r="G2" t="n">
        <v>12.15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55.38</v>
      </c>
      <c r="Q2" t="n">
        <v>968.5</v>
      </c>
      <c r="R2" t="n">
        <v>50.54</v>
      </c>
      <c r="S2" t="n">
        <v>23.91</v>
      </c>
      <c r="T2" t="n">
        <v>12389.03</v>
      </c>
      <c r="U2" t="n">
        <v>0.47</v>
      </c>
      <c r="V2" t="n">
        <v>0.8100000000000001</v>
      </c>
      <c r="W2" t="n">
        <v>1.15</v>
      </c>
      <c r="X2" t="n">
        <v>0.8</v>
      </c>
      <c r="Y2" t="n">
        <v>1</v>
      </c>
      <c r="Z2" t="n">
        <v>10</v>
      </c>
      <c r="AA2" t="n">
        <v>330.4433707478237</v>
      </c>
      <c r="AB2" t="n">
        <v>452.1271979898177</v>
      </c>
      <c r="AC2" t="n">
        <v>408.9768127781767</v>
      </c>
      <c r="AD2" t="n">
        <v>330443.3707478237</v>
      </c>
      <c r="AE2" t="n">
        <v>452127.1979898177</v>
      </c>
      <c r="AF2" t="n">
        <v>8.445060393547517e-06</v>
      </c>
      <c r="AG2" t="n">
        <v>29</v>
      </c>
      <c r="AH2" t="n">
        <v>408976.8127781767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9.4384</v>
      </c>
      <c r="E3" t="n">
        <v>10.6</v>
      </c>
      <c r="F3" t="n">
        <v>8.15</v>
      </c>
      <c r="G3" t="n">
        <v>15.28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51.47</v>
      </c>
      <c r="Q3" t="n">
        <v>968.3200000000001</v>
      </c>
      <c r="R3" t="n">
        <v>45.49</v>
      </c>
      <c r="S3" t="n">
        <v>23.91</v>
      </c>
      <c r="T3" t="n">
        <v>9908.959999999999</v>
      </c>
      <c r="U3" t="n">
        <v>0.53</v>
      </c>
      <c r="V3" t="n">
        <v>0.83</v>
      </c>
      <c r="W3" t="n">
        <v>1.15</v>
      </c>
      <c r="X3" t="n">
        <v>0.66</v>
      </c>
      <c r="Y3" t="n">
        <v>1</v>
      </c>
      <c r="Z3" t="n">
        <v>10</v>
      </c>
      <c r="AA3" t="n">
        <v>316.7918237993558</v>
      </c>
      <c r="AB3" t="n">
        <v>433.4485491911784</v>
      </c>
      <c r="AC3" t="n">
        <v>392.0808280052312</v>
      </c>
      <c r="AD3" t="n">
        <v>316791.8237993558</v>
      </c>
      <c r="AE3" t="n">
        <v>433448.5491911784</v>
      </c>
      <c r="AF3" t="n">
        <v>8.6876943386732e-06</v>
      </c>
      <c r="AG3" t="n">
        <v>28</v>
      </c>
      <c r="AH3" t="n">
        <v>392080.8280052312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9.548299999999999</v>
      </c>
      <c r="E4" t="n">
        <v>10.47</v>
      </c>
      <c r="F4" t="n">
        <v>8.08</v>
      </c>
      <c r="G4" t="n">
        <v>16.72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</v>
      </c>
      <c r="N4" t="n">
        <v>9.84</v>
      </c>
      <c r="O4" t="n">
        <v>10278.32</v>
      </c>
      <c r="P4" t="n">
        <v>50.21</v>
      </c>
      <c r="Q4" t="n">
        <v>968.47</v>
      </c>
      <c r="R4" t="n">
        <v>42.8</v>
      </c>
      <c r="S4" t="n">
        <v>23.91</v>
      </c>
      <c r="T4" t="n">
        <v>8580.450000000001</v>
      </c>
      <c r="U4" t="n">
        <v>0.5600000000000001</v>
      </c>
      <c r="V4" t="n">
        <v>0.84</v>
      </c>
      <c r="W4" t="n">
        <v>1.16</v>
      </c>
      <c r="X4" t="n">
        <v>0.58</v>
      </c>
      <c r="Y4" t="n">
        <v>1</v>
      </c>
      <c r="Z4" t="n">
        <v>10</v>
      </c>
      <c r="AA4" t="n">
        <v>315.3025510483321</v>
      </c>
      <c r="AB4" t="n">
        <v>431.410860511151</v>
      </c>
      <c r="AC4" t="n">
        <v>390.2376134729114</v>
      </c>
      <c r="AD4" t="n">
        <v>315302.5510483321</v>
      </c>
      <c r="AE4" t="n">
        <v>431410.860511151</v>
      </c>
      <c r="AF4" t="n">
        <v>8.788853179983188e-06</v>
      </c>
      <c r="AG4" t="n">
        <v>28</v>
      </c>
      <c r="AH4" t="n">
        <v>390237.6134729115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9.5448</v>
      </c>
      <c r="E5" t="n">
        <v>10.48</v>
      </c>
      <c r="F5" t="n">
        <v>8.09</v>
      </c>
      <c r="G5" t="n">
        <v>16.73</v>
      </c>
      <c r="H5" t="n">
        <v>0.38</v>
      </c>
      <c r="I5" t="n">
        <v>29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50.4</v>
      </c>
      <c r="Q5" t="n">
        <v>968.47</v>
      </c>
      <c r="R5" t="n">
        <v>43</v>
      </c>
      <c r="S5" t="n">
        <v>23.91</v>
      </c>
      <c r="T5" t="n">
        <v>8681.42</v>
      </c>
      <c r="U5" t="n">
        <v>0.5600000000000001</v>
      </c>
      <c r="V5" t="n">
        <v>0.84</v>
      </c>
      <c r="W5" t="n">
        <v>1.16</v>
      </c>
      <c r="X5" t="n">
        <v>0.59</v>
      </c>
      <c r="Y5" t="n">
        <v>1</v>
      </c>
      <c r="Z5" t="n">
        <v>10</v>
      </c>
      <c r="AA5" t="n">
        <v>315.4551520187067</v>
      </c>
      <c r="AB5" t="n">
        <v>431.6196558910971</v>
      </c>
      <c r="AC5" t="n">
        <v>390.4264817148417</v>
      </c>
      <c r="AD5" t="n">
        <v>315455.1520187067</v>
      </c>
      <c r="AE5" t="n">
        <v>431619.6558910972</v>
      </c>
      <c r="AF5" t="n">
        <v>8.785631560833189e-06</v>
      </c>
      <c r="AG5" t="n">
        <v>28</v>
      </c>
      <c r="AH5" t="n">
        <v>390426.4817148417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8.443</v>
      </c>
      <c r="E2" t="n">
        <v>11.84</v>
      </c>
      <c r="F2" t="n">
        <v>8.59</v>
      </c>
      <c r="G2" t="n">
        <v>9.369999999999999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968.42</v>
      </c>
      <c r="R2" t="n">
        <v>59.33</v>
      </c>
      <c r="S2" t="n">
        <v>23.91</v>
      </c>
      <c r="T2" t="n">
        <v>16715.13</v>
      </c>
      <c r="U2" t="n">
        <v>0.4</v>
      </c>
      <c r="V2" t="n">
        <v>0.79</v>
      </c>
      <c r="W2" t="n">
        <v>1.18</v>
      </c>
      <c r="X2" t="n">
        <v>1.09</v>
      </c>
      <c r="Y2" t="n">
        <v>1</v>
      </c>
      <c r="Z2" t="n">
        <v>10</v>
      </c>
      <c r="AA2" t="n">
        <v>375.4574602929617</v>
      </c>
      <c r="AB2" t="n">
        <v>513.7174611869499</v>
      </c>
      <c r="AC2" t="n">
        <v>464.6889876982517</v>
      </c>
      <c r="AD2" t="n">
        <v>375457.4602929617</v>
      </c>
      <c r="AE2" t="n">
        <v>513717.4611869499</v>
      </c>
      <c r="AF2" t="n">
        <v>6.730083424198641e-06</v>
      </c>
      <c r="AG2" t="n">
        <v>31</v>
      </c>
      <c r="AH2" t="n">
        <v>464688.9876982517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8.852</v>
      </c>
      <c r="E3" t="n">
        <v>11.3</v>
      </c>
      <c r="F3" t="n">
        <v>8.33</v>
      </c>
      <c r="G3" t="n">
        <v>11.9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70.67</v>
      </c>
      <c r="Q3" t="n">
        <v>968.63</v>
      </c>
      <c r="R3" t="n">
        <v>51.64</v>
      </c>
      <c r="S3" t="n">
        <v>23.91</v>
      </c>
      <c r="T3" t="n">
        <v>12934.59</v>
      </c>
      <c r="U3" t="n">
        <v>0.46</v>
      </c>
      <c r="V3" t="n">
        <v>0.8100000000000001</v>
      </c>
      <c r="W3" t="n">
        <v>1.15</v>
      </c>
      <c r="X3" t="n">
        <v>0.83</v>
      </c>
      <c r="Y3" t="n">
        <v>1</v>
      </c>
      <c r="Z3" t="n">
        <v>10</v>
      </c>
      <c r="AA3" t="n">
        <v>358.8365412512237</v>
      </c>
      <c r="AB3" t="n">
        <v>490.9759864908469</v>
      </c>
      <c r="AC3" t="n">
        <v>444.1179274292847</v>
      </c>
      <c r="AD3" t="n">
        <v>358836.5412512237</v>
      </c>
      <c r="AE3" t="n">
        <v>490975.986490847</v>
      </c>
      <c r="AF3" t="n">
        <v>7.056105468554587e-06</v>
      </c>
      <c r="AG3" t="n">
        <v>30</v>
      </c>
      <c r="AH3" t="n">
        <v>444117.9274292847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9.1624</v>
      </c>
      <c r="E4" t="n">
        <v>10.91</v>
      </c>
      <c r="F4" t="n">
        <v>8.140000000000001</v>
      </c>
      <c r="G4" t="n">
        <v>14.81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66.56</v>
      </c>
      <c r="Q4" t="n">
        <v>968.37</v>
      </c>
      <c r="R4" t="n">
        <v>45.99</v>
      </c>
      <c r="S4" t="n">
        <v>23.91</v>
      </c>
      <c r="T4" t="n">
        <v>10156.3</v>
      </c>
      <c r="U4" t="n">
        <v>0.52</v>
      </c>
      <c r="V4" t="n">
        <v>0.83</v>
      </c>
      <c r="W4" t="n">
        <v>1.13</v>
      </c>
      <c r="X4" t="n">
        <v>0.65</v>
      </c>
      <c r="Y4" t="n">
        <v>1</v>
      </c>
      <c r="Z4" t="n">
        <v>10</v>
      </c>
      <c r="AA4" t="n">
        <v>343.8292185927751</v>
      </c>
      <c r="AB4" t="n">
        <v>470.4423055532088</v>
      </c>
      <c r="AC4" t="n">
        <v>425.5439521811326</v>
      </c>
      <c r="AD4" t="n">
        <v>343829.2185927751</v>
      </c>
      <c r="AE4" t="n">
        <v>470442.3055532088</v>
      </c>
      <c r="AF4" t="n">
        <v>7.303531489503451e-06</v>
      </c>
      <c r="AG4" t="n">
        <v>29</v>
      </c>
      <c r="AH4" t="n">
        <v>425543.9521811326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9.3992</v>
      </c>
      <c r="E5" t="n">
        <v>10.64</v>
      </c>
      <c r="F5" t="n">
        <v>8</v>
      </c>
      <c r="G5" t="n">
        <v>17.78</v>
      </c>
      <c r="H5" t="n">
        <v>0.28</v>
      </c>
      <c r="I5" t="n">
        <v>27</v>
      </c>
      <c r="J5" t="n">
        <v>108.37</v>
      </c>
      <c r="K5" t="n">
        <v>41.65</v>
      </c>
      <c r="L5" t="n">
        <v>1.75</v>
      </c>
      <c r="M5" t="n">
        <v>24</v>
      </c>
      <c r="N5" t="n">
        <v>14.97</v>
      </c>
      <c r="O5" t="n">
        <v>13599.17</v>
      </c>
      <c r="P5" t="n">
        <v>62.84</v>
      </c>
      <c r="Q5" t="n">
        <v>968.52</v>
      </c>
      <c r="R5" t="n">
        <v>41.22</v>
      </c>
      <c r="S5" t="n">
        <v>23.91</v>
      </c>
      <c r="T5" t="n">
        <v>7800.8</v>
      </c>
      <c r="U5" t="n">
        <v>0.58</v>
      </c>
      <c r="V5" t="n">
        <v>0.85</v>
      </c>
      <c r="W5" t="n">
        <v>1.13</v>
      </c>
      <c r="X5" t="n">
        <v>0.51</v>
      </c>
      <c r="Y5" t="n">
        <v>1</v>
      </c>
      <c r="Z5" t="n">
        <v>10</v>
      </c>
      <c r="AA5" t="n">
        <v>330.025663095112</v>
      </c>
      <c r="AB5" t="n">
        <v>451.5556719514167</v>
      </c>
      <c r="AC5" t="n">
        <v>408.4598323827387</v>
      </c>
      <c r="AD5" t="n">
        <v>330025.663095112</v>
      </c>
      <c r="AE5" t="n">
        <v>451555.6719514167</v>
      </c>
      <c r="AF5" t="n">
        <v>7.492289484866503e-06</v>
      </c>
      <c r="AG5" t="n">
        <v>28</v>
      </c>
      <c r="AH5" t="n">
        <v>408459.8323827387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9.5402</v>
      </c>
      <c r="E6" t="n">
        <v>10.48</v>
      </c>
      <c r="F6" t="n">
        <v>7.93</v>
      </c>
      <c r="G6" t="n">
        <v>20.7</v>
      </c>
      <c r="H6" t="n">
        <v>0.32</v>
      </c>
      <c r="I6" t="n">
        <v>23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59.5</v>
      </c>
      <c r="Q6" t="n">
        <v>968.6</v>
      </c>
      <c r="R6" t="n">
        <v>39.2</v>
      </c>
      <c r="S6" t="n">
        <v>23.91</v>
      </c>
      <c r="T6" t="n">
        <v>6812.35</v>
      </c>
      <c r="U6" t="n">
        <v>0.61</v>
      </c>
      <c r="V6" t="n">
        <v>0.85</v>
      </c>
      <c r="W6" t="n">
        <v>1.12</v>
      </c>
      <c r="X6" t="n">
        <v>0.44</v>
      </c>
      <c r="Y6" t="n">
        <v>1</v>
      </c>
      <c r="Z6" t="n">
        <v>10</v>
      </c>
      <c r="AA6" t="n">
        <v>327.0106450806391</v>
      </c>
      <c r="AB6" t="n">
        <v>447.4303912908075</v>
      </c>
      <c r="AC6" t="n">
        <v>404.7282627185103</v>
      </c>
      <c r="AD6" t="n">
        <v>327010.645080639</v>
      </c>
      <c r="AE6" t="n">
        <v>447430.3912908075</v>
      </c>
      <c r="AF6" t="n">
        <v>7.604683392578453e-06</v>
      </c>
      <c r="AG6" t="n">
        <v>28</v>
      </c>
      <c r="AH6" t="n">
        <v>404728.2627185103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9.599</v>
      </c>
      <c r="E7" t="n">
        <v>10.42</v>
      </c>
      <c r="F7" t="n">
        <v>7.92</v>
      </c>
      <c r="G7" t="n">
        <v>22.61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3</v>
      </c>
      <c r="N7" t="n">
        <v>15.1</v>
      </c>
      <c r="O7" t="n">
        <v>13677.51</v>
      </c>
      <c r="P7" t="n">
        <v>58.93</v>
      </c>
      <c r="Q7" t="n">
        <v>968.51</v>
      </c>
      <c r="R7" t="n">
        <v>38.07</v>
      </c>
      <c r="S7" t="n">
        <v>23.91</v>
      </c>
      <c r="T7" t="n">
        <v>6255.18</v>
      </c>
      <c r="U7" t="n">
        <v>0.63</v>
      </c>
      <c r="V7" t="n">
        <v>0.85</v>
      </c>
      <c r="W7" t="n">
        <v>1.13</v>
      </c>
      <c r="X7" t="n">
        <v>0.42</v>
      </c>
      <c r="Y7" t="n">
        <v>1</v>
      </c>
      <c r="Z7" t="n">
        <v>10</v>
      </c>
      <c r="AA7" t="n">
        <v>326.3034149677907</v>
      </c>
      <c r="AB7" t="n">
        <v>446.4627278496179</v>
      </c>
      <c r="AC7" t="n">
        <v>403.8529517180237</v>
      </c>
      <c r="AD7" t="n">
        <v>326303.4149677907</v>
      </c>
      <c r="AE7" t="n">
        <v>446462.7278496179</v>
      </c>
      <c r="AF7" t="n">
        <v>7.651554043454077e-06</v>
      </c>
      <c r="AG7" t="n">
        <v>28</v>
      </c>
      <c r="AH7" t="n">
        <v>403852.9517180237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9.586499999999999</v>
      </c>
      <c r="E8" t="n">
        <v>10.43</v>
      </c>
      <c r="F8" t="n">
        <v>7.93</v>
      </c>
      <c r="G8" t="n">
        <v>22.65</v>
      </c>
      <c r="H8" t="n">
        <v>0.4</v>
      </c>
      <c r="I8" t="n">
        <v>21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58.85</v>
      </c>
      <c r="Q8" t="n">
        <v>968.58</v>
      </c>
      <c r="R8" t="n">
        <v>38.35</v>
      </c>
      <c r="S8" t="n">
        <v>23.91</v>
      </c>
      <c r="T8" t="n">
        <v>6396.05</v>
      </c>
      <c r="U8" t="n">
        <v>0.62</v>
      </c>
      <c r="V8" t="n">
        <v>0.85</v>
      </c>
      <c r="W8" t="n">
        <v>1.14</v>
      </c>
      <c r="X8" t="n">
        <v>0.43</v>
      </c>
      <c r="Y8" t="n">
        <v>1</v>
      </c>
      <c r="Z8" t="n">
        <v>10</v>
      </c>
      <c r="AA8" t="n">
        <v>326.3624280947043</v>
      </c>
      <c r="AB8" t="n">
        <v>446.5434722133366</v>
      </c>
      <c r="AC8" t="n">
        <v>403.9259899529945</v>
      </c>
      <c r="AD8" t="n">
        <v>326362.4280947043</v>
      </c>
      <c r="AE8" t="n">
        <v>446543.4722133366</v>
      </c>
      <c r="AF8" t="n">
        <v>7.641590044543441e-06</v>
      </c>
      <c r="AG8" t="n">
        <v>28</v>
      </c>
      <c r="AH8" t="n">
        <v>403925.9899529945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9.599</v>
      </c>
      <c r="E9" t="n">
        <v>10.42</v>
      </c>
      <c r="F9" t="n">
        <v>7.92</v>
      </c>
      <c r="G9" t="n">
        <v>22.61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58.83</v>
      </c>
      <c r="Q9" t="n">
        <v>968.52</v>
      </c>
      <c r="R9" t="n">
        <v>37.98</v>
      </c>
      <c r="S9" t="n">
        <v>23.91</v>
      </c>
      <c r="T9" t="n">
        <v>6211.64</v>
      </c>
      <c r="U9" t="n">
        <v>0.63</v>
      </c>
      <c r="V9" t="n">
        <v>0.85</v>
      </c>
      <c r="W9" t="n">
        <v>1.14</v>
      </c>
      <c r="X9" t="n">
        <v>0.42</v>
      </c>
      <c r="Y9" t="n">
        <v>1</v>
      </c>
      <c r="Z9" t="n">
        <v>10</v>
      </c>
      <c r="AA9" t="n">
        <v>326.2467219938667</v>
      </c>
      <c r="AB9" t="n">
        <v>446.3851580215776</v>
      </c>
      <c r="AC9" t="n">
        <v>403.7827850455017</v>
      </c>
      <c r="AD9" t="n">
        <v>326246.7219938667</v>
      </c>
      <c r="AE9" t="n">
        <v>446385.1580215776</v>
      </c>
      <c r="AF9" t="n">
        <v>7.651554043454077e-06</v>
      </c>
      <c r="AG9" t="n">
        <v>28</v>
      </c>
      <c r="AH9" t="n">
        <v>403782.7850455017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5.129</v>
      </c>
      <c r="E2" t="n">
        <v>19.5</v>
      </c>
      <c r="F2" t="n">
        <v>10.07</v>
      </c>
      <c r="G2" t="n">
        <v>4.83</v>
      </c>
      <c r="H2" t="n">
        <v>0.06</v>
      </c>
      <c r="I2" t="n">
        <v>125</v>
      </c>
      <c r="J2" t="n">
        <v>274.09</v>
      </c>
      <c r="K2" t="n">
        <v>60.56</v>
      </c>
      <c r="L2" t="n">
        <v>1</v>
      </c>
      <c r="M2" t="n">
        <v>123</v>
      </c>
      <c r="N2" t="n">
        <v>72.53</v>
      </c>
      <c r="O2" t="n">
        <v>34038.11</v>
      </c>
      <c r="P2" t="n">
        <v>172.53</v>
      </c>
      <c r="Q2" t="n">
        <v>968.8099999999999</v>
      </c>
      <c r="R2" t="n">
        <v>105.62</v>
      </c>
      <c r="S2" t="n">
        <v>23.91</v>
      </c>
      <c r="T2" t="n">
        <v>39509.34</v>
      </c>
      <c r="U2" t="n">
        <v>0.23</v>
      </c>
      <c r="V2" t="n">
        <v>0.67</v>
      </c>
      <c r="W2" t="n">
        <v>1.3</v>
      </c>
      <c r="X2" t="n">
        <v>2.57</v>
      </c>
      <c r="Y2" t="n">
        <v>1</v>
      </c>
      <c r="Z2" t="n">
        <v>10</v>
      </c>
      <c r="AA2" t="n">
        <v>782.9930904070255</v>
      </c>
      <c r="AB2" t="n">
        <v>1071.325689512104</v>
      </c>
      <c r="AC2" t="n">
        <v>969.0798693201167</v>
      </c>
      <c r="AD2" t="n">
        <v>782993.0904070255</v>
      </c>
      <c r="AE2" t="n">
        <v>1071325.689512104</v>
      </c>
      <c r="AF2" t="n">
        <v>2.698901980178672e-06</v>
      </c>
      <c r="AG2" t="n">
        <v>51</v>
      </c>
      <c r="AH2" t="n">
        <v>969079.8693201167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5.834</v>
      </c>
      <c r="E3" t="n">
        <v>17.14</v>
      </c>
      <c r="F3" t="n">
        <v>9.380000000000001</v>
      </c>
      <c r="G3" t="n">
        <v>6.05</v>
      </c>
      <c r="H3" t="n">
        <v>0.08</v>
      </c>
      <c r="I3" t="n">
        <v>93</v>
      </c>
      <c r="J3" t="n">
        <v>274.57</v>
      </c>
      <c r="K3" t="n">
        <v>60.56</v>
      </c>
      <c r="L3" t="n">
        <v>1.25</v>
      </c>
      <c r="M3" t="n">
        <v>91</v>
      </c>
      <c r="N3" t="n">
        <v>72.76000000000001</v>
      </c>
      <c r="O3" t="n">
        <v>34097.72</v>
      </c>
      <c r="P3" t="n">
        <v>160.03</v>
      </c>
      <c r="Q3" t="n">
        <v>968.54</v>
      </c>
      <c r="R3" t="n">
        <v>84.45999999999999</v>
      </c>
      <c r="S3" t="n">
        <v>23.91</v>
      </c>
      <c r="T3" t="n">
        <v>29093.41</v>
      </c>
      <c r="U3" t="n">
        <v>0.28</v>
      </c>
      <c r="V3" t="n">
        <v>0.72</v>
      </c>
      <c r="W3" t="n">
        <v>1.23</v>
      </c>
      <c r="X3" t="n">
        <v>1.88</v>
      </c>
      <c r="Y3" t="n">
        <v>1</v>
      </c>
      <c r="Z3" t="n">
        <v>10</v>
      </c>
      <c r="AA3" t="n">
        <v>673.3142531314857</v>
      </c>
      <c r="AB3" t="n">
        <v>921.2582656629072</v>
      </c>
      <c r="AC3" t="n">
        <v>833.3346697821352</v>
      </c>
      <c r="AD3" t="n">
        <v>673314.2531314857</v>
      </c>
      <c r="AE3" t="n">
        <v>921258.2656629072</v>
      </c>
      <c r="AF3" t="n">
        <v>3.069876028926178e-06</v>
      </c>
      <c r="AG3" t="n">
        <v>45</v>
      </c>
      <c r="AH3" t="n">
        <v>833334.6697821352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6.352</v>
      </c>
      <c r="E4" t="n">
        <v>15.74</v>
      </c>
      <c r="F4" t="n">
        <v>8.98</v>
      </c>
      <c r="G4" t="n">
        <v>7.28</v>
      </c>
      <c r="H4" t="n">
        <v>0.1</v>
      </c>
      <c r="I4" t="n">
        <v>74</v>
      </c>
      <c r="J4" t="n">
        <v>275.05</v>
      </c>
      <c r="K4" t="n">
        <v>60.56</v>
      </c>
      <c r="L4" t="n">
        <v>1.5</v>
      </c>
      <c r="M4" t="n">
        <v>72</v>
      </c>
      <c r="N4" t="n">
        <v>73</v>
      </c>
      <c r="O4" t="n">
        <v>34157.42</v>
      </c>
      <c r="P4" t="n">
        <v>152.31</v>
      </c>
      <c r="Q4" t="n">
        <v>968.48</v>
      </c>
      <c r="R4" t="n">
        <v>71.69</v>
      </c>
      <c r="S4" t="n">
        <v>23.91</v>
      </c>
      <c r="T4" t="n">
        <v>22800.04</v>
      </c>
      <c r="U4" t="n">
        <v>0.33</v>
      </c>
      <c r="V4" t="n">
        <v>0.75</v>
      </c>
      <c r="W4" t="n">
        <v>1.2</v>
      </c>
      <c r="X4" t="n">
        <v>1.48</v>
      </c>
      <c r="Y4" t="n">
        <v>1</v>
      </c>
      <c r="Z4" t="n">
        <v>10</v>
      </c>
      <c r="AA4" t="n">
        <v>605.7965727539374</v>
      </c>
      <c r="AB4" t="n">
        <v>828.8775967005115</v>
      </c>
      <c r="AC4" t="n">
        <v>749.7706822084273</v>
      </c>
      <c r="AD4" t="n">
        <v>605796.5727539374</v>
      </c>
      <c r="AE4" t="n">
        <v>828877.5967005115</v>
      </c>
      <c r="AF4" t="n">
        <v>3.342449868998815e-06</v>
      </c>
      <c r="AG4" t="n">
        <v>41</v>
      </c>
      <c r="AH4" t="n">
        <v>749770.6822084272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6.7174</v>
      </c>
      <c r="E5" t="n">
        <v>14.89</v>
      </c>
      <c r="F5" t="n">
        <v>8.75</v>
      </c>
      <c r="G5" t="n">
        <v>8.470000000000001</v>
      </c>
      <c r="H5" t="n">
        <v>0.11</v>
      </c>
      <c r="I5" t="n">
        <v>62</v>
      </c>
      <c r="J5" t="n">
        <v>275.54</v>
      </c>
      <c r="K5" t="n">
        <v>60.56</v>
      </c>
      <c r="L5" t="n">
        <v>1.75</v>
      </c>
      <c r="M5" t="n">
        <v>60</v>
      </c>
      <c r="N5" t="n">
        <v>73.23</v>
      </c>
      <c r="O5" t="n">
        <v>34217.22</v>
      </c>
      <c r="P5" t="n">
        <v>147.78</v>
      </c>
      <c r="Q5" t="n">
        <v>968.54</v>
      </c>
      <c r="R5" t="n">
        <v>64.48999999999999</v>
      </c>
      <c r="S5" t="n">
        <v>23.91</v>
      </c>
      <c r="T5" t="n">
        <v>19262.4</v>
      </c>
      <c r="U5" t="n">
        <v>0.37</v>
      </c>
      <c r="V5" t="n">
        <v>0.77</v>
      </c>
      <c r="W5" t="n">
        <v>1.18</v>
      </c>
      <c r="X5" t="n">
        <v>1.25</v>
      </c>
      <c r="Y5" t="n">
        <v>1</v>
      </c>
      <c r="Z5" t="n">
        <v>10</v>
      </c>
      <c r="AA5" t="n">
        <v>570.0500680567824</v>
      </c>
      <c r="AB5" t="n">
        <v>779.9676519493773</v>
      </c>
      <c r="AC5" t="n">
        <v>705.5286339388028</v>
      </c>
      <c r="AD5" t="n">
        <v>570050.0680567824</v>
      </c>
      <c r="AE5" t="n">
        <v>779967.6519493774</v>
      </c>
      <c r="AF5" t="n">
        <v>3.534724929158161e-06</v>
      </c>
      <c r="AG5" t="n">
        <v>39</v>
      </c>
      <c r="AH5" t="n">
        <v>705528.6339388029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7.0373</v>
      </c>
      <c r="E6" t="n">
        <v>14.21</v>
      </c>
      <c r="F6" t="n">
        <v>8.539999999999999</v>
      </c>
      <c r="G6" t="n">
        <v>9.67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143.53</v>
      </c>
      <c r="Q6" t="n">
        <v>968.5</v>
      </c>
      <c r="R6" t="n">
        <v>58.13</v>
      </c>
      <c r="S6" t="n">
        <v>23.91</v>
      </c>
      <c r="T6" t="n">
        <v>16126.04</v>
      </c>
      <c r="U6" t="n">
        <v>0.41</v>
      </c>
      <c r="V6" t="n">
        <v>0.79</v>
      </c>
      <c r="W6" t="n">
        <v>1.17</v>
      </c>
      <c r="X6" t="n">
        <v>1.04</v>
      </c>
      <c r="Y6" t="n">
        <v>1</v>
      </c>
      <c r="Z6" t="n">
        <v>10</v>
      </c>
      <c r="AA6" t="n">
        <v>547.3751110607502</v>
      </c>
      <c r="AB6" t="n">
        <v>748.9427754389046</v>
      </c>
      <c r="AC6" t="n">
        <v>677.4647280988021</v>
      </c>
      <c r="AD6" t="n">
        <v>547375.1110607502</v>
      </c>
      <c r="AE6" t="n">
        <v>748942.7754389046</v>
      </c>
      <c r="AF6" t="n">
        <v>3.703057692554371e-06</v>
      </c>
      <c r="AG6" t="n">
        <v>38</v>
      </c>
      <c r="AH6" t="n">
        <v>677464.728098802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7.2994</v>
      </c>
      <c r="E7" t="n">
        <v>13.7</v>
      </c>
      <c r="F7" t="n">
        <v>8.4</v>
      </c>
      <c r="G7" t="n">
        <v>10.95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140.32</v>
      </c>
      <c r="Q7" t="n">
        <v>968.52</v>
      </c>
      <c r="R7" t="n">
        <v>53.69</v>
      </c>
      <c r="S7" t="n">
        <v>23.91</v>
      </c>
      <c r="T7" t="n">
        <v>13940.62</v>
      </c>
      <c r="U7" t="n">
        <v>0.45</v>
      </c>
      <c r="V7" t="n">
        <v>0.8100000000000001</v>
      </c>
      <c r="W7" t="n">
        <v>1.15</v>
      </c>
      <c r="X7" t="n">
        <v>0.9</v>
      </c>
      <c r="Y7" t="n">
        <v>1</v>
      </c>
      <c r="Z7" t="n">
        <v>10</v>
      </c>
      <c r="AA7" t="n">
        <v>518.1233617013883</v>
      </c>
      <c r="AB7" t="n">
        <v>708.9192414693226</v>
      </c>
      <c r="AC7" t="n">
        <v>641.2609840378941</v>
      </c>
      <c r="AD7" t="n">
        <v>518123.3617013883</v>
      </c>
      <c r="AE7" t="n">
        <v>708919.2414693226</v>
      </c>
      <c r="AF7" t="n">
        <v>3.840975845996529e-06</v>
      </c>
      <c r="AG7" t="n">
        <v>36</v>
      </c>
      <c r="AH7" t="n">
        <v>641260.9840378941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7.4939</v>
      </c>
      <c r="E8" t="n">
        <v>13.34</v>
      </c>
      <c r="F8" t="n">
        <v>8.300000000000001</v>
      </c>
      <c r="G8" t="n">
        <v>12.15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138.09</v>
      </c>
      <c r="Q8" t="n">
        <v>968.34</v>
      </c>
      <c r="R8" t="n">
        <v>50.8</v>
      </c>
      <c r="S8" t="n">
        <v>23.91</v>
      </c>
      <c r="T8" t="n">
        <v>12519.97</v>
      </c>
      <c r="U8" t="n">
        <v>0.47</v>
      </c>
      <c r="V8" t="n">
        <v>0.8100000000000001</v>
      </c>
      <c r="W8" t="n">
        <v>1.15</v>
      </c>
      <c r="X8" t="n">
        <v>0.8100000000000001</v>
      </c>
      <c r="Y8" t="n">
        <v>1</v>
      </c>
      <c r="Z8" t="n">
        <v>10</v>
      </c>
      <c r="AA8" t="n">
        <v>501.8372363460809</v>
      </c>
      <c r="AB8" t="n">
        <v>686.6358462650489</v>
      </c>
      <c r="AC8" t="n">
        <v>621.1042847969748</v>
      </c>
      <c r="AD8" t="n">
        <v>501837.2363460809</v>
      </c>
      <c r="AE8" t="n">
        <v>686635.846265049</v>
      </c>
      <c r="AF8" t="n">
        <v>3.943322587104884e-06</v>
      </c>
      <c r="AG8" t="n">
        <v>35</v>
      </c>
      <c r="AH8" t="n">
        <v>621104.2847969747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7.6623</v>
      </c>
      <c r="E9" t="n">
        <v>13.05</v>
      </c>
      <c r="F9" t="n">
        <v>8.220000000000001</v>
      </c>
      <c r="G9" t="n">
        <v>13.33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135.85</v>
      </c>
      <c r="Q9" t="n">
        <v>968.58</v>
      </c>
      <c r="R9" t="n">
        <v>47.88</v>
      </c>
      <c r="S9" t="n">
        <v>23.91</v>
      </c>
      <c r="T9" t="n">
        <v>11083.3</v>
      </c>
      <c r="U9" t="n">
        <v>0.5</v>
      </c>
      <c r="V9" t="n">
        <v>0.82</v>
      </c>
      <c r="W9" t="n">
        <v>1.15</v>
      </c>
      <c r="X9" t="n">
        <v>0.72</v>
      </c>
      <c r="Y9" t="n">
        <v>1</v>
      </c>
      <c r="Z9" t="n">
        <v>10</v>
      </c>
      <c r="AA9" t="n">
        <v>486.457658465997</v>
      </c>
      <c r="AB9" t="n">
        <v>665.5928293104283</v>
      </c>
      <c r="AC9" t="n">
        <v>602.0695838464434</v>
      </c>
      <c r="AD9" t="n">
        <v>486457.658465997</v>
      </c>
      <c r="AE9" t="n">
        <v>665592.8293104284</v>
      </c>
      <c r="AF9" t="n">
        <v>4.031935395344714e-06</v>
      </c>
      <c r="AG9" t="n">
        <v>34</v>
      </c>
      <c r="AH9" t="n">
        <v>602069.5838464433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7.8339</v>
      </c>
      <c r="E10" t="n">
        <v>12.76</v>
      </c>
      <c r="F10" t="n">
        <v>8.140000000000001</v>
      </c>
      <c r="G10" t="n">
        <v>14.8</v>
      </c>
      <c r="H10" t="n">
        <v>0.19</v>
      </c>
      <c r="I10" t="n">
        <v>33</v>
      </c>
      <c r="J10" t="n">
        <v>277.97</v>
      </c>
      <c r="K10" t="n">
        <v>60.56</v>
      </c>
      <c r="L10" t="n">
        <v>3</v>
      </c>
      <c r="M10" t="n">
        <v>31</v>
      </c>
      <c r="N10" t="n">
        <v>74.42</v>
      </c>
      <c r="O10" t="n">
        <v>34517.57</v>
      </c>
      <c r="P10" t="n">
        <v>133.94</v>
      </c>
      <c r="Q10" t="n">
        <v>968.4</v>
      </c>
      <c r="R10" t="n">
        <v>45.79</v>
      </c>
      <c r="S10" t="n">
        <v>23.91</v>
      </c>
      <c r="T10" t="n">
        <v>10057.89</v>
      </c>
      <c r="U10" t="n">
        <v>0.52</v>
      </c>
      <c r="V10" t="n">
        <v>0.83</v>
      </c>
      <c r="W10" t="n">
        <v>1.13</v>
      </c>
      <c r="X10" t="n">
        <v>0.64</v>
      </c>
      <c r="Y10" t="n">
        <v>1</v>
      </c>
      <c r="Z10" t="n">
        <v>10</v>
      </c>
      <c r="AA10" t="n">
        <v>481.5505602104413</v>
      </c>
      <c r="AB10" t="n">
        <v>658.8787209912808</v>
      </c>
      <c r="AC10" t="n">
        <v>595.996260601965</v>
      </c>
      <c r="AD10" t="n">
        <v>481550.5602104414</v>
      </c>
      <c r="AE10" t="n">
        <v>658878.7209912809</v>
      </c>
      <c r="AF10" t="n">
        <v>4.12223205742283e-06</v>
      </c>
      <c r="AG10" t="n">
        <v>34</v>
      </c>
      <c r="AH10" t="n">
        <v>595996.260601965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7.9189</v>
      </c>
      <c r="E11" t="n">
        <v>12.63</v>
      </c>
      <c r="F11" t="n">
        <v>8.109999999999999</v>
      </c>
      <c r="G11" t="n">
        <v>15.69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132.78</v>
      </c>
      <c r="Q11" t="n">
        <v>968.54</v>
      </c>
      <c r="R11" t="n">
        <v>44.51</v>
      </c>
      <c r="S11" t="n">
        <v>23.91</v>
      </c>
      <c r="T11" t="n">
        <v>9425.92</v>
      </c>
      <c r="U11" t="n">
        <v>0.54</v>
      </c>
      <c r="V11" t="n">
        <v>0.83</v>
      </c>
      <c r="W11" t="n">
        <v>1.13</v>
      </c>
      <c r="X11" t="n">
        <v>0.61</v>
      </c>
      <c r="Y11" t="n">
        <v>1</v>
      </c>
      <c r="Z11" t="n">
        <v>10</v>
      </c>
      <c r="AA11" t="n">
        <v>469.0332149239823</v>
      </c>
      <c r="AB11" t="n">
        <v>641.7519369440477</v>
      </c>
      <c r="AC11" t="n">
        <v>580.5040327866075</v>
      </c>
      <c r="AD11" t="n">
        <v>469033.2149239823</v>
      </c>
      <c r="AE11" t="n">
        <v>641751.9369440477</v>
      </c>
      <c r="AF11" t="n">
        <v>4.166959425002316e-06</v>
      </c>
      <c r="AG11" t="n">
        <v>33</v>
      </c>
      <c r="AH11" t="n">
        <v>580504.0327866075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8.072699999999999</v>
      </c>
      <c r="E12" t="n">
        <v>12.39</v>
      </c>
      <c r="F12" t="n">
        <v>8.02</v>
      </c>
      <c r="G12" t="n">
        <v>17.19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130.74</v>
      </c>
      <c r="Q12" t="n">
        <v>968.37</v>
      </c>
      <c r="R12" t="n">
        <v>42.04</v>
      </c>
      <c r="S12" t="n">
        <v>23.91</v>
      </c>
      <c r="T12" t="n">
        <v>8203.559999999999</v>
      </c>
      <c r="U12" t="n">
        <v>0.57</v>
      </c>
      <c r="V12" t="n">
        <v>0.84</v>
      </c>
      <c r="W12" t="n">
        <v>1.13</v>
      </c>
      <c r="X12" t="n">
        <v>0.53</v>
      </c>
      <c r="Y12" t="n">
        <v>1</v>
      </c>
      <c r="Z12" t="n">
        <v>10</v>
      </c>
      <c r="AA12" t="n">
        <v>464.5854977917667</v>
      </c>
      <c r="AB12" t="n">
        <v>635.666374144319</v>
      </c>
      <c r="AC12" t="n">
        <v>574.9992675593438</v>
      </c>
      <c r="AD12" t="n">
        <v>464585.4977917667</v>
      </c>
      <c r="AE12" t="n">
        <v>635666.374144319</v>
      </c>
      <c r="AF12" t="n">
        <v>4.247889650104964e-06</v>
      </c>
      <c r="AG12" t="n">
        <v>33</v>
      </c>
      <c r="AH12" t="n">
        <v>574999.2675593438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8.167</v>
      </c>
      <c r="E13" t="n">
        <v>12.24</v>
      </c>
      <c r="F13" t="n">
        <v>7.99</v>
      </c>
      <c r="G13" t="n">
        <v>18.43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968.4</v>
      </c>
      <c r="R13" t="n">
        <v>40.98</v>
      </c>
      <c r="S13" t="n">
        <v>23.91</v>
      </c>
      <c r="T13" t="n">
        <v>7683.74</v>
      </c>
      <c r="U13" t="n">
        <v>0.58</v>
      </c>
      <c r="V13" t="n">
        <v>0.85</v>
      </c>
      <c r="W13" t="n">
        <v>1.12</v>
      </c>
      <c r="X13" t="n">
        <v>0.49</v>
      </c>
      <c r="Y13" t="n">
        <v>1</v>
      </c>
      <c r="Z13" t="n">
        <v>10</v>
      </c>
      <c r="AA13" t="n">
        <v>451.7914237655918</v>
      </c>
      <c r="AB13" t="n">
        <v>618.1609576269964</v>
      </c>
      <c r="AC13" t="n">
        <v>559.164543425428</v>
      </c>
      <c r="AD13" t="n">
        <v>451791.4237655919</v>
      </c>
      <c r="AE13" t="n">
        <v>618160.9576269963</v>
      </c>
      <c r="AF13" t="n">
        <v>4.297510717901972e-06</v>
      </c>
      <c r="AG13" t="n">
        <v>32</v>
      </c>
      <c r="AH13" t="n">
        <v>559164.543425428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8.2719</v>
      </c>
      <c r="E14" t="n">
        <v>12.09</v>
      </c>
      <c r="F14" t="n">
        <v>7.93</v>
      </c>
      <c r="G14" t="n">
        <v>19.84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</v>
      </c>
      <c r="Q14" t="n">
        <v>968.42</v>
      </c>
      <c r="R14" t="n">
        <v>39.34</v>
      </c>
      <c r="S14" t="n">
        <v>23.91</v>
      </c>
      <c r="T14" t="n">
        <v>6874.66</v>
      </c>
      <c r="U14" t="n">
        <v>0.61</v>
      </c>
      <c r="V14" t="n">
        <v>0.85</v>
      </c>
      <c r="W14" t="n">
        <v>1.11</v>
      </c>
      <c r="X14" t="n">
        <v>0.44</v>
      </c>
      <c r="Y14" t="n">
        <v>1</v>
      </c>
      <c r="Z14" t="n">
        <v>10</v>
      </c>
      <c r="AA14" t="n">
        <v>448.8773926534323</v>
      </c>
      <c r="AB14" t="n">
        <v>614.17385170136</v>
      </c>
      <c r="AC14" t="n">
        <v>555.5579612933963</v>
      </c>
      <c r="AD14" t="n">
        <v>448877.3926534323</v>
      </c>
      <c r="AE14" t="n">
        <v>614173.8517013601</v>
      </c>
      <c r="AF14" t="n">
        <v>4.352709551538302e-06</v>
      </c>
      <c r="AG14" t="n">
        <v>32</v>
      </c>
      <c r="AH14" t="n">
        <v>555557.9612933963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8.3156</v>
      </c>
      <c r="E15" t="n">
        <v>12.03</v>
      </c>
      <c r="F15" t="n">
        <v>7.92</v>
      </c>
      <c r="G15" t="n">
        <v>20.67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126.87</v>
      </c>
      <c r="Q15" t="n">
        <v>968.42</v>
      </c>
      <c r="R15" t="n">
        <v>38.91</v>
      </c>
      <c r="S15" t="n">
        <v>23.91</v>
      </c>
      <c r="T15" t="n">
        <v>6664.57</v>
      </c>
      <c r="U15" t="n">
        <v>0.61</v>
      </c>
      <c r="V15" t="n">
        <v>0.85</v>
      </c>
      <c r="W15" t="n">
        <v>1.12</v>
      </c>
      <c r="X15" t="n">
        <v>0.43</v>
      </c>
      <c r="Y15" t="n">
        <v>1</v>
      </c>
      <c r="Z15" t="n">
        <v>10</v>
      </c>
      <c r="AA15" t="n">
        <v>447.6211858622189</v>
      </c>
      <c r="AB15" t="n">
        <v>612.4550541496895</v>
      </c>
      <c r="AC15" t="n">
        <v>554.0032033677096</v>
      </c>
      <c r="AD15" t="n">
        <v>447621.1858622188</v>
      </c>
      <c r="AE15" t="n">
        <v>612455.0541496895</v>
      </c>
      <c r="AF15" t="n">
        <v>4.375704680517403e-06</v>
      </c>
      <c r="AG15" t="n">
        <v>32</v>
      </c>
      <c r="AH15" t="n">
        <v>554003.2033677096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8.4063</v>
      </c>
      <c r="E16" t="n">
        <v>11.9</v>
      </c>
      <c r="F16" t="n">
        <v>7.9</v>
      </c>
      <c r="G16" t="n">
        <v>22.57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125.77</v>
      </c>
      <c r="Q16" t="n">
        <v>968.3200000000001</v>
      </c>
      <c r="R16" t="n">
        <v>38.14</v>
      </c>
      <c r="S16" t="n">
        <v>23.91</v>
      </c>
      <c r="T16" t="n">
        <v>6293.04</v>
      </c>
      <c r="U16" t="n">
        <v>0.63</v>
      </c>
      <c r="V16" t="n">
        <v>0.86</v>
      </c>
      <c r="W16" t="n">
        <v>1.11</v>
      </c>
      <c r="X16" t="n">
        <v>0.4</v>
      </c>
      <c r="Y16" t="n">
        <v>1</v>
      </c>
      <c r="Z16" t="n">
        <v>10</v>
      </c>
      <c r="AA16" t="n">
        <v>435.3912696927527</v>
      </c>
      <c r="AB16" t="n">
        <v>595.7215433008038</v>
      </c>
      <c r="AC16" t="n">
        <v>538.8667153086116</v>
      </c>
      <c r="AD16" t="n">
        <v>435391.2696927527</v>
      </c>
      <c r="AE16" t="n">
        <v>595721.5433008038</v>
      </c>
      <c r="AF16" t="n">
        <v>4.423431412746338e-06</v>
      </c>
      <c r="AG16" t="n">
        <v>31</v>
      </c>
      <c r="AH16" t="n">
        <v>538866.7153086115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8.464399999999999</v>
      </c>
      <c r="E17" t="n">
        <v>11.81</v>
      </c>
      <c r="F17" t="n">
        <v>7.87</v>
      </c>
      <c r="G17" t="n">
        <v>23.61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124.72</v>
      </c>
      <c r="Q17" t="n">
        <v>968.3200000000001</v>
      </c>
      <c r="R17" t="n">
        <v>37.28</v>
      </c>
      <c r="S17" t="n">
        <v>23.91</v>
      </c>
      <c r="T17" t="n">
        <v>5866.76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433.7224439084386</v>
      </c>
      <c r="AB17" t="n">
        <v>593.4381822393078</v>
      </c>
      <c r="AC17" t="n">
        <v>536.8012750221073</v>
      </c>
      <c r="AD17" t="n">
        <v>433722.4439084386</v>
      </c>
      <c r="AE17" t="n">
        <v>593438.1822393078</v>
      </c>
      <c r="AF17" t="n">
        <v>4.454003883997728e-06</v>
      </c>
      <c r="AG17" t="n">
        <v>31</v>
      </c>
      <c r="AH17" t="n">
        <v>536801.2750221073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8.5137</v>
      </c>
      <c r="E18" t="n">
        <v>11.75</v>
      </c>
      <c r="F18" t="n">
        <v>7.85</v>
      </c>
      <c r="G18" t="n">
        <v>24.8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123.32</v>
      </c>
      <c r="Q18" t="n">
        <v>968.46</v>
      </c>
      <c r="R18" t="n">
        <v>36.53</v>
      </c>
      <c r="S18" t="n">
        <v>23.91</v>
      </c>
      <c r="T18" t="n">
        <v>5497.71</v>
      </c>
      <c r="U18" t="n">
        <v>0.65</v>
      </c>
      <c r="V18" t="n">
        <v>0.86</v>
      </c>
      <c r="W18" t="n">
        <v>1.12</v>
      </c>
      <c r="X18" t="n">
        <v>0.36</v>
      </c>
      <c r="Y18" t="n">
        <v>1</v>
      </c>
      <c r="Z18" t="n">
        <v>10</v>
      </c>
      <c r="AA18" t="n">
        <v>432.02675581123</v>
      </c>
      <c r="AB18" t="n">
        <v>591.1180669762279</v>
      </c>
      <c r="AC18" t="n">
        <v>534.7025883034335</v>
      </c>
      <c r="AD18" t="n">
        <v>432026.75581123</v>
      </c>
      <c r="AE18" t="n">
        <v>591118.0669762278</v>
      </c>
      <c r="AF18" t="n">
        <v>4.479945757193831e-06</v>
      </c>
      <c r="AG18" t="n">
        <v>31</v>
      </c>
      <c r="AH18" t="n">
        <v>534702.5883034335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8.559200000000001</v>
      </c>
      <c r="E19" t="n">
        <v>11.68</v>
      </c>
      <c r="F19" t="n">
        <v>7.84</v>
      </c>
      <c r="G19" t="n">
        <v>26.14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122.48</v>
      </c>
      <c r="Q19" t="n">
        <v>968.3200000000001</v>
      </c>
      <c r="R19" t="n">
        <v>36.3</v>
      </c>
      <c r="S19" t="n">
        <v>23.91</v>
      </c>
      <c r="T19" t="n">
        <v>5386.66</v>
      </c>
      <c r="U19" t="n">
        <v>0.66</v>
      </c>
      <c r="V19" t="n">
        <v>0.86</v>
      </c>
      <c r="W19" t="n">
        <v>1.11</v>
      </c>
      <c r="X19" t="n">
        <v>0.35</v>
      </c>
      <c r="Y19" t="n">
        <v>1</v>
      </c>
      <c r="Z19" t="n">
        <v>10</v>
      </c>
      <c r="AA19" t="n">
        <v>430.8095416805468</v>
      </c>
      <c r="AB19" t="n">
        <v>589.4526209029294</v>
      </c>
      <c r="AC19" t="n">
        <v>533.1960900659026</v>
      </c>
      <c r="AD19" t="n">
        <v>430809.5416805468</v>
      </c>
      <c r="AE19" t="n">
        <v>589452.6209029295</v>
      </c>
      <c r="AF19" t="n">
        <v>4.503888053956968e-06</v>
      </c>
      <c r="AG19" t="n">
        <v>31</v>
      </c>
      <c r="AH19" t="n">
        <v>533196.0900659026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8.608499999999999</v>
      </c>
      <c r="E20" t="n">
        <v>11.62</v>
      </c>
      <c r="F20" t="n">
        <v>7.83</v>
      </c>
      <c r="G20" t="n">
        <v>27.63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121.38</v>
      </c>
      <c r="Q20" t="n">
        <v>968.48</v>
      </c>
      <c r="R20" t="n">
        <v>36</v>
      </c>
      <c r="S20" t="n">
        <v>23.91</v>
      </c>
      <c r="T20" t="n">
        <v>5241.99</v>
      </c>
      <c r="U20" t="n">
        <v>0.66</v>
      </c>
      <c r="V20" t="n">
        <v>0.86</v>
      </c>
      <c r="W20" t="n">
        <v>1.11</v>
      </c>
      <c r="X20" t="n">
        <v>0.33</v>
      </c>
      <c r="Y20" t="n">
        <v>1</v>
      </c>
      <c r="Z20" t="n">
        <v>10</v>
      </c>
      <c r="AA20" t="n">
        <v>429.3894019715293</v>
      </c>
      <c r="AB20" t="n">
        <v>587.5095231009095</v>
      </c>
      <c r="AC20" t="n">
        <v>531.4384387909524</v>
      </c>
      <c r="AD20" t="n">
        <v>429389.4019715292</v>
      </c>
      <c r="AE20" t="n">
        <v>587509.5231009095</v>
      </c>
      <c r="AF20" t="n">
        <v>4.52982992715307e-06</v>
      </c>
      <c r="AG20" t="n">
        <v>31</v>
      </c>
      <c r="AH20" t="n">
        <v>531438.4387909524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8.6701</v>
      </c>
      <c r="E21" t="n">
        <v>11.53</v>
      </c>
      <c r="F21" t="n">
        <v>7.8</v>
      </c>
      <c r="G21" t="n">
        <v>29.24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120.28</v>
      </c>
      <c r="Q21" t="n">
        <v>968.39</v>
      </c>
      <c r="R21" t="n">
        <v>34.96</v>
      </c>
      <c r="S21" t="n">
        <v>23.91</v>
      </c>
      <c r="T21" t="n">
        <v>4723.55</v>
      </c>
      <c r="U21" t="n">
        <v>0.68</v>
      </c>
      <c r="V21" t="n">
        <v>0.87</v>
      </c>
      <c r="W21" t="n">
        <v>1.11</v>
      </c>
      <c r="X21" t="n">
        <v>0.3</v>
      </c>
      <c r="Y21" t="n">
        <v>1</v>
      </c>
      <c r="Z21" t="n">
        <v>10</v>
      </c>
      <c r="AA21" t="n">
        <v>427.7220536227338</v>
      </c>
      <c r="AB21" t="n">
        <v>585.2281835318699</v>
      </c>
      <c r="AC21" t="n">
        <v>529.3748270685018</v>
      </c>
      <c r="AD21" t="n">
        <v>427722.0536227338</v>
      </c>
      <c r="AE21" t="n">
        <v>585228.1835318699</v>
      </c>
      <c r="AF21" t="n">
        <v>4.562244113540086e-06</v>
      </c>
      <c r="AG21" t="n">
        <v>31</v>
      </c>
      <c r="AH21" t="n">
        <v>529374.8270685017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8.6724</v>
      </c>
      <c r="E22" t="n">
        <v>11.53</v>
      </c>
      <c r="F22" t="n">
        <v>7.79</v>
      </c>
      <c r="G22" t="n">
        <v>29.23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119.58</v>
      </c>
      <c r="Q22" t="n">
        <v>968.42</v>
      </c>
      <c r="R22" t="n">
        <v>35.02</v>
      </c>
      <c r="S22" t="n">
        <v>23.91</v>
      </c>
      <c r="T22" t="n">
        <v>4756.38</v>
      </c>
      <c r="U22" t="n">
        <v>0.68</v>
      </c>
      <c r="V22" t="n">
        <v>0.87</v>
      </c>
      <c r="W22" t="n">
        <v>1.1</v>
      </c>
      <c r="X22" t="n">
        <v>0.3</v>
      </c>
      <c r="Y22" t="n">
        <v>1</v>
      </c>
      <c r="Z22" t="n">
        <v>10</v>
      </c>
      <c r="AA22" t="n">
        <v>427.2022254014382</v>
      </c>
      <c r="AB22" t="n">
        <v>584.5169316262906</v>
      </c>
      <c r="AC22" t="n">
        <v>528.7314560465426</v>
      </c>
      <c r="AD22" t="n">
        <v>427202.2254014382</v>
      </c>
      <c r="AE22" t="n">
        <v>584516.9316262905</v>
      </c>
      <c r="AF22" t="n">
        <v>4.563454383486354e-06</v>
      </c>
      <c r="AG22" t="n">
        <v>31</v>
      </c>
      <c r="AH22" t="n">
        <v>528731.4560465426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8.727499999999999</v>
      </c>
      <c r="E23" t="n">
        <v>11.46</v>
      </c>
      <c r="F23" t="n">
        <v>7.77</v>
      </c>
      <c r="G23" t="n">
        <v>31.09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118.52</v>
      </c>
      <c r="Q23" t="n">
        <v>968.3200000000001</v>
      </c>
      <c r="R23" t="n">
        <v>34.38</v>
      </c>
      <c r="S23" t="n">
        <v>23.91</v>
      </c>
      <c r="T23" t="n">
        <v>4440.13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415.6497370339706</v>
      </c>
      <c r="AB23" t="n">
        <v>568.7103073821047</v>
      </c>
      <c r="AC23" t="n">
        <v>514.4333938354853</v>
      </c>
      <c r="AD23" t="n">
        <v>415649.7370339706</v>
      </c>
      <c r="AE23" t="n">
        <v>568710.3073821047</v>
      </c>
      <c r="AF23" t="n">
        <v>4.592448241764351e-06</v>
      </c>
      <c r="AG23" t="n">
        <v>30</v>
      </c>
      <c r="AH23" t="n">
        <v>514433.3938354853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8.7852</v>
      </c>
      <c r="E24" t="n">
        <v>11.38</v>
      </c>
      <c r="F24" t="n">
        <v>7.75</v>
      </c>
      <c r="G24" t="n">
        <v>33.22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116.87</v>
      </c>
      <c r="Q24" t="n">
        <v>968.36</v>
      </c>
      <c r="R24" t="n">
        <v>33.44</v>
      </c>
      <c r="S24" t="n">
        <v>23.91</v>
      </c>
      <c r="T24" t="n">
        <v>3978.13</v>
      </c>
      <c r="U24" t="n">
        <v>0.71</v>
      </c>
      <c r="V24" t="n">
        <v>0.87</v>
      </c>
      <c r="W24" t="n">
        <v>1.11</v>
      </c>
      <c r="X24" t="n">
        <v>0.25</v>
      </c>
      <c r="Y24" t="n">
        <v>1</v>
      </c>
      <c r="Z24" t="n">
        <v>10</v>
      </c>
      <c r="AA24" t="n">
        <v>413.7887917783765</v>
      </c>
      <c r="AB24" t="n">
        <v>566.1640799842907</v>
      </c>
      <c r="AC24" t="n">
        <v>512.1301748068661</v>
      </c>
      <c r="AD24" t="n">
        <v>413788.7917783766</v>
      </c>
      <c r="AE24" t="n">
        <v>566164.0799842906</v>
      </c>
      <c r="AF24" t="n">
        <v>4.622810231285955e-06</v>
      </c>
      <c r="AG24" t="n">
        <v>30</v>
      </c>
      <c r="AH24" t="n">
        <v>512130.174806866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8.7925</v>
      </c>
      <c r="E25" t="n">
        <v>11.37</v>
      </c>
      <c r="F25" t="n">
        <v>7.74</v>
      </c>
      <c r="G25" t="n">
        <v>33.18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116.53</v>
      </c>
      <c r="Q25" t="n">
        <v>968.37</v>
      </c>
      <c r="R25" t="n">
        <v>33.22</v>
      </c>
      <c r="S25" t="n">
        <v>23.91</v>
      </c>
      <c r="T25" t="n">
        <v>3868.39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413.4368935539168</v>
      </c>
      <c r="AB25" t="n">
        <v>565.6825973089308</v>
      </c>
      <c r="AC25" t="n">
        <v>511.6946441622775</v>
      </c>
      <c r="AD25" t="n">
        <v>413436.8935539168</v>
      </c>
      <c r="AE25" t="n">
        <v>565682.5973089308</v>
      </c>
      <c r="AF25" t="n">
        <v>4.626651522854547e-06</v>
      </c>
      <c r="AG25" t="n">
        <v>30</v>
      </c>
      <c r="AH25" t="n">
        <v>511694.6441622775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8.833299999999999</v>
      </c>
      <c r="E26" t="n">
        <v>11.32</v>
      </c>
      <c r="F26" t="n">
        <v>7.74</v>
      </c>
      <c r="G26" t="n">
        <v>35.73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115.7</v>
      </c>
      <c r="Q26" t="n">
        <v>968.4299999999999</v>
      </c>
      <c r="R26" t="n">
        <v>33.29</v>
      </c>
      <c r="S26" t="n">
        <v>23.91</v>
      </c>
      <c r="T26" t="n">
        <v>3904.79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412.4155033175035</v>
      </c>
      <c r="AB26" t="n">
        <v>564.285086126913</v>
      </c>
      <c r="AC26" t="n">
        <v>510.4305094860522</v>
      </c>
      <c r="AD26" t="n">
        <v>412415.5033175035</v>
      </c>
      <c r="AE26" t="n">
        <v>564285.0861269131</v>
      </c>
      <c r="AF26" t="n">
        <v>4.6481206592927e-06</v>
      </c>
      <c r="AG26" t="n">
        <v>30</v>
      </c>
      <c r="AH26" t="n">
        <v>510430.5094860522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8.8346</v>
      </c>
      <c r="E27" t="n">
        <v>11.32</v>
      </c>
      <c r="F27" t="n">
        <v>7.74</v>
      </c>
      <c r="G27" t="n">
        <v>35.72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115.13</v>
      </c>
      <c r="Q27" t="n">
        <v>968.46</v>
      </c>
      <c r="R27" t="n">
        <v>33.15</v>
      </c>
      <c r="S27" t="n">
        <v>23.91</v>
      </c>
      <c r="T27" t="n">
        <v>3835.91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412.048294428675</v>
      </c>
      <c r="AB27" t="n">
        <v>563.7826547251051</v>
      </c>
      <c r="AC27" t="n">
        <v>509.9760294320658</v>
      </c>
      <c r="AD27" t="n">
        <v>412048.294428675</v>
      </c>
      <c r="AE27" t="n">
        <v>563782.654725105</v>
      </c>
      <c r="AF27" t="n">
        <v>4.648804724914505e-06</v>
      </c>
      <c r="AG27" t="n">
        <v>30</v>
      </c>
      <c r="AH27" t="n">
        <v>509976.0294320658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8.898300000000001</v>
      </c>
      <c r="E28" t="n">
        <v>11.24</v>
      </c>
      <c r="F28" t="n">
        <v>7.71</v>
      </c>
      <c r="G28" t="n">
        <v>38.55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113.34</v>
      </c>
      <c r="Q28" t="n">
        <v>968.3200000000001</v>
      </c>
      <c r="R28" t="n">
        <v>32.38</v>
      </c>
      <c r="S28" t="n">
        <v>23.91</v>
      </c>
      <c r="T28" t="n">
        <v>3457.93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410.0263137221228</v>
      </c>
      <c r="AB28" t="n">
        <v>561.0160915189073</v>
      </c>
      <c r="AC28" t="n">
        <v>507.4735031353717</v>
      </c>
      <c r="AD28" t="n">
        <v>410026.3137221228</v>
      </c>
      <c r="AE28" t="n">
        <v>561016.0915189072</v>
      </c>
      <c r="AF28" t="n">
        <v>4.682323940382896e-06</v>
      </c>
      <c r="AG28" t="n">
        <v>30</v>
      </c>
      <c r="AH28" t="n">
        <v>507473.5031353717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8.8957</v>
      </c>
      <c r="E29" t="n">
        <v>11.24</v>
      </c>
      <c r="F29" t="n">
        <v>7.71</v>
      </c>
      <c r="G29" t="n">
        <v>38.57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112.39</v>
      </c>
      <c r="Q29" t="n">
        <v>968.35</v>
      </c>
      <c r="R29" t="n">
        <v>32.42</v>
      </c>
      <c r="S29" t="n">
        <v>23.91</v>
      </c>
      <c r="T29" t="n">
        <v>3475.23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409.4764280470887</v>
      </c>
      <c r="AB29" t="n">
        <v>560.2637136790818</v>
      </c>
      <c r="AC29" t="n">
        <v>506.7929311806101</v>
      </c>
      <c r="AD29" t="n">
        <v>409476.4280470887</v>
      </c>
      <c r="AE29" t="n">
        <v>560263.7136790818</v>
      </c>
      <c r="AF29" t="n">
        <v>4.680955809139288e-06</v>
      </c>
      <c r="AG29" t="n">
        <v>30</v>
      </c>
      <c r="AH29" t="n">
        <v>506792.9311806101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8.9534</v>
      </c>
      <c r="E30" t="n">
        <v>11.17</v>
      </c>
      <c r="F30" t="n">
        <v>7.69</v>
      </c>
      <c r="G30" t="n">
        <v>41.96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111.02</v>
      </c>
      <c r="Q30" t="n">
        <v>968.41</v>
      </c>
      <c r="R30" t="n">
        <v>31.83</v>
      </c>
      <c r="S30" t="n">
        <v>23.91</v>
      </c>
      <c r="T30" t="n">
        <v>3186.85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407.8604131329608</v>
      </c>
      <c r="AB30" t="n">
        <v>558.0526107800256</v>
      </c>
      <c r="AC30" t="n">
        <v>504.7928528389376</v>
      </c>
      <c r="AD30" t="n">
        <v>407860.4131329608</v>
      </c>
      <c r="AE30" t="n">
        <v>558052.6107800256</v>
      </c>
      <c r="AF30" t="n">
        <v>4.711317798660893e-06</v>
      </c>
      <c r="AG30" t="n">
        <v>30</v>
      </c>
      <c r="AH30" t="n">
        <v>504792.8528389375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8.9557</v>
      </c>
      <c r="E31" t="n">
        <v>11.17</v>
      </c>
      <c r="F31" t="n">
        <v>7.69</v>
      </c>
      <c r="G31" t="n">
        <v>41.95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110.6</v>
      </c>
      <c r="Q31" t="n">
        <v>968.41</v>
      </c>
      <c r="R31" t="n">
        <v>31.86</v>
      </c>
      <c r="S31" t="n">
        <v>23.91</v>
      </c>
      <c r="T31" t="n">
        <v>3201.66</v>
      </c>
      <c r="U31" t="n">
        <v>0.75</v>
      </c>
      <c r="V31" t="n">
        <v>0.88</v>
      </c>
      <c r="W31" t="n">
        <v>1.09</v>
      </c>
      <c r="X31" t="n">
        <v>0.19</v>
      </c>
      <c r="Y31" t="n">
        <v>1</v>
      </c>
      <c r="Z31" t="n">
        <v>10</v>
      </c>
      <c r="AA31" t="n">
        <v>407.5782711735306</v>
      </c>
      <c r="AB31" t="n">
        <v>557.6665717039085</v>
      </c>
      <c r="AC31" t="n">
        <v>504.4436567904359</v>
      </c>
      <c r="AD31" t="n">
        <v>407578.2711735306</v>
      </c>
      <c r="AE31" t="n">
        <v>557666.5717039085</v>
      </c>
      <c r="AF31" t="n">
        <v>4.712528068607161e-06</v>
      </c>
      <c r="AG31" t="n">
        <v>30</v>
      </c>
      <c r="AH31" t="n">
        <v>504443.6567904358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8.955399999999999</v>
      </c>
      <c r="E32" t="n">
        <v>11.17</v>
      </c>
      <c r="F32" t="n">
        <v>7.69</v>
      </c>
      <c r="G32" t="n">
        <v>41.95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109.57</v>
      </c>
      <c r="Q32" t="n">
        <v>968.3200000000001</v>
      </c>
      <c r="R32" t="n">
        <v>31.82</v>
      </c>
      <c r="S32" t="n">
        <v>23.91</v>
      </c>
      <c r="T32" t="n">
        <v>3181.02</v>
      </c>
      <c r="U32" t="n">
        <v>0.75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406.9558705195316</v>
      </c>
      <c r="AB32" t="n">
        <v>556.8149756707281</v>
      </c>
      <c r="AC32" t="n">
        <v>503.6733358874396</v>
      </c>
      <c r="AD32" t="n">
        <v>406955.8705195316</v>
      </c>
      <c r="AE32" t="n">
        <v>556814.9756707281</v>
      </c>
      <c r="AF32" t="n">
        <v>4.712370207309822e-06</v>
      </c>
      <c r="AG32" t="n">
        <v>30</v>
      </c>
      <c r="AH32" t="n">
        <v>503673.3358874396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9.0122</v>
      </c>
      <c r="E33" t="n">
        <v>11.1</v>
      </c>
      <c r="F33" t="n">
        <v>7.67</v>
      </c>
      <c r="G33" t="n">
        <v>46.04</v>
      </c>
      <c r="H33" t="n">
        <v>0.54</v>
      </c>
      <c r="I33" t="n">
        <v>10</v>
      </c>
      <c r="J33" t="n">
        <v>289.43</v>
      </c>
      <c r="K33" t="n">
        <v>60.56</v>
      </c>
      <c r="L33" t="n">
        <v>8.75</v>
      </c>
      <c r="M33" t="n">
        <v>8</v>
      </c>
      <c r="N33" t="n">
        <v>80.12</v>
      </c>
      <c r="O33" t="n">
        <v>35930.44</v>
      </c>
      <c r="P33" t="n">
        <v>108.24</v>
      </c>
      <c r="Q33" t="n">
        <v>968.39</v>
      </c>
      <c r="R33" t="n">
        <v>31.16</v>
      </c>
      <c r="S33" t="n">
        <v>23.91</v>
      </c>
      <c r="T33" t="n">
        <v>2853.58</v>
      </c>
      <c r="U33" t="n">
        <v>0.77</v>
      </c>
      <c r="V33" t="n">
        <v>0.88</v>
      </c>
      <c r="W33" t="n">
        <v>1.1</v>
      </c>
      <c r="X33" t="n">
        <v>0.18</v>
      </c>
      <c r="Y33" t="n">
        <v>1</v>
      </c>
      <c r="Z33" t="n">
        <v>10</v>
      </c>
      <c r="AA33" t="n">
        <v>395.3297365523133</v>
      </c>
      <c r="AB33" t="n">
        <v>540.9075862679489</v>
      </c>
      <c r="AC33" t="n">
        <v>489.2841254031003</v>
      </c>
      <c r="AD33" t="n">
        <v>395329.7365523133</v>
      </c>
      <c r="AE33" t="n">
        <v>540907.5862679488</v>
      </c>
      <c r="AF33" t="n">
        <v>4.742258612939408e-06</v>
      </c>
      <c r="AG33" t="n">
        <v>29</v>
      </c>
      <c r="AH33" t="n">
        <v>489284.1254031003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9.015599999999999</v>
      </c>
      <c r="E34" t="n">
        <v>11.09</v>
      </c>
      <c r="F34" t="n">
        <v>7.67</v>
      </c>
      <c r="G34" t="n">
        <v>46.01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107.65</v>
      </c>
      <c r="Q34" t="n">
        <v>968.3200000000001</v>
      </c>
      <c r="R34" t="n">
        <v>30.99</v>
      </c>
      <c r="S34" t="n">
        <v>23.91</v>
      </c>
      <c r="T34" t="n">
        <v>2769.73</v>
      </c>
      <c r="U34" t="n">
        <v>0.77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394.9349890602955</v>
      </c>
      <c r="AB34" t="n">
        <v>540.3674753343398</v>
      </c>
      <c r="AC34" t="n">
        <v>488.7955618989445</v>
      </c>
      <c r="AD34" t="n">
        <v>394934.9890602955</v>
      </c>
      <c r="AE34" t="n">
        <v>540367.4753343398</v>
      </c>
      <c r="AF34" t="n">
        <v>4.744047707642587e-06</v>
      </c>
      <c r="AG34" t="n">
        <v>29</v>
      </c>
      <c r="AH34" t="n">
        <v>488795.5618989445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9.023</v>
      </c>
      <c r="E35" t="n">
        <v>11.08</v>
      </c>
      <c r="F35" t="n">
        <v>7.66</v>
      </c>
      <c r="G35" t="n">
        <v>45.96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105.44</v>
      </c>
      <c r="Q35" t="n">
        <v>968.38</v>
      </c>
      <c r="R35" t="n">
        <v>30.79</v>
      </c>
      <c r="S35" t="n">
        <v>23.91</v>
      </c>
      <c r="T35" t="n">
        <v>2671.32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393.4702195509161</v>
      </c>
      <c r="AB35" t="n">
        <v>538.3633130705367</v>
      </c>
      <c r="AC35" t="n">
        <v>486.9826740687394</v>
      </c>
      <c r="AD35" t="n">
        <v>393470.2195509161</v>
      </c>
      <c r="AE35" t="n">
        <v>538363.3130705367</v>
      </c>
      <c r="AF35" t="n">
        <v>4.747941619643626e-06</v>
      </c>
      <c r="AG35" t="n">
        <v>29</v>
      </c>
      <c r="AH35" t="n">
        <v>486982.6740687393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9.0657</v>
      </c>
      <c r="E36" t="n">
        <v>11.03</v>
      </c>
      <c r="F36" t="n">
        <v>7.66</v>
      </c>
      <c r="G36" t="n">
        <v>51.06</v>
      </c>
      <c r="H36" t="n">
        <v>0.58</v>
      </c>
      <c r="I36" t="n">
        <v>9</v>
      </c>
      <c r="J36" t="n">
        <v>290.96</v>
      </c>
      <c r="K36" t="n">
        <v>60.56</v>
      </c>
      <c r="L36" t="n">
        <v>9.5</v>
      </c>
      <c r="M36" t="n">
        <v>7</v>
      </c>
      <c r="N36" t="n">
        <v>80.90000000000001</v>
      </c>
      <c r="O36" t="n">
        <v>36118.68</v>
      </c>
      <c r="P36" t="n">
        <v>104.73</v>
      </c>
      <c r="Q36" t="n">
        <v>968.3200000000001</v>
      </c>
      <c r="R36" t="n">
        <v>30.85</v>
      </c>
      <c r="S36" t="n">
        <v>23.91</v>
      </c>
      <c r="T36" t="n">
        <v>2703.45</v>
      </c>
      <c r="U36" t="n">
        <v>0.78</v>
      </c>
      <c r="V36" t="n">
        <v>0.88</v>
      </c>
      <c r="W36" t="n">
        <v>1.09</v>
      </c>
      <c r="X36" t="n">
        <v>0.16</v>
      </c>
      <c r="Y36" t="n">
        <v>1</v>
      </c>
      <c r="Z36" t="n">
        <v>10</v>
      </c>
      <c r="AA36" t="n">
        <v>392.5705105797775</v>
      </c>
      <c r="AB36" t="n">
        <v>537.1322915638665</v>
      </c>
      <c r="AC36" t="n">
        <v>485.8691395269162</v>
      </c>
      <c r="AD36" t="n">
        <v>392570.5105797775</v>
      </c>
      <c r="AE36" t="n">
        <v>537132.2915638665</v>
      </c>
      <c r="AF36" t="n">
        <v>4.770410544298262e-06</v>
      </c>
      <c r="AG36" t="n">
        <v>29</v>
      </c>
      <c r="AH36" t="n">
        <v>485869.1395269162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9.0671</v>
      </c>
      <c r="E37" t="n">
        <v>11.03</v>
      </c>
      <c r="F37" t="n">
        <v>7.66</v>
      </c>
      <c r="G37" t="n">
        <v>51.05</v>
      </c>
      <c r="H37" t="n">
        <v>0.6</v>
      </c>
      <c r="I37" t="n">
        <v>9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104.21</v>
      </c>
      <c r="Q37" t="n">
        <v>968.3200000000001</v>
      </c>
      <c r="R37" t="n">
        <v>30.59</v>
      </c>
      <c r="S37" t="n">
        <v>23.91</v>
      </c>
      <c r="T37" t="n">
        <v>2577.56</v>
      </c>
      <c r="U37" t="n">
        <v>0.78</v>
      </c>
      <c r="V37" t="n">
        <v>0.88</v>
      </c>
      <c r="W37" t="n">
        <v>1.1</v>
      </c>
      <c r="X37" t="n">
        <v>0.16</v>
      </c>
      <c r="Y37" t="n">
        <v>1</v>
      </c>
      <c r="Z37" t="n">
        <v>10</v>
      </c>
      <c r="AA37" t="n">
        <v>392.2430295595443</v>
      </c>
      <c r="AB37" t="n">
        <v>536.6842175845404</v>
      </c>
      <c r="AC37" t="n">
        <v>485.4638290993012</v>
      </c>
      <c r="AD37" t="n">
        <v>392243.0295595442</v>
      </c>
      <c r="AE37" t="n">
        <v>536684.2175845404</v>
      </c>
      <c r="AF37" t="n">
        <v>4.771147230352512e-06</v>
      </c>
      <c r="AG37" t="n">
        <v>29</v>
      </c>
      <c r="AH37" t="n">
        <v>485463.8290993012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9.069800000000001</v>
      </c>
      <c r="E38" t="n">
        <v>11.03</v>
      </c>
      <c r="F38" t="n">
        <v>7.65</v>
      </c>
      <c r="G38" t="n">
        <v>51.03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103.8</v>
      </c>
      <c r="Q38" t="n">
        <v>968.4</v>
      </c>
      <c r="R38" t="n">
        <v>30.49</v>
      </c>
      <c r="S38" t="n">
        <v>23.91</v>
      </c>
      <c r="T38" t="n">
        <v>2524.02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391.9194900717653</v>
      </c>
      <c r="AB38" t="n">
        <v>536.2415365838064</v>
      </c>
      <c r="AC38" t="n">
        <v>485.0633969519706</v>
      </c>
      <c r="AD38" t="n">
        <v>391919.4900717653</v>
      </c>
      <c r="AE38" t="n">
        <v>536241.5365838064</v>
      </c>
      <c r="AF38" t="n">
        <v>4.772567982028567e-06</v>
      </c>
      <c r="AG38" t="n">
        <v>29</v>
      </c>
      <c r="AH38" t="n">
        <v>485063.3969519706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9.0646</v>
      </c>
      <c r="E39" t="n">
        <v>11.03</v>
      </c>
      <c r="F39" t="n">
        <v>7.66</v>
      </c>
      <c r="G39" t="n">
        <v>51.07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103.81</v>
      </c>
      <c r="Q39" t="n">
        <v>968.48</v>
      </c>
      <c r="R39" t="n">
        <v>30.62</v>
      </c>
      <c r="S39" t="n">
        <v>23.91</v>
      </c>
      <c r="T39" t="n">
        <v>2591.08</v>
      </c>
      <c r="U39" t="n">
        <v>0.78</v>
      </c>
      <c r="V39" t="n">
        <v>0.88</v>
      </c>
      <c r="W39" t="n">
        <v>1.1</v>
      </c>
      <c r="X39" t="n">
        <v>0.16</v>
      </c>
      <c r="Y39" t="n">
        <v>1</v>
      </c>
      <c r="Z39" t="n">
        <v>10</v>
      </c>
      <c r="AA39" t="n">
        <v>392.0302763987618</v>
      </c>
      <c r="AB39" t="n">
        <v>536.3931193239508</v>
      </c>
      <c r="AC39" t="n">
        <v>485.2005128481433</v>
      </c>
      <c r="AD39" t="n">
        <v>392030.2763987618</v>
      </c>
      <c r="AE39" t="n">
        <v>536393.1193239508</v>
      </c>
      <c r="AF39" t="n">
        <v>4.769831719541351e-06</v>
      </c>
      <c r="AG39" t="n">
        <v>29</v>
      </c>
      <c r="AH39" t="n">
        <v>485200.5128481433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9.062099999999999</v>
      </c>
      <c r="E40" t="n">
        <v>11.04</v>
      </c>
      <c r="F40" t="n">
        <v>7.66</v>
      </c>
      <c r="G40" t="n">
        <v>51.09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2</v>
      </c>
      <c r="N40" t="n">
        <v>81.95</v>
      </c>
      <c r="O40" t="n">
        <v>36371.17</v>
      </c>
      <c r="P40" t="n">
        <v>103.11</v>
      </c>
      <c r="Q40" t="n">
        <v>968.4</v>
      </c>
      <c r="R40" t="n">
        <v>30.74</v>
      </c>
      <c r="S40" t="n">
        <v>23.91</v>
      </c>
      <c r="T40" t="n">
        <v>2652.43</v>
      </c>
      <c r="U40" t="n">
        <v>0.78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391.6372503061103</v>
      </c>
      <c r="AB40" t="n">
        <v>535.8553636848974</v>
      </c>
      <c r="AC40" t="n">
        <v>484.7140798525364</v>
      </c>
      <c r="AD40" t="n">
        <v>391637.2503061102</v>
      </c>
      <c r="AE40" t="n">
        <v>535855.3636848974</v>
      </c>
      <c r="AF40" t="n">
        <v>4.768516208730189e-06</v>
      </c>
      <c r="AG40" t="n">
        <v>29</v>
      </c>
      <c r="AH40" t="n">
        <v>484714.0798525364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9.057700000000001</v>
      </c>
      <c r="E41" t="n">
        <v>11.04</v>
      </c>
      <c r="F41" t="n">
        <v>7.67</v>
      </c>
      <c r="G41" t="n">
        <v>51.13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2</v>
      </c>
      <c r="N41" t="n">
        <v>82.20999999999999</v>
      </c>
      <c r="O41" t="n">
        <v>36434.56</v>
      </c>
      <c r="P41" t="n">
        <v>102.72</v>
      </c>
      <c r="Q41" t="n">
        <v>968.4</v>
      </c>
      <c r="R41" t="n">
        <v>30.83</v>
      </c>
      <c r="S41" t="n">
        <v>23.91</v>
      </c>
      <c r="T41" t="n">
        <v>2696.21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391.4989175869158</v>
      </c>
      <c r="AB41" t="n">
        <v>535.6660907556867</v>
      </c>
      <c r="AC41" t="n">
        <v>484.5428708660434</v>
      </c>
      <c r="AD41" t="n">
        <v>391498.9175869158</v>
      </c>
      <c r="AE41" t="n">
        <v>535666.0907556867</v>
      </c>
      <c r="AF41" t="n">
        <v>4.766200909702545e-06</v>
      </c>
      <c r="AG41" t="n">
        <v>29</v>
      </c>
      <c r="AH41" t="n">
        <v>484542.8708660434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9.065300000000001</v>
      </c>
      <c r="E42" t="n">
        <v>11.03</v>
      </c>
      <c r="F42" t="n">
        <v>7.66</v>
      </c>
      <c r="G42" t="n">
        <v>51.07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2</v>
      </c>
      <c r="N42" t="n">
        <v>82.48</v>
      </c>
      <c r="O42" t="n">
        <v>36498.06</v>
      </c>
      <c r="P42" t="n">
        <v>102.24</v>
      </c>
      <c r="Q42" t="n">
        <v>968.4400000000001</v>
      </c>
      <c r="R42" t="n">
        <v>30.66</v>
      </c>
      <c r="S42" t="n">
        <v>23.91</v>
      </c>
      <c r="T42" t="n">
        <v>2610.12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391.080143569394</v>
      </c>
      <c r="AB42" t="n">
        <v>535.0931056699078</v>
      </c>
      <c r="AC42" t="n">
        <v>484.0245706726615</v>
      </c>
      <c r="AD42" t="n">
        <v>391080.143569394</v>
      </c>
      <c r="AE42" t="n">
        <v>535093.1056699078</v>
      </c>
      <c r="AF42" t="n">
        <v>4.770200062568476e-06</v>
      </c>
      <c r="AG42" t="n">
        <v>29</v>
      </c>
      <c r="AH42" t="n">
        <v>484024.5706726615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9.1243</v>
      </c>
      <c r="E43" t="n">
        <v>10.96</v>
      </c>
      <c r="F43" t="n">
        <v>7.64</v>
      </c>
      <c r="G43" t="n">
        <v>57.31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0</v>
      </c>
      <c r="N43" t="n">
        <v>82.73999999999999</v>
      </c>
      <c r="O43" t="n">
        <v>36561.67</v>
      </c>
      <c r="P43" t="n">
        <v>101.58</v>
      </c>
      <c r="Q43" t="n">
        <v>968.4</v>
      </c>
      <c r="R43" t="n">
        <v>29.92</v>
      </c>
      <c r="S43" t="n">
        <v>23.91</v>
      </c>
      <c r="T43" t="n">
        <v>2244.65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389.9565207402148</v>
      </c>
      <c r="AB43" t="n">
        <v>533.5557153442842</v>
      </c>
      <c r="AC43" t="n">
        <v>482.6339067219745</v>
      </c>
      <c r="AD43" t="n">
        <v>389956.5207402149</v>
      </c>
      <c r="AE43" t="n">
        <v>533555.7153442842</v>
      </c>
      <c r="AF43" t="n">
        <v>4.801246117711885e-06</v>
      </c>
      <c r="AG43" t="n">
        <v>29</v>
      </c>
      <c r="AH43" t="n">
        <v>482633.9067219745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9.367900000000001</v>
      </c>
      <c r="E2" t="n">
        <v>10.67</v>
      </c>
      <c r="F2" t="n">
        <v>8.32</v>
      </c>
      <c r="G2" t="n">
        <v>12.49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43.85</v>
      </c>
      <c r="Q2" t="n">
        <v>968.6799999999999</v>
      </c>
      <c r="R2" t="n">
        <v>50.03</v>
      </c>
      <c r="S2" t="n">
        <v>23.91</v>
      </c>
      <c r="T2" t="n">
        <v>12138.98</v>
      </c>
      <c r="U2" t="n">
        <v>0.48</v>
      </c>
      <c r="V2" t="n">
        <v>0.8100000000000001</v>
      </c>
      <c r="W2" t="n">
        <v>1.19</v>
      </c>
      <c r="X2" t="n">
        <v>0.83</v>
      </c>
      <c r="Y2" t="n">
        <v>1</v>
      </c>
      <c r="Z2" t="n">
        <v>10</v>
      </c>
      <c r="AA2" t="n">
        <v>307.4791613140797</v>
      </c>
      <c r="AB2" t="n">
        <v>420.7065535331508</v>
      </c>
      <c r="AC2" t="n">
        <v>380.5549105293025</v>
      </c>
      <c r="AD2" t="n">
        <v>307479.1613140797</v>
      </c>
      <c r="AE2" t="n">
        <v>420706.5535331508</v>
      </c>
      <c r="AF2" t="n">
        <v>9.876243180592059e-06</v>
      </c>
      <c r="AG2" t="n">
        <v>28</v>
      </c>
      <c r="AH2" t="n">
        <v>380554.9105293025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9.3826</v>
      </c>
      <c r="E3" t="n">
        <v>10.66</v>
      </c>
      <c r="F3" t="n">
        <v>8.31</v>
      </c>
      <c r="G3" t="n">
        <v>12.46</v>
      </c>
      <c r="H3" t="n">
        <v>0.35</v>
      </c>
      <c r="I3" t="n">
        <v>40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44.15</v>
      </c>
      <c r="Q3" t="n">
        <v>968.45</v>
      </c>
      <c r="R3" t="n">
        <v>49.46</v>
      </c>
      <c r="S3" t="n">
        <v>23.91</v>
      </c>
      <c r="T3" t="n">
        <v>11855.64</v>
      </c>
      <c r="U3" t="n">
        <v>0.48</v>
      </c>
      <c r="V3" t="n">
        <v>0.8100000000000001</v>
      </c>
      <c r="W3" t="n">
        <v>1.19</v>
      </c>
      <c r="X3" t="n">
        <v>0.8100000000000001</v>
      </c>
      <c r="Y3" t="n">
        <v>1</v>
      </c>
      <c r="Z3" t="n">
        <v>10</v>
      </c>
      <c r="AA3" t="n">
        <v>307.559887781063</v>
      </c>
      <c r="AB3" t="n">
        <v>420.8170070466777</v>
      </c>
      <c r="AC3" t="n">
        <v>380.6548225145208</v>
      </c>
      <c r="AD3" t="n">
        <v>307559.887781063</v>
      </c>
      <c r="AE3" t="n">
        <v>420817.0070466777</v>
      </c>
      <c r="AF3" t="n">
        <v>9.891740866813591e-06</v>
      </c>
      <c r="AG3" t="n">
        <v>28</v>
      </c>
      <c r="AH3" t="n">
        <v>380654.8225145208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6.9934</v>
      </c>
      <c r="E2" t="n">
        <v>14.3</v>
      </c>
      <c r="F2" t="n">
        <v>9.15</v>
      </c>
      <c r="G2" t="n">
        <v>6.69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112.55</v>
      </c>
      <c r="Q2" t="n">
        <v>968.4299999999999</v>
      </c>
      <c r="R2" t="n">
        <v>77.25</v>
      </c>
      <c r="S2" t="n">
        <v>23.91</v>
      </c>
      <c r="T2" t="n">
        <v>25542.85</v>
      </c>
      <c r="U2" t="n">
        <v>0.31</v>
      </c>
      <c r="V2" t="n">
        <v>0.74</v>
      </c>
      <c r="W2" t="n">
        <v>1.21</v>
      </c>
      <c r="X2" t="n">
        <v>1.65</v>
      </c>
      <c r="Y2" t="n">
        <v>1</v>
      </c>
      <c r="Z2" t="n">
        <v>10</v>
      </c>
      <c r="AA2" t="n">
        <v>507.7588934365014</v>
      </c>
      <c r="AB2" t="n">
        <v>694.7381187412354</v>
      </c>
      <c r="AC2" t="n">
        <v>628.4332877596449</v>
      </c>
      <c r="AD2" t="n">
        <v>507758.8934365014</v>
      </c>
      <c r="AE2" t="n">
        <v>694738.1187412355</v>
      </c>
      <c r="AF2" t="n">
        <v>4.500453767696883e-06</v>
      </c>
      <c r="AG2" t="n">
        <v>38</v>
      </c>
      <c r="AH2" t="n">
        <v>628433.2877596449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7.5756</v>
      </c>
      <c r="E3" t="n">
        <v>13.2</v>
      </c>
      <c r="F3" t="n">
        <v>8.73</v>
      </c>
      <c r="G3" t="n">
        <v>8.449999999999999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106.15</v>
      </c>
      <c r="Q3" t="n">
        <v>968.5700000000001</v>
      </c>
      <c r="R3" t="n">
        <v>64.06</v>
      </c>
      <c r="S3" t="n">
        <v>23.91</v>
      </c>
      <c r="T3" t="n">
        <v>19046.9</v>
      </c>
      <c r="U3" t="n">
        <v>0.37</v>
      </c>
      <c r="V3" t="n">
        <v>0.78</v>
      </c>
      <c r="W3" t="n">
        <v>1.17</v>
      </c>
      <c r="X3" t="n">
        <v>1.23</v>
      </c>
      <c r="Y3" t="n">
        <v>1</v>
      </c>
      <c r="Z3" t="n">
        <v>10</v>
      </c>
      <c r="AA3" t="n">
        <v>461.4524134814688</v>
      </c>
      <c r="AB3" t="n">
        <v>631.3795499690448</v>
      </c>
      <c r="AC3" t="n">
        <v>571.1215718667623</v>
      </c>
      <c r="AD3" t="n">
        <v>461452.4134814688</v>
      </c>
      <c r="AE3" t="n">
        <v>631379.5499690447</v>
      </c>
      <c r="AF3" t="n">
        <v>4.87511618991685e-06</v>
      </c>
      <c r="AG3" t="n">
        <v>35</v>
      </c>
      <c r="AH3" t="n">
        <v>571121.5718667624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7.9579</v>
      </c>
      <c r="E4" t="n">
        <v>12.57</v>
      </c>
      <c r="F4" t="n">
        <v>8.5</v>
      </c>
      <c r="G4" t="n">
        <v>10.2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101.97</v>
      </c>
      <c r="Q4" t="n">
        <v>968.42</v>
      </c>
      <c r="R4" t="n">
        <v>56.68</v>
      </c>
      <c r="S4" t="n">
        <v>23.91</v>
      </c>
      <c r="T4" t="n">
        <v>15413.72</v>
      </c>
      <c r="U4" t="n">
        <v>0.42</v>
      </c>
      <c r="V4" t="n">
        <v>0.8</v>
      </c>
      <c r="W4" t="n">
        <v>1.17</v>
      </c>
      <c r="X4" t="n">
        <v>1</v>
      </c>
      <c r="Y4" t="n">
        <v>1</v>
      </c>
      <c r="Z4" t="n">
        <v>10</v>
      </c>
      <c r="AA4" t="n">
        <v>432.3139534703487</v>
      </c>
      <c r="AB4" t="n">
        <v>591.5110234837005</v>
      </c>
      <c r="AC4" t="n">
        <v>535.0580415933509</v>
      </c>
      <c r="AD4" t="n">
        <v>432313.9534703487</v>
      </c>
      <c r="AE4" t="n">
        <v>591511.0234837005</v>
      </c>
      <c r="AF4" t="n">
        <v>5.121137220515775e-06</v>
      </c>
      <c r="AG4" t="n">
        <v>33</v>
      </c>
      <c r="AH4" t="n">
        <v>535058.0415933509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8.243499999999999</v>
      </c>
      <c r="E5" t="n">
        <v>12.13</v>
      </c>
      <c r="F5" t="n">
        <v>8.34</v>
      </c>
      <c r="G5" t="n">
        <v>11.91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98.78</v>
      </c>
      <c r="Q5" t="n">
        <v>968.41</v>
      </c>
      <c r="R5" t="n">
        <v>51.69</v>
      </c>
      <c r="S5" t="n">
        <v>23.91</v>
      </c>
      <c r="T5" t="n">
        <v>12961.26</v>
      </c>
      <c r="U5" t="n">
        <v>0.46</v>
      </c>
      <c r="V5" t="n">
        <v>0.8100000000000001</v>
      </c>
      <c r="W5" t="n">
        <v>1.15</v>
      </c>
      <c r="X5" t="n">
        <v>0.84</v>
      </c>
      <c r="Y5" t="n">
        <v>1</v>
      </c>
      <c r="Z5" t="n">
        <v>10</v>
      </c>
      <c r="AA5" t="n">
        <v>415.975625482996</v>
      </c>
      <c r="AB5" t="n">
        <v>569.1562023352449</v>
      </c>
      <c r="AC5" t="n">
        <v>514.8367332001154</v>
      </c>
      <c r="AD5" t="n">
        <v>415975.6254829959</v>
      </c>
      <c r="AE5" t="n">
        <v>569156.2023352449</v>
      </c>
      <c r="AF5" t="n">
        <v>5.304929023652192e-06</v>
      </c>
      <c r="AG5" t="n">
        <v>32</v>
      </c>
      <c r="AH5" t="n">
        <v>514836.7332001154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8.472200000000001</v>
      </c>
      <c r="E6" t="n">
        <v>11.8</v>
      </c>
      <c r="F6" t="n">
        <v>8.210000000000001</v>
      </c>
      <c r="G6" t="n">
        <v>13.68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95.98999999999999</v>
      </c>
      <c r="Q6" t="n">
        <v>968.34</v>
      </c>
      <c r="R6" t="n">
        <v>47.73</v>
      </c>
      <c r="S6" t="n">
        <v>23.91</v>
      </c>
      <c r="T6" t="n">
        <v>11013.24</v>
      </c>
      <c r="U6" t="n">
        <v>0.5</v>
      </c>
      <c r="V6" t="n">
        <v>0.82</v>
      </c>
      <c r="W6" t="n">
        <v>1.15</v>
      </c>
      <c r="X6" t="n">
        <v>0.71</v>
      </c>
      <c r="Y6" t="n">
        <v>1</v>
      </c>
      <c r="Z6" t="n">
        <v>10</v>
      </c>
      <c r="AA6" t="n">
        <v>401.0962484585895</v>
      </c>
      <c r="AB6" t="n">
        <v>548.7975822586662</v>
      </c>
      <c r="AC6" t="n">
        <v>496.4211112501428</v>
      </c>
      <c r="AD6" t="n">
        <v>401096.2484585895</v>
      </c>
      <c r="AE6" t="n">
        <v>548797.5822586663</v>
      </c>
      <c r="AF6" t="n">
        <v>5.452104042480271e-06</v>
      </c>
      <c r="AG6" t="n">
        <v>31</v>
      </c>
      <c r="AH6" t="n">
        <v>496421.1112501428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8.6816</v>
      </c>
      <c r="E7" t="n">
        <v>11.52</v>
      </c>
      <c r="F7" t="n">
        <v>8.1</v>
      </c>
      <c r="G7" t="n">
        <v>15.67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93.08</v>
      </c>
      <c r="Q7" t="n">
        <v>968.46</v>
      </c>
      <c r="R7" t="n">
        <v>44.16</v>
      </c>
      <c r="S7" t="n">
        <v>23.91</v>
      </c>
      <c r="T7" t="n">
        <v>9252.379999999999</v>
      </c>
      <c r="U7" t="n">
        <v>0.54</v>
      </c>
      <c r="V7" t="n">
        <v>0.84</v>
      </c>
      <c r="W7" t="n">
        <v>1.13</v>
      </c>
      <c r="X7" t="n">
        <v>0.6</v>
      </c>
      <c r="Y7" t="n">
        <v>1</v>
      </c>
      <c r="Z7" t="n">
        <v>10</v>
      </c>
      <c r="AA7" t="n">
        <v>386.6931771943051</v>
      </c>
      <c r="AB7" t="n">
        <v>529.0906647362139</v>
      </c>
      <c r="AC7" t="n">
        <v>478.5949942772007</v>
      </c>
      <c r="AD7" t="n">
        <v>386693.1771943051</v>
      </c>
      <c r="AE7" t="n">
        <v>529090.6647362139</v>
      </c>
      <c r="AF7" t="n">
        <v>5.586858956964745e-06</v>
      </c>
      <c r="AG7" t="n">
        <v>30</v>
      </c>
      <c r="AH7" t="n">
        <v>478594.9942772007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8.853</v>
      </c>
      <c r="E8" t="n">
        <v>11.3</v>
      </c>
      <c r="F8" t="n">
        <v>8.01</v>
      </c>
      <c r="G8" t="n">
        <v>17.8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90.58</v>
      </c>
      <c r="Q8" t="n">
        <v>968.37</v>
      </c>
      <c r="R8" t="n">
        <v>41.65</v>
      </c>
      <c r="S8" t="n">
        <v>23.91</v>
      </c>
      <c r="T8" t="n">
        <v>8017.75</v>
      </c>
      <c r="U8" t="n">
        <v>0.57</v>
      </c>
      <c r="V8" t="n">
        <v>0.84</v>
      </c>
      <c r="W8" t="n">
        <v>1.12</v>
      </c>
      <c r="X8" t="n">
        <v>0.51</v>
      </c>
      <c r="Y8" t="n">
        <v>1</v>
      </c>
      <c r="Z8" t="n">
        <v>10</v>
      </c>
      <c r="AA8" t="n">
        <v>383.0224287773754</v>
      </c>
      <c r="AB8" t="n">
        <v>524.0681848101799</v>
      </c>
      <c r="AC8" t="n">
        <v>474.0518527862125</v>
      </c>
      <c r="AD8" t="n">
        <v>383022.4287773754</v>
      </c>
      <c r="AE8" t="n">
        <v>524068.1848101799</v>
      </c>
      <c r="AF8" t="n">
        <v>5.697159779995495e-06</v>
      </c>
      <c r="AG8" t="n">
        <v>30</v>
      </c>
      <c r="AH8" t="n">
        <v>474051.8527862125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8.9354</v>
      </c>
      <c r="E9" t="n">
        <v>11.19</v>
      </c>
      <c r="F9" t="n">
        <v>7.97</v>
      </c>
      <c r="G9" t="n">
        <v>19.13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89.16</v>
      </c>
      <c r="Q9" t="n">
        <v>968.37</v>
      </c>
      <c r="R9" t="n">
        <v>40.29</v>
      </c>
      <c r="S9" t="n">
        <v>23.91</v>
      </c>
      <c r="T9" t="n">
        <v>7345.21</v>
      </c>
      <c r="U9" t="n">
        <v>0.59</v>
      </c>
      <c r="V9" t="n">
        <v>0.85</v>
      </c>
      <c r="W9" t="n">
        <v>1.12</v>
      </c>
      <c r="X9" t="n">
        <v>0.47</v>
      </c>
      <c r="Y9" t="n">
        <v>1</v>
      </c>
      <c r="Z9" t="n">
        <v>10</v>
      </c>
      <c r="AA9" t="n">
        <v>381.1880115047511</v>
      </c>
      <c r="AB9" t="n">
        <v>521.5582541689968</v>
      </c>
      <c r="AC9" t="n">
        <v>471.7814664027142</v>
      </c>
      <c r="AD9" t="n">
        <v>381188.0115047511</v>
      </c>
      <c r="AE9" t="n">
        <v>521558.2541689968</v>
      </c>
      <c r="AF9" t="n">
        <v>5.750186546726731e-06</v>
      </c>
      <c r="AG9" t="n">
        <v>30</v>
      </c>
      <c r="AH9" t="n">
        <v>471781.4664027142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9.0724</v>
      </c>
      <c r="E10" t="n">
        <v>11.02</v>
      </c>
      <c r="F10" t="n">
        <v>7.9</v>
      </c>
      <c r="G10" t="n">
        <v>21.56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86.64</v>
      </c>
      <c r="Q10" t="n">
        <v>968.3200000000001</v>
      </c>
      <c r="R10" t="n">
        <v>38.43</v>
      </c>
      <c r="S10" t="n">
        <v>23.91</v>
      </c>
      <c r="T10" t="n">
        <v>6432.38</v>
      </c>
      <c r="U10" t="n">
        <v>0.62</v>
      </c>
      <c r="V10" t="n">
        <v>0.86</v>
      </c>
      <c r="W10" t="n">
        <v>1.11</v>
      </c>
      <c r="X10" t="n">
        <v>0.41</v>
      </c>
      <c r="Y10" t="n">
        <v>1</v>
      </c>
      <c r="Z10" t="n">
        <v>10</v>
      </c>
      <c r="AA10" t="n">
        <v>368.2932974258011</v>
      </c>
      <c r="AB10" t="n">
        <v>503.9151374915415</v>
      </c>
      <c r="AC10" t="n">
        <v>455.8221840186854</v>
      </c>
      <c r="AD10" t="n">
        <v>368293.2974258012</v>
      </c>
      <c r="AE10" t="n">
        <v>503915.1374915416</v>
      </c>
      <c r="AF10" t="n">
        <v>5.838349981704634e-06</v>
      </c>
      <c r="AG10" t="n">
        <v>29</v>
      </c>
      <c r="AH10" t="n">
        <v>455822.1840186854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9.159800000000001</v>
      </c>
      <c r="E11" t="n">
        <v>10.92</v>
      </c>
      <c r="F11" t="n">
        <v>7.87</v>
      </c>
      <c r="G11" t="n">
        <v>23.6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84.88</v>
      </c>
      <c r="Q11" t="n">
        <v>968.41</v>
      </c>
      <c r="R11" t="n">
        <v>37.03</v>
      </c>
      <c r="S11" t="n">
        <v>23.91</v>
      </c>
      <c r="T11" t="n">
        <v>5742.25</v>
      </c>
      <c r="U11" t="n">
        <v>0.65</v>
      </c>
      <c r="V11" t="n">
        <v>0.86</v>
      </c>
      <c r="W11" t="n">
        <v>1.12</v>
      </c>
      <c r="X11" t="n">
        <v>0.37</v>
      </c>
      <c r="Y11" t="n">
        <v>1</v>
      </c>
      <c r="Z11" t="n">
        <v>10</v>
      </c>
      <c r="AA11" t="n">
        <v>366.3396412318831</v>
      </c>
      <c r="AB11" t="n">
        <v>501.2420588977945</v>
      </c>
      <c r="AC11" t="n">
        <v>453.4042202942363</v>
      </c>
      <c r="AD11" t="n">
        <v>366339.6412318831</v>
      </c>
      <c r="AE11" t="n">
        <v>501242.0588977946</v>
      </c>
      <c r="AF11" t="n">
        <v>5.894594392048203e-06</v>
      </c>
      <c r="AG11" t="n">
        <v>29</v>
      </c>
      <c r="AH11" t="n">
        <v>453404.2202942363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9.2493</v>
      </c>
      <c r="E12" t="n">
        <v>10.81</v>
      </c>
      <c r="F12" t="n">
        <v>7.83</v>
      </c>
      <c r="G12" t="n">
        <v>26.1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16</v>
      </c>
      <c r="N12" t="n">
        <v>31.63</v>
      </c>
      <c r="O12" t="n">
        <v>21387.92</v>
      </c>
      <c r="P12" t="n">
        <v>82.43000000000001</v>
      </c>
      <c r="Q12" t="n">
        <v>968.46</v>
      </c>
      <c r="R12" t="n">
        <v>36.14</v>
      </c>
      <c r="S12" t="n">
        <v>23.91</v>
      </c>
      <c r="T12" t="n">
        <v>5307.92</v>
      </c>
      <c r="U12" t="n">
        <v>0.66</v>
      </c>
      <c r="V12" t="n">
        <v>0.86</v>
      </c>
      <c r="W12" t="n">
        <v>1.1</v>
      </c>
      <c r="X12" t="n">
        <v>0.33</v>
      </c>
      <c r="Y12" t="n">
        <v>1</v>
      </c>
      <c r="Z12" t="n">
        <v>10</v>
      </c>
      <c r="AA12" t="n">
        <v>363.9605226150952</v>
      </c>
      <c r="AB12" t="n">
        <v>497.9868438469995</v>
      </c>
      <c r="AC12" t="n">
        <v>450.4596783991661</v>
      </c>
      <c r="AD12" t="n">
        <v>363960.5226150951</v>
      </c>
      <c r="AE12" t="n">
        <v>497986.8438469995</v>
      </c>
      <c r="AF12" t="n">
        <v>5.952190212708951e-06</v>
      </c>
      <c r="AG12" t="n">
        <v>29</v>
      </c>
      <c r="AH12" t="n">
        <v>450459.6783991661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9.2829</v>
      </c>
      <c r="E13" t="n">
        <v>10.77</v>
      </c>
      <c r="F13" t="n">
        <v>7.82</v>
      </c>
      <c r="G13" t="n">
        <v>27.61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81.36</v>
      </c>
      <c r="Q13" t="n">
        <v>968.41</v>
      </c>
      <c r="R13" t="n">
        <v>35.89</v>
      </c>
      <c r="S13" t="n">
        <v>23.91</v>
      </c>
      <c r="T13" t="n">
        <v>5187.56</v>
      </c>
      <c r="U13" t="n">
        <v>0.67</v>
      </c>
      <c r="V13" t="n">
        <v>0.86</v>
      </c>
      <c r="W13" t="n">
        <v>1.11</v>
      </c>
      <c r="X13" t="n">
        <v>0.33</v>
      </c>
      <c r="Y13" t="n">
        <v>1</v>
      </c>
      <c r="Z13" t="n">
        <v>10</v>
      </c>
      <c r="AA13" t="n">
        <v>363.0103620638523</v>
      </c>
      <c r="AB13" t="n">
        <v>496.686792262664</v>
      </c>
      <c r="AC13" t="n">
        <v>449.2837019134057</v>
      </c>
      <c r="AD13" t="n">
        <v>363010.3620638523</v>
      </c>
      <c r="AE13" t="n">
        <v>496686.7922626639</v>
      </c>
      <c r="AF13" t="n">
        <v>5.973812777783823e-06</v>
      </c>
      <c r="AG13" t="n">
        <v>29</v>
      </c>
      <c r="AH13" t="n">
        <v>449283.7019134057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9.3748</v>
      </c>
      <c r="E14" t="n">
        <v>10.67</v>
      </c>
      <c r="F14" t="n">
        <v>7.79</v>
      </c>
      <c r="G14" t="n">
        <v>31.14</v>
      </c>
      <c r="H14" t="n">
        <v>0.41</v>
      </c>
      <c r="I14" t="n">
        <v>15</v>
      </c>
      <c r="J14" t="n">
        <v>172.25</v>
      </c>
      <c r="K14" t="n">
        <v>51.39</v>
      </c>
      <c r="L14" t="n">
        <v>4</v>
      </c>
      <c r="M14" t="n">
        <v>13</v>
      </c>
      <c r="N14" t="n">
        <v>31.86</v>
      </c>
      <c r="O14" t="n">
        <v>21478.05</v>
      </c>
      <c r="P14" t="n">
        <v>78.06</v>
      </c>
      <c r="Q14" t="n">
        <v>968.3200000000001</v>
      </c>
      <c r="R14" t="n">
        <v>34.69</v>
      </c>
      <c r="S14" t="n">
        <v>23.91</v>
      </c>
      <c r="T14" t="n">
        <v>4598.33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350.4101270686409</v>
      </c>
      <c r="AB14" t="n">
        <v>479.4465948590801</v>
      </c>
      <c r="AC14" t="n">
        <v>433.6888847532508</v>
      </c>
      <c r="AD14" t="n">
        <v>350410.1270686409</v>
      </c>
      <c r="AE14" t="n">
        <v>479446.59485908</v>
      </c>
      <c r="AF14" t="n">
        <v>6.032953067378491e-06</v>
      </c>
      <c r="AG14" t="n">
        <v>28</v>
      </c>
      <c r="AH14" t="n">
        <v>433688.8847532508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9.445600000000001</v>
      </c>
      <c r="E15" t="n">
        <v>10.59</v>
      </c>
      <c r="F15" t="n">
        <v>7.74</v>
      </c>
      <c r="G15" t="n">
        <v>33.17</v>
      </c>
      <c r="H15" t="n">
        <v>0.44</v>
      </c>
      <c r="I15" t="n">
        <v>14</v>
      </c>
      <c r="J15" t="n">
        <v>172.61</v>
      </c>
      <c r="K15" t="n">
        <v>51.39</v>
      </c>
      <c r="L15" t="n">
        <v>4.25</v>
      </c>
      <c r="M15" t="n">
        <v>9</v>
      </c>
      <c r="N15" t="n">
        <v>31.97</v>
      </c>
      <c r="O15" t="n">
        <v>21523.17</v>
      </c>
      <c r="P15" t="n">
        <v>76.22</v>
      </c>
      <c r="Q15" t="n">
        <v>968.45</v>
      </c>
      <c r="R15" t="n">
        <v>33.23</v>
      </c>
      <c r="S15" t="n">
        <v>23.91</v>
      </c>
      <c r="T15" t="n">
        <v>3871.55</v>
      </c>
      <c r="U15" t="n">
        <v>0.72</v>
      </c>
      <c r="V15" t="n">
        <v>0.87</v>
      </c>
      <c r="W15" t="n">
        <v>1.1</v>
      </c>
      <c r="X15" t="n">
        <v>0.24</v>
      </c>
      <c r="Y15" t="n">
        <v>1</v>
      </c>
      <c r="Z15" t="n">
        <v>10</v>
      </c>
      <c r="AA15" t="n">
        <v>348.6004565521023</v>
      </c>
      <c r="AB15" t="n">
        <v>476.9705238213233</v>
      </c>
      <c r="AC15" t="n">
        <v>431.44912646015</v>
      </c>
      <c r="AD15" t="n">
        <v>348600.4565521023</v>
      </c>
      <c r="AE15" t="n">
        <v>476970.5238213233</v>
      </c>
      <c r="AF15" t="n">
        <v>6.078514900929115e-06</v>
      </c>
      <c r="AG15" t="n">
        <v>28</v>
      </c>
      <c r="AH15" t="n">
        <v>431449.12646015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9.4406</v>
      </c>
      <c r="E16" t="n">
        <v>10.59</v>
      </c>
      <c r="F16" t="n">
        <v>7.75</v>
      </c>
      <c r="G16" t="n">
        <v>33.2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8</v>
      </c>
      <c r="N16" t="n">
        <v>32.09</v>
      </c>
      <c r="O16" t="n">
        <v>21568.34</v>
      </c>
      <c r="P16" t="n">
        <v>75.86</v>
      </c>
      <c r="Q16" t="n">
        <v>968.39</v>
      </c>
      <c r="R16" t="n">
        <v>33.26</v>
      </c>
      <c r="S16" t="n">
        <v>23.91</v>
      </c>
      <c r="T16" t="n">
        <v>3887.14</v>
      </c>
      <c r="U16" t="n">
        <v>0.72</v>
      </c>
      <c r="V16" t="n">
        <v>0.87</v>
      </c>
      <c r="W16" t="n">
        <v>1.11</v>
      </c>
      <c r="X16" t="n">
        <v>0.25</v>
      </c>
      <c r="Y16" t="n">
        <v>1</v>
      </c>
      <c r="Z16" t="n">
        <v>10</v>
      </c>
      <c r="AA16" t="n">
        <v>348.4693226737069</v>
      </c>
      <c r="AB16" t="n">
        <v>476.7911006636843</v>
      </c>
      <c r="AC16" t="n">
        <v>431.2868271968541</v>
      </c>
      <c r="AD16" t="n">
        <v>348469.3226737069</v>
      </c>
      <c r="AE16" t="n">
        <v>476791.1006636843</v>
      </c>
      <c r="AF16" t="n">
        <v>6.075297257316782e-06</v>
      </c>
      <c r="AG16" t="n">
        <v>28</v>
      </c>
      <c r="AH16" t="n">
        <v>431286.8271968541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9.474399999999999</v>
      </c>
      <c r="E17" t="n">
        <v>10.55</v>
      </c>
      <c r="F17" t="n">
        <v>7.74</v>
      </c>
      <c r="G17" t="n">
        <v>35.73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2</v>
      </c>
      <c r="N17" t="n">
        <v>32.2</v>
      </c>
      <c r="O17" t="n">
        <v>21613.54</v>
      </c>
      <c r="P17" t="n">
        <v>74.87</v>
      </c>
      <c r="Q17" t="n">
        <v>968.51</v>
      </c>
      <c r="R17" t="n">
        <v>33.02</v>
      </c>
      <c r="S17" t="n">
        <v>23.91</v>
      </c>
      <c r="T17" t="n">
        <v>3772.34</v>
      </c>
      <c r="U17" t="n">
        <v>0.72</v>
      </c>
      <c r="V17" t="n">
        <v>0.87</v>
      </c>
      <c r="W17" t="n">
        <v>1.11</v>
      </c>
      <c r="X17" t="n">
        <v>0.24</v>
      </c>
      <c r="Y17" t="n">
        <v>1</v>
      </c>
      <c r="Z17" t="n">
        <v>10</v>
      </c>
      <c r="AA17" t="n">
        <v>347.6029282267046</v>
      </c>
      <c r="AB17" t="n">
        <v>475.6056615586705</v>
      </c>
      <c r="AC17" t="n">
        <v>430.2145247362486</v>
      </c>
      <c r="AD17" t="n">
        <v>347602.9282267047</v>
      </c>
      <c r="AE17" t="n">
        <v>475605.6615586705</v>
      </c>
      <c r="AF17" t="n">
        <v>6.097048528136148e-06</v>
      </c>
      <c r="AG17" t="n">
        <v>28</v>
      </c>
      <c r="AH17" t="n">
        <v>430214.5247362485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9.4749</v>
      </c>
      <c r="E18" t="n">
        <v>10.55</v>
      </c>
      <c r="F18" t="n">
        <v>7.74</v>
      </c>
      <c r="G18" t="n">
        <v>35.73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2</v>
      </c>
      <c r="N18" t="n">
        <v>32.32</v>
      </c>
      <c r="O18" t="n">
        <v>21658.78</v>
      </c>
      <c r="P18" t="n">
        <v>75.16</v>
      </c>
      <c r="Q18" t="n">
        <v>968.46</v>
      </c>
      <c r="R18" t="n">
        <v>33.04</v>
      </c>
      <c r="S18" t="n">
        <v>23.91</v>
      </c>
      <c r="T18" t="n">
        <v>3780.88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347.7656880550433</v>
      </c>
      <c r="AB18" t="n">
        <v>475.8283567362602</v>
      </c>
      <c r="AC18" t="n">
        <v>430.4159661986438</v>
      </c>
      <c r="AD18" t="n">
        <v>347765.6880550433</v>
      </c>
      <c r="AE18" t="n">
        <v>475828.3567362602</v>
      </c>
      <c r="AF18" t="n">
        <v>6.097370292497382e-06</v>
      </c>
      <c r="AG18" t="n">
        <v>28</v>
      </c>
      <c r="AH18" t="n">
        <v>430415.9661986438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9.4709</v>
      </c>
      <c r="E19" t="n">
        <v>10.56</v>
      </c>
      <c r="F19" t="n">
        <v>7.75</v>
      </c>
      <c r="G19" t="n">
        <v>35.75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</v>
      </c>
      <c r="N19" t="n">
        <v>32.44</v>
      </c>
      <c r="O19" t="n">
        <v>21704.07</v>
      </c>
      <c r="P19" t="n">
        <v>74.83</v>
      </c>
      <c r="Q19" t="n">
        <v>968.46</v>
      </c>
      <c r="R19" t="n">
        <v>33.18</v>
      </c>
      <c r="S19" t="n">
        <v>23.91</v>
      </c>
      <c r="T19" t="n">
        <v>3850.22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347.6441441562091</v>
      </c>
      <c r="AB19" t="n">
        <v>475.6620550117369</v>
      </c>
      <c r="AC19" t="n">
        <v>430.2655360773031</v>
      </c>
      <c r="AD19" t="n">
        <v>347644.1441562091</v>
      </c>
      <c r="AE19" t="n">
        <v>475662.0550117369</v>
      </c>
      <c r="AF19" t="n">
        <v>6.094796177607515e-06</v>
      </c>
      <c r="AG19" t="n">
        <v>28</v>
      </c>
      <c r="AH19" t="n">
        <v>430265.5360773031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9.472200000000001</v>
      </c>
      <c r="E20" t="n">
        <v>10.56</v>
      </c>
      <c r="F20" t="n">
        <v>7.74</v>
      </c>
      <c r="G20" t="n">
        <v>35.74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75.06</v>
      </c>
      <c r="Q20" t="n">
        <v>968.46</v>
      </c>
      <c r="R20" t="n">
        <v>33.17</v>
      </c>
      <c r="S20" t="n">
        <v>23.91</v>
      </c>
      <c r="T20" t="n">
        <v>3848.1</v>
      </c>
      <c r="U20" t="n">
        <v>0.72</v>
      </c>
      <c r="V20" t="n">
        <v>0.87</v>
      </c>
      <c r="W20" t="n">
        <v>1.11</v>
      </c>
      <c r="X20" t="n">
        <v>0.25</v>
      </c>
      <c r="Y20" t="n">
        <v>1</v>
      </c>
      <c r="Z20" t="n">
        <v>10</v>
      </c>
      <c r="AA20" t="n">
        <v>347.7288256560291</v>
      </c>
      <c r="AB20" t="n">
        <v>475.7779199756747</v>
      </c>
      <c r="AC20" t="n">
        <v>430.3703430517002</v>
      </c>
      <c r="AD20" t="n">
        <v>347728.8256560291</v>
      </c>
      <c r="AE20" t="n">
        <v>475777.9199756747</v>
      </c>
      <c r="AF20" t="n">
        <v>6.095632764946723e-06</v>
      </c>
      <c r="AG20" t="n">
        <v>28</v>
      </c>
      <c r="AH20" t="n">
        <v>430370.3430517002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9.1813</v>
      </c>
      <c r="E2" t="n">
        <v>10.89</v>
      </c>
      <c r="F2" t="n">
        <v>8.529999999999999</v>
      </c>
      <c r="G2" t="n">
        <v>10.24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40.16</v>
      </c>
      <c r="Q2" t="n">
        <v>968.45</v>
      </c>
      <c r="R2" t="n">
        <v>55.96</v>
      </c>
      <c r="S2" t="n">
        <v>23.91</v>
      </c>
      <c r="T2" t="n">
        <v>15054.8</v>
      </c>
      <c r="U2" t="n">
        <v>0.43</v>
      </c>
      <c r="V2" t="n">
        <v>0.79</v>
      </c>
      <c r="W2" t="n">
        <v>1.22</v>
      </c>
      <c r="X2" t="n">
        <v>1.04</v>
      </c>
      <c r="Y2" t="n">
        <v>1</v>
      </c>
      <c r="Z2" t="n">
        <v>10</v>
      </c>
      <c r="AA2" t="n">
        <v>312.5234115326829</v>
      </c>
      <c r="AB2" t="n">
        <v>427.6083192188574</v>
      </c>
      <c r="AC2" t="n">
        <v>386.7979813846543</v>
      </c>
      <c r="AD2" t="n">
        <v>312523.4115326829</v>
      </c>
      <c r="AE2" t="n">
        <v>427608.3192188574</v>
      </c>
      <c r="AF2" t="n">
        <v>1.059117407788561e-05</v>
      </c>
      <c r="AG2" t="n">
        <v>29</v>
      </c>
      <c r="AH2" t="n">
        <v>386797.9813846543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5.7751</v>
      </c>
      <c r="E2" t="n">
        <v>17.32</v>
      </c>
      <c r="F2" t="n">
        <v>9.69</v>
      </c>
      <c r="G2" t="n">
        <v>5.38</v>
      </c>
      <c r="H2" t="n">
        <v>0.08</v>
      </c>
      <c r="I2" t="n">
        <v>108</v>
      </c>
      <c r="J2" t="n">
        <v>232.68</v>
      </c>
      <c r="K2" t="n">
        <v>57.72</v>
      </c>
      <c r="L2" t="n">
        <v>1</v>
      </c>
      <c r="M2" t="n">
        <v>106</v>
      </c>
      <c r="N2" t="n">
        <v>53.95</v>
      </c>
      <c r="O2" t="n">
        <v>28931.02</v>
      </c>
      <c r="P2" t="n">
        <v>149.01</v>
      </c>
      <c r="Q2" t="n">
        <v>968.65</v>
      </c>
      <c r="R2" t="n">
        <v>94.34</v>
      </c>
      <c r="S2" t="n">
        <v>23.91</v>
      </c>
      <c r="T2" t="n">
        <v>33956.72</v>
      </c>
      <c r="U2" t="n">
        <v>0.25</v>
      </c>
      <c r="V2" t="n">
        <v>0.7</v>
      </c>
      <c r="W2" t="n">
        <v>1.25</v>
      </c>
      <c r="X2" t="n">
        <v>2.19</v>
      </c>
      <c r="Y2" t="n">
        <v>1</v>
      </c>
      <c r="Z2" t="n">
        <v>10</v>
      </c>
      <c r="AA2" t="n">
        <v>669.1873816988427</v>
      </c>
      <c r="AB2" t="n">
        <v>915.6116981040473</v>
      </c>
      <c r="AC2" t="n">
        <v>828.2270027060855</v>
      </c>
      <c r="AD2" t="n">
        <v>669187.3816988427</v>
      </c>
      <c r="AE2" t="n">
        <v>915611.6981040472</v>
      </c>
      <c r="AF2" t="n">
        <v>3.233836920090691e-06</v>
      </c>
      <c r="AG2" t="n">
        <v>46</v>
      </c>
      <c r="AH2" t="n">
        <v>828227.0027060854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6.4488</v>
      </c>
      <c r="E3" t="n">
        <v>15.51</v>
      </c>
      <c r="F3" t="n">
        <v>9.109999999999999</v>
      </c>
      <c r="G3" t="n">
        <v>6.75</v>
      </c>
      <c r="H3" t="n">
        <v>0.1</v>
      </c>
      <c r="I3" t="n">
        <v>81</v>
      </c>
      <c r="J3" t="n">
        <v>233.1</v>
      </c>
      <c r="K3" t="n">
        <v>57.72</v>
      </c>
      <c r="L3" t="n">
        <v>1.25</v>
      </c>
      <c r="M3" t="n">
        <v>79</v>
      </c>
      <c r="N3" t="n">
        <v>54.13</v>
      </c>
      <c r="O3" t="n">
        <v>28983.75</v>
      </c>
      <c r="P3" t="n">
        <v>139.21</v>
      </c>
      <c r="Q3" t="n">
        <v>968.52</v>
      </c>
      <c r="R3" t="n">
        <v>76.04000000000001</v>
      </c>
      <c r="S3" t="n">
        <v>23.91</v>
      </c>
      <c r="T3" t="n">
        <v>24941.05</v>
      </c>
      <c r="U3" t="n">
        <v>0.31</v>
      </c>
      <c r="V3" t="n">
        <v>0.74</v>
      </c>
      <c r="W3" t="n">
        <v>1.21</v>
      </c>
      <c r="X3" t="n">
        <v>1.61</v>
      </c>
      <c r="Y3" t="n">
        <v>1</v>
      </c>
      <c r="Z3" t="n">
        <v>10</v>
      </c>
      <c r="AA3" t="n">
        <v>585.4802244946077</v>
      </c>
      <c r="AB3" t="n">
        <v>801.0798727180686</v>
      </c>
      <c r="AC3" t="n">
        <v>724.6259339885183</v>
      </c>
      <c r="AD3" t="n">
        <v>585480.2244946077</v>
      </c>
      <c r="AE3" t="n">
        <v>801079.8727180687</v>
      </c>
      <c r="AF3" t="n">
        <v>3.611083363107279e-06</v>
      </c>
      <c r="AG3" t="n">
        <v>41</v>
      </c>
      <c r="AH3" t="n">
        <v>724625.9339885183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6.9063</v>
      </c>
      <c r="E4" t="n">
        <v>14.48</v>
      </c>
      <c r="F4" t="n">
        <v>8.81</v>
      </c>
      <c r="G4" t="n">
        <v>8.130000000000001</v>
      </c>
      <c r="H4" t="n">
        <v>0.11</v>
      </c>
      <c r="I4" t="n">
        <v>65</v>
      </c>
      <c r="J4" t="n">
        <v>233.53</v>
      </c>
      <c r="K4" t="n">
        <v>57.72</v>
      </c>
      <c r="L4" t="n">
        <v>1.5</v>
      </c>
      <c r="M4" t="n">
        <v>63</v>
      </c>
      <c r="N4" t="n">
        <v>54.31</v>
      </c>
      <c r="O4" t="n">
        <v>29036.54</v>
      </c>
      <c r="P4" t="n">
        <v>133.6</v>
      </c>
      <c r="Q4" t="n">
        <v>968.64</v>
      </c>
      <c r="R4" t="n">
        <v>66.47</v>
      </c>
      <c r="S4" t="n">
        <v>23.91</v>
      </c>
      <c r="T4" t="n">
        <v>20236.11</v>
      </c>
      <c r="U4" t="n">
        <v>0.36</v>
      </c>
      <c r="V4" t="n">
        <v>0.77</v>
      </c>
      <c r="W4" t="n">
        <v>1.19</v>
      </c>
      <c r="X4" t="n">
        <v>1.31</v>
      </c>
      <c r="Y4" t="n">
        <v>1</v>
      </c>
      <c r="Z4" t="n">
        <v>10</v>
      </c>
      <c r="AA4" t="n">
        <v>537.7210589889156</v>
      </c>
      <c r="AB4" t="n">
        <v>735.7336754875023</v>
      </c>
      <c r="AC4" t="n">
        <v>665.5162861076733</v>
      </c>
      <c r="AD4" t="n">
        <v>537721.0589889156</v>
      </c>
      <c r="AE4" t="n">
        <v>735733.6754875022</v>
      </c>
      <c r="AF4" t="n">
        <v>3.867266007726677e-06</v>
      </c>
      <c r="AG4" t="n">
        <v>38</v>
      </c>
      <c r="AH4" t="n">
        <v>665516.2861076733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7.2844</v>
      </c>
      <c r="E5" t="n">
        <v>13.73</v>
      </c>
      <c r="F5" t="n">
        <v>8.56</v>
      </c>
      <c r="G5" t="n">
        <v>9.51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129.01</v>
      </c>
      <c r="Q5" t="n">
        <v>968.8099999999999</v>
      </c>
      <c r="R5" t="n">
        <v>58.55</v>
      </c>
      <c r="S5" t="n">
        <v>23.91</v>
      </c>
      <c r="T5" t="n">
        <v>16329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504.7477174604032</v>
      </c>
      <c r="AB5" t="n">
        <v>690.6180949270295</v>
      </c>
      <c r="AC5" t="n">
        <v>624.706473235777</v>
      </c>
      <c r="AD5" t="n">
        <v>504747.7174604032</v>
      </c>
      <c r="AE5" t="n">
        <v>690618.0949270295</v>
      </c>
      <c r="AF5" t="n">
        <v>4.078987664405573e-06</v>
      </c>
      <c r="AG5" t="n">
        <v>36</v>
      </c>
      <c r="AH5" t="n">
        <v>624706.473235777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7.5352</v>
      </c>
      <c r="E6" t="n">
        <v>13.27</v>
      </c>
      <c r="F6" t="n">
        <v>8.42</v>
      </c>
      <c r="G6" t="n">
        <v>10.75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126.14</v>
      </c>
      <c r="Q6" t="n">
        <v>968.36</v>
      </c>
      <c r="R6" t="n">
        <v>54.6</v>
      </c>
      <c r="S6" t="n">
        <v>23.91</v>
      </c>
      <c r="T6" t="n">
        <v>14392.81</v>
      </c>
      <c r="U6" t="n">
        <v>0.44</v>
      </c>
      <c r="V6" t="n">
        <v>0.8</v>
      </c>
      <c r="W6" t="n">
        <v>1.15</v>
      </c>
      <c r="X6" t="n">
        <v>0.92</v>
      </c>
      <c r="Y6" t="n">
        <v>1</v>
      </c>
      <c r="Z6" t="n">
        <v>10</v>
      </c>
      <c r="AA6" t="n">
        <v>487.1234797819309</v>
      </c>
      <c r="AB6" t="n">
        <v>666.5038354088526</v>
      </c>
      <c r="AC6" t="n">
        <v>602.893644801439</v>
      </c>
      <c r="AD6" t="n">
        <v>487123.4797819309</v>
      </c>
      <c r="AE6" t="n">
        <v>666503.8354088527</v>
      </c>
      <c r="AF6" t="n">
        <v>4.219426150242831e-06</v>
      </c>
      <c r="AG6" t="n">
        <v>35</v>
      </c>
      <c r="AH6" t="n">
        <v>602893.644801439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7.768</v>
      </c>
      <c r="E7" t="n">
        <v>12.87</v>
      </c>
      <c r="F7" t="n">
        <v>8.300000000000001</v>
      </c>
      <c r="G7" t="n">
        <v>12.14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123.32</v>
      </c>
      <c r="Q7" t="n">
        <v>968.4400000000001</v>
      </c>
      <c r="R7" t="n">
        <v>50.46</v>
      </c>
      <c r="S7" t="n">
        <v>23.91</v>
      </c>
      <c r="T7" t="n">
        <v>12352.58</v>
      </c>
      <c r="U7" t="n">
        <v>0.47</v>
      </c>
      <c r="V7" t="n">
        <v>0.82</v>
      </c>
      <c r="W7" t="n">
        <v>1.15</v>
      </c>
      <c r="X7" t="n">
        <v>0.8</v>
      </c>
      <c r="Y7" t="n">
        <v>1</v>
      </c>
      <c r="Z7" t="n">
        <v>10</v>
      </c>
      <c r="AA7" t="n">
        <v>470.4321106086867</v>
      </c>
      <c r="AB7" t="n">
        <v>643.6659677347823</v>
      </c>
      <c r="AC7" t="n">
        <v>582.2353911650335</v>
      </c>
      <c r="AD7" t="n">
        <v>470432.1106086867</v>
      </c>
      <c r="AE7" t="n">
        <v>643665.9677347823</v>
      </c>
      <c r="AF7" t="n">
        <v>4.349785318914734e-06</v>
      </c>
      <c r="AG7" t="n">
        <v>34</v>
      </c>
      <c r="AH7" t="n">
        <v>582235.3911650336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7.9688</v>
      </c>
      <c r="E8" t="n">
        <v>12.55</v>
      </c>
      <c r="F8" t="n">
        <v>8.199999999999999</v>
      </c>
      <c r="G8" t="n">
        <v>13.67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121.19</v>
      </c>
      <c r="Q8" t="n">
        <v>968.46</v>
      </c>
      <c r="R8" t="n">
        <v>47.2</v>
      </c>
      <c r="S8" t="n">
        <v>23.91</v>
      </c>
      <c r="T8" t="n">
        <v>10746.19</v>
      </c>
      <c r="U8" t="n">
        <v>0.51</v>
      </c>
      <c r="V8" t="n">
        <v>0.82</v>
      </c>
      <c r="W8" t="n">
        <v>1.15</v>
      </c>
      <c r="X8" t="n">
        <v>0.7</v>
      </c>
      <c r="Y8" t="n">
        <v>1</v>
      </c>
      <c r="Z8" t="n">
        <v>10</v>
      </c>
      <c r="AA8" t="n">
        <v>455.2018563523715</v>
      </c>
      <c r="AB8" t="n">
        <v>622.8272619498953</v>
      </c>
      <c r="AC8" t="n">
        <v>563.3855022129488</v>
      </c>
      <c r="AD8" t="n">
        <v>455201.8563523715</v>
      </c>
      <c r="AE8" t="n">
        <v>622827.2619498953</v>
      </c>
      <c r="AF8" t="n">
        <v>4.462225701514899e-06</v>
      </c>
      <c r="AG8" t="n">
        <v>33</v>
      </c>
      <c r="AH8" t="n">
        <v>563385.5022129489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8.1365</v>
      </c>
      <c r="E9" t="n">
        <v>12.29</v>
      </c>
      <c r="F9" t="n">
        <v>8.119999999999999</v>
      </c>
      <c r="G9" t="n">
        <v>15.23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118.86</v>
      </c>
      <c r="Q9" t="n">
        <v>968.5700000000001</v>
      </c>
      <c r="R9" t="n">
        <v>45.2</v>
      </c>
      <c r="S9" t="n">
        <v>23.91</v>
      </c>
      <c r="T9" t="n">
        <v>9766.780000000001</v>
      </c>
      <c r="U9" t="n">
        <v>0.53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450.6684763553407</v>
      </c>
      <c r="AB9" t="n">
        <v>616.6244914393475</v>
      </c>
      <c r="AC9" t="n">
        <v>557.7747154142846</v>
      </c>
      <c r="AD9" t="n">
        <v>450668.4763553407</v>
      </c>
      <c r="AE9" t="n">
        <v>616624.4914393475</v>
      </c>
      <c r="AF9" t="n">
        <v>4.556131339772109e-06</v>
      </c>
      <c r="AG9" t="n">
        <v>33</v>
      </c>
      <c r="AH9" t="n">
        <v>557774.7154142846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8.273400000000001</v>
      </c>
      <c r="E10" t="n">
        <v>12.09</v>
      </c>
      <c r="F10" t="n">
        <v>8.06</v>
      </c>
      <c r="G10" t="n">
        <v>16.67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116.98</v>
      </c>
      <c r="Q10" t="n">
        <v>968.4</v>
      </c>
      <c r="R10" t="n">
        <v>43.22</v>
      </c>
      <c r="S10" t="n">
        <v>23.91</v>
      </c>
      <c r="T10" t="n">
        <v>8791.01</v>
      </c>
      <c r="U10" t="n">
        <v>0.55</v>
      </c>
      <c r="V10" t="n">
        <v>0.84</v>
      </c>
      <c r="W10" t="n">
        <v>1.13</v>
      </c>
      <c r="X10" t="n">
        <v>0.5600000000000001</v>
      </c>
      <c r="Y10" t="n">
        <v>1</v>
      </c>
      <c r="Z10" t="n">
        <v>10</v>
      </c>
      <c r="AA10" t="n">
        <v>437.1599763287257</v>
      </c>
      <c r="AB10" t="n">
        <v>598.1415657499718</v>
      </c>
      <c r="AC10" t="n">
        <v>541.0557742117539</v>
      </c>
      <c r="AD10" t="n">
        <v>437159.9763287258</v>
      </c>
      <c r="AE10" t="n">
        <v>598141.5657499719</v>
      </c>
      <c r="AF10" t="n">
        <v>4.632790146435269e-06</v>
      </c>
      <c r="AG10" t="n">
        <v>32</v>
      </c>
      <c r="AH10" t="n">
        <v>541055.774211754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8.3756</v>
      </c>
      <c r="E11" t="n">
        <v>11.94</v>
      </c>
      <c r="F11" t="n">
        <v>8</v>
      </c>
      <c r="G11" t="n">
        <v>17.78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115.45</v>
      </c>
      <c r="Q11" t="n">
        <v>968.3200000000001</v>
      </c>
      <c r="R11" t="n">
        <v>41.34</v>
      </c>
      <c r="S11" t="n">
        <v>23.91</v>
      </c>
      <c r="T11" t="n">
        <v>7858.5</v>
      </c>
      <c r="U11" t="n">
        <v>0.58</v>
      </c>
      <c r="V11" t="n">
        <v>0.85</v>
      </c>
      <c r="W11" t="n">
        <v>1.12</v>
      </c>
      <c r="X11" t="n">
        <v>0.5</v>
      </c>
      <c r="Y11" t="n">
        <v>1</v>
      </c>
      <c r="Z11" t="n">
        <v>10</v>
      </c>
      <c r="AA11" t="n">
        <v>434.4480148412632</v>
      </c>
      <c r="AB11" t="n">
        <v>594.4309403995287</v>
      </c>
      <c r="AC11" t="n">
        <v>537.6992857368617</v>
      </c>
      <c r="AD11" t="n">
        <v>434448.0148412632</v>
      </c>
      <c r="AE11" t="n">
        <v>594430.9403995287</v>
      </c>
      <c r="AF11" t="n">
        <v>4.690018269451887e-06</v>
      </c>
      <c r="AG11" t="n">
        <v>32</v>
      </c>
      <c r="AH11" t="n">
        <v>537699.2857368618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8.4594</v>
      </c>
      <c r="E12" t="n">
        <v>11.82</v>
      </c>
      <c r="F12" t="n">
        <v>7.97</v>
      </c>
      <c r="G12" t="n">
        <v>19.14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114.32</v>
      </c>
      <c r="Q12" t="n">
        <v>968.3200000000001</v>
      </c>
      <c r="R12" t="n">
        <v>40.47</v>
      </c>
      <c r="S12" t="n">
        <v>23.91</v>
      </c>
      <c r="T12" t="n">
        <v>7433.56</v>
      </c>
      <c r="U12" t="n">
        <v>0.59</v>
      </c>
      <c r="V12" t="n">
        <v>0.85</v>
      </c>
      <c r="W12" t="n">
        <v>1.12</v>
      </c>
      <c r="X12" t="n">
        <v>0.48</v>
      </c>
      <c r="Y12" t="n">
        <v>1</v>
      </c>
      <c r="Z12" t="n">
        <v>10</v>
      </c>
      <c r="AA12" t="n">
        <v>422.4613924082983</v>
      </c>
      <c r="AB12" t="n">
        <v>578.0303147742861</v>
      </c>
      <c r="AC12" t="n">
        <v>522.8639128028697</v>
      </c>
      <c r="AD12" t="n">
        <v>422461.3924082983</v>
      </c>
      <c r="AE12" t="n">
        <v>578030.3147742861</v>
      </c>
      <c r="AF12" t="n">
        <v>4.736943090477254e-06</v>
      </c>
      <c r="AG12" t="n">
        <v>31</v>
      </c>
      <c r="AH12" t="n">
        <v>522863.9128028696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8.563700000000001</v>
      </c>
      <c r="E13" t="n">
        <v>11.68</v>
      </c>
      <c r="F13" t="n">
        <v>7.92</v>
      </c>
      <c r="G13" t="n">
        <v>20.66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112.45</v>
      </c>
      <c r="Q13" t="n">
        <v>968.37</v>
      </c>
      <c r="R13" t="n">
        <v>39.01</v>
      </c>
      <c r="S13" t="n">
        <v>23.91</v>
      </c>
      <c r="T13" t="n">
        <v>6716.05</v>
      </c>
      <c r="U13" t="n">
        <v>0.61</v>
      </c>
      <c r="V13" t="n">
        <v>0.85</v>
      </c>
      <c r="W13" t="n">
        <v>1.11</v>
      </c>
      <c r="X13" t="n">
        <v>0.42</v>
      </c>
      <c r="Y13" t="n">
        <v>1</v>
      </c>
      <c r="Z13" t="n">
        <v>10</v>
      </c>
      <c r="AA13" t="n">
        <v>419.6694603736631</v>
      </c>
      <c r="AB13" t="n">
        <v>574.2102701931498</v>
      </c>
      <c r="AC13" t="n">
        <v>519.4084479150907</v>
      </c>
      <c r="AD13" t="n">
        <v>419669.4603736631</v>
      </c>
      <c r="AE13" t="n">
        <v>574210.2701931498</v>
      </c>
      <c r="AF13" t="n">
        <v>4.795347133829829e-06</v>
      </c>
      <c r="AG13" t="n">
        <v>31</v>
      </c>
      <c r="AH13" t="n">
        <v>519408.4479150907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8.6472</v>
      </c>
      <c r="E14" t="n">
        <v>11.56</v>
      </c>
      <c r="F14" t="n">
        <v>7.9</v>
      </c>
      <c r="G14" t="n">
        <v>22.57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111.22</v>
      </c>
      <c r="Q14" t="n">
        <v>968.33</v>
      </c>
      <c r="R14" t="n">
        <v>38.24</v>
      </c>
      <c r="S14" t="n">
        <v>23.91</v>
      </c>
      <c r="T14" t="n">
        <v>6339.39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417.7456368528412</v>
      </c>
      <c r="AB14" t="n">
        <v>571.5780099788577</v>
      </c>
      <c r="AC14" t="n">
        <v>517.0274069212503</v>
      </c>
      <c r="AD14" t="n">
        <v>417745.6368528412</v>
      </c>
      <c r="AE14" t="n">
        <v>571578.0099788577</v>
      </c>
      <c r="AF14" t="n">
        <v>4.842103966235774e-06</v>
      </c>
      <c r="AG14" t="n">
        <v>31</v>
      </c>
      <c r="AH14" t="n">
        <v>517027.4069212503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8.706</v>
      </c>
      <c r="E15" t="n">
        <v>11.49</v>
      </c>
      <c r="F15" t="n">
        <v>7.87</v>
      </c>
      <c r="G15" t="n">
        <v>23.6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110.15</v>
      </c>
      <c r="Q15" t="n">
        <v>968.4299999999999</v>
      </c>
      <c r="R15" t="n">
        <v>37.12</v>
      </c>
      <c r="S15" t="n">
        <v>23.91</v>
      </c>
      <c r="T15" t="n">
        <v>5785.49</v>
      </c>
      <c r="U15" t="n">
        <v>0.64</v>
      </c>
      <c r="V15" t="n">
        <v>0.86</v>
      </c>
      <c r="W15" t="n">
        <v>1.11</v>
      </c>
      <c r="X15" t="n">
        <v>0.37</v>
      </c>
      <c r="Y15" t="n">
        <v>1</v>
      </c>
      <c r="Z15" t="n">
        <v>10</v>
      </c>
      <c r="AA15" t="n">
        <v>406.2261474893721</v>
      </c>
      <c r="AB15" t="n">
        <v>555.8165364277559</v>
      </c>
      <c r="AC15" t="n">
        <v>502.7701862844985</v>
      </c>
      <c r="AD15" t="n">
        <v>406226.1474893721</v>
      </c>
      <c r="AE15" t="n">
        <v>555816.5364277558</v>
      </c>
      <c r="AF15" t="n">
        <v>4.875029735642596e-06</v>
      </c>
      <c r="AG15" t="n">
        <v>30</v>
      </c>
      <c r="AH15" t="n">
        <v>502770.1862844985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8.763199999999999</v>
      </c>
      <c r="E16" t="n">
        <v>11.41</v>
      </c>
      <c r="F16" t="n">
        <v>7.84</v>
      </c>
      <c r="G16" t="n">
        <v>24.75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108.07</v>
      </c>
      <c r="Q16" t="n">
        <v>968.4</v>
      </c>
      <c r="R16" t="n">
        <v>36.39</v>
      </c>
      <c r="S16" t="n">
        <v>23.91</v>
      </c>
      <c r="T16" t="n">
        <v>5423.63</v>
      </c>
      <c r="U16" t="n">
        <v>0.66</v>
      </c>
      <c r="V16" t="n">
        <v>0.86</v>
      </c>
      <c r="W16" t="n">
        <v>1.1</v>
      </c>
      <c r="X16" t="n">
        <v>0.34</v>
      </c>
      <c r="Y16" t="n">
        <v>1</v>
      </c>
      <c r="Z16" t="n">
        <v>10</v>
      </c>
      <c r="AA16" t="n">
        <v>404.10380440344</v>
      </c>
      <c r="AB16" t="n">
        <v>552.9126529864147</v>
      </c>
      <c r="AC16" t="n">
        <v>500.1434454031729</v>
      </c>
      <c r="AD16" t="n">
        <v>404103.80440344</v>
      </c>
      <c r="AE16" t="n">
        <v>552912.6529864147</v>
      </c>
      <c r="AF16" t="n">
        <v>4.907059565745829e-06</v>
      </c>
      <c r="AG16" t="n">
        <v>30</v>
      </c>
      <c r="AH16" t="n">
        <v>500143.4454031729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8.855399999999999</v>
      </c>
      <c r="E17" t="n">
        <v>11.29</v>
      </c>
      <c r="F17" t="n">
        <v>7.81</v>
      </c>
      <c r="G17" t="n">
        <v>27.56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106.1</v>
      </c>
      <c r="Q17" t="n">
        <v>968.4299999999999</v>
      </c>
      <c r="R17" t="n">
        <v>35.33</v>
      </c>
      <c r="S17" t="n">
        <v>23.91</v>
      </c>
      <c r="T17" t="n">
        <v>4905.88</v>
      </c>
      <c r="U17" t="n">
        <v>0.68</v>
      </c>
      <c r="V17" t="n">
        <v>0.87</v>
      </c>
      <c r="W17" t="n">
        <v>1.11</v>
      </c>
      <c r="X17" t="n">
        <v>0.31</v>
      </c>
      <c r="Y17" t="n">
        <v>1</v>
      </c>
      <c r="Z17" t="n">
        <v>10</v>
      </c>
      <c r="AA17" t="n">
        <v>401.6750340292525</v>
      </c>
      <c r="AB17" t="n">
        <v>549.5895022106648</v>
      </c>
      <c r="AC17" t="n">
        <v>497.1374514733891</v>
      </c>
      <c r="AD17" t="n">
        <v>401675.0340292525</v>
      </c>
      <c r="AE17" t="n">
        <v>549589.5022106648</v>
      </c>
      <c r="AF17" t="n">
        <v>4.958688068115028e-06</v>
      </c>
      <c r="AG17" t="n">
        <v>30</v>
      </c>
      <c r="AH17" t="n">
        <v>497137.4514733891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8.8476</v>
      </c>
      <c r="E18" t="n">
        <v>11.3</v>
      </c>
      <c r="F18" t="n">
        <v>7.82</v>
      </c>
      <c r="G18" t="n">
        <v>27.6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106.11</v>
      </c>
      <c r="Q18" t="n">
        <v>968.41</v>
      </c>
      <c r="R18" t="n">
        <v>35.65</v>
      </c>
      <c r="S18" t="n">
        <v>23.91</v>
      </c>
      <c r="T18" t="n">
        <v>5067.6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401.8166721247859</v>
      </c>
      <c r="AB18" t="n">
        <v>549.7832977016053</v>
      </c>
      <c r="AC18" t="n">
        <v>497.3127513946679</v>
      </c>
      <c r="AD18" t="n">
        <v>401816.6721247859</v>
      </c>
      <c r="AE18" t="n">
        <v>549783.2977016054</v>
      </c>
      <c r="AF18" t="n">
        <v>4.954320364010042e-06</v>
      </c>
      <c r="AG18" t="n">
        <v>30</v>
      </c>
      <c r="AH18" t="n">
        <v>497312.751394668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8.9008</v>
      </c>
      <c r="E19" t="n">
        <v>11.24</v>
      </c>
      <c r="F19" t="n">
        <v>7.8</v>
      </c>
      <c r="G19" t="n">
        <v>29.24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104.95</v>
      </c>
      <c r="Q19" t="n">
        <v>968.3200000000001</v>
      </c>
      <c r="R19" t="n">
        <v>35.1</v>
      </c>
      <c r="S19" t="n">
        <v>23.91</v>
      </c>
      <c r="T19" t="n">
        <v>4797</v>
      </c>
      <c r="U19" t="n">
        <v>0.68</v>
      </c>
      <c r="V19" t="n">
        <v>0.87</v>
      </c>
      <c r="W19" t="n">
        <v>1.11</v>
      </c>
      <c r="X19" t="n">
        <v>0.3</v>
      </c>
      <c r="Y19" t="n">
        <v>1</v>
      </c>
      <c r="Z19" t="n">
        <v>10</v>
      </c>
      <c r="AA19" t="n">
        <v>400.4094738724938</v>
      </c>
      <c r="AB19" t="n">
        <v>547.8579069716139</v>
      </c>
      <c r="AC19" t="n">
        <v>495.5711172536442</v>
      </c>
      <c r="AD19" t="n">
        <v>400409.4738724938</v>
      </c>
      <c r="AE19" t="n">
        <v>547857.906971614</v>
      </c>
      <c r="AF19" t="n">
        <v>4.984110345854309e-06</v>
      </c>
      <c r="AG19" t="n">
        <v>30</v>
      </c>
      <c r="AH19" t="n">
        <v>495571.1172536442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8.958299999999999</v>
      </c>
      <c r="E20" t="n">
        <v>11.16</v>
      </c>
      <c r="F20" t="n">
        <v>7.77</v>
      </c>
      <c r="G20" t="n">
        <v>31.08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103.79</v>
      </c>
      <c r="Q20" t="n">
        <v>968.34</v>
      </c>
      <c r="R20" t="n">
        <v>34.17</v>
      </c>
      <c r="S20" t="n">
        <v>23.91</v>
      </c>
      <c r="T20" t="n">
        <v>4338.26</v>
      </c>
      <c r="U20" t="n">
        <v>0.7</v>
      </c>
      <c r="V20" t="n">
        <v>0.87</v>
      </c>
      <c r="W20" t="n">
        <v>1.1</v>
      </c>
      <c r="X20" t="n">
        <v>0.27</v>
      </c>
      <c r="Y20" t="n">
        <v>1</v>
      </c>
      <c r="Z20" t="n">
        <v>10</v>
      </c>
      <c r="AA20" t="n">
        <v>398.9260226928947</v>
      </c>
      <c r="AB20" t="n">
        <v>545.8281836224392</v>
      </c>
      <c r="AC20" t="n">
        <v>493.73510785218</v>
      </c>
      <c r="AD20" t="n">
        <v>398926.0226928947</v>
      </c>
      <c r="AE20" t="n">
        <v>545828.1836224392</v>
      </c>
      <c r="AF20" t="n">
        <v>5.016308164576965e-06</v>
      </c>
      <c r="AG20" t="n">
        <v>30</v>
      </c>
      <c r="AH20" t="n">
        <v>493735.10785218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9.0176</v>
      </c>
      <c r="E21" t="n">
        <v>11.09</v>
      </c>
      <c r="F21" t="n">
        <v>7.74</v>
      </c>
      <c r="G21" t="n">
        <v>33.18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101.91</v>
      </c>
      <c r="Q21" t="n">
        <v>968.4</v>
      </c>
      <c r="R21" t="n">
        <v>33.17</v>
      </c>
      <c r="S21" t="n">
        <v>23.91</v>
      </c>
      <c r="T21" t="n">
        <v>3840.51</v>
      </c>
      <c r="U21" t="n">
        <v>0.72</v>
      </c>
      <c r="V21" t="n">
        <v>0.87</v>
      </c>
      <c r="W21" t="n">
        <v>1.11</v>
      </c>
      <c r="X21" t="n">
        <v>0.25</v>
      </c>
      <c r="Y21" t="n">
        <v>1</v>
      </c>
      <c r="Z21" t="n">
        <v>10</v>
      </c>
      <c r="AA21" t="n">
        <v>387.0228926224287</v>
      </c>
      <c r="AB21" t="n">
        <v>529.5417959309907</v>
      </c>
      <c r="AC21" t="n">
        <v>479.0030701439147</v>
      </c>
      <c r="AD21" t="n">
        <v>387022.8926224287</v>
      </c>
      <c r="AE21" t="n">
        <v>529541.7959309907</v>
      </c>
      <c r="AF21" t="n">
        <v>5.049513915016157e-06</v>
      </c>
      <c r="AG21" t="n">
        <v>29</v>
      </c>
      <c r="AH21" t="n">
        <v>479003.0701439147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9.0061</v>
      </c>
      <c r="E22" t="n">
        <v>11.1</v>
      </c>
      <c r="F22" t="n">
        <v>7.76</v>
      </c>
      <c r="G22" t="n">
        <v>33.24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101.29</v>
      </c>
      <c r="Q22" t="n">
        <v>968.3200000000001</v>
      </c>
      <c r="R22" t="n">
        <v>33.77</v>
      </c>
      <c r="S22" t="n">
        <v>23.91</v>
      </c>
      <c r="T22" t="n">
        <v>4138.66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386.8624019817468</v>
      </c>
      <c r="AB22" t="n">
        <v>529.3222055560624</v>
      </c>
      <c r="AC22" t="n">
        <v>478.8044371661725</v>
      </c>
      <c r="AD22" t="n">
        <v>386862.4019817468</v>
      </c>
      <c r="AE22" t="n">
        <v>529322.2055560624</v>
      </c>
      <c r="AF22" t="n">
        <v>5.043074351271626e-06</v>
      </c>
      <c r="AG22" t="n">
        <v>29</v>
      </c>
      <c r="AH22" t="n">
        <v>478804.4371661725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9.0646</v>
      </c>
      <c r="E23" t="n">
        <v>11.03</v>
      </c>
      <c r="F23" t="n">
        <v>7.73</v>
      </c>
      <c r="G23" t="n">
        <v>35.68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100.25</v>
      </c>
      <c r="Q23" t="n">
        <v>968.36</v>
      </c>
      <c r="R23" t="n">
        <v>32.91</v>
      </c>
      <c r="S23" t="n">
        <v>23.91</v>
      </c>
      <c r="T23" t="n">
        <v>3715.89</v>
      </c>
      <c r="U23" t="n">
        <v>0.73</v>
      </c>
      <c r="V23" t="n">
        <v>0.87</v>
      </c>
      <c r="W23" t="n">
        <v>1.1</v>
      </c>
      <c r="X23" t="n">
        <v>0.23</v>
      </c>
      <c r="Y23" t="n">
        <v>1</v>
      </c>
      <c r="Z23" t="n">
        <v>10</v>
      </c>
      <c r="AA23" t="n">
        <v>385.4803480422408</v>
      </c>
      <c r="AB23" t="n">
        <v>527.4312183841137</v>
      </c>
      <c r="AC23" t="n">
        <v>477.0939231558974</v>
      </c>
      <c r="AD23" t="n">
        <v>385480.3480422408</v>
      </c>
      <c r="AE23" t="n">
        <v>527431.2183841136</v>
      </c>
      <c r="AF23" t="n">
        <v>5.075832132059025e-06</v>
      </c>
      <c r="AG23" t="n">
        <v>29</v>
      </c>
      <c r="AH23" t="n">
        <v>477093.9231558974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9.122199999999999</v>
      </c>
      <c r="E24" t="n">
        <v>10.96</v>
      </c>
      <c r="F24" t="n">
        <v>7.71</v>
      </c>
      <c r="G24" t="n">
        <v>38.53</v>
      </c>
      <c r="H24" t="n">
        <v>0.48</v>
      </c>
      <c r="I24" t="n">
        <v>12</v>
      </c>
      <c r="J24" t="n">
        <v>242.2</v>
      </c>
      <c r="K24" t="n">
        <v>57.72</v>
      </c>
      <c r="L24" t="n">
        <v>6.5</v>
      </c>
      <c r="M24" t="n">
        <v>10</v>
      </c>
      <c r="N24" t="n">
        <v>57.98</v>
      </c>
      <c r="O24" t="n">
        <v>30106.03</v>
      </c>
      <c r="P24" t="n">
        <v>98.23999999999999</v>
      </c>
      <c r="Q24" t="n">
        <v>968.3200000000001</v>
      </c>
      <c r="R24" t="n">
        <v>32.28</v>
      </c>
      <c r="S24" t="n">
        <v>23.91</v>
      </c>
      <c r="T24" t="n">
        <v>3406.53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383.5914193482648</v>
      </c>
      <c r="AB24" t="n">
        <v>524.8467028113631</v>
      </c>
      <c r="AC24" t="n">
        <v>474.7560701220198</v>
      </c>
      <c r="AD24" t="n">
        <v>383591.4193482648</v>
      </c>
      <c r="AE24" t="n">
        <v>524846.7028113632</v>
      </c>
      <c r="AF24" t="n">
        <v>5.108085946988155e-06</v>
      </c>
      <c r="AG24" t="n">
        <v>29</v>
      </c>
      <c r="AH24" t="n">
        <v>474756.0701220198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9.120900000000001</v>
      </c>
      <c r="E25" t="n">
        <v>10.96</v>
      </c>
      <c r="F25" t="n">
        <v>7.71</v>
      </c>
      <c r="G25" t="n">
        <v>38.54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96.95</v>
      </c>
      <c r="Q25" t="n">
        <v>968.3200000000001</v>
      </c>
      <c r="R25" t="n">
        <v>32.28</v>
      </c>
      <c r="S25" t="n">
        <v>23.91</v>
      </c>
      <c r="T25" t="n">
        <v>3406</v>
      </c>
      <c r="U25" t="n">
        <v>0.74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382.8350233179338</v>
      </c>
      <c r="AB25" t="n">
        <v>523.8117683928265</v>
      </c>
      <c r="AC25" t="n">
        <v>473.8199083918487</v>
      </c>
      <c r="AD25" t="n">
        <v>382835.0233179338</v>
      </c>
      <c r="AE25" t="n">
        <v>523811.7683928264</v>
      </c>
      <c r="AF25" t="n">
        <v>5.107357996303992e-06</v>
      </c>
      <c r="AG25" t="n">
        <v>29</v>
      </c>
      <c r="AH25" t="n">
        <v>473819.9083918487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9.168200000000001</v>
      </c>
      <c r="E26" t="n">
        <v>10.91</v>
      </c>
      <c r="F26" t="n">
        <v>7.7</v>
      </c>
      <c r="G26" t="n">
        <v>41.98</v>
      </c>
      <c r="H26" t="n">
        <v>0.51</v>
      </c>
      <c r="I26" t="n">
        <v>11</v>
      </c>
      <c r="J26" t="n">
        <v>243.08</v>
      </c>
      <c r="K26" t="n">
        <v>57.72</v>
      </c>
      <c r="L26" t="n">
        <v>7</v>
      </c>
      <c r="M26" t="n">
        <v>9</v>
      </c>
      <c r="N26" t="n">
        <v>58.36</v>
      </c>
      <c r="O26" t="n">
        <v>30214.44</v>
      </c>
      <c r="P26" t="n">
        <v>95.66</v>
      </c>
      <c r="Q26" t="n">
        <v>968.41</v>
      </c>
      <c r="R26" t="n">
        <v>31.9</v>
      </c>
      <c r="S26" t="n">
        <v>23.91</v>
      </c>
      <c r="T26" t="n">
        <v>3220.87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381.5479748744109</v>
      </c>
      <c r="AB26" t="n">
        <v>522.0507719318284</v>
      </c>
      <c r="AC26" t="n">
        <v>472.2269789615143</v>
      </c>
      <c r="AD26" t="n">
        <v>381547.9748744109</v>
      </c>
      <c r="AE26" t="n">
        <v>522050.7719318285</v>
      </c>
      <c r="AF26" t="n">
        <v>5.133844201966282e-06</v>
      </c>
      <c r="AG26" t="n">
        <v>29</v>
      </c>
      <c r="AH26" t="n">
        <v>472226.9789615143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9.1661</v>
      </c>
      <c r="E27" t="n">
        <v>10.91</v>
      </c>
      <c r="F27" t="n">
        <v>7.7</v>
      </c>
      <c r="G27" t="n">
        <v>42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8</v>
      </c>
      <c r="N27" t="n">
        <v>58.55</v>
      </c>
      <c r="O27" t="n">
        <v>30268.74</v>
      </c>
      <c r="P27" t="n">
        <v>94.58</v>
      </c>
      <c r="Q27" t="n">
        <v>968.34</v>
      </c>
      <c r="R27" t="n">
        <v>31.88</v>
      </c>
      <c r="S27" t="n">
        <v>23.91</v>
      </c>
      <c r="T27" t="n">
        <v>3209.88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380.9276498947467</v>
      </c>
      <c r="AB27" t="n">
        <v>521.2020159278453</v>
      </c>
      <c r="AC27" t="n">
        <v>471.4592270393147</v>
      </c>
      <c r="AD27" t="n">
        <v>380927.6498947467</v>
      </c>
      <c r="AE27" t="n">
        <v>521202.0159278453</v>
      </c>
      <c r="AF27" t="n">
        <v>5.132668281630323e-06</v>
      </c>
      <c r="AG27" t="n">
        <v>29</v>
      </c>
      <c r="AH27" t="n">
        <v>471459.2270393147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9.228899999999999</v>
      </c>
      <c r="E28" t="n">
        <v>10.84</v>
      </c>
      <c r="F28" t="n">
        <v>7.67</v>
      </c>
      <c r="G28" t="n">
        <v>46.03</v>
      </c>
      <c r="H28" t="n">
        <v>0.55</v>
      </c>
      <c r="I28" t="n">
        <v>10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93.87</v>
      </c>
      <c r="Q28" t="n">
        <v>968.34</v>
      </c>
      <c r="R28" t="n">
        <v>31.17</v>
      </c>
      <c r="S28" t="n">
        <v>23.91</v>
      </c>
      <c r="T28" t="n">
        <v>2859.38</v>
      </c>
      <c r="U28" t="n">
        <v>0.77</v>
      </c>
      <c r="V28" t="n">
        <v>0.88</v>
      </c>
      <c r="W28" t="n">
        <v>1.09</v>
      </c>
      <c r="X28" t="n">
        <v>0.17</v>
      </c>
      <c r="Y28" t="n">
        <v>1</v>
      </c>
      <c r="Z28" t="n">
        <v>10</v>
      </c>
      <c r="AA28" t="n">
        <v>379.7602420294713</v>
      </c>
      <c r="AB28" t="n">
        <v>519.6047169841753</v>
      </c>
      <c r="AC28" t="n">
        <v>470.0143720650055</v>
      </c>
      <c r="AD28" t="n">
        <v>379760.2420294713</v>
      </c>
      <c r="AE28" t="n">
        <v>519604.7169841753</v>
      </c>
      <c r="AF28" t="n">
        <v>5.167833899296111e-06</v>
      </c>
      <c r="AG28" t="n">
        <v>29</v>
      </c>
      <c r="AH28" t="n">
        <v>470014.3720650055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9.231</v>
      </c>
      <c r="E29" t="n">
        <v>10.83</v>
      </c>
      <c r="F29" t="n">
        <v>7.67</v>
      </c>
      <c r="G29" t="n">
        <v>46.01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4</v>
      </c>
      <c r="N29" t="n">
        <v>58.93</v>
      </c>
      <c r="O29" t="n">
        <v>30377.55</v>
      </c>
      <c r="P29" t="n">
        <v>92.62</v>
      </c>
      <c r="Q29" t="n">
        <v>968.4400000000001</v>
      </c>
      <c r="R29" t="n">
        <v>30.87</v>
      </c>
      <c r="S29" t="n">
        <v>23.91</v>
      </c>
      <c r="T29" t="n">
        <v>2710.9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379.0030057142358</v>
      </c>
      <c r="AB29" t="n">
        <v>518.5686328507616</v>
      </c>
      <c r="AC29" t="n">
        <v>469.0771703471315</v>
      </c>
      <c r="AD29" t="n">
        <v>379003.0057142358</v>
      </c>
      <c r="AE29" t="n">
        <v>518568.6328507615</v>
      </c>
      <c r="AF29" t="n">
        <v>5.16900981963207e-06</v>
      </c>
      <c r="AG29" t="n">
        <v>29</v>
      </c>
      <c r="AH29" t="n">
        <v>469077.1703471316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9.219200000000001</v>
      </c>
      <c r="E30" t="n">
        <v>10.85</v>
      </c>
      <c r="F30" t="n">
        <v>7.68</v>
      </c>
      <c r="G30" t="n">
        <v>46.09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2</v>
      </c>
      <c r="N30" t="n">
        <v>59.12</v>
      </c>
      <c r="O30" t="n">
        <v>30432.06</v>
      </c>
      <c r="P30" t="n">
        <v>93.11</v>
      </c>
      <c r="Q30" t="n">
        <v>968.42</v>
      </c>
      <c r="R30" t="n">
        <v>31.16</v>
      </c>
      <c r="S30" t="n">
        <v>23.91</v>
      </c>
      <c r="T30" t="n">
        <v>2853.51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379.4499686976987</v>
      </c>
      <c r="AB30" t="n">
        <v>519.1801873233507</v>
      </c>
      <c r="AC30" t="n">
        <v>469.6303589191788</v>
      </c>
      <c r="AD30" t="n">
        <v>379449.9686976987</v>
      </c>
      <c r="AE30" t="n">
        <v>519180.1873233507</v>
      </c>
      <c r="AF30" t="n">
        <v>5.162402267268116e-06</v>
      </c>
      <c r="AG30" t="n">
        <v>29</v>
      </c>
      <c r="AH30" t="n">
        <v>469630.3589191788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9.226699999999999</v>
      </c>
      <c r="E31" t="n">
        <v>10.84</v>
      </c>
      <c r="F31" t="n">
        <v>7.67</v>
      </c>
      <c r="G31" t="n">
        <v>46.04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2</v>
      </c>
      <c r="N31" t="n">
        <v>59.32</v>
      </c>
      <c r="O31" t="n">
        <v>30486.64</v>
      </c>
      <c r="P31" t="n">
        <v>92.87</v>
      </c>
      <c r="Q31" t="n">
        <v>968.4</v>
      </c>
      <c r="R31" t="n">
        <v>31.02</v>
      </c>
      <c r="S31" t="n">
        <v>23.91</v>
      </c>
      <c r="T31" t="n">
        <v>2785.87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379.1917370378665</v>
      </c>
      <c r="AB31" t="n">
        <v>518.8268633739915</v>
      </c>
      <c r="AC31" t="n">
        <v>469.3107557116531</v>
      </c>
      <c r="AD31" t="n">
        <v>379191.7370378665</v>
      </c>
      <c r="AE31" t="n">
        <v>518826.8633739915</v>
      </c>
      <c r="AF31" t="n">
        <v>5.166601982753678e-06</v>
      </c>
      <c r="AG31" t="n">
        <v>29</v>
      </c>
      <c r="AH31" t="n">
        <v>469310.7557116532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9.2178</v>
      </c>
      <c r="E32" t="n">
        <v>10.85</v>
      </c>
      <c r="F32" t="n">
        <v>7.68</v>
      </c>
      <c r="G32" t="n">
        <v>46.11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92.51000000000001</v>
      </c>
      <c r="Q32" t="n">
        <v>968.47</v>
      </c>
      <c r="R32" t="n">
        <v>31.31</v>
      </c>
      <c r="S32" t="n">
        <v>23.91</v>
      </c>
      <c r="T32" t="n">
        <v>2932.68</v>
      </c>
      <c r="U32" t="n">
        <v>0.76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379.1092645479725</v>
      </c>
      <c r="AB32" t="n">
        <v>518.7140208748891</v>
      </c>
      <c r="AC32" t="n">
        <v>469.2086827422897</v>
      </c>
      <c r="AD32" t="n">
        <v>379109.2645479725</v>
      </c>
      <c r="AE32" t="n">
        <v>518714.0208748891</v>
      </c>
      <c r="AF32" t="n">
        <v>5.161618320377478e-06</v>
      </c>
      <c r="AG32" t="n">
        <v>29</v>
      </c>
      <c r="AH32" t="n">
        <v>469208.6827422897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9.218500000000001</v>
      </c>
      <c r="E33" t="n">
        <v>10.85</v>
      </c>
      <c r="F33" t="n">
        <v>7.68</v>
      </c>
      <c r="G33" t="n">
        <v>46.1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2</v>
      </c>
      <c r="N33" t="n">
        <v>59.7</v>
      </c>
      <c r="O33" t="n">
        <v>30596.01</v>
      </c>
      <c r="P33" t="n">
        <v>92.34999999999999</v>
      </c>
      <c r="Q33" t="n">
        <v>968.52</v>
      </c>
      <c r="R33" t="n">
        <v>31.29</v>
      </c>
      <c r="S33" t="n">
        <v>23.91</v>
      </c>
      <c r="T33" t="n">
        <v>2918.59</v>
      </c>
      <c r="U33" t="n">
        <v>0.76</v>
      </c>
      <c r="V33" t="n">
        <v>0.88</v>
      </c>
      <c r="W33" t="n">
        <v>1.1</v>
      </c>
      <c r="X33" t="n">
        <v>0.19</v>
      </c>
      <c r="Y33" t="n">
        <v>1</v>
      </c>
      <c r="Z33" t="n">
        <v>10</v>
      </c>
      <c r="AA33" t="n">
        <v>379.0080776854436</v>
      </c>
      <c r="AB33" t="n">
        <v>518.5755725455276</v>
      </c>
      <c r="AC33" t="n">
        <v>469.0834477271691</v>
      </c>
      <c r="AD33" t="n">
        <v>379008.0776854436</v>
      </c>
      <c r="AE33" t="n">
        <v>518575.5725455277</v>
      </c>
      <c r="AF33" t="n">
        <v>5.162010293822797e-06</v>
      </c>
      <c r="AG33" t="n">
        <v>29</v>
      </c>
      <c r="AH33" t="n">
        <v>469083.4477271691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9.223000000000001</v>
      </c>
      <c r="E34" t="n">
        <v>10.84</v>
      </c>
      <c r="F34" t="n">
        <v>7.68</v>
      </c>
      <c r="G34" t="n">
        <v>46.07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92.04000000000001</v>
      </c>
      <c r="Q34" t="n">
        <v>968.4</v>
      </c>
      <c r="R34" t="n">
        <v>31.09</v>
      </c>
      <c r="S34" t="n">
        <v>23.91</v>
      </c>
      <c r="T34" t="n">
        <v>2821.95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378.781944878144</v>
      </c>
      <c r="AB34" t="n">
        <v>518.266167662305</v>
      </c>
      <c r="AC34" t="n">
        <v>468.8035720117487</v>
      </c>
      <c r="AD34" t="n">
        <v>378781.944878144</v>
      </c>
      <c r="AE34" t="n">
        <v>518266.1676623049</v>
      </c>
      <c r="AF34" t="n">
        <v>5.164530123114135e-06</v>
      </c>
      <c r="AG34" t="n">
        <v>29</v>
      </c>
      <c r="AH34" t="n">
        <v>468803.5720117487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9.2211</v>
      </c>
      <c r="E35" t="n">
        <v>10.84</v>
      </c>
      <c r="F35" t="n">
        <v>7.68</v>
      </c>
      <c r="G35" t="n">
        <v>46.08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92.13</v>
      </c>
      <c r="Q35" t="n">
        <v>968.4</v>
      </c>
      <c r="R35" t="n">
        <v>31.08</v>
      </c>
      <c r="S35" t="n">
        <v>23.91</v>
      </c>
      <c r="T35" t="n">
        <v>2814.7</v>
      </c>
      <c r="U35" t="n">
        <v>0.77</v>
      </c>
      <c r="V35" t="n">
        <v>0.88</v>
      </c>
      <c r="W35" t="n">
        <v>1.11</v>
      </c>
      <c r="X35" t="n">
        <v>0.18</v>
      </c>
      <c r="Y35" t="n">
        <v>1</v>
      </c>
      <c r="Z35" t="n">
        <v>10</v>
      </c>
      <c r="AA35" t="n">
        <v>378.8532651150271</v>
      </c>
      <c r="AB35" t="n">
        <v>518.3637511568353</v>
      </c>
      <c r="AC35" t="n">
        <v>468.8918422745203</v>
      </c>
      <c r="AD35" t="n">
        <v>378853.2651150271</v>
      </c>
      <c r="AE35" t="n">
        <v>518363.7511568353</v>
      </c>
      <c r="AF35" t="n">
        <v>5.163466195191125e-06</v>
      </c>
      <c r="AG35" t="n">
        <v>29</v>
      </c>
      <c r="AH35" t="n">
        <v>468891.8422745203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4.9879</v>
      </c>
      <c r="E2" t="n">
        <v>20.05</v>
      </c>
      <c r="F2" t="n">
        <v>10.15</v>
      </c>
      <c r="G2" t="n">
        <v>4.72</v>
      </c>
      <c r="H2" t="n">
        <v>0.06</v>
      </c>
      <c r="I2" t="n">
        <v>129</v>
      </c>
      <c r="J2" t="n">
        <v>285.18</v>
      </c>
      <c r="K2" t="n">
        <v>61.2</v>
      </c>
      <c r="L2" t="n">
        <v>1</v>
      </c>
      <c r="M2" t="n">
        <v>127</v>
      </c>
      <c r="N2" t="n">
        <v>77.98</v>
      </c>
      <c r="O2" t="n">
        <v>35406.83</v>
      </c>
      <c r="P2" t="n">
        <v>178.43</v>
      </c>
      <c r="Q2" t="n">
        <v>968.75</v>
      </c>
      <c r="R2" t="n">
        <v>108.32</v>
      </c>
      <c r="S2" t="n">
        <v>23.91</v>
      </c>
      <c r="T2" t="n">
        <v>40840.66</v>
      </c>
      <c r="U2" t="n">
        <v>0.22</v>
      </c>
      <c r="V2" t="n">
        <v>0.67</v>
      </c>
      <c r="W2" t="n">
        <v>1.29</v>
      </c>
      <c r="X2" t="n">
        <v>2.65</v>
      </c>
      <c r="Y2" t="n">
        <v>1</v>
      </c>
      <c r="Z2" t="n">
        <v>10</v>
      </c>
      <c r="AA2" t="n">
        <v>820.2134335940577</v>
      </c>
      <c r="AB2" t="n">
        <v>1122.252205106253</v>
      </c>
      <c r="AC2" t="n">
        <v>1015.146029741774</v>
      </c>
      <c r="AD2" t="n">
        <v>820213.4335940577</v>
      </c>
      <c r="AE2" t="n">
        <v>1122252.205106253</v>
      </c>
      <c r="AF2" t="n">
        <v>2.587765007033256e-06</v>
      </c>
      <c r="AG2" t="n">
        <v>53</v>
      </c>
      <c r="AH2" t="n">
        <v>1015146.029741774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5.6898</v>
      </c>
      <c r="E3" t="n">
        <v>17.58</v>
      </c>
      <c r="F3" t="n">
        <v>9.449999999999999</v>
      </c>
      <c r="G3" t="n">
        <v>5.91</v>
      </c>
      <c r="H3" t="n">
        <v>0.08</v>
      </c>
      <c r="I3" t="n">
        <v>96</v>
      </c>
      <c r="J3" t="n">
        <v>285.68</v>
      </c>
      <c r="K3" t="n">
        <v>61.2</v>
      </c>
      <c r="L3" t="n">
        <v>1.25</v>
      </c>
      <c r="M3" t="n">
        <v>94</v>
      </c>
      <c r="N3" t="n">
        <v>78.23999999999999</v>
      </c>
      <c r="O3" t="n">
        <v>35468.6</v>
      </c>
      <c r="P3" t="n">
        <v>165.45</v>
      </c>
      <c r="Q3" t="n">
        <v>968.73</v>
      </c>
      <c r="R3" t="n">
        <v>86.43000000000001</v>
      </c>
      <c r="S3" t="n">
        <v>23.91</v>
      </c>
      <c r="T3" t="n">
        <v>30063.23</v>
      </c>
      <c r="U3" t="n">
        <v>0.28</v>
      </c>
      <c r="V3" t="n">
        <v>0.72</v>
      </c>
      <c r="W3" t="n">
        <v>1.24</v>
      </c>
      <c r="X3" t="n">
        <v>1.95</v>
      </c>
      <c r="Y3" t="n">
        <v>1</v>
      </c>
      <c r="Z3" t="n">
        <v>10</v>
      </c>
      <c r="AA3" t="n">
        <v>696.6332941561342</v>
      </c>
      <c r="AB3" t="n">
        <v>953.1644063563147</v>
      </c>
      <c r="AC3" t="n">
        <v>862.1957331883136</v>
      </c>
      <c r="AD3" t="n">
        <v>696633.2941561341</v>
      </c>
      <c r="AE3" t="n">
        <v>953164.4063563147</v>
      </c>
      <c r="AF3" t="n">
        <v>2.951916705831677e-06</v>
      </c>
      <c r="AG3" t="n">
        <v>46</v>
      </c>
      <c r="AH3" t="n">
        <v>862195.7331883137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6.2332</v>
      </c>
      <c r="E4" t="n">
        <v>16.04</v>
      </c>
      <c r="F4" t="n">
        <v>9</v>
      </c>
      <c r="G4" t="n">
        <v>7.1</v>
      </c>
      <c r="H4" t="n">
        <v>0.09</v>
      </c>
      <c r="I4" t="n">
        <v>76</v>
      </c>
      <c r="J4" t="n">
        <v>286.19</v>
      </c>
      <c r="K4" t="n">
        <v>61.2</v>
      </c>
      <c r="L4" t="n">
        <v>1.5</v>
      </c>
      <c r="M4" t="n">
        <v>74</v>
      </c>
      <c r="N4" t="n">
        <v>78.48999999999999</v>
      </c>
      <c r="O4" t="n">
        <v>35530.47</v>
      </c>
      <c r="P4" t="n">
        <v>156.73</v>
      </c>
      <c r="Q4" t="n">
        <v>968.64</v>
      </c>
      <c r="R4" t="n">
        <v>72.73999999999999</v>
      </c>
      <c r="S4" t="n">
        <v>23.91</v>
      </c>
      <c r="T4" t="n">
        <v>23318.41</v>
      </c>
      <c r="U4" t="n">
        <v>0.33</v>
      </c>
      <c r="V4" t="n">
        <v>0.75</v>
      </c>
      <c r="W4" t="n">
        <v>1.19</v>
      </c>
      <c r="X4" t="n">
        <v>1.5</v>
      </c>
      <c r="Y4" t="n">
        <v>1</v>
      </c>
      <c r="Z4" t="n">
        <v>10</v>
      </c>
      <c r="AA4" t="n">
        <v>625.2816437190565</v>
      </c>
      <c r="AB4" t="n">
        <v>855.5379304156494</v>
      </c>
      <c r="AC4" t="n">
        <v>773.8865910918059</v>
      </c>
      <c r="AD4" t="n">
        <v>625281.6437190565</v>
      </c>
      <c r="AE4" t="n">
        <v>855537.9304156494</v>
      </c>
      <c r="AF4" t="n">
        <v>3.233837254523887e-06</v>
      </c>
      <c r="AG4" t="n">
        <v>42</v>
      </c>
      <c r="AH4" t="n">
        <v>773886.591091806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6.6358</v>
      </c>
      <c r="E5" t="n">
        <v>15.07</v>
      </c>
      <c r="F5" t="n">
        <v>8.73</v>
      </c>
      <c r="G5" t="n">
        <v>8.31</v>
      </c>
      <c r="H5" t="n">
        <v>0.11</v>
      </c>
      <c r="I5" t="n">
        <v>63</v>
      </c>
      <c r="J5" t="n">
        <v>286.69</v>
      </c>
      <c r="K5" t="n">
        <v>61.2</v>
      </c>
      <c r="L5" t="n">
        <v>1.75</v>
      </c>
      <c r="M5" t="n">
        <v>61</v>
      </c>
      <c r="N5" t="n">
        <v>78.73999999999999</v>
      </c>
      <c r="O5" t="n">
        <v>35592.57</v>
      </c>
      <c r="P5" t="n">
        <v>151.3</v>
      </c>
      <c r="Q5" t="n">
        <v>968.59</v>
      </c>
      <c r="R5" t="n">
        <v>63.95</v>
      </c>
      <c r="S5" t="n">
        <v>23.91</v>
      </c>
      <c r="T5" t="n">
        <v>18987.66</v>
      </c>
      <c r="U5" t="n">
        <v>0.37</v>
      </c>
      <c r="V5" t="n">
        <v>0.78</v>
      </c>
      <c r="W5" t="n">
        <v>1.18</v>
      </c>
      <c r="X5" t="n">
        <v>1.23</v>
      </c>
      <c r="Y5" t="n">
        <v>1</v>
      </c>
      <c r="Z5" t="n">
        <v>10</v>
      </c>
      <c r="AA5" t="n">
        <v>586.6813903813387</v>
      </c>
      <c r="AB5" t="n">
        <v>802.723360875993</v>
      </c>
      <c r="AC5" t="n">
        <v>726.1125699433002</v>
      </c>
      <c r="AD5" t="n">
        <v>586681.3903813387</v>
      </c>
      <c r="AE5" t="n">
        <v>802723.3608759929</v>
      </c>
      <c r="AF5" t="n">
        <v>3.442709563878843e-06</v>
      </c>
      <c r="AG5" t="n">
        <v>40</v>
      </c>
      <c r="AH5" t="n">
        <v>726112.5699433002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6.9307</v>
      </c>
      <c r="E6" t="n">
        <v>14.43</v>
      </c>
      <c r="F6" t="n">
        <v>8.57</v>
      </c>
      <c r="G6" t="n">
        <v>9.52</v>
      </c>
      <c r="H6" t="n">
        <v>0.12</v>
      </c>
      <c r="I6" t="n">
        <v>54</v>
      </c>
      <c r="J6" t="n">
        <v>287.19</v>
      </c>
      <c r="K6" t="n">
        <v>61.2</v>
      </c>
      <c r="L6" t="n">
        <v>2</v>
      </c>
      <c r="M6" t="n">
        <v>52</v>
      </c>
      <c r="N6" t="n">
        <v>78.98999999999999</v>
      </c>
      <c r="O6" t="n">
        <v>35654.65</v>
      </c>
      <c r="P6" t="n">
        <v>147.91</v>
      </c>
      <c r="Q6" t="n">
        <v>968.4299999999999</v>
      </c>
      <c r="R6" t="n">
        <v>58.72</v>
      </c>
      <c r="S6" t="n">
        <v>23.91</v>
      </c>
      <c r="T6" t="n">
        <v>16414.53</v>
      </c>
      <c r="U6" t="n">
        <v>0.41</v>
      </c>
      <c r="V6" t="n">
        <v>0.79</v>
      </c>
      <c r="W6" t="n">
        <v>1.18</v>
      </c>
      <c r="X6" t="n">
        <v>1.07</v>
      </c>
      <c r="Y6" t="n">
        <v>1</v>
      </c>
      <c r="Z6" t="n">
        <v>10</v>
      </c>
      <c r="AA6" t="n">
        <v>555.0671595709875</v>
      </c>
      <c r="AB6" t="n">
        <v>759.4673755598417</v>
      </c>
      <c r="AC6" t="n">
        <v>686.9848751555658</v>
      </c>
      <c r="AD6" t="n">
        <v>555067.1595709876</v>
      </c>
      <c r="AE6" t="n">
        <v>759467.3755598416</v>
      </c>
      <c r="AF6" t="n">
        <v>3.595706195843017e-06</v>
      </c>
      <c r="AG6" t="n">
        <v>38</v>
      </c>
      <c r="AH6" t="n">
        <v>686984.8751555658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7.1988</v>
      </c>
      <c r="E7" t="n">
        <v>13.89</v>
      </c>
      <c r="F7" t="n">
        <v>8.41</v>
      </c>
      <c r="G7" t="n">
        <v>10.74</v>
      </c>
      <c r="H7" t="n">
        <v>0.14</v>
      </c>
      <c r="I7" t="n">
        <v>47</v>
      </c>
      <c r="J7" t="n">
        <v>287.7</v>
      </c>
      <c r="K7" t="n">
        <v>61.2</v>
      </c>
      <c r="L7" t="n">
        <v>2.25</v>
      </c>
      <c r="M7" t="n">
        <v>45</v>
      </c>
      <c r="N7" t="n">
        <v>79.25</v>
      </c>
      <c r="O7" t="n">
        <v>35716.83</v>
      </c>
      <c r="P7" t="n">
        <v>144.57</v>
      </c>
      <c r="Q7" t="n">
        <v>968.38</v>
      </c>
      <c r="R7" t="n">
        <v>54</v>
      </c>
      <c r="S7" t="n">
        <v>23.91</v>
      </c>
      <c r="T7" t="n">
        <v>14092.22</v>
      </c>
      <c r="U7" t="n">
        <v>0.44</v>
      </c>
      <c r="V7" t="n">
        <v>0.8</v>
      </c>
      <c r="W7" t="n">
        <v>1.16</v>
      </c>
      <c r="X7" t="n">
        <v>0.91</v>
      </c>
      <c r="Y7" t="n">
        <v>1</v>
      </c>
      <c r="Z7" t="n">
        <v>10</v>
      </c>
      <c r="AA7" t="n">
        <v>535.1120204415444</v>
      </c>
      <c r="AB7" t="n">
        <v>732.1638738443318</v>
      </c>
      <c r="AC7" t="n">
        <v>662.2871813230788</v>
      </c>
      <c r="AD7" t="n">
        <v>535112.0204415444</v>
      </c>
      <c r="AE7" t="n">
        <v>732163.8738443317</v>
      </c>
      <c r="AF7" t="n">
        <v>3.73479875952425e-06</v>
      </c>
      <c r="AG7" t="n">
        <v>37</v>
      </c>
      <c r="AH7" t="n">
        <v>662287.1813230788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7.3879</v>
      </c>
      <c r="E8" t="n">
        <v>13.54</v>
      </c>
      <c r="F8" t="n">
        <v>8.32</v>
      </c>
      <c r="G8" t="n">
        <v>11.89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</v>
      </c>
      <c r="Q8" t="n">
        <v>968.72</v>
      </c>
      <c r="R8" t="n">
        <v>51.47</v>
      </c>
      <c r="S8" t="n">
        <v>23.91</v>
      </c>
      <c r="T8" t="n">
        <v>12851.05</v>
      </c>
      <c r="U8" t="n">
        <v>0.46</v>
      </c>
      <c r="V8" t="n">
        <v>0.8100000000000001</v>
      </c>
      <c r="W8" t="n">
        <v>1.14</v>
      </c>
      <c r="X8" t="n">
        <v>0.83</v>
      </c>
      <c r="Y8" t="n">
        <v>1</v>
      </c>
      <c r="Z8" t="n">
        <v>10</v>
      </c>
      <c r="AA8" t="n">
        <v>518.6198650112408</v>
      </c>
      <c r="AB8" t="n">
        <v>709.598579202043</v>
      </c>
      <c r="AC8" t="n">
        <v>641.8754867308603</v>
      </c>
      <c r="AD8" t="n">
        <v>518619.8650112408</v>
      </c>
      <c r="AE8" t="n">
        <v>709598.579202043</v>
      </c>
      <c r="AF8" t="n">
        <v>3.832905450281881e-06</v>
      </c>
      <c r="AG8" t="n">
        <v>36</v>
      </c>
      <c r="AH8" t="n">
        <v>641875.4867308603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7.5478</v>
      </c>
      <c r="E9" t="n">
        <v>13.25</v>
      </c>
      <c r="F9" t="n">
        <v>8.25</v>
      </c>
      <c r="G9" t="n">
        <v>13.03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140.51</v>
      </c>
      <c r="Q9" t="n">
        <v>968.52</v>
      </c>
      <c r="R9" t="n">
        <v>49.16</v>
      </c>
      <c r="S9" t="n">
        <v>23.91</v>
      </c>
      <c r="T9" t="n">
        <v>11714.11</v>
      </c>
      <c r="U9" t="n">
        <v>0.49</v>
      </c>
      <c r="V9" t="n">
        <v>0.82</v>
      </c>
      <c r="W9" t="n">
        <v>1.14</v>
      </c>
      <c r="X9" t="n">
        <v>0.75</v>
      </c>
      <c r="Y9" t="n">
        <v>1</v>
      </c>
      <c r="Z9" t="n">
        <v>10</v>
      </c>
      <c r="AA9" t="n">
        <v>503.6283675294245</v>
      </c>
      <c r="AB9" t="n">
        <v>689.0865509692306</v>
      </c>
      <c r="AC9" t="n">
        <v>623.321097683775</v>
      </c>
      <c r="AD9" t="n">
        <v>503628.3675294244</v>
      </c>
      <c r="AE9" t="n">
        <v>689086.5509692306</v>
      </c>
      <c r="AF9" t="n">
        <v>3.915862932313321e-06</v>
      </c>
      <c r="AG9" t="n">
        <v>35</v>
      </c>
      <c r="AH9" t="n">
        <v>623321.097683775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7.7258</v>
      </c>
      <c r="E10" t="n">
        <v>12.94</v>
      </c>
      <c r="F10" t="n">
        <v>8.16</v>
      </c>
      <c r="G10" t="n">
        <v>14.4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138.19</v>
      </c>
      <c r="Q10" t="n">
        <v>968.63</v>
      </c>
      <c r="R10" t="n">
        <v>46.39</v>
      </c>
      <c r="S10" t="n">
        <v>23.91</v>
      </c>
      <c r="T10" t="n">
        <v>10348.57</v>
      </c>
      <c r="U10" t="n">
        <v>0.52</v>
      </c>
      <c r="V10" t="n">
        <v>0.83</v>
      </c>
      <c r="W10" t="n">
        <v>1.13</v>
      </c>
      <c r="X10" t="n">
        <v>0.66</v>
      </c>
      <c r="Y10" t="n">
        <v>1</v>
      </c>
      <c r="Z10" t="n">
        <v>10</v>
      </c>
      <c r="AA10" t="n">
        <v>487.9428024774486</v>
      </c>
      <c r="AB10" t="n">
        <v>667.6248688668261</v>
      </c>
      <c r="AC10" t="n">
        <v>603.9076883995639</v>
      </c>
      <c r="AD10" t="n">
        <v>487942.8024774486</v>
      </c>
      <c r="AE10" t="n">
        <v>667624.8688668261</v>
      </c>
      <c r="AF10" t="n">
        <v>4.008210848520927e-06</v>
      </c>
      <c r="AG10" t="n">
        <v>34</v>
      </c>
      <c r="AH10" t="n">
        <v>603907.6883995639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7.8137</v>
      </c>
      <c r="E11" t="n">
        <v>12.8</v>
      </c>
      <c r="F11" t="n">
        <v>8.119999999999999</v>
      </c>
      <c r="G11" t="n">
        <v>15.23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137.06</v>
      </c>
      <c r="Q11" t="n">
        <v>968.37</v>
      </c>
      <c r="R11" t="n">
        <v>45.03</v>
      </c>
      <c r="S11" t="n">
        <v>23.91</v>
      </c>
      <c r="T11" t="n">
        <v>9681.27</v>
      </c>
      <c r="U11" t="n">
        <v>0.53</v>
      </c>
      <c r="V11" t="n">
        <v>0.83</v>
      </c>
      <c r="W11" t="n">
        <v>1.14</v>
      </c>
      <c r="X11" t="n">
        <v>0.63</v>
      </c>
      <c r="Y11" t="n">
        <v>1</v>
      </c>
      <c r="Z11" t="n">
        <v>10</v>
      </c>
      <c r="AA11" t="n">
        <v>485.3105042763337</v>
      </c>
      <c r="AB11" t="n">
        <v>664.02324233926</v>
      </c>
      <c r="AC11" t="n">
        <v>600.6497960528742</v>
      </c>
      <c r="AD11" t="n">
        <v>485310.5042763337</v>
      </c>
      <c r="AE11" t="n">
        <v>664023.2423392601</v>
      </c>
      <c r="AF11" t="n">
        <v>4.053814117254907e-06</v>
      </c>
      <c r="AG11" t="n">
        <v>34</v>
      </c>
      <c r="AH11" t="n">
        <v>600649.7960528742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7.9465</v>
      </c>
      <c r="E12" t="n">
        <v>12.58</v>
      </c>
      <c r="F12" t="n">
        <v>8.07</v>
      </c>
      <c r="G12" t="n">
        <v>16.7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135.45</v>
      </c>
      <c r="Q12" t="n">
        <v>968.3200000000001</v>
      </c>
      <c r="R12" t="n">
        <v>43.66</v>
      </c>
      <c r="S12" t="n">
        <v>23.91</v>
      </c>
      <c r="T12" t="n">
        <v>9009.549999999999</v>
      </c>
      <c r="U12" t="n">
        <v>0.55</v>
      </c>
      <c r="V12" t="n">
        <v>0.84</v>
      </c>
      <c r="W12" t="n">
        <v>1.13</v>
      </c>
      <c r="X12" t="n">
        <v>0.58</v>
      </c>
      <c r="Y12" t="n">
        <v>1</v>
      </c>
      <c r="Z12" t="n">
        <v>10</v>
      </c>
      <c r="AA12" t="n">
        <v>471.4767540646683</v>
      </c>
      <c r="AB12" t="n">
        <v>645.0952949976731</v>
      </c>
      <c r="AC12" t="n">
        <v>583.5283054400275</v>
      </c>
      <c r="AD12" t="n">
        <v>471476.7540646683</v>
      </c>
      <c r="AE12" t="n">
        <v>645095.2949976731</v>
      </c>
      <c r="AF12" t="n">
        <v>4.122711888447999e-06</v>
      </c>
      <c r="AG12" t="n">
        <v>33</v>
      </c>
      <c r="AH12" t="n">
        <v>583528.3054400275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8.062200000000001</v>
      </c>
      <c r="E13" t="n">
        <v>12.4</v>
      </c>
      <c r="F13" t="n">
        <v>8</v>
      </c>
      <c r="G13" t="n">
        <v>17.78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133.64</v>
      </c>
      <c r="Q13" t="n">
        <v>968.35</v>
      </c>
      <c r="R13" t="n">
        <v>41.33</v>
      </c>
      <c r="S13" t="n">
        <v>23.91</v>
      </c>
      <c r="T13" t="n">
        <v>7858.09</v>
      </c>
      <c r="U13" t="n">
        <v>0.58</v>
      </c>
      <c r="V13" t="n">
        <v>0.85</v>
      </c>
      <c r="W13" t="n">
        <v>1.12</v>
      </c>
      <c r="X13" t="n">
        <v>0.5</v>
      </c>
      <c r="Y13" t="n">
        <v>1</v>
      </c>
      <c r="Z13" t="n">
        <v>10</v>
      </c>
      <c r="AA13" t="n">
        <v>467.8974812426001</v>
      </c>
      <c r="AB13" t="n">
        <v>640.1979760161469</v>
      </c>
      <c r="AC13" t="n">
        <v>579.0983797086677</v>
      </c>
      <c r="AD13" t="n">
        <v>467897.4812426001</v>
      </c>
      <c r="AE13" t="n">
        <v>640197.9760161468</v>
      </c>
      <c r="AF13" t="n">
        <v>4.182738033982943e-06</v>
      </c>
      <c r="AG13" t="n">
        <v>33</v>
      </c>
      <c r="AH13" t="n">
        <v>579098.3797086678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8.1455</v>
      </c>
      <c r="E14" t="n">
        <v>12.28</v>
      </c>
      <c r="F14" t="n">
        <v>7.98</v>
      </c>
      <c r="G14" t="n">
        <v>19.15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132.62</v>
      </c>
      <c r="Q14" t="n">
        <v>968.4299999999999</v>
      </c>
      <c r="R14" t="n">
        <v>40.94</v>
      </c>
      <c r="S14" t="n">
        <v>23.91</v>
      </c>
      <c r="T14" t="n">
        <v>7668.53</v>
      </c>
      <c r="U14" t="n">
        <v>0.58</v>
      </c>
      <c r="V14" t="n">
        <v>0.85</v>
      </c>
      <c r="W14" t="n">
        <v>1.11</v>
      </c>
      <c r="X14" t="n">
        <v>0.48</v>
      </c>
      <c r="Y14" t="n">
        <v>1</v>
      </c>
      <c r="Z14" t="n">
        <v>10</v>
      </c>
      <c r="AA14" t="n">
        <v>455.6455235958338</v>
      </c>
      <c r="AB14" t="n">
        <v>623.4343070456176</v>
      </c>
      <c r="AC14" t="n">
        <v>563.9346117767286</v>
      </c>
      <c r="AD14" t="n">
        <v>455645.5235958337</v>
      </c>
      <c r="AE14" t="n">
        <v>623434.3070456176</v>
      </c>
      <c r="AF14" t="n">
        <v>4.22595478353403e-06</v>
      </c>
      <c r="AG14" t="n">
        <v>32</v>
      </c>
      <c r="AH14" t="n">
        <v>563934.6117767286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8.1904</v>
      </c>
      <c r="E15" t="n">
        <v>12.21</v>
      </c>
      <c r="F15" t="n">
        <v>7.97</v>
      </c>
      <c r="G15" t="n">
        <v>19.92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131.43</v>
      </c>
      <c r="Q15" t="n">
        <v>968.3200000000001</v>
      </c>
      <c r="R15" t="n">
        <v>40.36</v>
      </c>
      <c r="S15" t="n">
        <v>23.91</v>
      </c>
      <c r="T15" t="n">
        <v>7387.76</v>
      </c>
      <c r="U15" t="n">
        <v>0.59</v>
      </c>
      <c r="V15" t="n">
        <v>0.85</v>
      </c>
      <c r="W15" t="n">
        <v>1.12</v>
      </c>
      <c r="X15" t="n">
        <v>0.47</v>
      </c>
      <c r="Y15" t="n">
        <v>1</v>
      </c>
      <c r="Z15" t="n">
        <v>10</v>
      </c>
      <c r="AA15" t="n">
        <v>454.0782310263798</v>
      </c>
      <c r="AB15" t="n">
        <v>621.2898682080224</v>
      </c>
      <c r="AC15" t="n">
        <v>561.9948351720548</v>
      </c>
      <c r="AD15" t="n">
        <v>454078.2310263798</v>
      </c>
      <c r="AE15" t="n">
        <v>621289.8682080224</v>
      </c>
      <c r="AF15" t="n">
        <v>4.24924928599314e-06</v>
      </c>
      <c r="AG15" t="n">
        <v>32</v>
      </c>
      <c r="AH15" t="n">
        <v>561994.8351720547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8.3047</v>
      </c>
      <c r="E16" t="n">
        <v>12.04</v>
      </c>
      <c r="F16" t="n">
        <v>7.91</v>
      </c>
      <c r="G16" t="n">
        <v>21.56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129.89</v>
      </c>
      <c r="Q16" t="n">
        <v>968.54</v>
      </c>
      <c r="R16" t="n">
        <v>38.55</v>
      </c>
      <c r="S16" t="n">
        <v>23.91</v>
      </c>
      <c r="T16" t="n">
        <v>6491.33</v>
      </c>
      <c r="U16" t="n">
        <v>0.62</v>
      </c>
      <c r="V16" t="n">
        <v>0.86</v>
      </c>
      <c r="W16" t="n">
        <v>1.11</v>
      </c>
      <c r="X16" t="n">
        <v>0.41</v>
      </c>
      <c r="Y16" t="n">
        <v>1</v>
      </c>
      <c r="Z16" t="n">
        <v>10</v>
      </c>
      <c r="AA16" t="n">
        <v>450.9572990267321</v>
      </c>
      <c r="AB16" t="n">
        <v>617.019671360302</v>
      </c>
      <c r="AC16" t="n">
        <v>558.1321799182219</v>
      </c>
      <c r="AD16" t="n">
        <v>450957.2990267321</v>
      </c>
      <c r="AE16" t="n">
        <v>617019.671360302</v>
      </c>
      <c r="AF16" t="n">
        <v>4.308549099602856e-06</v>
      </c>
      <c r="AG16" t="n">
        <v>32</v>
      </c>
      <c r="AH16" t="n">
        <v>558132.1799182219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8.351699999999999</v>
      </c>
      <c r="E17" t="n">
        <v>11.97</v>
      </c>
      <c r="F17" t="n">
        <v>7.89</v>
      </c>
      <c r="G17" t="n">
        <v>22.55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128.82</v>
      </c>
      <c r="Q17" t="n">
        <v>968.4400000000001</v>
      </c>
      <c r="R17" t="n">
        <v>38.02</v>
      </c>
      <c r="S17" t="n">
        <v>23.91</v>
      </c>
      <c r="T17" t="n">
        <v>6231.41</v>
      </c>
      <c r="U17" t="n">
        <v>0.63</v>
      </c>
      <c r="V17" t="n">
        <v>0.86</v>
      </c>
      <c r="W17" t="n">
        <v>1.11</v>
      </c>
      <c r="X17" t="n">
        <v>0.4</v>
      </c>
      <c r="Y17" t="n">
        <v>1</v>
      </c>
      <c r="Z17" t="n">
        <v>10</v>
      </c>
      <c r="AA17" t="n">
        <v>449.4388600903482</v>
      </c>
      <c r="AB17" t="n">
        <v>614.9420762187435</v>
      </c>
      <c r="AC17" t="n">
        <v>556.2528675410507</v>
      </c>
      <c r="AD17" t="n">
        <v>449438.8600903482</v>
      </c>
      <c r="AE17" t="n">
        <v>614942.0762187436</v>
      </c>
      <c r="AF17" t="n">
        <v>4.332933099949807e-06</v>
      </c>
      <c r="AG17" t="n">
        <v>32</v>
      </c>
      <c r="AH17" t="n">
        <v>556252.8675410507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8.4077</v>
      </c>
      <c r="E18" t="n">
        <v>11.89</v>
      </c>
      <c r="F18" t="n">
        <v>7.87</v>
      </c>
      <c r="G18" t="n">
        <v>23.6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128.13</v>
      </c>
      <c r="Q18" t="n">
        <v>968.37</v>
      </c>
      <c r="R18" t="n">
        <v>37.04</v>
      </c>
      <c r="S18" t="n">
        <v>23.91</v>
      </c>
      <c r="T18" t="n">
        <v>5746.36</v>
      </c>
      <c r="U18" t="n">
        <v>0.65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437.9586847238065</v>
      </c>
      <c r="AB18" t="n">
        <v>599.2343938126488</v>
      </c>
      <c r="AC18" t="n">
        <v>542.0443042979227</v>
      </c>
      <c r="AD18" t="n">
        <v>437958.6847238065</v>
      </c>
      <c r="AE18" t="n">
        <v>599234.3938126488</v>
      </c>
      <c r="AF18" t="n">
        <v>4.361986376958943e-06</v>
      </c>
      <c r="AG18" t="n">
        <v>31</v>
      </c>
      <c r="AH18" t="n">
        <v>542044.3042979228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8.469200000000001</v>
      </c>
      <c r="E19" t="n">
        <v>11.81</v>
      </c>
      <c r="F19" t="n">
        <v>7.83</v>
      </c>
      <c r="G19" t="n">
        <v>24.74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126.23</v>
      </c>
      <c r="Q19" t="n">
        <v>968.3200000000001</v>
      </c>
      <c r="R19" t="n">
        <v>36.34</v>
      </c>
      <c r="S19" t="n">
        <v>23.91</v>
      </c>
      <c r="T19" t="n">
        <v>5398.89</v>
      </c>
      <c r="U19" t="n">
        <v>0.66</v>
      </c>
      <c r="V19" t="n">
        <v>0.86</v>
      </c>
      <c r="W19" t="n">
        <v>1.11</v>
      </c>
      <c r="X19" t="n">
        <v>0.34</v>
      </c>
      <c r="Y19" t="n">
        <v>1</v>
      </c>
      <c r="Z19" t="n">
        <v>10</v>
      </c>
      <c r="AA19" t="n">
        <v>435.6271892476404</v>
      </c>
      <c r="AB19" t="n">
        <v>596.0443388438374</v>
      </c>
      <c r="AC19" t="n">
        <v>539.1587036980644</v>
      </c>
      <c r="AD19" t="n">
        <v>435627.1892476404</v>
      </c>
      <c r="AE19" t="n">
        <v>596044.3388438374</v>
      </c>
      <c r="AF19" t="n">
        <v>4.393893100817188e-06</v>
      </c>
      <c r="AG19" t="n">
        <v>31</v>
      </c>
      <c r="AH19" t="n">
        <v>539158.7036980644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8.524699999999999</v>
      </c>
      <c r="E20" t="n">
        <v>11.73</v>
      </c>
      <c r="F20" t="n">
        <v>7.81</v>
      </c>
      <c r="G20" t="n">
        <v>26.04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125.08</v>
      </c>
      <c r="Q20" t="n">
        <v>968.37</v>
      </c>
      <c r="R20" t="n">
        <v>35.53</v>
      </c>
      <c r="S20" t="n">
        <v>23.91</v>
      </c>
      <c r="T20" t="n">
        <v>5002.93</v>
      </c>
      <c r="U20" t="n">
        <v>0.67</v>
      </c>
      <c r="V20" t="n">
        <v>0.87</v>
      </c>
      <c r="W20" t="n">
        <v>1.1</v>
      </c>
      <c r="X20" t="n">
        <v>0.31</v>
      </c>
      <c r="Y20" t="n">
        <v>1</v>
      </c>
      <c r="Z20" t="n">
        <v>10</v>
      </c>
      <c r="AA20" t="n">
        <v>433.9958183924577</v>
      </c>
      <c r="AB20" t="n">
        <v>593.8122252687738</v>
      </c>
      <c r="AC20" t="n">
        <v>537.1396199098139</v>
      </c>
      <c r="AD20" t="n">
        <v>433995.8183924577</v>
      </c>
      <c r="AE20" t="n">
        <v>593812.2252687737</v>
      </c>
      <c r="AF20" t="n">
        <v>4.422686973567312e-06</v>
      </c>
      <c r="AG20" t="n">
        <v>31</v>
      </c>
      <c r="AH20" t="n">
        <v>537139.6199098139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8.5501</v>
      </c>
      <c r="E21" t="n">
        <v>11.7</v>
      </c>
      <c r="F21" t="n">
        <v>7.83</v>
      </c>
      <c r="G21" t="n">
        <v>27.64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125.07</v>
      </c>
      <c r="Q21" t="n">
        <v>968.3200000000001</v>
      </c>
      <c r="R21" t="n">
        <v>36.1</v>
      </c>
      <c r="S21" t="n">
        <v>23.91</v>
      </c>
      <c r="T21" t="n">
        <v>5291.41</v>
      </c>
      <c r="U21" t="n">
        <v>0.66</v>
      </c>
      <c r="V21" t="n">
        <v>0.86</v>
      </c>
      <c r="W21" t="n">
        <v>1.11</v>
      </c>
      <c r="X21" t="n">
        <v>0.33</v>
      </c>
      <c r="Y21" t="n">
        <v>1</v>
      </c>
      <c r="Z21" t="n">
        <v>10</v>
      </c>
      <c r="AA21" t="n">
        <v>433.7353663676</v>
      </c>
      <c r="AB21" t="n">
        <v>593.4558633180312</v>
      </c>
      <c r="AC21" t="n">
        <v>536.817268643493</v>
      </c>
      <c r="AD21" t="n">
        <v>433735.3663676</v>
      </c>
      <c r="AE21" t="n">
        <v>593455.8633180312</v>
      </c>
      <c r="AF21" t="n">
        <v>4.435864709925028e-06</v>
      </c>
      <c r="AG21" t="n">
        <v>31</v>
      </c>
      <c r="AH21" t="n">
        <v>536817.2686434929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8.6182</v>
      </c>
      <c r="E22" t="n">
        <v>11.6</v>
      </c>
      <c r="F22" t="n">
        <v>7.79</v>
      </c>
      <c r="G22" t="n">
        <v>29.22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123.97</v>
      </c>
      <c r="Q22" t="n">
        <v>968.38</v>
      </c>
      <c r="R22" t="n">
        <v>34.83</v>
      </c>
      <c r="S22" t="n">
        <v>23.91</v>
      </c>
      <c r="T22" t="n">
        <v>4662.41</v>
      </c>
      <c r="U22" t="n">
        <v>0.6899999999999999</v>
      </c>
      <c r="V22" t="n">
        <v>0.87</v>
      </c>
      <c r="W22" t="n">
        <v>1.11</v>
      </c>
      <c r="X22" t="n">
        <v>0.3</v>
      </c>
      <c r="Y22" t="n">
        <v>1</v>
      </c>
      <c r="Z22" t="n">
        <v>10</v>
      </c>
      <c r="AA22" t="n">
        <v>431.8875643479814</v>
      </c>
      <c r="AB22" t="n">
        <v>590.9276190755171</v>
      </c>
      <c r="AC22" t="n">
        <v>534.5303164830713</v>
      </c>
      <c r="AD22" t="n">
        <v>431887.5643479814</v>
      </c>
      <c r="AE22" t="n">
        <v>590927.6190755171</v>
      </c>
      <c r="AF22" t="n">
        <v>4.471195570002207e-06</v>
      </c>
      <c r="AG22" t="n">
        <v>31</v>
      </c>
      <c r="AH22" t="n">
        <v>534530.3164830713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8.6722</v>
      </c>
      <c r="E23" t="n">
        <v>11.53</v>
      </c>
      <c r="F23" t="n">
        <v>7.77</v>
      </c>
      <c r="G23" t="n">
        <v>31.09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122.04</v>
      </c>
      <c r="Q23" t="n">
        <v>968.35</v>
      </c>
      <c r="R23" t="n">
        <v>34.38</v>
      </c>
      <c r="S23" t="n">
        <v>23.91</v>
      </c>
      <c r="T23" t="n">
        <v>4440.05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429.8388490840607</v>
      </c>
      <c r="AB23" t="n">
        <v>588.1244764684822</v>
      </c>
      <c r="AC23" t="n">
        <v>531.9947018722165</v>
      </c>
      <c r="AD23" t="n">
        <v>429838.8490840606</v>
      </c>
      <c r="AE23" t="n">
        <v>588124.4764684822</v>
      </c>
      <c r="AF23" t="n">
        <v>4.499211229975302e-06</v>
      </c>
      <c r="AG23" t="n">
        <v>31</v>
      </c>
      <c r="AH23" t="n">
        <v>531994.7018722165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8.676600000000001</v>
      </c>
      <c r="E24" t="n">
        <v>11.53</v>
      </c>
      <c r="F24" t="n">
        <v>7.77</v>
      </c>
      <c r="G24" t="n">
        <v>31.07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122.28</v>
      </c>
      <c r="Q24" t="n">
        <v>968.3200000000001</v>
      </c>
      <c r="R24" t="n">
        <v>34.23</v>
      </c>
      <c r="S24" t="n">
        <v>23.91</v>
      </c>
      <c r="T24" t="n">
        <v>4364.82</v>
      </c>
      <c r="U24" t="n">
        <v>0.7</v>
      </c>
      <c r="V24" t="n">
        <v>0.87</v>
      </c>
      <c r="W24" t="n">
        <v>1.1</v>
      </c>
      <c r="X24" t="n">
        <v>0.27</v>
      </c>
      <c r="Y24" t="n">
        <v>1</v>
      </c>
      <c r="Z24" t="n">
        <v>10</v>
      </c>
      <c r="AA24" t="n">
        <v>429.9304898409601</v>
      </c>
      <c r="AB24" t="n">
        <v>588.2498633949768</v>
      </c>
      <c r="AC24" t="n">
        <v>532.1081220464282</v>
      </c>
      <c r="AD24" t="n">
        <v>429930.4898409601</v>
      </c>
      <c r="AE24" t="n">
        <v>588249.8633949768</v>
      </c>
      <c r="AF24" t="n">
        <v>4.501493987454591e-06</v>
      </c>
      <c r="AG24" t="n">
        <v>31</v>
      </c>
      <c r="AH24" t="n">
        <v>532108.1220464282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8.735300000000001</v>
      </c>
      <c r="E25" t="n">
        <v>11.45</v>
      </c>
      <c r="F25" t="n">
        <v>7.74</v>
      </c>
      <c r="G25" t="n">
        <v>33.19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120.67</v>
      </c>
      <c r="Q25" t="n">
        <v>968.3200000000001</v>
      </c>
      <c r="R25" t="n">
        <v>33.35</v>
      </c>
      <c r="S25" t="n">
        <v>23.91</v>
      </c>
      <c r="T25" t="n">
        <v>3931.17</v>
      </c>
      <c r="U25" t="n">
        <v>0.72</v>
      </c>
      <c r="V25" t="n">
        <v>0.87</v>
      </c>
      <c r="W25" t="n">
        <v>1.1</v>
      </c>
      <c r="X25" t="n">
        <v>0.25</v>
      </c>
      <c r="Y25" t="n">
        <v>1</v>
      </c>
      <c r="Z25" t="n">
        <v>10</v>
      </c>
      <c r="AA25" t="n">
        <v>417.9031617792755</v>
      </c>
      <c r="AB25" t="n">
        <v>571.7935425327145</v>
      </c>
      <c r="AC25" t="n">
        <v>517.2223693506686</v>
      </c>
      <c r="AD25" t="n">
        <v>417903.1617792755</v>
      </c>
      <c r="AE25" t="n">
        <v>571793.5425327144</v>
      </c>
      <c r="AF25" t="n">
        <v>4.531948047462379e-06</v>
      </c>
      <c r="AG25" t="n">
        <v>30</v>
      </c>
      <c r="AH25" t="n">
        <v>517222.3693506686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8.737</v>
      </c>
      <c r="E26" t="n">
        <v>11.45</v>
      </c>
      <c r="F26" t="n">
        <v>7.74</v>
      </c>
      <c r="G26" t="n">
        <v>33.18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120.28</v>
      </c>
      <c r="Q26" t="n">
        <v>968.3200000000001</v>
      </c>
      <c r="R26" t="n">
        <v>33.26</v>
      </c>
      <c r="S26" t="n">
        <v>23.91</v>
      </c>
      <c r="T26" t="n">
        <v>3884.72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417.6380092277035</v>
      </c>
      <c r="AB26" t="n">
        <v>571.4307491139488</v>
      </c>
      <c r="AC26" t="n">
        <v>516.8942004266062</v>
      </c>
      <c r="AD26" t="n">
        <v>417638.0092277036</v>
      </c>
      <c r="AE26" t="n">
        <v>571430.7491139488</v>
      </c>
      <c r="AF26" t="n">
        <v>4.532830021943014e-06</v>
      </c>
      <c r="AG26" t="n">
        <v>30</v>
      </c>
      <c r="AH26" t="n">
        <v>516894.2004266062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8.785399999999999</v>
      </c>
      <c r="E27" t="n">
        <v>11.38</v>
      </c>
      <c r="F27" t="n">
        <v>7.73</v>
      </c>
      <c r="G27" t="n">
        <v>35.69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119.44</v>
      </c>
      <c r="Q27" t="n">
        <v>968.3200000000001</v>
      </c>
      <c r="R27" t="n">
        <v>33.09</v>
      </c>
      <c r="S27" t="n">
        <v>23.91</v>
      </c>
      <c r="T27" t="n">
        <v>3806.4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416.4393360827311</v>
      </c>
      <c r="AB27" t="n">
        <v>569.7906716352704</v>
      </c>
      <c r="AC27" t="n">
        <v>515.4106496406298</v>
      </c>
      <c r="AD27" t="n">
        <v>416439.3360827311</v>
      </c>
      <c r="AE27" t="n">
        <v>569790.6716352705</v>
      </c>
      <c r="AF27" t="n">
        <v>4.557940354215193e-06</v>
      </c>
      <c r="AG27" t="n">
        <v>30</v>
      </c>
      <c r="AH27" t="n">
        <v>515410.6496406298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8.7826</v>
      </c>
      <c r="E28" t="n">
        <v>11.39</v>
      </c>
      <c r="F28" t="n">
        <v>7.74</v>
      </c>
      <c r="G28" t="n">
        <v>35.71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118.87</v>
      </c>
      <c r="Q28" t="n">
        <v>968.4</v>
      </c>
      <c r="R28" t="n">
        <v>33.13</v>
      </c>
      <c r="S28" t="n">
        <v>23.91</v>
      </c>
      <c r="T28" t="n">
        <v>3827.23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416.1723629465522</v>
      </c>
      <c r="AB28" t="n">
        <v>569.425387212327</v>
      </c>
      <c r="AC28" t="n">
        <v>515.0802274503321</v>
      </c>
      <c r="AD28" t="n">
        <v>416172.3629465522</v>
      </c>
      <c r="AE28" t="n">
        <v>569425.387212327</v>
      </c>
      <c r="AF28" t="n">
        <v>4.556487690364738e-06</v>
      </c>
      <c r="AG28" t="n">
        <v>30</v>
      </c>
      <c r="AH28" t="n">
        <v>515080.2274503321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8.8422</v>
      </c>
      <c r="E29" t="n">
        <v>11.31</v>
      </c>
      <c r="F29" t="n">
        <v>7.71</v>
      </c>
      <c r="G29" t="n">
        <v>38.57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117.21</v>
      </c>
      <c r="Q29" t="n">
        <v>968.3200000000001</v>
      </c>
      <c r="R29" t="n">
        <v>32.38</v>
      </c>
      <c r="S29" t="n">
        <v>23.91</v>
      </c>
      <c r="T29" t="n">
        <v>3454.94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414.2423611457909</v>
      </c>
      <c r="AB29" t="n">
        <v>566.7846736028552</v>
      </c>
      <c r="AC29" t="n">
        <v>512.6915398414835</v>
      </c>
      <c r="AD29" t="n">
        <v>414242.3611457909</v>
      </c>
      <c r="AE29" t="n">
        <v>566784.6736028552</v>
      </c>
      <c r="AF29" t="n">
        <v>4.587408678038746e-06</v>
      </c>
      <c r="AG29" t="n">
        <v>30</v>
      </c>
      <c r="AH29" t="n">
        <v>512691.5398414835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8.8424</v>
      </c>
      <c r="E30" t="n">
        <v>11.31</v>
      </c>
      <c r="F30" t="n">
        <v>7.71</v>
      </c>
      <c r="G30" t="n">
        <v>38.57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116.37</v>
      </c>
      <c r="Q30" t="n">
        <v>968.33</v>
      </c>
      <c r="R30" t="n">
        <v>32.42</v>
      </c>
      <c r="S30" t="n">
        <v>23.91</v>
      </c>
      <c r="T30" t="n">
        <v>3474.45</v>
      </c>
      <c r="U30" t="n">
        <v>0.74</v>
      </c>
      <c r="V30" t="n">
        <v>0.88</v>
      </c>
      <c r="W30" t="n">
        <v>1.1</v>
      </c>
      <c r="X30" t="n">
        <v>0.22</v>
      </c>
      <c r="Y30" t="n">
        <v>1</v>
      </c>
      <c r="Z30" t="n">
        <v>10</v>
      </c>
      <c r="AA30" t="n">
        <v>413.7228903232703</v>
      </c>
      <c r="AB30" t="n">
        <v>566.0739107060472</v>
      </c>
      <c r="AC30" t="n">
        <v>512.0486111579849</v>
      </c>
      <c r="AD30" t="n">
        <v>413722.8903232703</v>
      </c>
      <c r="AE30" t="n">
        <v>566073.9107060472</v>
      </c>
      <c r="AF30" t="n">
        <v>4.587512439742349e-06</v>
      </c>
      <c r="AG30" t="n">
        <v>30</v>
      </c>
      <c r="AH30" t="n">
        <v>512048.6111579849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8.8986</v>
      </c>
      <c r="E31" t="n">
        <v>11.24</v>
      </c>
      <c r="F31" t="n">
        <v>7.7</v>
      </c>
      <c r="G31" t="n">
        <v>41.98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9</v>
      </c>
      <c r="N31" t="n">
        <v>85.61</v>
      </c>
      <c r="O31" t="n">
        <v>37241.49</v>
      </c>
      <c r="P31" t="n">
        <v>115.11</v>
      </c>
      <c r="Q31" t="n">
        <v>968.3200000000001</v>
      </c>
      <c r="R31" t="n">
        <v>31.89</v>
      </c>
      <c r="S31" t="n">
        <v>23.91</v>
      </c>
      <c r="T31" t="n">
        <v>3216.31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412.2074022008465</v>
      </c>
      <c r="AB31" t="n">
        <v>564.0003529983298</v>
      </c>
      <c r="AC31" t="n">
        <v>510.1729508876354</v>
      </c>
      <c r="AD31" t="n">
        <v>412207.4022008465</v>
      </c>
      <c r="AE31" t="n">
        <v>564000.3529983298</v>
      </c>
      <c r="AF31" t="n">
        <v>4.616669478455088e-06</v>
      </c>
      <c r="AG31" t="n">
        <v>30</v>
      </c>
      <c r="AH31" t="n">
        <v>510172.9508876354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8.896599999999999</v>
      </c>
      <c r="E32" t="n">
        <v>11.24</v>
      </c>
      <c r="F32" t="n">
        <v>7.7</v>
      </c>
      <c r="G32" t="n">
        <v>41.99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114.48</v>
      </c>
      <c r="Q32" t="n">
        <v>968.3200000000001</v>
      </c>
      <c r="R32" t="n">
        <v>32.1</v>
      </c>
      <c r="S32" t="n">
        <v>23.91</v>
      </c>
      <c r="T32" t="n">
        <v>3319.6</v>
      </c>
      <c r="U32" t="n">
        <v>0.74</v>
      </c>
      <c r="V32" t="n">
        <v>0.88</v>
      </c>
      <c r="W32" t="n">
        <v>1.1</v>
      </c>
      <c r="X32" t="n">
        <v>0.2</v>
      </c>
      <c r="Y32" t="n">
        <v>1</v>
      </c>
      <c r="Z32" t="n">
        <v>10</v>
      </c>
      <c r="AA32" t="n">
        <v>411.8464477050881</v>
      </c>
      <c r="AB32" t="n">
        <v>563.5064791330446</v>
      </c>
      <c r="AC32" t="n">
        <v>509.7262116508967</v>
      </c>
      <c r="AD32" t="n">
        <v>411846.4477050881</v>
      </c>
      <c r="AE32" t="n">
        <v>563506.4791330446</v>
      </c>
      <c r="AF32" t="n">
        <v>4.615631861419047e-06</v>
      </c>
      <c r="AG32" t="n">
        <v>30</v>
      </c>
      <c r="AH32" t="n">
        <v>509726.2116508968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8.897500000000001</v>
      </c>
      <c r="E33" t="n">
        <v>11.24</v>
      </c>
      <c r="F33" t="n">
        <v>7.7</v>
      </c>
      <c r="G33" t="n">
        <v>41.98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113.94</v>
      </c>
      <c r="Q33" t="n">
        <v>968.3200000000001</v>
      </c>
      <c r="R33" t="n">
        <v>32.01</v>
      </c>
      <c r="S33" t="n">
        <v>23.91</v>
      </c>
      <c r="T33" t="n">
        <v>3275.54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411.5052217960451</v>
      </c>
      <c r="AB33" t="n">
        <v>563.0395987904673</v>
      </c>
      <c r="AC33" t="n">
        <v>509.3038897129443</v>
      </c>
      <c r="AD33" t="n">
        <v>411505.2217960451</v>
      </c>
      <c r="AE33" t="n">
        <v>563039.5987904673</v>
      </c>
      <c r="AF33" t="n">
        <v>4.616098789085266e-06</v>
      </c>
      <c r="AG33" t="n">
        <v>30</v>
      </c>
      <c r="AH33" t="n">
        <v>509303.8897129443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8.961</v>
      </c>
      <c r="E34" t="n">
        <v>11.16</v>
      </c>
      <c r="F34" t="n">
        <v>7.67</v>
      </c>
      <c r="G34" t="n">
        <v>46.03</v>
      </c>
      <c r="H34" t="n">
        <v>0.53</v>
      </c>
      <c r="I34" t="n">
        <v>10</v>
      </c>
      <c r="J34" t="n">
        <v>301.64</v>
      </c>
      <c r="K34" t="n">
        <v>61.2</v>
      </c>
      <c r="L34" t="n">
        <v>9</v>
      </c>
      <c r="M34" t="n">
        <v>8</v>
      </c>
      <c r="N34" t="n">
        <v>86.44</v>
      </c>
      <c r="O34" t="n">
        <v>37436.63</v>
      </c>
      <c r="P34" t="n">
        <v>112.95</v>
      </c>
      <c r="Q34" t="n">
        <v>968.3200000000001</v>
      </c>
      <c r="R34" t="n">
        <v>31.09</v>
      </c>
      <c r="S34" t="n">
        <v>23.91</v>
      </c>
      <c r="T34" t="n">
        <v>2819.68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409.9917831708237</v>
      </c>
      <c r="AB34" t="n">
        <v>560.9688452952395</v>
      </c>
      <c r="AC34" t="n">
        <v>507.4307660249804</v>
      </c>
      <c r="AD34" t="n">
        <v>409991.7831708237</v>
      </c>
      <c r="AE34" t="n">
        <v>560968.8452952395</v>
      </c>
      <c r="AF34" t="n">
        <v>4.649043129979553e-06</v>
      </c>
      <c r="AG34" t="n">
        <v>30</v>
      </c>
      <c r="AH34" t="n">
        <v>507430.7660249803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8.9697</v>
      </c>
      <c r="E35" t="n">
        <v>11.15</v>
      </c>
      <c r="F35" t="n">
        <v>7.66</v>
      </c>
      <c r="G35" t="n">
        <v>45.96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111.62</v>
      </c>
      <c r="Q35" t="n">
        <v>968.36</v>
      </c>
      <c r="R35" t="n">
        <v>30.84</v>
      </c>
      <c r="S35" t="n">
        <v>23.91</v>
      </c>
      <c r="T35" t="n">
        <v>2693.82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409.0324960380173</v>
      </c>
      <c r="AB35" t="n">
        <v>559.6563063193722</v>
      </c>
      <c r="AC35" t="n">
        <v>506.2434939268099</v>
      </c>
      <c r="AD35" t="n">
        <v>409032.4960380173</v>
      </c>
      <c r="AE35" t="n">
        <v>559656.3063193723</v>
      </c>
      <c r="AF35" t="n">
        <v>4.653556764086329e-06</v>
      </c>
      <c r="AG35" t="n">
        <v>30</v>
      </c>
      <c r="AH35" t="n">
        <v>506243.4939268099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8.9679</v>
      </c>
      <c r="E36" t="n">
        <v>11.15</v>
      </c>
      <c r="F36" t="n">
        <v>7.66</v>
      </c>
      <c r="G36" t="n">
        <v>45.98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110.68</v>
      </c>
      <c r="Q36" t="n">
        <v>968.3200000000001</v>
      </c>
      <c r="R36" t="n">
        <v>30.82</v>
      </c>
      <c r="S36" t="n">
        <v>23.91</v>
      </c>
      <c r="T36" t="n">
        <v>2686.19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408.4832363042071</v>
      </c>
      <c r="AB36" t="n">
        <v>558.9047849199439</v>
      </c>
      <c r="AC36" t="n">
        <v>505.563696674976</v>
      </c>
      <c r="AD36" t="n">
        <v>408483.2363042071</v>
      </c>
      <c r="AE36" t="n">
        <v>558904.7849199439</v>
      </c>
      <c r="AF36" t="n">
        <v>4.652622908753892e-06</v>
      </c>
      <c r="AG36" t="n">
        <v>30</v>
      </c>
      <c r="AH36" t="n">
        <v>505563.696674976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9.0128</v>
      </c>
      <c r="E37" t="n">
        <v>11.1</v>
      </c>
      <c r="F37" t="n">
        <v>7.66</v>
      </c>
      <c r="G37" t="n">
        <v>51.07</v>
      </c>
      <c r="H37" t="n">
        <v>0.57</v>
      </c>
      <c r="I37" t="n">
        <v>9</v>
      </c>
      <c r="J37" t="n">
        <v>303.23</v>
      </c>
      <c r="K37" t="n">
        <v>61.2</v>
      </c>
      <c r="L37" t="n">
        <v>9.75</v>
      </c>
      <c r="M37" t="n">
        <v>7</v>
      </c>
      <c r="N37" t="n">
        <v>87.28</v>
      </c>
      <c r="O37" t="n">
        <v>37632.84</v>
      </c>
      <c r="P37" t="n">
        <v>108.58</v>
      </c>
      <c r="Q37" t="n">
        <v>968.3200000000001</v>
      </c>
      <c r="R37" t="n">
        <v>30.81</v>
      </c>
      <c r="S37" t="n">
        <v>23.91</v>
      </c>
      <c r="T37" t="n">
        <v>2684.32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396.6010474262216</v>
      </c>
      <c r="AB37" t="n">
        <v>542.6470498919073</v>
      </c>
      <c r="AC37" t="n">
        <v>490.8575770601408</v>
      </c>
      <c r="AD37" t="n">
        <v>396601.0474262215</v>
      </c>
      <c r="AE37" t="n">
        <v>542647.0498919073</v>
      </c>
      <c r="AF37" t="n">
        <v>4.675917411213002e-06</v>
      </c>
      <c r="AG37" t="n">
        <v>29</v>
      </c>
      <c r="AH37" t="n">
        <v>490857.5770601408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9.018000000000001</v>
      </c>
      <c r="E38" t="n">
        <v>11.09</v>
      </c>
      <c r="F38" t="n">
        <v>7.65</v>
      </c>
      <c r="G38" t="n">
        <v>51.03</v>
      </c>
      <c r="H38" t="n">
        <v>0.59</v>
      </c>
      <c r="I38" t="n">
        <v>9</v>
      </c>
      <c r="J38" t="n">
        <v>303.76</v>
      </c>
      <c r="K38" t="n">
        <v>61.2</v>
      </c>
      <c r="L38" t="n">
        <v>10</v>
      </c>
      <c r="M38" t="n">
        <v>7</v>
      </c>
      <c r="N38" t="n">
        <v>87.56999999999999</v>
      </c>
      <c r="O38" t="n">
        <v>37698.48</v>
      </c>
      <c r="P38" t="n">
        <v>108.64</v>
      </c>
      <c r="Q38" t="n">
        <v>968.3200000000001</v>
      </c>
      <c r="R38" t="n">
        <v>30.74</v>
      </c>
      <c r="S38" t="n">
        <v>23.91</v>
      </c>
      <c r="T38" t="n">
        <v>2653.04</v>
      </c>
      <c r="U38" t="n">
        <v>0.78</v>
      </c>
      <c r="V38" t="n">
        <v>0.88</v>
      </c>
      <c r="W38" t="n">
        <v>1.09</v>
      </c>
      <c r="X38" t="n">
        <v>0.16</v>
      </c>
      <c r="Y38" t="n">
        <v>1</v>
      </c>
      <c r="Z38" t="n">
        <v>10</v>
      </c>
      <c r="AA38" t="n">
        <v>396.5288856453068</v>
      </c>
      <c r="AB38" t="n">
        <v>542.5483149597068</v>
      </c>
      <c r="AC38" t="n">
        <v>490.7682652512941</v>
      </c>
      <c r="AD38" t="n">
        <v>396528.8856453068</v>
      </c>
      <c r="AE38" t="n">
        <v>542548.3149597067</v>
      </c>
      <c r="AF38" t="n">
        <v>4.678615215506707e-06</v>
      </c>
      <c r="AG38" t="n">
        <v>29</v>
      </c>
      <c r="AH38" t="n">
        <v>490768.2652512941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9.0185</v>
      </c>
      <c r="E39" t="n">
        <v>11.09</v>
      </c>
      <c r="F39" t="n">
        <v>7.65</v>
      </c>
      <c r="G39" t="n">
        <v>51.03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108.04</v>
      </c>
      <c r="Q39" t="n">
        <v>968.36</v>
      </c>
      <c r="R39" t="n">
        <v>30.6</v>
      </c>
      <c r="S39" t="n">
        <v>23.91</v>
      </c>
      <c r="T39" t="n">
        <v>2581.15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396.1611223451814</v>
      </c>
      <c r="AB39" t="n">
        <v>542.0451249879034</v>
      </c>
      <c r="AC39" t="n">
        <v>490.3130990241681</v>
      </c>
      <c r="AD39" t="n">
        <v>396161.1223451814</v>
      </c>
      <c r="AE39" t="n">
        <v>542045.1249879034</v>
      </c>
      <c r="AF39" t="n">
        <v>4.678874619765718e-06</v>
      </c>
      <c r="AG39" t="n">
        <v>29</v>
      </c>
      <c r="AH39" t="n">
        <v>490313.0990241682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9.007</v>
      </c>
      <c r="E40" t="n">
        <v>11.1</v>
      </c>
      <c r="F40" t="n">
        <v>7.67</v>
      </c>
      <c r="G40" t="n">
        <v>51.12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5</v>
      </c>
      <c r="N40" t="n">
        <v>88.13</v>
      </c>
      <c r="O40" t="n">
        <v>37830.13</v>
      </c>
      <c r="P40" t="n">
        <v>107.52</v>
      </c>
      <c r="Q40" t="n">
        <v>968.36</v>
      </c>
      <c r="R40" t="n">
        <v>30.87</v>
      </c>
      <c r="S40" t="n">
        <v>23.91</v>
      </c>
      <c r="T40" t="n">
        <v>2714.19</v>
      </c>
      <c r="U40" t="n">
        <v>0.77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396.0759710954572</v>
      </c>
      <c r="AB40" t="n">
        <v>541.9286172914228</v>
      </c>
      <c r="AC40" t="n">
        <v>490.20771065872</v>
      </c>
      <c r="AD40" t="n">
        <v>396075.9710954572</v>
      </c>
      <c r="AE40" t="n">
        <v>541928.6172914228</v>
      </c>
      <c r="AF40" t="n">
        <v>4.672908321808484e-06</v>
      </c>
      <c r="AG40" t="n">
        <v>29</v>
      </c>
      <c r="AH40" t="n">
        <v>490207.71065872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9.008599999999999</v>
      </c>
      <c r="E41" t="n">
        <v>11.1</v>
      </c>
      <c r="F41" t="n">
        <v>7.67</v>
      </c>
      <c r="G41" t="n">
        <v>51.11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106.51</v>
      </c>
      <c r="Q41" t="n">
        <v>968.33</v>
      </c>
      <c r="R41" t="n">
        <v>30.77</v>
      </c>
      <c r="S41" t="n">
        <v>23.91</v>
      </c>
      <c r="T41" t="n">
        <v>2663.45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395.447632877336</v>
      </c>
      <c r="AB41" t="n">
        <v>541.0688972210635</v>
      </c>
      <c r="AC41" t="n">
        <v>489.4300410652512</v>
      </c>
      <c r="AD41" t="n">
        <v>395447.632877336</v>
      </c>
      <c r="AE41" t="n">
        <v>541068.8972210635</v>
      </c>
      <c r="AF41" t="n">
        <v>4.673738415437316e-06</v>
      </c>
      <c r="AG41" t="n">
        <v>29</v>
      </c>
      <c r="AH41" t="n">
        <v>489430.0410652512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9.077199999999999</v>
      </c>
      <c r="E42" t="n">
        <v>11.02</v>
      </c>
      <c r="F42" t="n">
        <v>7.64</v>
      </c>
      <c r="G42" t="n">
        <v>57.27</v>
      </c>
      <c r="H42" t="n">
        <v>0.64</v>
      </c>
      <c r="I42" t="n">
        <v>8</v>
      </c>
      <c r="J42" t="n">
        <v>305.9</v>
      </c>
      <c r="K42" t="n">
        <v>61.2</v>
      </c>
      <c r="L42" t="n">
        <v>11</v>
      </c>
      <c r="M42" t="n">
        <v>3</v>
      </c>
      <c r="N42" t="n">
        <v>88.7</v>
      </c>
      <c r="O42" t="n">
        <v>37962.28</v>
      </c>
      <c r="P42" t="n">
        <v>104.87</v>
      </c>
      <c r="Q42" t="n">
        <v>968.3200000000001</v>
      </c>
      <c r="R42" t="n">
        <v>29.88</v>
      </c>
      <c r="S42" t="n">
        <v>23.91</v>
      </c>
      <c r="T42" t="n">
        <v>2226.32</v>
      </c>
      <c r="U42" t="n">
        <v>0.8</v>
      </c>
      <c r="V42" t="n">
        <v>0.89</v>
      </c>
      <c r="W42" t="n">
        <v>1.1</v>
      </c>
      <c r="X42" t="n">
        <v>0.14</v>
      </c>
      <c r="Y42" t="n">
        <v>1</v>
      </c>
      <c r="Z42" t="n">
        <v>10</v>
      </c>
      <c r="AA42" t="n">
        <v>393.5483536897364</v>
      </c>
      <c r="AB42" t="n">
        <v>538.4702196463055</v>
      </c>
      <c r="AC42" t="n">
        <v>487.0793776309612</v>
      </c>
      <c r="AD42" t="n">
        <v>393548.3536897364</v>
      </c>
      <c r="AE42" t="n">
        <v>538470.2196463055</v>
      </c>
      <c r="AF42" t="n">
        <v>4.709328679773506e-06</v>
      </c>
      <c r="AG42" t="n">
        <v>29</v>
      </c>
      <c r="AH42" t="n">
        <v>487079.3776309612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9.0762</v>
      </c>
      <c r="E43" t="n">
        <v>11.02</v>
      </c>
      <c r="F43" t="n">
        <v>7.64</v>
      </c>
      <c r="G43" t="n">
        <v>57.28</v>
      </c>
      <c r="H43" t="n">
        <v>0.65</v>
      </c>
      <c r="I43" t="n">
        <v>8</v>
      </c>
      <c r="J43" t="n">
        <v>306.44</v>
      </c>
      <c r="K43" t="n">
        <v>61.2</v>
      </c>
      <c r="L43" t="n">
        <v>11.25</v>
      </c>
      <c r="M43" t="n">
        <v>1</v>
      </c>
      <c r="N43" t="n">
        <v>88.98999999999999</v>
      </c>
      <c r="O43" t="n">
        <v>38028.53</v>
      </c>
      <c r="P43" t="n">
        <v>104.68</v>
      </c>
      <c r="Q43" t="n">
        <v>968.41</v>
      </c>
      <c r="R43" t="n">
        <v>29.92</v>
      </c>
      <c r="S43" t="n">
        <v>23.91</v>
      </c>
      <c r="T43" t="n">
        <v>2244.4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393.4454520022828</v>
      </c>
      <c r="AB43" t="n">
        <v>538.3294250178296</v>
      </c>
      <c r="AC43" t="n">
        <v>486.9520202442205</v>
      </c>
      <c r="AD43" t="n">
        <v>393445.4520022828</v>
      </c>
      <c r="AE43" t="n">
        <v>538329.4250178296</v>
      </c>
      <c r="AF43" t="n">
        <v>4.708809871255486e-06</v>
      </c>
      <c r="AG43" t="n">
        <v>29</v>
      </c>
      <c r="AH43" t="n">
        <v>486952.0202442205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9.076499999999999</v>
      </c>
      <c r="E44" t="n">
        <v>11.02</v>
      </c>
      <c r="F44" t="n">
        <v>7.64</v>
      </c>
      <c r="G44" t="n">
        <v>57.28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1</v>
      </c>
      <c r="N44" t="n">
        <v>89.28</v>
      </c>
      <c r="O44" t="n">
        <v>38094.91</v>
      </c>
      <c r="P44" t="n">
        <v>104.92</v>
      </c>
      <c r="Q44" t="n">
        <v>968.37</v>
      </c>
      <c r="R44" t="n">
        <v>29.94</v>
      </c>
      <c r="S44" t="n">
        <v>23.91</v>
      </c>
      <c r="T44" t="n">
        <v>2257.92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393.5860454223191</v>
      </c>
      <c r="AB44" t="n">
        <v>538.5217911376672</v>
      </c>
      <c r="AC44" t="n">
        <v>487.1260272115683</v>
      </c>
      <c r="AD44" t="n">
        <v>393586.0454223191</v>
      </c>
      <c r="AE44" t="n">
        <v>538521.7911376671</v>
      </c>
      <c r="AF44" t="n">
        <v>4.708965513810892e-06</v>
      </c>
      <c r="AG44" t="n">
        <v>29</v>
      </c>
      <c r="AH44" t="n">
        <v>487126.0272115683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9.071199999999999</v>
      </c>
      <c r="E45" t="n">
        <v>11.02</v>
      </c>
      <c r="F45" t="n">
        <v>7.64</v>
      </c>
      <c r="G45" t="n">
        <v>57.33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0</v>
      </c>
      <c r="N45" t="n">
        <v>89.56999999999999</v>
      </c>
      <c r="O45" t="n">
        <v>38161.42</v>
      </c>
      <c r="P45" t="n">
        <v>105.62</v>
      </c>
      <c r="Q45" t="n">
        <v>968.3200000000001</v>
      </c>
      <c r="R45" t="n">
        <v>29.94</v>
      </c>
      <c r="S45" t="n">
        <v>23.91</v>
      </c>
      <c r="T45" t="n">
        <v>2256.2</v>
      </c>
      <c r="U45" t="n">
        <v>0.8</v>
      </c>
      <c r="V45" t="n">
        <v>0.88</v>
      </c>
      <c r="W45" t="n">
        <v>1.1</v>
      </c>
      <c r="X45" t="n">
        <v>0.15</v>
      </c>
      <c r="Y45" t="n">
        <v>1</v>
      </c>
      <c r="Z45" t="n">
        <v>10</v>
      </c>
      <c r="AA45" t="n">
        <v>394.0644446057734</v>
      </c>
      <c r="AB45" t="n">
        <v>539.1763580059518</v>
      </c>
      <c r="AC45" t="n">
        <v>487.7181231366342</v>
      </c>
      <c r="AD45" t="n">
        <v>394064.4446057734</v>
      </c>
      <c r="AE45" t="n">
        <v>539176.3580059517</v>
      </c>
      <c r="AF45" t="n">
        <v>4.706215828665385e-06</v>
      </c>
      <c r="AG45" t="n">
        <v>29</v>
      </c>
      <c r="AH45" t="n">
        <v>487718.1231366342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7.7991</v>
      </c>
      <c r="E2" t="n">
        <v>12.82</v>
      </c>
      <c r="F2" t="n">
        <v>8.82</v>
      </c>
      <c r="G2" t="n">
        <v>7.9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91.69</v>
      </c>
      <c r="Q2" t="n">
        <v>968.54</v>
      </c>
      <c r="R2" t="n">
        <v>66.84</v>
      </c>
      <c r="S2" t="n">
        <v>23.91</v>
      </c>
      <c r="T2" t="n">
        <v>20408.57</v>
      </c>
      <c r="U2" t="n">
        <v>0.36</v>
      </c>
      <c r="V2" t="n">
        <v>0.77</v>
      </c>
      <c r="W2" t="n">
        <v>1.19</v>
      </c>
      <c r="X2" t="n">
        <v>1.32</v>
      </c>
      <c r="Y2" t="n">
        <v>1</v>
      </c>
      <c r="Z2" t="n">
        <v>10</v>
      </c>
      <c r="AA2" t="n">
        <v>430.3806343277991</v>
      </c>
      <c r="AB2" t="n">
        <v>588.8657709408432</v>
      </c>
      <c r="AC2" t="n">
        <v>532.6652482405486</v>
      </c>
      <c r="AD2" t="n">
        <v>430380.6343277991</v>
      </c>
      <c r="AE2" t="n">
        <v>588865.7709408432</v>
      </c>
      <c r="AF2" t="n">
        <v>5.592513536202005e-06</v>
      </c>
      <c r="AG2" t="n">
        <v>34</v>
      </c>
      <c r="AH2" t="n">
        <v>532665.2482405487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8.2789</v>
      </c>
      <c r="E3" t="n">
        <v>12.08</v>
      </c>
      <c r="F3" t="n">
        <v>8.51</v>
      </c>
      <c r="G3" t="n">
        <v>10.01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86.55</v>
      </c>
      <c r="Q3" t="n">
        <v>968.5</v>
      </c>
      <c r="R3" t="n">
        <v>57.23</v>
      </c>
      <c r="S3" t="n">
        <v>23.91</v>
      </c>
      <c r="T3" t="n">
        <v>15684.61</v>
      </c>
      <c r="U3" t="n">
        <v>0.42</v>
      </c>
      <c r="V3" t="n">
        <v>0.79</v>
      </c>
      <c r="W3" t="n">
        <v>1.16</v>
      </c>
      <c r="X3" t="n">
        <v>1.01</v>
      </c>
      <c r="Y3" t="n">
        <v>1</v>
      </c>
      <c r="Z3" t="n">
        <v>10</v>
      </c>
      <c r="AA3" t="n">
        <v>400.6280059595709</v>
      </c>
      <c r="AB3" t="n">
        <v>548.1569122141079</v>
      </c>
      <c r="AC3" t="n">
        <v>495.841585855451</v>
      </c>
      <c r="AD3" t="n">
        <v>400628.0059595709</v>
      </c>
      <c r="AE3" t="n">
        <v>548156.9122141079</v>
      </c>
      <c r="AF3" t="n">
        <v>5.936564515759867e-06</v>
      </c>
      <c r="AG3" t="n">
        <v>32</v>
      </c>
      <c r="AH3" t="n">
        <v>495841.585855451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8.628500000000001</v>
      </c>
      <c r="E4" t="n">
        <v>11.59</v>
      </c>
      <c r="F4" t="n">
        <v>8.289999999999999</v>
      </c>
      <c r="G4" t="n">
        <v>12.14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82.65000000000001</v>
      </c>
      <c r="Q4" t="n">
        <v>968.4299999999999</v>
      </c>
      <c r="R4" t="n">
        <v>50.66</v>
      </c>
      <c r="S4" t="n">
        <v>23.91</v>
      </c>
      <c r="T4" t="n">
        <v>12452.6</v>
      </c>
      <c r="U4" t="n">
        <v>0.47</v>
      </c>
      <c r="V4" t="n">
        <v>0.82</v>
      </c>
      <c r="W4" t="n">
        <v>1.14</v>
      </c>
      <c r="X4" t="n">
        <v>0.8</v>
      </c>
      <c r="Y4" t="n">
        <v>1</v>
      </c>
      <c r="Z4" t="n">
        <v>10</v>
      </c>
      <c r="AA4" t="n">
        <v>384.0303849385386</v>
      </c>
      <c r="AB4" t="n">
        <v>525.4473148977708</v>
      </c>
      <c r="AC4" t="n">
        <v>475.299360633865</v>
      </c>
      <c r="AD4" t="n">
        <v>384030.3849385387</v>
      </c>
      <c r="AE4" t="n">
        <v>525447.3148977708</v>
      </c>
      <c r="AF4" t="n">
        <v>6.187252765975434e-06</v>
      </c>
      <c r="AG4" t="n">
        <v>31</v>
      </c>
      <c r="AH4" t="n">
        <v>475299.360633865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8.885199999999999</v>
      </c>
      <c r="E5" t="n">
        <v>11.25</v>
      </c>
      <c r="F5" t="n">
        <v>8.15</v>
      </c>
      <c r="G5" t="n">
        <v>14.38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79.14</v>
      </c>
      <c r="Q5" t="n">
        <v>968.55</v>
      </c>
      <c r="R5" t="n">
        <v>45.81</v>
      </c>
      <c r="S5" t="n">
        <v>23.91</v>
      </c>
      <c r="T5" t="n">
        <v>10062.21</v>
      </c>
      <c r="U5" t="n">
        <v>0.52</v>
      </c>
      <c r="V5" t="n">
        <v>0.83</v>
      </c>
      <c r="W5" t="n">
        <v>1.14</v>
      </c>
      <c r="X5" t="n">
        <v>0.65</v>
      </c>
      <c r="Y5" t="n">
        <v>1</v>
      </c>
      <c r="Z5" t="n">
        <v>10</v>
      </c>
      <c r="AA5" t="n">
        <v>369.2963100577336</v>
      </c>
      <c r="AB5" t="n">
        <v>505.2875036243459</v>
      </c>
      <c r="AC5" t="n">
        <v>457.063573453903</v>
      </c>
      <c r="AD5" t="n">
        <v>369296.3100577337</v>
      </c>
      <c r="AE5" t="n">
        <v>505287.5036243459</v>
      </c>
      <c r="AF5" t="n">
        <v>6.371325059540466e-06</v>
      </c>
      <c r="AG5" t="n">
        <v>30</v>
      </c>
      <c r="AH5" t="n">
        <v>457063.573453903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9.072100000000001</v>
      </c>
      <c r="E6" t="n">
        <v>11.02</v>
      </c>
      <c r="F6" t="n">
        <v>8.050000000000001</v>
      </c>
      <c r="G6" t="n">
        <v>16.66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76.54000000000001</v>
      </c>
      <c r="Q6" t="n">
        <v>968.3200000000001</v>
      </c>
      <c r="R6" t="n">
        <v>43.13</v>
      </c>
      <c r="S6" t="n">
        <v>23.91</v>
      </c>
      <c r="T6" t="n">
        <v>8744.91</v>
      </c>
      <c r="U6" t="n">
        <v>0.55</v>
      </c>
      <c r="V6" t="n">
        <v>0.84</v>
      </c>
      <c r="W6" t="n">
        <v>1.12</v>
      </c>
      <c r="X6" t="n">
        <v>0.5600000000000001</v>
      </c>
      <c r="Y6" t="n">
        <v>1</v>
      </c>
      <c r="Z6" t="n">
        <v>10</v>
      </c>
      <c r="AA6" t="n">
        <v>356.0938509489891</v>
      </c>
      <c r="AB6" t="n">
        <v>487.2233166203731</v>
      </c>
      <c r="AC6" t="n">
        <v>440.7234071043437</v>
      </c>
      <c r="AD6" t="n">
        <v>356093.8509489892</v>
      </c>
      <c r="AE6" t="n">
        <v>487223.3166203731</v>
      </c>
      <c r="AF6" t="n">
        <v>6.50534575166086e-06</v>
      </c>
      <c r="AG6" t="n">
        <v>29</v>
      </c>
      <c r="AH6" t="n">
        <v>440723.4071043436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9.2279</v>
      </c>
      <c r="E7" t="n">
        <v>10.84</v>
      </c>
      <c r="F7" t="n">
        <v>7.98</v>
      </c>
      <c r="G7" t="n">
        <v>19.14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74.14</v>
      </c>
      <c r="Q7" t="n">
        <v>968.38</v>
      </c>
      <c r="R7" t="n">
        <v>40.52</v>
      </c>
      <c r="S7" t="n">
        <v>23.91</v>
      </c>
      <c r="T7" t="n">
        <v>7462.58</v>
      </c>
      <c r="U7" t="n">
        <v>0.59</v>
      </c>
      <c r="V7" t="n">
        <v>0.85</v>
      </c>
      <c r="W7" t="n">
        <v>1.12</v>
      </c>
      <c r="X7" t="n">
        <v>0.48</v>
      </c>
      <c r="Y7" t="n">
        <v>1</v>
      </c>
      <c r="Z7" t="n">
        <v>10</v>
      </c>
      <c r="AA7" t="n">
        <v>353.1827657121988</v>
      </c>
      <c r="AB7" t="n">
        <v>483.2402413713798</v>
      </c>
      <c r="AC7" t="n">
        <v>437.1204709668331</v>
      </c>
      <c r="AD7" t="n">
        <v>353182.7657121988</v>
      </c>
      <c r="AE7" t="n">
        <v>483240.2413713798</v>
      </c>
      <c r="AF7" t="n">
        <v>6.617065515343883e-06</v>
      </c>
      <c r="AG7" t="n">
        <v>29</v>
      </c>
      <c r="AH7" t="n">
        <v>437120.4709668331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9.3392</v>
      </c>
      <c r="E8" t="n">
        <v>10.71</v>
      </c>
      <c r="F8" t="n">
        <v>7.93</v>
      </c>
      <c r="G8" t="n">
        <v>21.62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71.31</v>
      </c>
      <c r="Q8" t="n">
        <v>968.36</v>
      </c>
      <c r="R8" t="n">
        <v>38.99</v>
      </c>
      <c r="S8" t="n">
        <v>23.91</v>
      </c>
      <c r="T8" t="n">
        <v>6709.91</v>
      </c>
      <c r="U8" t="n">
        <v>0.61</v>
      </c>
      <c r="V8" t="n">
        <v>0.85</v>
      </c>
      <c r="W8" t="n">
        <v>1.12</v>
      </c>
      <c r="X8" t="n">
        <v>0.43</v>
      </c>
      <c r="Y8" t="n">
        <v>1</v>
      </c>
      <c r="Z8" t="n">
        <v>10</v>
      </c>
      <c r="AA8" t="n">
        <v>340.8237335631521</v>
      </c>
      <c r="AB8" t="n">
        <v>466.3300683430372</v>
      </c>
      <c r="AC8" t="n">
        <v>421.8241811187384</v>
      </c>
      <c r="AD8" t="n">
        <v>340823.7335631521</v>
      </c>
      <c r="AE8" t="n">
        <v>466330.0683430372</v>
      </c>
      <c r="AF8" t="n">
        <v>6.696875590426814e-06</v>
      </c>
      <c r="AG8" t="n">
        <v>28</v>
      </c>
      <c r="AH8" t="n">
        <v>421824.1811187384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9.476699999999999</v>
      </c>
      <c r="E9" t="n">
        <v>10.55</v>
      </c>
      <c r="F9" t="n">
        <v>7.85</v>
      </c>
      <c r="G9" t="n">
        <v>24.8</v>
      </c>
      <c r="H9" t="n">
        <v>0.36</v>
      </c>
      <c r="I9" t="n">
        <v>19</v>
      </c>
      <c r="J9" t="n">
        <v>135.56</v>
      </c>
      <c r="K9" t="n">
        <v>46.47</v>
      </c>
      <c r="L9" t="n">
        <v>2.75</v>
      </c>
      <c r="M9" t="n">
        <v>15</v>
      </c>
      <c r="N9" t="n">
        <v>21.34</v>
      </c>
      <c r="O9" t="n">
        <v>16953.14</v>
      </c>
      <c r="P9" t="n">
        <v>68.27</v>
      </c>
      <c r="Q9" t="n">
        <v>968.4</v>
      </c>
      <c r="R9" t="n">
        <v>36.62</v>
      </c>
      <c r="S9" t="n">
        <v>23.91</v>
      </c>
      <c r="T9" t="n">
        <v>5540.96</v>
      </c>
      <c r="U9" t="n">
        <v>0.65</v>
      </c>
      <c r="V9" t="n">
        <v>0.86</v>
      </c>
      <c r="W9" t="n">
        <v>1.12</v>
      </c>
      <c r="X9" t="n">
        <v>0.36</v>
      </c>
      <c r="Y9" t="n">
        <v>1</v>
      </c>
      <c r="Z9" t="n">
        <v>10</v>
      </c>
      <c r="AA9" t="n">
        <v>337.812215984968</v>
      </c>
      <c r="AB9" t="n">
        <v>462.2095771337868</v>
      </c>
      <c r="AC9" t="n">
        <v>418.0969438073532</v>
      </c>
      <c r="AD9" t="n">
        <v>337812.215984968</v>
      </c>
      <c r="AE9" t="n">
        <v>462209.5771337867</v>
      </c>
      <c r="AF9" t="n">
        <v>6.795472942842832e-06</v>
      </c>
      <c r="AG9" t="n">
        <v>28</v>
      </c>
      <c r="AH9" t="n">
        <v>418096.9438073531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9.5595</v>
      </c>
      <c r="E10" t="n">
        <v>10.46</v>
      </c>
      <c r="F10" t="n">
        <v>7.82</v>
      </c>
      <c r="G10" t="n">
        <v>27.59</v>
      </c>
      <c r="H10" t="n">
        <v>0.39</v>
      </c>
      <c r="I10" t="n">
        <v>17</v>
      </c>
      <c r="J10" t="n">
        <v>135.9</v>
      </c>
      <c r="K10" t="n">
        <v>46.47</v>
      </c>
      <c r="L10" t="n">
        <v>3</v>
      </c>
      <c r="M10" t="n">
        <v>9</v>
      </c>
      <c r="N10" t="n">
        <v>21.43</v>
      </c>
      <c r="O10" t="n">
        <v>16994.64</v>
      </c>
      <c r="P10" t="n">
        <v>65.5</v>
      </c>
      <c r="Q10" t="n">
        <v>968.34</v>
      </c>
      <c r="R10" t="n">
        <v>35.57</v>
      </c>
      <c r="S10" t="n">
        <v>23.91</v>
      </c>
      <c r="T10" t="n">
        <v>5026.73</v>
      </c>
      <c r="U10" t="n">
        <v>0.67</v>
      </c>
      <c r="V10" t="n">
        <v>0.87</v>
      </c>
      <c r="W10" t="n">
        <v>1.11</v>
      </c>
      <c r="X10" t="n">
        <v>0.32</v>
      </c>
      <c r="Y10" t="n">
        <v>1</v>
      </c>
      <c r="Z10" t="n">
        <v>10</v>
      </c>
      <c r="AA10" t="n">
        <v>335.5664757639839</v>
      </c>
      <c r="AB10" t="n">
        <v>459.1368562883701</v>
      </c>
      <c r="AC10" t="n">
        <v>415.3174791268323</v>
      </c>
      <c r="AD10" t="n">
        <v>335566.4757639839</v>
      </c>
      <c r="AE10" t="n">
        <v>459136.8562883701</v>
      </c>
      <c r="AF10" t="n">
        <v>6.854846475788625e-06</v>
      </c>
      <c r="AG10" t="n">
        <v>28</v>
      </c>
      <c r="AH10" t="n">
        <v>415317.4791268323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9.5481</v>
      </c>
      <c r="E11" t="n">
        <v>10.47</v>
      </c>
      <c r="F11" t="n">
        <v>7.83</v>
      </c>
      <c r="G11" t="n">
        <v>27.64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3</v>
      </c>
      <c r="N11" t="n">
        <v>21.52</v>
      </c>
      <c r="O11" t="n">
        <v>17036.16</v>
      </c>
      <c r="P11" t="n">
        <v>65.11</v>
      </c>
      <c r="Q11" t="n">
        <v>968.3200000000001</v>
      </c>
      <c r="R11" t="n">
        <v>35.58</v>
      </c>
      <c r="S11" t="n">
        <v>23.91</v>
      </c>
      <c r="T11" t="n">
        <v>5032.76</v>
      </c>
      <c r="U11" t="n">
        <v>0.67</v>
      </c>
      <c r="V11" t="n">
        <v>0.86</v>
      </c>
      <c r="W11" t="n">
        <v>1.12</v>
      </c>
      <c r="X11" t="n">
        <v>0.33</v>
      </c>
      <c r="Y11" t="n">
        <v>1</v>
      </c>
      <c r="Z11" t="n">
        <v>10</v>
      </c>
      <c r="AA11" t="n">
        <v>335.453340316775</v>
      </c>
      <c r="AB11" t="n">
        <v>458.9820593783152</v>
      </c>
      <c r="AC11" t="n">
        <v>415.1774558166143</v>
      </c>
      <c r="AD11" t="n">
        <v>335453.340316775</v>
      </c>
      <c r="AE11" t="n">
        <v>458982.0593783152</v>
      </c>
      <c r="AF11" t="n">
        <v>6.846671858933769e-06</v>
      </c>
      <c r="AG11" t="n">
        <v>28</v>
      </c>
      <c r="AH11" t="n">
        <v>415177.4558166143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9.5954</v>
      </c>
      <c r="E12" t="n">
        <v>10.42</v>
      </c>
      <c r="F12" t="n">
        <v>7.81</v>
      </c>
      <c r="G12" t="n">
        <v>29.27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64.45</v>
      </c>
      <c r="Q12" t="n">
        <v>968.38</v>
      </c>
      <c r="R12" t="n">
        <v>34.85</v>
      </c>
      <c r="S12" t="n">
        <v>23.91</v>
      </c>
      <c r="T12" t="n">
        <v>4668.69</v>
      </c>
      <c r="U12" t="n">
        <v>0.6899999999999999</v>
      </c>
      <c r="V12" t="n">
        <v>0.87</v>
      </c>
      <c r="W12" t="n">
        <v>1.12</v>
      </c>
      <c r="X12" t="n">
        <v>0.31</v>
      </c>
      <c r="Y12" t="n">
        <v>1</v>
      </c>
      <c r="Z12" t="n">
        <v>10</v>
      </c>
      <c r="AA12" t="n">
        <v>334.7004711370638</v>
      </c>
      <c r="AB12" t="n">
        <v>457.9519505523903</v>
      </c>
      <c r="AC12" t="n">
        <v>414.2456591312687</v>
      </c>
      <c r="AD12" t="n">
        <v>334700.4711370638</v>
      </c>
      <c r="AE12" t="n">
        <v>457951.9505523903</v>
      </c>
      <c r="AF12" t="n">
        <v>6.88058934816488e-06</v>
      </c>
      <c r="AG12" t="n">
        <v>28</v>
      </c>
      <c r="AH12" t="n">
        <v>414245.6591312687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9.5944</v>
      </c>
      <c r="E13" t="n">
        <v>10.42</v>
      </c>
      <c r="F13" t="n">
        <v>7.81</v>
      </c>
      <c r="G13" t="n">
        <v>29.28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64.61</v>
      </c>
      <c r="Q13" t="n">
        <v>968.38</v>
      </c>
      <c r="R13" t="n">
        <v>34.86</v>
      </c>
      <c r="S13" t="n">
        <v>23.91</v>
      </c>
      <c r="T13" t="n">
        <v>4676.84</v>
      </c>
      <c r="U13" t="n">
        <v>0.6899999999999999</v>
      </c>
      <c r="V13" t="n">
        <v>0.87</v>
      </c>
      <c r="W13" t="n">
        <v>1.12</v>
      </c>
      <c r="X13" t="n">
        <v>0.31</v>
      </c>
      <c r="Y13" t="n">
        <v>1</v>
      </c>
      <c r="Z13" t="n">
        <v>10</v>
      </c>
      <c r="AA13" t="n">
        <v>334.7977418642624</v>
      </c>
      <c r="AB13" t="n">
        <v>458.0850406526251</v>
      </c>
      <c r="AC13" t="n">
        <v>414.3660472991302</v>
      </c>
      <c r="AD13" t="n">
        <v>334797.7418642624</v>
      </c>
      <c r="AE13" t="n">
        <v>458085.0406526251</v>
      </c>
      <c r="AF13" t="n">
        <v>6.879872276510945e-06</v>
      </c>
      <c r="AG13" t="n">
        <v>28</v>
      </c>
      <c r="AH13" t="n">
        <v>414366.0472991302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5.454</v>
      </c>
      <c r="E2" t="n">
        <v>18.34</v>
      </c>
      <c r="F2" t="n">
        <v>9.859999999999999</v>
      </c>
      <c r="G2" t="n">
        <v>5.1</v>
      </c>
      <c r="H2" t="n">
        <v>0.07000000000000001</v>
      </c>
      <c r="I2" t="n">
        <v>116</v>
      </c>
      <c r="J2" t="n">
        <v>252.85</v>
      </c>
      <c r="K2" t="n">
        <v>59.19</v>
      </c>
      <c r="L2" t="n">
        <v>1</v>
      </c>
      <c r="M2" t="n">
        <v>114</v>
      </c>
      <c r="N2" t="n">
        <v>62.65</v>
      </c>
      <c r="O2" t="n">
        <v>31418.63</v>
      </c>
      <c r="P2" t="n">
        <v>160.26</v>
      </c>
      <c r="Q2" t="n">
        <v>968.97</v>
      </c>
      <c r="R2" t="n">
        <v>99.34</v>
      </c>
      <c r="S2" t="n">
        <v>23.91</v>
      </c>
      <c r="T2" t="n">
        <v>36415.86</v>
      </c>
      <c r="U2" t="n">
        <v>0.24</v>
      </c>
      <c r="V2" t="n">
        <v>0.6899999999999999</v>
      </c>
      <c r="W2" t="n">
        <v>1.27</v>
      </c>
      <c r="X2" t="n">
        <v>2.36</v>
      </c>
      <c r="Y2" t="n">
        <v>1</v>
      </c>
      <c r="Z2" t="n">
        <v>10</v>
      </c>
      <c r="AA2" t="n">
        <v>718.51440165876</v>
      </c>
      <c r="AB2" t="n">
        <v>983.1031029677412</v>
      </c>
      <c r="AC2" t="n">
        <v>889.2771226143703</v>
      </c>
      <c r="AD2" t="n">
        <v>718514.40165876</v>
      </c>
      <c r="AE2" t="n">
        <v>983103.1029677412</v>
      </c>
      <c r="AF2" t="n">
        <v>2.95700336129432e-06</v>
      </c>
      <c r="AG2" t="n">
        <v>48</v>
      </c>
      <c r="AH2" t="n">
        <v>889277.1226143703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6.133</v>
      </c>
      <c r="E3" t="n">
        <v>16.31</v>
      </c>
      <c r="F3" t="n">
        <v>9.25</v>
      </c>
      <c r="G3" t="n">
        <v>6.38</v>
      </c>
      <c r="H3" t="n">
        <v>0.09</v>
      </c>
      <c r="I3" t="n">
        <v>87</v>
      </c>
      <c r="J3" t="n">
        <v>253.3</v>
      </c>
      <c r="K3" t="n">
        <v>59.19</v>
      </c>
      <c r="L3" t="n">
        <v>1.25</v>
      </c>
      <c r="M3" t="n">
        <v>85</v>
      </c>
      <c r="N3" t="n">
        <v>62.86</v>
      </c>
      <c r="O3" t="n">
        <v>31474.5</v>
      </c>
      <c r="P3" t="n">
        <v>149.45</v>
      </c>
      <c r="Q3" t="n">
        <v>968.59</v>
      </c>
      <c r="R3" t="n">
        <v>80.22</v>
      </c>
      <c r="S3" t="n">
        <v>23.91</v>
      </c>
      <c r="T3" t="n">
        <v>27000.92</v>
      </c>
      <c r="U3" t="n">
        <v>0.3</v>
      </c>
      <c r="V3" t="n">
        <v>0.73</v>
      </c>
      <c r="W3" t="n">
        <v>1.22</v>
      </c>
      <c r="X3" t="n">
        <v>1.75</v>
      </c>
      <c r="Y3" t="n">
        <v>1</v>
      </c>
      <c r="Z3" t="n">
        <v>10</v>
      </c>
      <c r="AA3" t="n">
        <v>628.421049745372</v>
      </c>
      <c r="AB3" t="n">
        <v>859.8334042416732</v>
      </c>
      <c r="AC3" t="n">
        <v>777.7721109246095</v>
      </c>
      <c r="AD3" t="n">
        <v>628421.049745372</v>
      </c>
      <c r="AE3" t="n">
        <v>859833.4042416732</v>
      </c>
      <c r="AF3" t="n">
        <v>3.325137809830962e-06</v>
      </c>
      <c r="AG3" t="n">
        <v>43</v>
      </c>
      <c r="AH3" t="n">
        <v>777772.1109246095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6.6077</v>
      </c>
      <c r="E4" t="n">
        <v>15.13</v>
      </c>
      <c r="F4" t="n">
        <v>8.91</v>
      </c>
      <c r="G4" t="n">
        <v>7.63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143.14</v>
      </c>
      <c r="Q4" t="n">
        <v>968.46</v>
      </c>
      <c r="R4" t="n">
        <v>69.39</v>
      </c>
      <c r="S4" t="n">
        <v>23.91</v>
      </c>
      <c r="T4" t="n">
        <v>21668.69</v>
      </c>
      <c r="U4" t="n">
        <v>0.34</v>
      </c>
      <c r="V4" t="n">
        <v>0.76</v>
      </c>
      <c r="W4" t="n">
        <v>1.2</v>
      </c>
      <c r="X4" t="n">
        <v>1.41</v>
      </c>
      <c r="Y4" t="n">
        <v>1</v>
      </c>
      <c r="Z4" t="n">
        <v>10</v>
      </c>
      <c r="AA4" t="n">
        <v>576.8617509897153</v>
      </c>
      <c r="AB4" t="n">
        <v>789.2876970484584</v>
      </c>
      <c r="AC4" t="n">
        <v>713.959187014393</v>
      </c>
      <c r="AD4" t="n">
        <v>576861.7509897153</v>
      </c>
      <c r="AE4" t="n">
        <v>789287.6970484584</v>
      </c>
      <c r="AF4" t="n">
        <v>3.58250662090658e-06</v>
      </c>
      <c r="AG4" t="n">
        <v>40</v>
      </c>
      <c r="AH4" t="n">
        <v>713959.187014393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7.0008</v>
      </c>
      <c r="E5" t="n">
        <v>14.28</v>
      </c>
      <c r="F5" t="n">
        <v>8.640000000000001</v>
      </c>
      <c r="G5" t="n">
        <v>8.94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138.09</v>
      </c>
      <c r="Q5" t="n">
        <v>968.38</v>
      </c>
      <c r="R5" t="n">
        <v>61.42</v>
      </c>
      <c r="S5" t="n">
        <v>23.91</v>
      </c>
      <c r="T5" t="n">
        <v>17746.3</v>
      </c>
      <c r="U5" t="n">
        <v>0.39</v>
      </c>
      <c r="V5" t="n">
        <v>0.78</v>
      </c>
      <c r="W5" t="n">
        <v>1.17</v>
      </c>
      <c r="X5" t="n">
        <v>1.15</v>
      </c>
      <c r="Y5" t="n">
        <v>1</v>
      </c>
      <c r="Z5" t="n">
        <v>10</v>
      </c>
      <c r="AA5" t="n">
        <v>541.4326021159784</v>
      </c>
      <c r="AB5" t="n">
        <v>740.811972535676</v>
      </c>
      <c r="AC5" t="n">
        <v>670.109917613004</v>
      </c>
      <c r="AD5" t="n">
        <v>541432.6021159784</v>
      </c>
      <c r="AE5" t="n">
        <v>740811.972535676</v>
      </c>
      <c r="AF5" t="n">
        <v>3.795634237577792e-06</v>
      </c>
      <c r="AG5" t="n">
        <v>38</v>
      </c>
      <c r="AH5" t="n">
        <v>670109.917613004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7.2832</v>
      </c>
      <c r="E6" t="n">
        <v>13.73</v>
      </c>
      <c r="F6" t="n">
        <v>8.48</v>
      </c>
      <c r="G6" t="n">
        <v>10.18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134.72</v>
      </c>
      <c r="Q6" t="n">
        <v>968.5</v>
      </c>
      <c r="R6" t="n">
        <v>56.13</v>
      </c>
      <c r="S6" t="n">
        <v>23.91</v>
      </c>
      <c r="T6" t="n">
        <v>15138.93</v>
      </c>
      <c r="U6" t="n">
        <v>0.43</v>
      </c>
      <c r="V6" t="n">
        <v>0.8</v>
      </c>
      <c r="W6" t="n">
        <v>1.17</v>
      </c>
      <c r="X6" t="n">
        <v>0.98</v>
      </c>
      <c r="Y6" t="n">
        <v>1</v>
      </c>
      <c r="Z6" t="n">
        <v>10</v>
      </c>
      <c r="AA6" t="n">
        <v>511.7458695315929</v>
      </c>
      <c r="AB6" t="n">
        <v>700.1932753275112</v>
      </c>
      <c r="AC6" t="n">
        <v>633.3678118576869</v>
      </c>
      <c r="AD6" t="n">
        <v>511745.8695315929</v>
      </c>
      <c r="AE6" t="n">
        <v>700193.2753275111</v>
      </c>
      <c r="AF6" t="n">
        <v>3.948743469193031e-06</v>
      </c>
      <c r="AG6" t="n">
        <v>36</v>
      </c>
      <c r="AH6" t="n">
        <v>633367.8118576868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7.5508</v>
      </c>
      <c r="E7" t="n">
        <v>13.24</v>
      </c>
      <c r="F7" t="n">
        <v>8.34</v>
      </c>
      <c r="G7" t="n">
        <v>11.63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131.62</v>
      </c>
      <c r="Q7" t="n">
        <v>968.4299999999999</v>
      </c>
      <c r="R7" t="n">
        <v>51.77</v>
      </c>
      <c r="S7" t="n">
        <v>23.91</v>
      </c>
      <c r="T7" t="n">
        <v>12994.84</v>
      </c>
      <c r="U7" t="n">
        <v>0.46</v>
      </c>
      <c r="V7" t="n">
        <v>0.8100000000000001</v>
      </c>
      <c r="W7" t="n">
        <v>1.15</v>
      </c>
      <c r="X7" t="n">
        <v>0.84</v>
      </c>
      <c r="Y7" t="n">
        <v>1</v>
      </c>
      <c r="Z7" t="n">
        <v>10</v>
      </c>
      <c r="AA7" t="n">
        <v>493.3896388191433</v>
      </c>
      <c r="AB7" t="n">
        <v>675.0774706469928</v>
      </c>
      <c r="AC7" t="n">
        <v>610.6490243256238</v>
      </c>
      <c r="AD7" t="n">
        <v>493389.6388191434</v>
      </c>
      <c r="AE7" t="n">
        <v>675077.4706469928</v>
      </c>
      <c r="AF7" t="n">
        <v>4.093828562607473e-06</v>
      </c>
      <c r="AG7" t="n">
        <v>35</v>
      </c>
      <c r="AH7" t="n">
        <v>610649.0243256239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7.7646</v>
      </c>
      <c r="E8" t="n">
        <v>12.88</v>
      </c>
      <c r="F8" t="n">
        <v>8.220000000000001</v>
      </c>
      <c r="G8" t="n">
        <v>12.97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128.92</v>
      </c>
      <c r="Q8" t="n">
        <v>968.51</v>
      </c>
      <c r="R8" t="n">
        <v>48.18</v>
      </c>
      <c r="S8" t="n">
        <v>23.91</v>
      </c>
      <c r="T8" t="n">
        <v>11228.35</v>
      </c>
      <c r="U8" t="n">
        <v>0.5</v>
      </c>
      <c r="V8" t="n">
        <v>0.82</v>
      </c>
      <c r="W8" t="n">
        <v>1.13</v>
      </c>
      <c r="X8" t="n">
        <v>0.72</v>
      </c>
      <c r="Y8" t="n">
        <v>1</v>
      </c>
      <c r="Z8" t="n">
        <v>10</v>
      </c>
      <c r="AA8" t="n">
        <v>476.9192763198622</v>
      </c>
      <c r="AB8" t="n">
        <v>652.5419940543652</v>
      </c>
      <c r="AC8" t="n">
        <v>590.2643019902566</v>
      </c>
      <c r="AD8" t="n">
        <v>476919.2763198622</v>
      </c>
      <c r="AE8" t="n">
        <v>652541.9940543652</v>
      </c>
      <c r="AF8" t="n">
        <v>4.20974482931901e-06</v>
      </c>
      <c r="AG8" t="n">
        <v>34</v>
      </c>
      <c r="AH8" t="n">
        <v>590264.3019902566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7.8738</v>
      </c>
      <c r="E9" t="n">
        <v>12.7</v>
      </c>
      <c r="F9" t="n">
        <v>8.18</v>
      </c>
      <c r="G9" t="n">
        <v>14.03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127.61</v>
      </c>
      <c r="Q9" t="n">
        <v>968.42</v>
      </c>
      <c r="R9" t="n">
        <v>46.99</v>
      </c>
      <c r="S9" t="n">
        <v>23.91</v>
      </c>
      <c r="T9" t="n">
        <v>10646.16</v>
      </c>
      <c r="U9" t="n">
        <v>0.51</v>
      </c>
      <c r="V9" t="n">
        <v>0.83</v>
      </c>
      <c r="W9" t="n">
        <v>1.14</v>
      </c>
      <c r="X9" t="n">
        <v>0.6899999999999999</v>
      </c>
      <c r="Y9" t="n">
        <v>1</v>
      </c>
      <c r="Z9" t="n">
        <v>10</v>
      </c>
      <c r="AA9" t="n">
        <v>473.9261852946702</v>
      </c>
      <c r="AB9" t="n">
        <v>648.4467148678408</v>
      </c>
      <c r="AC9" t="n">
        <v>586.5598705015336</v>
      </c>
      <c r="AD9" t="n">
        <v>473926.1852946702</v>
      </c>
      <c r="AE9" t="n">
        <v>648446.7148678408</v>
      </c>
      <c r="AF9" t="n">
        <v>4.268949957124903e-06</v>
      </c>
      <c r="AG9" t="n">
        <v>34</v>
      </c>
      <c r="AH9" t="n">
        <v>586559.8705015336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8.0519</v>
      </c>
      <c r="E10" t="n">
        <v>12.42</v>
      </c>
      <c r="F10" t="n">
        <v>8.1</v>
      </c>
      <c r="G10" t="n">
        <v>15.68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125.52</v>
      </c>
      <c r="Q10" t="n">
        <v>968.37</v>
      </c>
      <c r="R10" t="n">
        <v>44.28</v>
      </c>
      <c r="S10" t="n">
        <v>23.91</v>
      </c>
      <c r="T10" t="n">
        <v>9311.01</v>
      </c>
      <c r="U10" t="n">
        <v>0.54</v>
      </c>
      <c r="V10" t="n">
        <v>0.84</v>
      </c>
      <c r="W10" t="n">
        <v>1.13</v>
      </c>
      <c r="X10" t="n">
        <v>0.6</v>
      </c>
      <c r="Y10" t="n">
        <v>1</v>
      </c>
      <c r="Z10" t="n">
        <v>10</v>
      </c>
      <c r="AA10" t="n">
        <v>459.1437910303214</v>
      </c>
      <c r="AB10" t="n">
        <v>628.2207908821505</v>
      </c>
      <c r="AC10" t="n">
        <v>568.2642803137751</v>
      </c>
      <c r="AD10" t="n">
        <v>459143.7910303214</v>
      </c>
      <c r="AE10" t="n">
        <v>628220.7908821505</v>
      </c>
      <c r="AF10" t="n">
        <v>4.365510701284514e-06</v>
      </c>
      <c r="AG10" t="n">
        <v>33</v>
      </c>
      <c r="AH10" t="n">
        <v>568264.2803137751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8.1455</v>
      </c>
      <c r="E11" t="n">
        <v>12.28</v>
      </c>
      <c r="F11" t="n">
        <v>8.050000000000001</v>
      </c>
      <c r="G11" t="n">
        <v>16.66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</v>
      </c>
      <c r="Q11" t="n">
        <v>968.3200000000001</v>
      </c>
      <c r="R11" t="n">
        <v>43.28</v>
      </c>
      <c r="S11" t="n">
        <v>23.91</v>
      </c>
      <c r="T11" t="n">
        <v>8818.93</v>
      </c>
      <c r="U11" t="n">
        <v>0.55</v>
      </c>
      <c r="V11" t="n">
        <v>0.84</v>
      </c>
      <c r="W11" t="n">
        <v>1.12</v>
      </c>
      <c r="X11" t="n">
        <v>0.5600000000000001</v>
      </c>
      <c r="Y11" t="n">
        <v>1</v>
      </c>
      <c r="Z11" t="n">
        <v>10</v>
      </c>
      <c r="AA11" t="n">
        <v>446.3770520198065</v>
      </c>
      <c r="AB11" t="n">
        <v>610.7527753391896</v>
      </c>
      <c r="AC11" t="n">
        <v>552.4633876577204</v>
      </c>
      <c r="AD11" t="n">
        <v>446377.0520198065</v>
      </c>
      <c r="AE11" t="n">
        <v>610752.7753391896</v>
      </c>
      <c r="AF11" t="n">
        <v>4.416257953689565e-06</v>
      </c>
      <c r="AG11" t="n">
        <v>32</v>
      </c>
      <c r="AH11" t="n">
        <v>552463.3876577205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7.99</v>
      </c>
      <c r="G12" t="n">
        <v>18.45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122.18</v>
      </c>
      <c r="Q12" t="n">
        <v>968.36</v>
      </c>
      <c r="R12" t="n">
        <v>41.01</v>
      </c>
      <c r="S12" t="n">
        <v>23.91</v>
      </c>
      <c r="T12" t="n">
        <v>7701.37</v>
      </c>
      <c r="U12" t="n">
        <v>0.58</v>
      </c>
      <c r="V12" t="n">
        <v>0.85</v>
      </c>
      <c r="W12" t="n">
        <v>1.13</v>
      </c>
      <c r="X12" t="n">
        <v>0.5</v>
      </c>
      <c r="Y12" t="n">
        <v>1</v>
      </c>
      <c r="Z12" t="n">
        <v>10</v>
      </c>
      <c r="AA12" t="n">
        <v>442.7752358384346</v>
      </c>
      <c r="AB12" t="n">
        <v>605.8246115389214</v>
      </c>
      <c r="AC12" t="n">
        <v>548.0055608938286</v>
      </c>
      <c r="AD12" t="n">
        <v>442775.2358384347</v>
      </c>
      <c r="AE12" t="n">
        <v>605824.6115389215</v>
      </c>
      <c r="AF12" t="n">
        <v>4.491999312247104e-06</v>
      </c>
      <c r="AG12" t="n">
        <v>32</v>
      </c>
      <c r="AH12" t="n">
        <v>548005.5608938286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8.3378</v>
      </c>
      <c r="E13" t="n">
        <v>11.99</v>
      </c>
      <c r="F13" t="n">
        <v>7.97</v>
      </c>
      <c r="G13" t="n">
        <v>19.12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121.29</v>
      </c>
      <c r="Q13" t="n">
        <v>968.47</v>
      </c>
      <c r="R13" t="n">
        <v>40.26</v>
      </c>
      <c r="S13" t="n">
        <v>23.91</v>
      </c>
      <c r="T13" t="n">
        <v>7329.51</v>
      </c>
      <c r="U13" t="n">
        <v>0.59</v>
      </c>
      <c r="V13" t="n">
        <v>0.85</v>
      </c>
      <c r="W13" t="n">
        <v>1.12</v>
      </c>
      <c r="X13" t="n">
        <v>0.47</v>
      </c>
      <c r="Y13" t="n">
        <v>1</v>
      </c>
      <c r="Z13" t="n">
        <v>10</v>
      </c>
      <c r="AA13" t="n">
        <v>441.3298531490381</v>
      </c>
      <c r="AB13" t="n">
        <v>603.8469751775051</v>
      </c>
      <c r="AC13" t="n">
        <v>546.2166673711158</v>
      </c>
      <c r="AD13" t="n">
        <v>441329.853149038</v>
      </c>
      <c r="AE13" t="n">
        <v>603846.9751775051</v>
      </c>
      <c r="AF13" t="n">
        <v>4.520517533149942e-06</v>
      </c>
      <c r="AG13" t="n">
        <v>32</v>
      </c>
      <c r="AH13" t="n">
        <v>546216.6673711158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8.4366</v>
      </c>
      <c r="E14" t="n">
        <v>11.85</v>
      </c>
      <c r="F14" t="n">
        <v>7.92</v>
      </c>
      <c r="G14" t="n">
        <v>20.67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119.58</v>
      </c>
      <c r="Q14" t="n">
        <v>968.48</v>
      </c>
      <c r="R14" t="n">
        <v>38.9</v>
      </c>
      <c r="S14" t="n">
        <v>23.91</v>
      </c>
      <c r="T14" t="n">
        <v>6658.48</v>
      </c>
      <c r="U14" t="n">
        <v>0.61</v>
      </c>
      <c r="V14" t="n">
        <v>0.85</v>
      </c>
      <c r="W14" t="n">
        <v>1.12</v>
      </c>
      <c r="X14" t="n">
        <v>0.43</v>
      </c>
      <c r="Y14" t="n">
        <v>1</v>
      </c>
      <c r="Z14" t="n">
        <v>10</v>
      </c>
      <c r="AA14" t="n">
        <v>428.5477148715528</v>
      </c>
      <c r="AB14" t="n">
        <v>586.3578896781074</v>
      </c>
      <c r="AC14" t="n">
        <v>530.3967156456951</v>
      </c>
      <c r="AD14" t="n">
        <v>428547.7148715528</v>
      </c>
      <c r="AE14" t="n">
        <v>586357.8896781075</v>
      </c>
      <c r="AF14" t="n">
        <v>4.574084077355274e-06</v>
      </c>
      <c r="AG14" t="n">
        <v>31</v>
      </c>
      <c r="AH14" t="n">
        <v>530396.7156456951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8.527799999999999</v>
      </c>
      <c r="E15" t="n">
        <v>11.73</v>
      </c>
      <c r="F15" t="n">
        <v>7.89</v>
      </c>
      <c r="G15" t="n">
        <v>22.56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118.42</v>
      </c>
      <c r="Q15" t="n">
        <v>968.38</v>
      </c>
      <c r="R15" t="n">
        <v>38.05</v>
      </c>
      <c r="S15" t="n">
        <v>23.91</v>
      </c>
      <c r="T15" t="n">
        <v>6247.22</v>
      </c>
      <c r="U15" t="n">
        <v>0.63</v>
      </c>
      <c r="V15" t="n">
        <v>0.86</v>
      </c>
      <c r="W15" t="n">
        <v>1.12</v>
      </c>
      <c r="X15" t="n">
        <v>0.4</v>
      </c>
      <c r="Y15" t="n">
        <v>1</v>
      </c>
      <c r="Z15" t="n">
        <v>10</v>
      </c>
      <c r="AA15" t="n">
        <v>426.410031718789</v>
      </c>
      <c r="AB15" t="n">
        <v>583.4330172805714</v>
      </c>
      <c r="AC15" t="n">
        <v>527.7509889646956</v>
      </c>
      <c r="AD15" t="n">
        <v>426410.031718789</v>
      </c>
      <c r="AE15" t="n">
        <v>583433.0172805714</v>
      </c>
      <c r="AF15" t="n">
        <v>4.623530118160195e-06</v>
      </c>
      <c r="AG15" t="n">
        <v>31</v>
      </c>
      <c r="AH15" t="n">
        <v>527750.9889646956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8.5829</v>
      </c>
      <c r="E16" t="n">
        <v>11.65</v>
      </c>
      <c r="F16" t="n">
        <v>7.87</v>
      </c>
      <c r="G16" t="n">
        <v>23.61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117.24</v>
      </c>
      <c r="Q16" t="n">
        <v>968.45</v>
      </c>
      <c r="R16" t="n">
        <v>37.01</v>
      </c>
      <c r="S16" t="n">
        <v>23.91</v>
      </c>
      <c r="T16" t="n">
        <v>5731.87</v>
      </c>
      <c r="U16" t="n">
        <v>0.65</v>
      </c>
      <c r="V16" t="n">
        <v>0.86</v>
      </c>
      <c r="W16" t="n">
        <v>1.12</v>
      </c>
      <c r="X16" t="n">
        <v>0.37</v>
      </c>
      <c r="Y16" t="n">
        <v>1</v>
      </c>
      <c r="Z16" t="n">
        <v>10</v>
      </c>
      <c r="AA16" t="n">
        <v>424.8274899490116</v>
      </c>
      <c r="AB16" t="n">
        <v>581.2677138143465</v>
      </c>
      <c r="AC16" t="n">
        <v>525.7923390222647</v>
      </c>
      <c r="AD16" t="n">
        <v>424827.4899490116</v>
      </c>
      <c r="AE16" t="n">
        <v>581267.7138143465</v>
      </c>
      <c r="AF16" t="n">
        <v>4.653403767813169e-06</v>
      </c>
      <c r="AG16" t="n">
        <v>31</v>
      </c>
      <c r="AH16" t="n">
        <v>525792.3390222647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8.641</v>
      </c>
      <c r="E17" t="n">
        <v>11.57</v>
      </c>
      <c r="F17" t="n">
        <v>7.84</v>
      </c>
      <c r="G17" t="n">
        <v>24.75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115.47</v>
      </c>
      <c r="Q17" t="n">
        <v>968.3200000000001</v>
      </c>
      <c r="R17" t="n">
        <v>36.44</v>
      </c>
      <c r="S17" t="n">
        <v>23.91</v>
      </c>
      <c r="T17" t="n">
        <v>5450.15</v>
      </c>
      <c r="U17" t="n">
        <v>0.66</v>
      </c>
      <c r="V17" t="n">
        <v>0.86</v>
      </c>
      <c r="W17" t="n">
        <v>1.11</v>
      </c>
      <c r="X17" t="n">
        <v>0.34</v>
      </c>
      <c r="Y17" t="n">
        <v>1</v>
      </c>
      <c r="Z17" t="n">
        <v>10</v>
      </c>
      <c r="AA17" t="n">
        <v>422.8059845553179</v>
      </c>
      <c r="AB17" t="n">
        <v>578.5018009521709</v>
      </c>
      <c r="AC17" t="n">
        <v>523.2904010016722</v>
      </c>
      <c r="AD17" t="n">
        <v>422805.984555318</v>
      </c>
      <c r="AE17" t="n">
        <v>578501.800952171</v>
      </c>
      <c r="AF17" t="n">
        <v>4.684903931966304e-06</v>
      </c>
      <c r="AG17" t="n">
        <v>31</v>
      </c>
      <c r="AH17" t="n">
        <v>523290.4010016722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8.692299999999999</v>
      </c>
      <c r="E18" t="n">
        <v>11.5</v>
      </c>
      <c r="F18" t="n">
        <v>7.82</v>
      </c>
      <c r="G18" t="n">
        <v>26.06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114.21</v>
      </c>
      <c r="Q18" t="n">
        <v>968.53</v>
      </c>
      <c r="R18" t="n">
        <v>35.69</v>
      </c>
      <c r="S18" t="n">
        <v>23.91</v>
      </c>
      <c r="T18" t="n">
        <v>5079.83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411.2356394548582</v>
      </c>
      <c r="AB18" t="n">
        <v>562.6707443381219</v>
      </c>
      <c r="AC18" t="n">
        <v>508.9702382118404</v>
      </c>
      <c r="AD18" t="n">
        <v>411235.6394548583</v>
      </c>
      <c r="AE18" t="n">
        <v>562670.744338122</v>
      </c>
      <c r="AF18" t="n">
        <v>4.712717329919073e-06</v>
      </c>
      <c r="AG18" t="n">
        <v>30</v>
      </c>
      <c r="AH18" t="n">
        <v>508970.2382118404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8.7211</v>
      </c>
      <c r="E19" t="n">
        <v>11.47</v>
      </c>
      <c r="F19" t="n">
        <v>7.83</v>
      </c>
      <c r="G19" t="n">
        <v>27.64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113.85</v>
      </c>
      <c r="Q19" t="n">
        <v>968.4</v>
      </c>
      <c r="R19" t="n">
        <v>36.31</v>
      </c>
      <c r="S19" t="n">
        <v>23.91</v>
      </c>
      <c r="T19" t="n">
        <v>5397.64</v>
      </c>
      <c r="U19" t="n">
        <v>0.66</v>
      </c>
      <c r="V19" t="n">
        <v>0.86</v>
      </c>
      <c r="W19" t="n">
        <v>1.1</v>
      </c>
      <c r="X19" t="n">
        <v>0.33</v>
      </c>
      <c r="Y19" t="n">
        <v>1</v>
      </c>
      <c r="Z19" t="n">
        <v>10</v>
      </c>
      <c r="AA19" t="n">
        <v>410.6978329816804</v>
      </c>
      <c r="AB19" t="n">
        <v>561.9348937951729</v>
      </c>
      <c r="AC19" t="n">
        <v>508.3046162119377</v>
      </c>
      <c r="AD19" t="n">
        <v>410697.8329816804</v>
      </c>
      <c r="AE19" t="n">
        <v>561934.8937951729</v>
      </c>
      <c r="AF19" t="n">
        <v>4.728331869120626e-06</v>
      </c>
      <c r="AG19" t="n">
        <v>30</v>
      </c>
      <c r="AH19" t="n">
        <v>508304.6162119377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8.7835</v>
      </c>
      <c r="E20" t="n">
        <v>11.38</v>
      </c>
      <c r="F20" t="n">
        <v>7.8</v>
      </c>
      <c r="G20" t="n">
        <v>29.24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112.78</v>
      </c>
      <c r="Q20" t="n">
        <v>968.3200000000001</v>
      </c>
      <c r="R20" t="n">
        <v>35.1</v>
      </c>
      <c r="S20" t="n">
        <v>23.91</v>
      </c>
      <c r="T20" t="n">
        <v>4794.41</v>
      </c>
      <c r="U20" t="n">
        <v>0.68</v>
      </c>
      <c r="V20" t="n">
        <v>0.87</v>
      </c>
      <c r="W20" t="n">
        <v>1.1</v>
      </c>
      <c r="X20" t="n">
        <v>0.3</v>
      </c>
      <c r="Y20" t="n">
        <v>1</v>
      </c>
      <c r="Z20" t="n">
        <v>10</v>
      </c>
      <c r="AA20" t="n">
        <v>409.1166037987689</v>
      </c>
      <c r="AB20" t="n">
        <v>559.7713862682052</v>
      </c>
      <c r="AC20" t="n">
        <v>506.3475908068418</v>
      </c>
      <c r="AD20" t="n">
        <v>409116.6037987689</v>
      </c>
      <c r="AE20" t="n">
        <v>559771.3862682052</v>
      </c>
      <c r="AF20" t="n">
        <v>4.762163370723994e-06</v>
      </c>
      <c r="AG20" t="n">
        <v>30</v>
      </c>
      <c r="AH20" t="n">
        <v>506347.5908068419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8.8348</v>
      </c>
      <c r="E21" t="n">
        <v>11.32</v>
      </c>
      <c r="F21" t="n">
        <v>7.78</v>
      </c>
      <c r="G21" t="n">
        <v>31.12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111.25</v>
      </c>
      <c r="Q21" t="n">
        <v>968.36</v>
      </c>
      <c r="R21" t="n">
        <v>34.72</v>
      </c>
      <c r="S21" t="n">
        <v>23.91</v>
      </c>
      <c r="T21" t="n">
        <v>4608.57</v>
      </c>
      <c r="U21" t="n">
        <v>0.6899999999999999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407.4550850764383</v>
      </c>
      <c r="AB21" t="n">
        <v>557.4980230512797</v>
      </c>
      <c r="AC21" t="n">
        <v>504.2911941846544</v>
      </c>
      <c r="AD21" t="n">
        <v>407455.0850764383</v>
      </c>
      <c r="AE21" t="n">
        <v>557498.0230512797</v>
      </c>
      <c r="AF21" t="n">
        <v>4.789976768676762e-06</v>
      </c>
      <c r="AG21" t="n">
        <v>30</v>
      </c>
      <c r="AH21" t="n">
        <v>504291.1941846544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8.843500000000001</v>
      </c>
      <c r="E22" t="n">
        <v>11.31</v>
      </c>
      <c r="F22" t="n">
        <v>7.77</v>
      </c>
      <c r="G22" t="n">
        <v>31.08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110.09</v>
      </c>
      <c r="Q22" t="n">
        <v>968.37</v>
      </c>
      <c r="R22" t="n">
        <v>34.18</v>
      </c>
      <c r="S22" t="n">
        <v>23.91</v>
      </c>
      <c r="T22" t="n">
        <v>4341.34</v>
      </c>
      <c r="U22" t="n">
        <v>0.7</v>
      </c>
      <c r="V22" t="n">
        <v>0.87</v>
      </c>
      <c r="W22" t="n">
        <v>1.1</v>
      </c>
      <c r="X22" t="n">
        <v>0.27</v>
      </c>
      <c r="Y22" t="n">
        <v>1</v>
      </c>
      <c r="Z22" t="n">
        <v>10</v>
      </c>
      <c r="AA22" t="n">
        <v>406.5895129166051</v>
      </c>
      <c r="AB22" t="n">
        <v>556.3137090358473</v>
      </c>
      <c r="AC22" t="n">
        <v>503.2199094366598</v>
      </c>
      <c r="AD22" t="n">
        <v>406589.5129166052</v>
      </c>
      <c r="AE22" t="n">
        <v>556313.7090358473</v>
      </c>
      <c r="AF22" t="n">
        <v>4.794693660727232e-06</v>
      </c>
      <c r="AG22" t="n">
        <v>30</v>
      </c>
      <c r="AH22" t="n">
        <v>503219.9094366598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8.896800000000001</v>
      </c>
      <c r="E23" t="n">
        <v>11.24</v>
      </c>
      <c r="F23" t="n">
        <v>7.75</v>
      </c>
      <c r="G23" t="n">
        <v>33.22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109.02</v>
      </c>
      <c r="Q23" t="n">
        <v>968.38</v>
      </c>
      <c r="R23" t="n">
        <v>33.34</v>
      </c>
      <c r="S23" t="n">
        <v>23.91</v>
      </c>
      <c r="T23" t="n">
        <v>3926.1</v>
      </c>
      <c r="U23" t="n">
        <v>0.72</v>
      </c>
      <c r="V23" t="n">
        <v>0.87</v>
      </c>
      <c r="W23" t="n">
        <v>1.11</v>
      </c>
      <c r="X23" t="n">
        <v>0.25</v>
      </c>
      <c r="Y23" t="n">
        <v>1</v>
      </c>
      <c r="Z23" t="n">
        <v>10</v>
      </c>
      <c r="AA23" t="n">
        <v>405.211945386986</v>
      </c>
      <c r="AB23" t="n">
        <v>554.4288603678323</v>
      </c>
      <c r="AC23" t="n">
        <v>501.5149480801183</v>
      </c>
      <c r="AD23" t="n">
        <v>405211.945386986</v>
      </c>
      <c r="AE23" t="n">
        <v>554428.8603678322</v>
      </c>
      <c r="AF23" t="n">
        <v>4.823591401680108e-06</v>
      </c>
      <c r="AG23" t="n">
        <v>30</v>
      </c>
      <c r="AH23" t="n">
        <v>501514.9480801183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8.9457</v>
      </c>
      <c r="E24" t="n">
        <v>11.18</v>
      </c>
      <c r="F24" t="n">
        <v>7.74</v>
      </c>
      <c r="G24" t="n">
        <v>35.71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108.24</v>
      </c>
      <c r="Q24" t="n">
        <v>968.4</v>
      </c>
      <c r="R24" t="n">
        <v>33.23</v>
      </c>
      <c r="S24" t="n">
        <v>23.91</v>
      </c>
      <c r="T24" t="n">
        <v>3876.09</v>
      </c>
      <c r="U24" t="n">
        <v>0.72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404.1246322365554</v>
      </c>
      <c r="AB24" t="n">
        <v>552.9411505465424</v>
      </c>
      <c r="AC24" t="n">
        <v>500.1692231961586</v>
      </c>
      <c r="AD24" t="n">
        <v>404124.6322365554</v>
      </c>
      <c r="AE24" t="n">
        <v>552941.1505465424</v>
      </c>
      <c r="AF24" t="n">
        <v>4.850103588032747e-06</v>
      </c>
      <c r="AG24" t="n">
        <v>30</v>
      </c>
      <c r="AH24" t="n">
        <v>500169.2231961585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7.73</v>
      </c>
      <c r="G25" t="n">
        <v>35.7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107.46</v>
      </c>
      <c r="Q25" t="n">
        <v>968.3200000000001</v>
      </c>
      <c r="R25" t="n">
        <v>33.05</v>
      </c>
      <c r="S25" t="n">
        <v>23.91</v>
      </c>
      <c r="T25" t="n">
        <v>3787.35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403.5676394070061</v>
      </c>
      <c r="AB25" t="n">
        <v>552.1790483843637</v>
      </c>
      <c r="AC25" t="n">
        <v>499.479854994721</v>
      </c>
      <c r="AD25" t="n">
        <v>403567.6394070061</v>
      </c>
      <c r="AE25" t="n">
        <v>552179.0483843636</v>
      </c>
      <c r="AF25" t="n">
        <v>4.851784319682915e-06</v>
      </c>
      <c r="AG25" t="n">
        <v>30</v>
      </c>
      <c r="AH25" t="n">
        <v>499479.854994721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9.0101</v>
      </c>
      <c r="E26" t="n">
        <v>11.1</v>
      </c>
      <c r="F26" t="n">
        <v>7.71</v>
      </c>
      <c r="G26" t="n">
        <v>38.53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10</v>
      </c>
      <c r="N26" t="n">
        <v>67.7</v>
      </c>
      <c r="O26" t="n">
        <v>32780.92</v>
      </c>
      <c r="P26" t="n">
        <v>105.68</v>
      </c>
      <c r="Q26" t="n">
        <v>968.34</v>
      </c>
      <c r="R26" t="n">
        <v>32.39</v>
      </c>
      <c r="S26" t="n">
        <v>23.91</v>
      </c>
      <c r="T26" t="n">
        <v>3460.09</v>
      </c>
      <c r="U26" t="n">
        <v>0.74</v>
      </c>
      <c r="V26" t="n">
        <v>0.88</v>
      </c>
      <c r="W26" t="n">
        <v>1.09</v>
      </c>
      <c r="X26" t="n">
        <v>0.21</v>
      </c>
      <c r="Y26" t="n">
        <v>1</v>
      </c>
      <c r="Z26" t="n">
        <v>10</v>
      </c>
      <c r="AA26" t="n">
        <v>391.6770072028496</v>
      </c>
      <c r="AB26" t="n">
        <v>535.9097608249666</v>
      </c>
      <c r="AC26" t="n">
        <v>484.7632854059043</v>
      </c>
      <c r="AD26" t="n">
        <v>391677.0072028495</v>
      </c>
      <c r="AE26" t="n">
        <v>535909.7608249666</v>
      </c>
      <c r="AF26" t="n">
        <v>4.885019432636223e-06</v>
      </c>
      <c r="AG26" t="n">
        <v>29</v>
      </c>
      <c r="AH26" t="n">
        <v>484763.2854059043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9.0099</v>
      </c>
      <c r="E27" t="n">
        <v>11.1</v>
      </c>
      <c r="F27" t="n">
        <v>7.71</v>
      </c>
      <c r="G27" t="n">
        <v>38.54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104.42</v>
      </c>
      <c r="Q27" t="n">
        <v>968.3200000000001</v>
      </c>
      <c r="R27" t="n">
        <v>32.3</v>
      </c>
      <c r="S27" t="n">
        <v>23.91</v>
      </c>
      <c r="T27" t="n">
        <v>3413.54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390.9181891580726</v>
      </c>
      <c r="AB27" t="n">
        <v>534.8715124994133</v>
      </c>
      <c r="AC27" t="n">
        <v>483.8241260433512</v>
      </c>
      <c r="AD27" t="n">
        <v>390918.1891580726</v>
      </c>
      <c r="AE27" t="n">
        <v>534871.5124994132</v>
      </c>
      <c r="AF27" t="n">
        <v>4.884910998336212e-06</v>
      </c>
      <c r="AG27" t="n">
        <v>29</v>
      </c>
      <c r="AH27" t="n">
        <v>483824.1260433511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9.065300000000001</v>
      </c>
      <c r="E28" t="n">
        <v>11.03</v>
      </c>
      <c r="F28" t="n">
        <v>7.69</v>
      </c>
      <c r="G28" t="n">
        <v>41.94</v>
      </c>
      <c r="H28" t="n">
        <v>0.5</v>
      </c>
      <c r="I28" t="n">
        <v>11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103.05</v>
      </c>
      <c r="Q28" t="n">
        <v>968.39</v>
      </c>
      <c r="R28" t="n">
        <v>31.68</v>
      </c>
      <c r="S28" t="n">
        <v>23.91</v>
      </c>
      <c r="T28" t="n">
        <v>3109.01</v>
      </c>
      <c r="U28" t="n">
        <v>0.75</v>
      </c>
      <c r="V28" t="n">
        <v>0.88</v>
      </c>
      <c r="W28" t="n">
        <v>1.1</v>
      </c>
      <c r="X28" t="n">
        <v>0.19</v>
      </c>
      <c r="Y28" t="n">
        <v>1</v>
      </c>
      <c r="Z28" t="n">
        <v>10</v>
      </c>
      <c r="AA28" t="n">
        <v>389.3963278077811</v>
      </c>
      <c r="AB28" t="n">
        <v>532.7892346601602</v>
      </c>
      <c r="AC28" t="n">
        <v>481.9405778785811</v>
      </c>
      <c r="AD28" t="n">
        <v>389396.3278077811</v>
      </c>
      <c r="AE28" t="n">
        <v>532789.2346601603</v>
      </c>
      <c r="AF28" t="n">
        <v>4.914947299439202e-06</v>
      </c>
      <c r="AG28" t="n">
        <v>29</v>
      </c>
      <c r="AH28" t="n">
        <v>481940.5778785811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9.06</v>
      </c>
      <c r="E29" t="n">
        <v>11.04</v>
      </c>
      <c r="F29" t="n">
        <v>7.69</v>
      </c>
      <c r="G29" t="n">
        <v>41.97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103.06</v>
      </c>
      <c r="Q29" t="n">
        <v>968.3200000000001</v>
      </c>
      <c r="R29" t="n">
        <v>31.91</v>
      </c>
      <c r="S29" t="n">
        <v>23.91</v>
      </c>
      <c r="T29" t="n">
        <v>3227.39</v>
      </c>
      <c r="U29" t="n">
        <v>0.75</v>
      </c>
      <c r="V29" t="n">
        <v>0.88</v>
      </c>
      <c r="W29" t="n">
        <v>1.1</v>
      </c>
      <c r="X29" t="n">
        <v>0.2</v>
      </c>
      <c r="Y29" t="n">
        <v>1</v>
      </c>
      <c r="Z29" t="n">
        <v>10</v>
      </c>
      <c r="AA29" t="n">
        <v>389.4594789051613</v>
      </c>
      <c r="AB29" t="n">
        <v>532.8756407776256</v>
      </c>
      <c r="AC29" t="n">
        <v>482.0187375174673</v>
      </c>
      <c r="AD29" t="n">
        <v>389459.4789051613</v>
      </c>
      <c r="AE29" t="n">
        <v>532875.6407776256</v>
      </c>
      <c r="AF29" t="n">
        <v>4.912073790488915e-06</v>
      </c>
      <c r="AG29" t="n">
        <v>29</v>
      </c>
      <c r="AH29" t="n">
        <v>482018.7375174674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9.060499999999999</v>
      </c>
      <c r="E30" t="n">
        <v>11.04</v>
      </c>
      <c r="F30" t="n">
        <v>7.69</v>
      </c>
      <c r="G30" t="n">
        <v>41.97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101.84</v>
      </c>
      <c r="Q30" t="n">
        <v>968.3200000000001</v>
      </c>
      <c r="R30" t="n">
        <v>31.91</v>
      </c>
      <c r="S30" t="n">
        <v>23.91</v>
      </c>
      <c r="T30" t="n">
        <v>3223.94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388.7213227968484</v>
      </c>
      <c r="AB30" t="n">
        <v>531.8656630250827</v>
      </c>
      <c r="AC30" t="n">
        <v>481.1051506241145</v>
      </c>
      <c r="AD30" t="n">
        <v>388721.3227968484</v>
      </c>
      <c r="AE30" t="n">
        <v>531865.6630250827</v>
      </c>
      <c r="AF30" t="n">
        <v>4.912344876238941e-06</v>
      </c>
      <c r="AG30" t="n">
        <v>29</v>
      </c>
      <c r="AH30" t="n">
        <v>481105.1506241144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9.123900000000001</v>
      </c>
      <c r="E31" t="n">
        <v>10.96</v>
      </c>
      <c r="F31" t="n">
        <v>7.67</v>
      </c>
      <c r="G31" t="n">
        <v>46</v>
      </c>
      <c r="H31" t="n">
        <v>0.55</v>
      </c>
      <c r="I31" t="n">
        <v>10</v>
      </c>
      <c r="J31" t="n">
        <v>266.24</v>
      </c>
      <c r="K31" t="n">
        <v>59.19</v>
      </c>
      <c r="L31" t="n">
        <v>8.25</v>
      </c>
      <c r="M31" t="n">
        <v>8</v>
      </c>
      <c r="N31" t="n">
        <v>68.8</v>
      </c>
      <c r="O31" t="n">
        <v>33070.52</v>
      </c>
      <c r="P31" t="n">
        <v>99.91</v>
      </c>
      <c r="Q31" t="n">
        <v>968.3200000000001</v>
      </c>
      <c r="R31" t="n">
        <v>30.87</v>
      </c>
      <c r="S31" t="n">
        <v>23.91</v>
      </c>
      <c r="T31" t="n">
        <v>2708.43</v>
      </c>
      <c r="U31" t="n">
        <v>0.77</v>
      </c>
      <c r="V31" t="n">
        <v>0.88</v>
      </c>
      <c r="W31" t="n">
        <v>1.1</v>
      </c>
      <c r="X31" t="n">
        <v>0.17</v>
      </c>
      <c r="Y31" t="n">
        <v>1</v>
      </c>
      <c r="Z31" t="n">
        <v>10</v>
      </c>
      <c r="AA31" t="n">
        <v>386.8035027490727</v>
      </c>
      <c r="AB31" t="n">
        <v>529.2416170274668</v>
      </c>
      <c r="AC31" t="n">
        <v>478.7315398936394</v>
      </c>
      <c r="AD31" t="n">
        <v>386803.5027490727</v>
      </c>
      <c r="AE31" t="n">
        <v>529241.6170274668</v>
      </c>
      <c r="AF31" t="n">
        <v>4.946718549342365e-06</v>
      </c>
      <c r="AG31" t="n">
        <v>29</v>
      </c>
      <c r="AH31" t="n">
        <v>478731.5398936394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9.124599999999999</v>
      </c>
      <c r="E32" t="n">
        <v>10.96</v>
      </c>
      <c r="F32" t="n">
        <v>7.67</v>
      </c>
      <c r="G32" t="n">
        <v>45.99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7</v>
      </c>
      <c r="N32" t="n">
        <v>69.02</v>
      </c>
      <c r="O32" t="n">
        <v>33128.7</v>
      </c>
      <c r="P32" t="n">
        <v>98.95</v>
      </c>
      <c r="Q32" t="n">
        <v>968.3200000000001</v>
      </c>
      <c r="R32" t="n">
        <v>30.86</v>
      </c>
      <c r="S32" t="n">
        <v>23.91</v>
      </c>
      <c r="T32" t="n">
        <v>2705.98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386.2236587454207</v>
      </c>
      <c r="AB32" t="n">
        <v>528.4482488807582</v>
      </c>
      <c r="AC32" t="n">
        <v>478.0138896893533</v>
      </c>
      <c r="AD32" t="n">
        <v>386223.6587454207</v>
      </c>
      <c r="AE32" t="n">
        <v>528448.2488807582</v>
      </c>
      <c r="AF32" t="n">
        <v>4.947098069392401e-06</v>
      </c>
      <c r="AG32" t="n">
        <v>29</v>
      </c>
      <c r="AH32" t="n">
        <v>478013.8896893533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9.1731</v>
      </c>
      <c r="E33" t="n">
        <v>10.9</v>
      </c>
      <c r="F33" t="n">
        <v>7.66</v>
      </c>
      <c r="G33" t="n">
        <v>51.04</v>
      </c>
      <c r="H33" t="n">
        <v>0.58</v>
      </c>
      <c r="I33" t="n">
        <v>9</v>
      </c>
      <c r="J33" t="n">
        <v>267.18</v>
      </c>
      <c r="K33" t="n">
        <v>59.19</v>
      </c>
      <c r="L33" t="n">
        <v>8.75</v>
      </c>
      <c r="M33" t="n">
        <v>4</v>
      </c>
      <c r="N33" t="n">
        <v>69.23999999999999</v>
      </c>
      <c r="O33" t="n">
        <v>33186.95</v>
      </c>
      <c r="P33" t="n">
        <v>96.45999999999999</v>
      </c>
      <c r="Q33" t="n">
        <v>968.3200000000001</v>
      </c>
      <c r="R33" t="n">
        <v>30.5</v>
      </c>
      <c r="S33" t="n">
        <v>23.91</v>
      </c>
      <c r="T33" t="n">
        <v>2532.03</v>
      </c>
      <c r="U33" t="n">
        <v>0.78</v>
      </c>
      <c r="V33" t="n">
        <v>0.88</v>
      </c>
      <c r="W33" t="n">
        <v>1.1</v>
      </c>
      <c r="X33" t="n">
        <v>0.16</v>
      </c>
      <c r="Y33" t="n">
        <v>1</v>
      </c>
      <c r="Z33" t="n">
        <v>10</v>
      </c>
      <c r="AA33" t="n">
        <v>384.2007206365473</v>
      </c>
      <c r="AB33" t="n">
        <v>525.6803757144669</v>
      </c>
      <c r="AC33" t="n">
        <v>475.5101784533185</v>
      </c>
      <c r="AD33" t="n">
        <v>384200.7206365473</v>
      </c>
      <c r="AE33" t="n">
        <v>525680.3757144669</v>
      </c>
      <c r="AF33" t="n">
        <v>4.973393387145018e-06</v>
      </c>
      <c r="AG33" t="n">
        <v>29</v>
      </c>
      <c r="AH33" t="n">
        <v>475510.1784533185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9.168200000000001</v>
      </c>
      <c r="E34" t="n">
        <v>10.91</v>
      </c>
      <c r="F34" t="n">
        <v>7.66</v>
      </c>
      <c r="G34" t="n">
        <v>51.08</v>
      </c>
      <c r="H34" t="n">
        <v>0.6</v>
      </c>
      <c r="I34" t="n">
        <v>9</v>
      </c>
      <c r="J34" t="n">
        <v>267.66</v>
      </c>
      <c r="K34" t="n">
        <v>59.19</v>
      </c>
      <c r="L34" t="n">
        <v>9</v>
      </c>
      <c r="M34" t="n">
        <v>3</v>
      </c>
      <c r="N34" t="n">
        <v>69.45999999999999</v>
      </c>
      <c r="O34" t="n">
        <v>33245.29</v>
      </c>
      <c r="P34" t="n">
        <v>96.83</v>
      </c>
      <c r="Q34" t="n">
        <v>968.38</v>
      </c>
      <c r="R34" t="n">
        <v>30.7</v>
      </c>
      <c r="S34" t="n">
        <v>23.91</v>
      </c>
      <c r="T34" t="n">
        <v>2628.83</v>
      </c>
      <c r="U34" t="n">
        <v>0.78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384.469772537414</v>
      </c>
      <c r="AB34" t="n">
        <v>526.0485043949648</v>
      </c>
      <c r="AC34" t="n">
        <v>475.8431734492215</v>
      </c>
      <c r="AD34" t="n">
        <v>384469.772537414</v>
      </c>
      <c r="AE34" t="n">
        <v>526048.5043949648</v>
      </c>
      <c r="AF34" t="n">
        <v>4.970736746794755e-06</v>
      </c>
      <c r="AG34" t="n">
        <v>29</v>
      </c>
      <c r="AH34" t="n">
        <v>475843.1734492215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9.1675</v>
      </c>
      <c r="E35" t="n">
        <v>10.91</v>
      </c>
      <c r="F35" t="n">
        <v>7.66</v>
      </c>
      <c r="G35" t="n">
        <v>51.09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3</v>
      </c>
      <c r="N35" t="n">
        <v>69.69</v>
      </c>
      <c r="O35" t="n">
        <v>33303.72</v>
      </c>
      <c r="P35" t="n">
        <v>96.56</v>
      </c>
      <c r="Q35" t="n">
        <v>968.38</v>
      </c>
      <c r="R35" t="n">
        <v>30.72</v>
      </c>
      <c r="S35" t="n">
        <v>23.91</v>
      </c>
      <c r="T35" t="n">
        <v>2638.65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384.3165794037588</v>
      </c>
      <c r="AB35" t="n">
        <v>525.8388987910936</v>
      </c>
      <c r="AC35" t="n">
        <v>475.6535723100006</v>
      </c>
      <c r="AD35" t="n">
        <v>384316.5794037588</v>
      </c>
      <c r="AE35" t="n">
        <v>525838.8987910936</v>
      </c>
      <c r="AF35" t="n">
        <v>4.970357226744717e-06</v>
      </c>
      <c r="AG35" t="n">
        <v>29</v>
      </c>
      <c r="AH35" t="n">
        <v>475653.5723100007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9.168699999999999</v>
      </c>
      <c r="E36" t="n">
        <v>10.91</v>
      </c>
      <c r="F36" t="n">
        <v>7.66</v>
      </c>
      <c r="G36" t="n">
        <v>51.08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1</v>
      </c>
      <c r="N36" t="n">
        <v>69.91</v>
      </c>
      <c r="O36" t="n">
        <v>33362.23</v>
      </c>
      <c r="P36" t="n">
        <v>96.3</v>
      </c>
      <c r="Q36" t="n">
        <v>968.3200000000001</v>
      </c>
      <c r="R36" t="n">
        <v>30.58</v>
      </c>
      <c r="S36" t="n">
        <v>23.91</v>
      </c>
      <c r="T36" t="n">
        <v>2569.79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384.1501397481435</v>
      </c>
      <c r="AB36" t="n">
        <v>525.6111687114814</v>
      </c>
      <c r="AC36" t="n">
        <v>475.4475764695653</v>
      </c>
      <c r="AD36" t="n">
        <v>384150.1397481435</v>
      </c>
      <c r="AE36" t="n">
        <v>525611.1687114814</v>
      </c>
      <c r="AF36" t="n">
        <v>4.97100783254478e-06</v>
      </c>
      <c r="AG36" t="n">
        <v>29</v>
      </c>
      <c r="AH36" t="n">
        <v>475447.5764695653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9.167999999999999</v>
      </c>
      <c r="E37" t="n">
        <v>10.91</v>
      </c>
      <c r="F37" t="n">
        <v>7.66</v>
      </c>
      <c r="G37" t="n">
        <v>51.08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0</v>
      </c>
      <c r="N37" t="n">
        <v>70.14</v>
      </c>
      <c r="O37" t="n">
        <v>33420.83</v>
      </c>
      <c r="P37" t="n">
        <v>96.34999999999999</v>
      </c>
      <c r="Q37" t="n">
        <v>968.3200000000001</v>
      </c>
      <c r="R37" t="n">
        <v>30.59</v>
      </c>
      <c r="S37" t="n">
        <v>23.91</v>
      </c>
      <c r="T37" t="n">
        <v>2574.69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384.1868767622894</v>
      </c>
      <c r="AB37" t="n">
        <v>525.6614339149586</v>
      </c>
      <c r="AC37" t="n">
        <v>475.4930444325703</v>
      </c>
      <c r="AD37" t="n">
        <v>384186.8767622894</v>
      </c>
      <c r="AE37" t="n">
        <v>525661.4339149586</v>
      </c>
      <c r="AF37" t="n">
        <v>4.970628312494743e-06</v>
      </c>
      <c r="AG37" t="n">
        <v>29</v>
      </c>
      <c r="AH37" t="n">
        <v>475493.0444325703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7.3713</v>
      </c>
      <c r="E2" t="n">
        <v>13.57</v>
      </c>
      <c r="F2" t="n">
        <v>9</v>
      </c>
      <c r="G2" t="n">
        <v>7.2</v>
      </c>
      <c r="H2" t="n">
        <v>0.12</v>
      </c>
      <c r="I2" t="n">
        <v>75</v>
      </c>
      <c r="J2" t="n">
        <v>150.44</v>
      </c>
      <c r="K2" t="n">
        <v>49.1</v>
      </c>
      <c r="L2" t="n">
        <v>1</v>
      </c>
      <c r="M2" t="n">
        <v>73</v>
      </c>
      <c r="N2" t="n">
        <v>25.34</v>
      </c>
      <c r="O2" t="n">
        <v>18787.76</v>
      </c>
      <c r="P2" t="n">
        <v>102.28</v>
      </c>
      <c r="Q2" t="n">
        <v>968.73</v>
      </c>
      <c r="R2" t="n">
        <v>72.3</v>
      </c>
      <c r="S2" t="n">
        <v>23.91</v>
      </c>
      <c r="T2" t="n">
        <v>23103.19</v>
      </c>
      <c r="U2" t="n">
        <v>0.33</v>
      </c>
      <c r="V2" t="n">
        <v>0.75</v>
      </c>
      <c r="W2" t="n">
        <v>1.2</v>
      </c>
      <c r="X2" t="n">
        <v>1.5</v>
      </c>
      <c r="Y2" t="n">
        <v>1</v>
      </c>
      <c r="Z2" t="n">
        <v>10</v>
      </c>
      <c r="AA2" t="n">
        <v>468.7368103136491</v>
      </c>
      <c r="AB2" t="n">
        <v>641.3463830797414</v>
      </c>
      <c r="AC2" t="n">
        <v>580.1371844139121</v>
      </c>
      <c r="AD2" t="n">
        <v>468736.8103136491</v>
      </c>
      <c r="AE2" t="n">
        <v>641346.3830797414</v>
      </c>
      <c r="AF2" t="n">
        <v>4.989283295024782e-06</v>
      </c>
      <c r="AG2" t="n">
        <v>36</v>
      </c>
      <c r="AH2" t="n">
        <v>580137.1844139121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7.9001</v>
      </c>
      <c r="E3" t="n">
        <v>12.66</v>
      </c>
      <c r="F3" t="n">
        <v>8.640000000000001</v>
      </c>
      <c r="G3" t="n">
        <v>9.09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96.65000000000001</v>
      </c>
      <c r="Q3" t="n">
        <v>968.47</v>
      </c>
      <c r="R3" t="n">
        <v>61.3</v>
      </c>
      <c r="S3" t="n">
        <v>23.91</v>
      </c>
      <c r="T3" t="n">
        <v>17689.76</v>
      </c>
      <c r="U3" t="n">
        <v>0.39</v>
      </c>
      <c r="V3" t="n">
        <v>0.78</v>
      </c>
      <c r="W3" t="n">
        <v>1.17</v>
      </c>
      <c r="X3" t="n">
        <v>1.14</v>
      </c>
      <c r="Y3" t="n">
        <v>1</v>
      </c>
      <c r="Z3" t="n">
        <v>10</v>
      </c>
      <c r="AA3" t="n">
        <v>426.243628479513</v>
      </c>
      <c r="AB3" t="n">
        <v>583.2053370274012</v>
      </c>
      <c r="AC3" t="n">
        <v>527.5450381953366</v>
      </c>
      <c r="AD3" t="n">
        <v>426243.628479513</v>
      </c>
      <c r="AE3" t="n">
        <v>583205.3370274012</v>
      </c>
      <c r="AF3" t="n">
        <v>5.347202930151436e-06</v>
      </c>
      <c r="AG3" t="n">
        <v>33</v>
      </c>
      <c r="AH3" t="n">
        <v>527545.0381953366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8.2622</v>
      </c>
      <c r="E4" t="n">
        <v>12.1</v>
      </c>
      <c r="F4" t="n">
        <v>8.42</v>
      </c>
      <c r="G4" t="n">
        <v>10.98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92.79000000000001</v>
      </c>
      <c r="Q4" t="n">
        <v>968.4</v>
      </c>
      <c r="R4" t="n">
        <v>54.08</v>
      </c>
      <c r="S4" t="n">
        <v>23.91</v>
      </c>
      <c r="T4" t="n">
        <v>14136.05</v>
      </c>
      <c r="U4" t="n">
        <v>0.44</v>
      </c>
      <c r="V4" t="n">
        <v>0.8</v>
      </c>
      <c r="W4" t="n">
        <v>1.17</v>
      </c>
      <c r="X4" t="n">
        <v>0.92</v>
      </c>
      <c r="Y4" t="n">
        <v>1</v>
      </c>
      <c r="Z4" t="n">
        <v>10</v>
      </c>
      <c r="AA4" t="n">
        <v>408.5097644556974</v>
      </c>
      <c r="AB4" t="n">
        <v>558.9410819071524</v>
      </c>
      <c r="AC4" t="n">
        <v>505.5965295286684</v>
      </c>
      <c r="AD4" t="n">
        <v>408509.7644556974</v>
      </c>
      <c r="AE4" t="n">
        <v>558941.0819071523</v>
      </c>
      <c r="AF4" t="n">
        <v>5.592291243085175e-06</v>
      </c>
      <c r="AG4" t="n">
        <v>32</v>
      </c>
      <c r="AH4" t="n">
        <v>505596.5295286684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8.5541</v>
      </c>
      <c r="E5" t="n">
        <v>11.69</v>
      </c>
      <c r="F5" t="n">
        <v>8.25</v>
      </c>
      <c r="G5" t="n">
        <v>13.03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89.42</v>
      </c>
      <c r="Q5" t="n">
        <v>968.5</v>
      </c>
      <c r="R5" t="n">
        <v>49.28</v>
      </c>
      <c r="S5" t="n">
        <v>23.91</v>
      </c>
      <c r="T5" t="n">
        <v>11775.55</v>
      </c>
      <c r="U5" t="n">
        <v>0.49</v>
      </c>
      <c r="V5" t="n">
        <v>0.82</v>
      </c>
      <c r="W5" t="n">
        <v>1.14</v>
      </c>
      <c r="X5" t="n">
        <v>0.76</v>
      </c>
      <c r="Y5" t="n">
        <v>1</v>
      </c>
      <c r="Z5" t="n">
        <v>10</v>
      </c>
      <c r="AA5" t="n">
        <v>392.6801026805109</v>
      </c>
      <c r="AB5" t="n">
        <v>537.2822403109519</v>
      </c>
      <c r="AC5" t="n">
        <v>486.0047773760343</v>
      </c>
      <c r="AD5" t="n">
        <v>392680.1026805108</v>
      </c>
      <c r="AE5" t="n">
        <v>537282.240310952</v>
      </c>
      <c r="AF5" t="n">
        <v>5.789864506121239e-06</v>
      </c>
      <c r="AG5" t="n">
        <v>31</v>
      </c>
      <c r="AH5" t="n">
        <v>486004.7773760343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8.7989</v>
      </c>
      <c r="E6" t="n">
        <v>11.36</v>
      </c>
      <c r="F6" t="n">
        <v>8.109999999999999</v>
      </c>
      <c r="G6" t="n">
        <v>15.21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86.34</v>
      </c>
      <c r="Q6" t="n">
        <v>968.41</v>
      </c>
      <c r="R6" t="n">
        <v>44.93</v>
      </c>
      <c r="S6" t="n">
        <v>23.91</v>
      </c>
      <c r="T6" t="n">
        <v>9630.51</v>
      </c>
      <c r="U6" t="n">
        <v>0.53</v>
      </c>
      <c r="V6" t="n">
        <v>0.83</v>
      </c>
      <c r="W6" t="n">
        <v>1.13</v>
      </c>
      <c r="X6" t="n">
        <v>0.61</v>
      </c>
      <c r="Y6" t="n">
        <v>1</v>
      </c>
      <c r="Z6" t="n">
        <v>10</v>
      </c>
      <c r="AA6" t="n">
        <v>377.9950264145398</v>
      </c>
      <c r="AB6" t="n">
        <v>517.1894711040093</v>
      </c>
      <c r="AC6" t="n">
        <v>467.8296338618235</v>
      </c>
      <c r="AD6" t="n">
        <v>377995.0264145398</v>
      </c>
      <c r="AE6" t="n">
        <v>517189.4711040093</v>
      </c>
      <c r="AF6" t="n">
        <v>5.955558013456725e-06</v>
      </c>
      <c r="AG6" t="n">
        <v>30</v>
      </c>
      <c r="AH6" t="n">
        <v>467829.6338618235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8.9595</v>
      </c>
      <c r="E7" t="n">
        <v>11.16</v>
      </c>
      <c r="F7" t="n">
        <v>8.029999999999999</v>
      </c>
      <c r="G7" t="n">
        <v>17.21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83.91</v>
      </c>
      <c r="Q7" t="n">
        <v>968.54</v>
      </c>
      <c r="R7" t="n">
        <v>42.24</v>
      </c>
      <c r="S7" t="n">
        <v>23.91</v>
      </c>
      <c r="T7" t="n">
        <v>8304.34</v>
      </c>
      <c r="U7" t="n">
        <v>0.57</v>
      </c>
      <c r="V7" t="n">
        <v>0.84</v>
      </c>
      <c r="W7" t="n">
        <v>1.12</v>
      </c>
      <c r="X7" t="n">
        <v>0.53</v>
      </c>
      <c r="Y7" t="n">
        <v>1</v>
      </c>
      <c r="Z7" t="n">
        <v>10</v>
      </c>
      <c r="AA7" t="n">
        <v>374.7009389850944</v>
      </c>
      <c r="AB7" t="n">
        <v>512.6823553581613</v>
      </c>
      <c r="AC7" t="n">
        <v>463.7526709169825</v>
      </c>
      <c r="AD7" t="n">
        <v>374700.9389850944</v>
      </c>
      <c r="AE7" t="n">
        <v>512682.3553581613</v>
      </c>
      <c r="AF7" t="n">
        <v>6.064260535017505e-06</v>
      </c>
      <c r="AG7" t="n">
        <v>30</v>
      </c>
      <c r="AH7" t="n">
        <v>463752.6709169825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9.0778</v>
      </c>
      <c r="E8" t="n">
        <v>11.02</v>
      </c>
      <c r="F8" t="n">
        <v>7.98</v>
      </c>
      <c r="G8" t="n">
        <v>19.14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81.83</v>
      </c>
      <c r="Q8" t="n">
        <v>968.37</v>
      </c>
      <c r="R8" t="n">
        <v>40.58</v>
      </c>
      <c r="S8" t="n">
        <v>23.91</v>
      </c>
      <c r="T8" t="n">
        <v>7490.6</v>
      </c>
      <c r="U8" t="n">
        <v>0.59</v>
      </c>
      <c r="V8" t="n">
        <v>0.85</v>
      </c>
      <c r="W8" t="n">
        <v>1.12</v>
      </c>
      <c r="X8" t="n">
        <v>0.48</v>
      </c>
      <c r="Y8" t="n">
        <v>1</v>
      </c>
      <c r="Z8" t="n">
        <v>10</v>
      </c>
      <c r="AA8" t="n">
        <v>362.4568614781404</v>
      </c>
      <c r="AB8" t="n">
        <v>495.9294683425704</v>
      </c>
      <c r="AC8" t="n">
        <v>448.5986559253352</v>
      </c>
      <c r="AD8" t="n">
        <v>362456.8614781404</v>
      </c>
      <c r="AE8" t="n">
        <v>495929.4683425704</v>
      </c>
      <c r="AF8" t="n">
        <v>6.144332193178403e-06</v>
      </c>
      <c r="AG8" t="n">
        <v>29</v>
      </c>
      <c r="AH8" t="n">
        <v>448598.6559253351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9.2119</v>
      </c>
      <c r="E9" t="n">
        <v>10.86</v>
      </c>
      <c r="F9" t="n">
        <v>7.91</v>
      </c>
      <c r="G9" t="n">
        <v>21.56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79.06999999999999</v>
      </c>
      <c r="Q9" t="n">
        <v>968.48</v>
      </c>
      <c r="R9" t="n">
        <v>38.44</v>
      </c>
      <c r="S9" t="n">
        <v>23.91</v>
      </c>
      <c r="T9" t="n">
        <v>6435.86</v>
      </c>
      <c r="U9" t="n">
        <v>0.62</v>
      </c>
      <c r="V9" t="n">
        <v>0.86</v>
      </c>
      <c r="W9" t="n">
        <v>1.11</v>
      </c>
      <c r="X9" t="n">
        <v>0.41</v>
      </c>
      <c r="Y9" t="n">
        <v>1</v>
      </c>
      <c r="Z9" t="n">
        <v>10</v>
      </c>
      <c r="AA9" t="n">
        <v>359.4223466225229</v>
      </c>
      <c r="AB9" t="n">
        <v>491.7775112437674</v>
      </c>
      <c r="AC9" t="n">
        <v>444.8429557847335</v>
      </c>
      <c r="AD9" t="n">
        <v>359422.3466225229</v>
      </c>
      <c r="AE9" t="n">
        <v>491777.5112437674</v>
      </c>
      <c r="AF9" t="n">
        <v>6.235098121829093e-06</v>
      </c>
      <c r="AG9" t="n">
        <v>29</v>
      </c>
      <c r="AH9" t="n">
        <v>444842.9557847335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9.301600000000001</v>
      </c>
      <c r="E10" t="n">
        <v>10.75</v>
      </c>
      <c r="F10" t="n">
        <v>7.86</v>
      </c>
      <c r="G10" t="n">
        <v>23.59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77.2</v>
      </c>
      <c r="Q10" t="n">
        <v>968.34</v>
      </c>
      <c r="R10" t="n">
        <v>37.18</v>
      </c>
      <c r="S10" t="n">
        <v>23.91</v>
      </c>
      <c r="T10" t="n">
        <v>5815.56</v>
      </c>
      <c r="U10" t="n">
        <v>0.64</v>
      </c>
      <c r="V10" t="n">
        <v>0.86</v>
      </c>
      <c r="W10" t="n">
        <v>1.11</v>
      </c>
      <c r="X10" t="n">
        <v>0.37</v>
      </c>
      <c r="Y10" t="n">
        <v>1</v>
      </c>
      <c r="Z10" t="n">
        <v>10</v>
      </c>
      <c r="AA10" t="n">
        <v>347.6643291581983</v>
      </c>
      <c r="AB10" t="n">
        <v>475.689673021958</v>
      </c>
      <c r="AC10" t="n">
        <v>430.2905182633908</v>
      </c>
      <c r="AD10" t="n">
        <v>347664.3291581983</v>
      </c>
      <c r="AE10" t="n">
        <v>475689.673021958</v>
      </c>
      <c r="AF10" t="n">
        <v>6.295811796698346e-06</v>
      </c>
      <c r="AG10" t="n">
        <v>28</v>
      </c>
      <c r="AH10" t="n">
        <v>430290.5182633908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9.385300000000001</v>
      </c>
      <c r="E11" t="n">
        <v>10.66</v>
      </c>
      <c r="F11" t="n">
        <v>7.83</v>
      </c>
      <c r="G11" t="n">
        <v>26.1</v>
      </c>
      <c r="H11" t="n">
        <v>0.37</v>
      </c>
      <c r="I11" t="n">
        <v>18</v>
      </c>
      <c r="J11" t="n">
        <v>153.58</v>
      </c>
      <c r="K11" t="n">
        <v>49.1</v>
      </c>
      <c r="L11" t="n">
        <v>3.25</v>
      </c>
      <c r="M11" t="n">
        <v>16</v>
      </c>
      <c r="N11" t="n">
        <v>26.23</v>
      </c>
      <c r="O11" t="n">
        <v>19175.02</v>
      </c>
      <c r="P11" t="n">
        <v>73.87</v>
      </c>
      <c r="Q11" t="n">
        <v>968.38</v>
      </c>
      <c r="R11" t="n">
        <v>36.12</v>
      </c>
      <c r="S11" t="n">
        <v>23.91</v>
      </c>
      <c r="T11" t="n">
        <v>5296.79</v>
      </c>
      <c r="U11" t="n">
        <v>0.66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344.967616262383</v>
      </c>
      <c r="AB11" t="n">
        <v>471.999911467327</v>
      </c>
      <c r="AC11" t="n">
        <v>426.9529023729209</v>
      </c>
      <c r="AD11" t="n">
        <v>344967.616262383</v>
      </c>
      <c r="AE11" t="n">
        <v>471999.911467327</v>
      </c>
      <c r="AF11" t="n">
        <v>6.352464356191729e-06</v>
      </c>
      <c r="AG11" t="n">
        <v>28</v>
      </c>
      <c r="AH11" t="n">
        <v>426952.9023729209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9.468</v>
      </c>
      <c r="E12" t="n">
        <v>10.56</v>
      </c>
      <c r="F12" t="n">
        <v>7.8</v>
      </c>
      <c r="G12" t="n">
        <v>29.24</v>
      </c>
      <c r="H12" t="n">
        <v>0.4</v>
      </c>
      <c r="I12" t="n">
        <v>16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72.83</v>
      </c>
      <c r="Q12" t="n">
        <v>968.41</v>
      </c>
      <c r="R12" t="n">
        <v>34.84</v>
      </c>
      <c r="S12" t="n">
        <v>23.91</v>
      </c>
      <c r="T12" t="n">
        <v>4667.75</v>
      </c>
      <c r="U12" t="n">
        <v>0.6899999999999999</v>
      </c>
      <c r="V12" t="n">
        <v>0.87</v>
      </c>
      <c r="W12" t="n">
        <v>1.11</v>
      </c>
      <c r="X12" t="n">
        <v>0.3</v>
      </c>
      <c r="Y12" t="n">
        <v>1</v>
      </c>
      <c r="Z12" t="n">
        <v>10</v>
      </c>
      <c r="AA12" t="n">
        <v>343.6420347646929</v>
      </c>
      <c r="AB12" t="n">
        <v>470.1861923816591</v>
      </c>
      <c r="AC12" t="n">
        <v>425.3122820912184</v>
      </c>
      <c r="AD12" t="n">
        <v>343642.0347646929</v>
      </c>
      <c r="AE12" t="n">
        <v>470186.1923816591</v>
      </c>
      <c r="AF12" t="n">
        <v>6.408440063122466e-06</v>
      </c>
      <c r="AG12" t="n">
        <v>28</v>
      </c>
      <c r="AH12" t="n">
        <v>425312.2820912184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9.5055</v>
      </c>
      <c r="E13" t="n">
        <v>10.52</v>
      </c>
      <c r="F13" t="n">
        <v>7.79</v>
      </c>
      <c r="G13" t="n">
        <v>31.14</v>
      </c>
      <c r="H13" t="n">
        <v>0.43</v>
      </c>
      <c r="I13" t="n">
        <v>15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70.79000000000001</v>
      </c>
      <c r="Q13" t="n">
        <v>968.45</v>
      </c>
      <c r="R13" t="n">
        <v>34.51</v>
      </c>
      <c r="S13" t="n">
        <v>23.91</v>
      </c>
      <c r="T13" t="n">
        <v>4506.89</v>
      </c>
      <c r="U13" t="n">
        <v>0.6899999999999999</v>
      </c>
      <c r="V13" t="n">
        <v>0.87</v>
      </c>
      <c r="W13" t="n">
        <v>1.11</v>
      </c>
      <c r="X13" t="n">
        <v>0.29</v>
      </c>
      <c r="Y13" t="n">
        <v>1</v>
      </c>
      <c r="Z13" t="n">
        <v>10</v>
      </c>
      <c r="AA13" t="n">
        <v>342.1634509822278</v>
      </c>
      <c r="AB13" t="n">
        <v>468.1631288199777</v>
      </c>
      <c r="AC13" t="n">
        <v>423.4822968764763</v>
      </c>
      <c r="AD13" t="n">
        <v>342163.4509822278</v>
      </c>
      <c r="AE13" t="n">
        <v>468163.1288199776</v>
      </c>
      <c r="AF13" t="n">
        <v>6.433822034221652e-06</v>
      </c>
      <c r="AG13" t="n">
        <v>28</v>
      </c>
      <c r="AH13" t="n">
        <v>423482.2968764763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9.5052</v>
      </c>
      <c r="E14" t="n">
        <v>10.52</v>
      </c>
      <c r="F14" t="n">
        <v>7.79</v>
      </c>
      <c r="G14" t="n">
        <v>31.14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5</v>
      </c>
      <c r="N14" t="n">
        <v>26.53</v>
      </c>
      <c r="O14" t="n">
        <v>19304.72</v>
      </c>
      <c r="P14" t="n">
        <v>70.58</v>
      </c>
      <c r="Q14" t="n">
        <v>968.3200000000001</v>
      </c>
      <c r="R14" t="n">
        <v>34.4</v>
      </c>
      <c r="S14" t="n">
        <v>23.91</v>
      </c>
      <c r="T14" t="n">
        <v>4452.78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342.0453749429366</v>
      </c>
      <c r="AB14" t="n">
        <v>468.0015719738723</v>
      </c>
      <c r="AC14" t="n">
        <v>423.3361587890167</v>
      </c>
      <c r="AD14" t="n">
        <v>342045.3749429366</v>
      </c>
      <c r="AE14" t="n">
        <v>468001.5719738723</v>
      </c>
      <c r="AF14" t="n">
        <v>6.433618978452859e-06</v>
      </c>
      <c r="AG14" t="n">
        <v>28</v>
      </c>
      <c r="AH14" t="n">
        <v>423336.1587890167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9.5465</v>
      </c>
      <c r="E15" t="n">
        <v>10.48</v>
      </c>
      <c r="F15" t="n">
        <v>7.77</v>
      </c>
      <c r="G15" t="n">
        <v>33.3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0</v>
      </c>
      <c r="N15" t="n">
        <v>26.63</v>
      </c>
      <c r="O15" t="n">
        <v>19348.03</v>
      </c>
      <c r="P15" t="n">
        <v>69.90000000000001</v>
      </c>
      <c r="Q15" t="n">
        <v>968.4</v>
      </c>
      <c r="R15" t="n">
        <v>33.68</v>
      </c>
      <c r="S15" t="n">
        <v>23.91</v>
      </c>
      <c r="T15" t="n">
        <v>4097.56</v>
      </c>
      <c r="U15" t="n">
        <v>0.71</v>
      </c>
      <c r="V15" t="n">
        <v>0.87</v>
      </c>
      <c r="W15" t="n">
        <v>1.12</v>
      </c>
      <c r="X15" t="n">
        <v>0.27</v>
      </c>
      <c r="Y15" t="n">
        <v>1</v>
      </c>
      <c r="Z15" t="n">
        <v>10</v>
      </c>
      <c r="AA15" t="n">
        <v>341.2921240493041</v>
      </c>
      <c r="AB15" t="n">
        <v>466.97094087012</v>
      </c>
      <c r="AC15" t="n">
        <v>422.4038896713068</v>
      </c>
      <c r="AD15" t="n">
        <v>341292.1240493041</v>
      </c>
      <c r="AE15" t="n">
        <v>466970.9408701201</v>
      </c>
      <c r="AF15" t="n">
        <v>6.461572989290096e-06</v>
      </c>
      <c r="AG15" t="n">
        <v>28</v>
      </c>
      <c r="AH15" t="n">
        <v>422403.8896713068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6.628</v>
      </c>
      <c r="E2" t="n">
        <v>15.09</v>
      </c>
      <c r="F2" t="n">
        <v>9.31</v>
      </c>
      <c r="G2" t="n">
        <v>6.27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122.87</v>
      </c>
      <c r="Q2" t="n">
        <v>968.5</v>
      </c>
      <c r="R2" t="n">
        <v>81.73999999999999</v>
      </c>
      <c r="S2" t="n">
        <v>23.91</v>
      </c>
      <c r="T2" t="n">
        <v>27749.77</v>
      </c>
      <c r="U2" t="n">
        <v>0.29</v>
      </c>
      <c r="V2" t="n">
        <v>0.73</v>
      </c>
      <c r="W2" t="n">
        <v>1.24</v>
      </c>
      <c r="X2" t="n">
        <v>1.81</v>
      </c>
      <c r="Y2" t="n">
        <v>1</v>
      </c>
      <c r="Z2" t="n">
        <v>10</v>
      </c>
      <c r="AA2" t="n">
        <v>548.5539594047046</v>
      </c>
      <c r="AB2" t="n">
        <v>750.5557277502218</v>
      </c>
      <c r="AC2" t="n">
        <v>678.9237425053199</v>
      </c>
      <c r="AD2" t="n">
        <v>548553.9594047046</v>
      </c>
      <c r="AE2" t="n">
        <v>750555.7277502217</v>
      </c>
      <c r="AF2" t="n">
        <v>4.078175137860627e-06</v>
      </c>
      <c r="AG2" t="n">
        <v>40</v>
      </c>
      <c r="AH2" t="n">
        <v>678923.7425053199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7.2201</v>
      </c>
      <c r="E3" t="n">
        <v>13.85</v>
      </c>
      <c r="F3" t="n">
        <v>8.85</v>
      </c>
      <c r="G3" t="n">
        <v>7.81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115.53</v>
      </c>
      <c r="Q3" t="n">
        <v>968.5</v>
      </c>
      <c r="R3" t="n">
        <v>67.94</v>
      </c>
      <c r="S3" t="n">
        <v>23.91</v>
      </c>
      <c r="T3" t="n">
        <v>20954.45</v>
      </c>
      <c r="U3" t="n">
        <v>0.35</v>
      </c>
      <c r="V3" t="n">
        <v>0.76</v>
      </c>
      <c r="W3" t="n">
        <v>1.19</v>
      </c>
      <c r="X3" t="n">
        <v>1.35</v>
      </c>
      <c r="Y3" t="n">
        <v>1</v>
      </c>
      <c r="Z3" t="n">
        <v>10</v>
      </c>
      <c r="AA3" t="n">
        <v>498.5013991663794</v>
      </c>
      <c r="AB3" t="n">
        <v>682.0716066690317</v>
      </c>
      <c r="AC3" t="n">
        <v>616.975649822051</v>
      </c>
      <c r="AD3" t="n">
        <v>498501.3991663794</v>
      </c>
      <c r="AE3" t="n">
        <v>682071.6066690317</v>
      </c>
      <c r="AF3" t="n">
        <v>4.442491296449534e-06</v>
      </c>
      <c r="AG3" t="n">
        <v>37</v>
      </c>
      <c r="AH3" t="n">
        <v>616975.6498220509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7.6654</v>
      </c>
      <c r="E4" t="n">
        <v>13.05</v>
      </c>
      <c r="F4" t="n">
        <v>8.57</v>
      </c>
      <c r="G4" t="n">
        <v>9.52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110.76</v>
      </c>
      <c r="Q4" t="n">
        <v>968.55</v>
      </c>
      <c r="R4" t="n">
        <v>58.73</v>
      </c>
      <c r="S4" t="n">
        <v>23.91</v>
      </c>
      <c r="T4" t="n">
        <v>16421.02</v>
      </c>
      <c r="U4" t="n">
        <v>0.41</v>
      </c>
      <c r="V4" t="n">
        <v>0.79</v>
      </c>
      <c r="W4" t="n">
        <v>1.18</v>
      </c>
      <c r="X4" t="n">
        <v>1.07</v>
      </c>
      <c r="Y4" t="n">
        <v>1</v>
      </c>
      <c r="Z4" t="n">
        <v>10</v>
      </c>
      <c r="AA4" t="n">
        <v>456.4576238740966</v>
      </c>
      <c r="AB4" t="n">
        <v>624.5454584736725</v>
      </c>
      <c r="AC4" t="n">
        <v>564.9397164720008</v>
      </c>
      <c r="AD4" t="n">
        <v>456457.6238740966</v>
      </c>
      <c r="AE4" t="n">
        <v>624545.4584736725</v>
      </c>
      <c r="AF4" t="n">
        <v>4.71648215174364e-06</v>
      </c>
      <c r="AG4" t="n">
        <v>34</v>
      </c>
      <c r="AH4" t="n">
        <v>564939.7164720008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7.9745</v>
      </c>
      <c r="E5" t="n">
        <v>12.54</v>
      </c>
      <c r="F5" t="n">
        <v>8.4</v>
      </c>
      <c r="G5" t="n">
        <v>11.2</v>
      </c>
      <c r="H5" t="n">
        <v>0.17</v>
      </c>
      <c r="I5" t="n">
        <v>45</v>
      </c>
      <c r="J5" t="n">
        <v>186.83</v>
      </c>
      <c r="K5" t="n">
        <v>53.44</v>
      </c>
      <c r="L5" t="n">
        <v>1.75</v>
      </c>
      <c r="M5" t="n">
        <v>43</v>
      </c>
      <c r="N5" t="n">
        <v>36.64</v>
      </c>
      <c r="O5" t="n">
        <v>23276.13</v>
      </c>
      <c r="P5" t="n">
        <v>107.56</v>
      </c>
      <c r="Q5" t="n">
        <v>968.62</v>
      </c>
      <c r="R5" t="n">
        <v>53.57</v>
      </c>
      <c r="S5" t="n">
        <v>23.91</v>
      </c>
      <c r="T5" t="n">
        <v>13885.11</v>
      </c>
      <c r="U5" t="n">
        <v>0.45</v>
      </c>
      <c r="V5" t="n">
        <v>0.8100000000000001</v>
      </c>
      <c r="W5" t="n">
        <v>1.16</v>
      </c>
      <c r="X5" t="n">
        <v>0.9</v>
      </c>
      <c r="Y5" t="n">
        <v>1</v>
      </c>
      <c r="Z5" t="n">
        <v>10</v>
      </c>
      <c r="AA5" t="n">
        <v>438.9568601455056</v>
      </c>
      <c r="AB5" t="n">
        <v>600.6001414610092</v>
      </c>
      <c r="AC5" t="n">
        <v>543.2797069075626</v>
      </c>
      <c r="AD5" t="n">
        <v>438956.8601455056</v>
      </c>
      <c r="AE5" t="n">
        <v>600600.1414610093</v>
      </c>
      <c r="AF5" t="n">
        <v>4.906669830547611e-06</v>
      </c>
      <c r="AG5" t="n">
        <v>33</v>
      </c>
      <c r="AH5" t="n">
        <v>543279.7069075627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8.2128</v>
      </c>
      <c r="E6" t="n">
        <v>12.18</v>
      </c>
      <c r="F6" t="n">
        <v>8.26</v>
      </c>
      <c r="G6" t="n">
        <v>12.7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104.43</v>
      </c>
      <c r="Q6" t="n">
        <v>968.4</v>
      </c>
      <c r="R6" t="n">
        <v>49.2</v>
      </c>
      <c r="S6" t="n">
        <v>23.91</v>
      </c>
      <c r="T6" t="n">
        <v>11732.04</v>
      </c>
      <c r="U6" t="n">
        <v>0.49</v>
      </c>
      <c r="V6" t="n">
        <v>0.82</v>
      </c>
      <c r="W6" t="n">
        <v>1.15</v>
      </c>
      <c r="X6" t="n">
        <v>0.76</v>
      </c>
      <c r="Y6" t="n">
        <v>1</v>
      </c>
      <c r="Z6" t="n">
        <v>10</v>
      </c>
      <c r="AA6" t="n">
        <v>423.1181286623309</v>
      </c>
      <c r="AB6" t="n">
        <v>578.9288902902124</v>
      </c>
      <c r="AC6" t="n">
        <v>523.6767295327145</v>
      </c>
      <c r="AD6" t="n">
        <v>423118.128662331</v>
      </c>
      <c r="AE6" t="n">
        <v>578928.8902902124</v>
      </c>
      <c r="AF6" t="n">
        <v>5.053294624656269e-06</v>
      </c>
      <c r="AG6" t="n">
        <v>32</v>
      </c>
      <c r="AH6" t="n">
        <v>523676.7295327145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8.415100000000001</v>
      </c>
      <c r="E7" t="n">
        <v>11.88</v>
      </c>
      <c r="F7" t="n">
        <v>8.15</v>
      </c>
      <c r="G7" t="n">
        <v>14.38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101.74</v>
      </c>
      <c r="Q7" t="n">
        <v>968.5599999999999</v>
      </c>
      <c r="R7" t="n">
        <v>45.71</v>
      </c>
      <c r="S7" t="n">
        <v>23.91</v>
      </c>
      <c r="T7" t="n">
        <v>10009.82</v>
      </c>
      <c r="U7" t="n">
        <v>0.52</v>
      </c>
      <c r="V7" t="n">
        <v>0.83</v>
      </c>
      <c r="W7" t="n">
        <v>1.14</v>
      </c>
      <c r="X7" t="n">
        <v>0.65</v>
      </c>
      <c r="Y7" t="n">
        <v>1</v>
      </c>
      <c r="Z7" t="n">
        <v>10</v>
      </c>
      <c r="AA7" t="n">
        <v>408.4655950202864</v>
      </c>
      <c r="AB7" t="n">
        <v>558.880647337005</v>
      </c>
      <c r="AC7" t="n">
        <v>505.5418627490756</v>
      </c>
      <c r="AD7" t="n">
        <v>408465.5950202864</v>
      </c>
      <c r="AE7" t="n">
        <v>558880.647337005</v>
      </c>
      <c r="AF7" t="n">
        <v>5.177768799428328e-06</v>
      </c>
      <c r="AG7" t="n">
        <v>31</v>
      </c>
      <c r="AH7" t="n">
        <v>505541.8627490756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8.583299999999999</v>
      </c>
      <c r="E8" t="n">
        <v>11.65</v>
      </c>
      <c r="F8" t="n">
        <v>8.07</v>
      </c>
      <c r="G8" t="n">
        <v>16.13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99.73999999999999</v>
      </c>
      <c r="Q8" t="n">
        <v>968.36</v>
      </c>
      <c r="R8" t="n">
        <v>43.33</v>
      </c>
      <c r="S8" t="n">
        <v>23.91</v>
      </c>
      <c r="T8" t="n">
        <v>8843.32</v>
      </c>
      <c r="U8" t="n">
        <v>0.55</v>
      </c>
      <c r="V8" t="n">
        <v>0.84</v>
      </c>
      <c r="W8" t="n">
        <v>1.13</v>
      </c>
      <c r="X8" t="n">
        <v>0.57</v>
      </c>
      <c r="Y8" t="n">
        <v>1</v>
      </c>
      <c r="Z8" t="n">
        <v>10</v>
      </c>
      <c r="AA8" t="n">
        <v>404.8551950886939</v>
      </c>
      <c r="AB8" t="n">
        <v>553.9407388709966</v>
      </c>
      <c r="AC8" t="n">
        <v>501.073412213858</v>
      </c>
      <c r="AD8" t="n">
        <v>404855.1950886939</v>
      </c>
      <c r="AE8" t="n">
        <v>553940.7388709966</v>
      </c>
      <c r="AF8" t="n">
        <v>5.281261415328773e-06</v>
      </c>
      <c r="AG8" t="n">
        <v>31</v>
      </c>
      <c r="AH8" t="n">
        <v>501073.412213858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8.7142</v>
      </c>
      <c r="E9" t="n">
        <v>11.48</v>
      </c>
      <c r="F9" t="n">
        <v>8</v>
      </c>
      <c r="G9" t="n">
        <v>17.78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97.66</v>
      </c>
      <c r="Q9" t="n">
        <v>968.3200000000001</v>
      </c>
      <c r="R9" t="n">
        <v>41.34</v>
      </c>
      <c r="S9" t="n">
        <v>23.91</v>
      </c>
      <c r="T9" t="n">
        <v>7858.53</v>
      </c>
      <c r="U9" t="n">
        <v>0.58</v>
      </c>
      <c r="V9" t="n">
        <v>0.85</v>
      </c>
      <c r="W9" t="n">
        <v>1.12</v>
      </c>
      <c r="X9" t="n">
        <v>0.51</v>
      </c>
      <c r="Y9" t="n">
        <v>1</v>
      </c>
      <c r="Z9" t="n">
        <v>10</v>
      </c>
      <c r="AA9" t="n">
        <v>391.9185787633895</v>
      </c>
      <c r="AB9" t="n">
        <v>536.2402896914824</v>
      </c>
      <c r="AC9" t="n">
        <v>485.0622690613001</v>
      </c>
      <c r="AD9" t="n">
        <v>391918.5787633895</v>
      </c>
      <c r="AE9" t="n">
        <v>536240.2896914824</v>
      </c>
      <c r="AF9" t="n">
        <v>5.361803528416577e-06</v>
      </c>
      <c r="AG9" t="n">
        <v>30</v>
      </c>
      <c r="AH9" t="n">
        <v>485062.2690613001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8.846500000000001</v>
      </c>
      <c r="E10" t="n">
        <v>11.3</v>
      </c>
      <c r="F10" t="n">
        <v>7.94</v>
      </c>
      <c r="G10" t="n">
        <v>19.85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95.73</v>
      </c>
      <c r="Q10" t="n">
        <v>968.45</v>
      </c>
      <c r="R10" t="n">
        <v>39.41</v>
      </c>
      <c r="S10" t="n">
        <v>23.91</v>
      </c>
      <c r="T10" t="n">
        <v>6908.67</v>
      </c>
      <c r="U10" t="n">
        <v>0.61</v>
      </c>
      <c r="V10" t="n">
        <v>0.85</v>
      </c>
      <c r="W10" t="n">
        <v>1.12</v>
      </c>
      <c r="X10" t="n">
        <v>0.45</v>
      </c>
      <c r="Y10" t="n">
        <v>1</v>
      </c>
      <c r="Z10" t="n">
        <v>10</v>
      </c>
      <c r="AA10" t="n">
        <v>389.0559866839778</v>
      </c>
      <c r="AB10" t="n">
        <v>532.323564919782</v>
      </c>
      <c r="AC10" t="n">
        <v>481.5193510046529</v>
      </c>
      <c r="AD10" t="n">
        <v>389055.9866839778</v>
      </c>
      <c r="AE10" t="n">
        <v>532323.564919782</v>
      </c>
      <c r="AF10" t="n">
        <v>5.443207054478581e-06</v>
      </c>
      <c r="AG10" t="n">
        <v>30</v>
      </c>
      <c r="AH10" t="n">
        <v>481519.3510046529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8.9399</v>
      </c>
      <c r="E11" t="n">
        <v>11.19</v>
      </c>
      <c r="F11" t="n">
        <v>7.9</v>
      </c>
      <c r="G11" t="n">
        <v>21.54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93.84</v>
      </c>
      <c r="Q11" t="n">
        <v>968.46</v>
      </c>
      <c r="R11" t="n">
        <v>38.38</v>
      </c>
      <c r="S11" t="n">
        <v>23.91</v>
      </c>
      <c r="T11" t="n">
        <v>6407.51</v>
      </c>
      <c r="U11" t="n">
        <v>0.62</v>
      </c>
      <c r="V11" t="n">
        <v>0.86</v>
      </c>
      <c r="W11" t="n">
        <v>1.11</v>
      </c>
      <c r="X11" t="n">
        <v>0.4</v>
      </c>
      <c r="Y11" t="n">
        <v>1</v>
      </c>
      <c r="Z11" t="n">
        <v>10</v>
      </c>
      <c r="AA11" t="n">
        <v>386.7748269589413</v>
      </c>
      <c r="AB11" t="n">
        <v>529.2023815463225</v>
      </c>
      <c r="AC11" t="n">
        <v>478.6960489917481</v>
      </c>
      <c r="AD11" t="n">
        <v>386774.8269589413</v>
      </c>
      <c r="AE11" t="n">
        <v>529202.3815463225</v>
      </c>
      <c r="AF11" t="n">
        <v>5.500675605757425e-06</v>
      </c>
      <c r="AG11" t="n">
        <v>30</v>
      </c>
      <c r="AH11" t="n">
        <v>478696.0489917481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9.023199999999999</v>
      </c>
      <c r="E12" t="n">
        <v>11.08</v>
      </c>
      <c r="F12" t="n">
        <v>7.87</v>
      </c>
      <c r="G12" t="n">
        <v>23.61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92.65000000000001</v>
      </c>
      <c r="Q12" t="n">
        <v>968.49</v>
      </c>
      <c r="R12" t="n">
        <v>37.3</v>
      </c>
      <c r="S12" t="n">
        <v>23.91</v>
      </c>
      <c r="T12" t="n">
        <v>5874.02</v>
      </c>
      <c r="U12" t="n">
        <v>0.64</v>
      </c>
      <c r="V12" t="n">
        <v>0.86</v>
      </c>
      <c r="W12" t="n">
        <v>1.11</v>
      </c>
      <c r="X12" t="n">
        <v>0.37</v>
      </c>
      <c r="Y12" t="n">
        <v>1</v>
      </c>
      <c r="Z12" t="n">
        <v>10</v>
      </c>
      <c r="AA12" t="n">
        <v>375.2391909729592</v>
      </c>
      <c r="AB12" t="n">
        <v>513.4188154739596</v>
      </c>
      <c r="AC12" t="n">
        <v>464.4188443129575</v>
      </c>
      <c r="AD12" t="n">
        <v>375239.1909729593</v>
      </c>
      <c r="AE12" t="n">
        <v>513418.8154739597</v>
      </c>
      <c r="AF12" t="n">
        <v>5.55192967772239e-06</v>
      </c>
      <c r="AG12" t="n">
        <v>29</v>
      </c>
      <c r="AH12" t="n">
        <v>464418.8443129575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9.079700000000001</v>
      </c>
      <c r="E13" t="n">
        <v>11.01</v>
      </c>
      <c r="F13" t="n">
        <v>7.84</v>
      </c>
      <c r="G13" t="n">
        <v>24.75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90.17</v>
      </c>
      <c r="Q13" t="n">
        <v>968.3200000000001</v>
      </c>
      <c r="R13" t="n">
        <v>36.44</v>
      </c>
      <c r="S13" t="n">
        <v>23.91</v>
      </c>
      <c r="T13" t="n">
        <v>5449.36</v>
      </c>
      <c r="U13" t="n">
        <v>0.66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373.0801739128152</v>
      </c>
      <c r="AB13" t="n">
        <v>510.4647530831602</v>
      </c>
      <c r="AC13" t="n">
        <v>461.7467134906835</v>
      </c>
      <c r="AD13" t="n">
        <v>373080.1739128152</v>
      </c>
      <c r="AE13" t="n">
        <v>510464.7530831603</v>
      </c>
      <c r="AF13" t="n">
        <v>5.586693844181221e-06</v>
      </c>
      <c r="AG13" t="n">
        <v>29</v>
      </c>
      <c r="AH13" t="n">
        <v>461746.7134906835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9.149800000000001</v>
      </c>
      <c r="E14" t="n">
        <v>10.93</v>
      </c>
      <c r="F14" t="n">
        <v>7.83</v>
      </c>
      <c r="G14" t="n">
        <v>27.63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15</v>
      </c>
      <c r="N14" t="n">
        <v>37.82</v>
      </c>
      <c r="O14" t="n">
        <v>23698.48</v>
      </c>
      <c r="P14" t="n">
        <v>88.70999999999999</v>
      </c>
      <c r="Q14" t="n">
        <v>968.39</v>
      </c>
      <c r="R14" t="n">
        <v>36.05</v>
      </c>
      <c r="S14" t="n">
        <v>23.91</v>
      </c>
      <c r="T14" t="n">
        <v>5265.22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371.5109382769681</v>
      </c>
      <c r="AB14" t="n">
        <v>508.317655656404</v>
      </c>
      <c r="AC14" t="n">
        <v>459.8045320288666</v>
      </c>
      <c r="AD14" t="n">
        <v>371510.9382769681</v>
      </c>
      <c r="AE14" t="n">
        <v>508317.655656404</v>
      </c>
      <c r="AF14" t="n">
        <v>5.629826022389433e-06</v>
      </c>
      <c r="AG14" t="n">
        <v>29</v>
      </c>
      <c r="AH14" t="n">
        <v>459804.5320288666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9.203200000000001</v>
      </c>
      <c r="E15" t="n">
        <v>10.87</v>
      </c>
      <c r="F15" t="n">
        <v>7.8</v>
      </c>
      <c r="G15" t="n">
        <v>29.26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14</v>
      </c>
      <c r="N15" t="n">
        <v>37.95</v>
      </c>
      <c r="O15" t="n">
        <v>23745.63</v>
      </c>
      <c r="P15" t="n">
        <v>87.44</v>
      </c>
      <c r="Q15" t="n">
        <v>968.49</v>
      </c>
      <c r="R15" t="n">
        <v>35.21</v>
      </c>
      <c r="S15" t="n">
        <v>23.91</v>
      </c>
      <c r="T15" t="n">
        <v>4852.76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370.1477672874077</v>
      </c>
      <c r="AB15" t="n">
        <v>506.4525049696279</v>
      </c>
      <c r="AC15" t="n">
        <v>458.1173887058808</v>
      </c>
      <c r="AD15" t="n">
        <v>370147.7672874077</v>
      </c>
      <c r="AE15" t="n">
        <v>506452.5049696278</v>
      </c>
      <c r="AF15" t="n">
        <v>5.662682774405389e-06</v>
      </c>
      <c r="AG15" t="n">
        <v>29</v>
      </c>
      <c r="AH15" t="n">
        <v>458117.3887058808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9.2605</v>
      </c>
      <c r="E16" t="n">
        <v>10.8</v>
      </c>
      <c r="F16" t="n">
        <v>7.77</v>
      </c>
      <c r="G16" t="n">
        <v>31.09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13</v>
      </c>
      <c r="N16" t="n">
        <v>38.08</v>
      </c>
      <c r="O16" t="n">
        <v>23792.83</v>
      </c>
      <c r="P16" t="n">
        <v>85.73</v>
      </c>
      <c r="Q16" t="n">
        <v>968.38</v>
      </c>
      <c r="R16" t="n">
        <v>34.28</v>
      </c>
      <c r="S16" t="n">
        <v>23.91</v>
      </c>
      <c r="T16" t="n">
        <v>4389.21</v>
      </c>
      <c r="U16" t="n">
        <v>0.7</v>
      </c>
      <c r="V16" t="n">
        <v>0.87</v>
      </c>
      <c r="W16" t="n">
        <v>1.1</v>
      </c>
      <c r="X16" t="n">
        <v>0.28</v>
      </c>
      <c r="Y16" t="n">
        <v>1</v>
      </c>
      <c r="Z16" t="n">
        <v>10</v>
      </c>
      <c r="AA16" t="n">
        <v>368.5072676158448</v>
      </c>
      <c r="AB16" t="n">
        <v>504.2079009452577</v>
      </c>
      <c r="AC16" t="n">
        <v>456.0870065392752</v>
      </c>
      <c r="AD16" t="n">
        <v>368507.2676158448</v>
      </c>
      <c r="AE16" t="n">
        <v>504207.9009452577</v>
      </c>
      <c r="AF16" t="n">
        <v>5.697939176849477e-06</v>
      </c>
      <c r="AG16" t="n">
        <v>29</v>
      </c>
      <c r="AH16" t="n">
        <v>456087.0065392752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9.304500000000001</v>
      </c>
      <c r="E17" t="n">
        <v>10.75</v>
      </c>
      <c r="F17" t="n">
        <v>7.76</v>
      </c>
      <c r="G17" t="n">
        <v>33.25</v>
      </c>
      <c r="H17" t="n">
        <v>0.44</v>
      </c>
      <c r="I17" t="n">
        <v>14</v>
      </c>
      <c r="J17" t="n">
        <v>191.4</v>
      </c>
      <c r="K17" t="n">
        <v>53.44</v>
      </c>
      <c r="L17" t="n">
        <v>4.75</v>
      </c>
      <c r="M17" t="n">
        <v>12</v>
      </c>
      <c r="N17" t="n">
        <v>38.22</v>
      </c>
      <c r="O17" t="n">
        <v>23840.07</v>
      </c>
      <c r="P17" t="n">
        <v>83.69</v>
      </c>
      <c r="Q17" t="n">
        <v>968.3200000000001</v>
      </c>
      <c r="R17" t="n">
        <v>33.77</v>
      </c>
      <c r="S17" t="n">
        <v>23.91</v>
      </c>
      <c r="T17" t="n">
        <v>4141.76</v>
      </c>
      <c r="U17" t="n">
        <v>0.71</v>
      </c>
      <c r="V17" t="n">
        <v>0.87</v>
      </c>
      <c r="W17" t="n">
        <v>1.1</v>
      </c>
      <c r="X17" t="n">
        <v>0.26</v>
      </c>
      <c r="Y17" t="n">
        <v>1</v>
      </c>
      <c r="Z17" t="n">
        <v>10</v>
      </c>
      <c r="AA17" t="n">
        <v>357.0249385937898</v>
      </c>
      <c r="AB17" t="n">
        <v>488.4972718126771</v>
      </c>
      <c r="AC17" t="n">
        <v>441.8757778011015</v>
      </c>
      <c r="AD17" t="n">
        <v>357024.9385937898</v>
      </c>
      <c r="AE17" t="n">
        <v>488497.2718126772</v>
      </c>
      <c r="AF17" t="n">
        <v>5.725012156038655e-06</v>
      </c>
      <c r="AG17" t="n">
        <v>28</v>
      </c>
      <c r="AH17" t="n">
        <v>441875.7778011016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9.3531</v>
      </c>
      <c r="E18" t="n">
        <v>10.69</v>
      </c>
      <c r="F18" t="n">
        <v>7.74</v>
      </c>
      <c r="G18" t="n">
        <v>35.72</v>
      </c>
      <c r="H18" t="n">
        <v>0.46</v>
      </c>
      <c r="I18" t="n">
        <v>13</v>
      </c>
      <c r="J18" t="n">
        <v>191.78</v>
      </c>
      <c r="K18" t="n">
        <v>53.44</v>
      </c>
      <c r="L18" t="n">
        <v>5</v>
      </c>
      <c r="M18" t="n">
        <v>10</v>
      </c>
      <c r="N18" t="n">
        <v>38.35</v>
      </c>
      <c r="O18" t="n">
        <v>23887.36</v>
      </c>
      <c r="P18" t="n">
        <v>82.40000000000001</v>
      </c>
      <c r="Q18" t="n">
        <v>968.34</v>
      </c>
      <c r="R18" t="n">
        <v>33.09</v>
      </c>
      <c r="S18" t="n">
        <v>23.91</v>
      </c>
      <c r="T18" t="n">
        <v>3807.32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355.7792023859643</v>
      </c>
      <c r="AB18" t="n">
        <v>486.7928005751277</v>
      </c>
      <c r="AC18" t="n">
        <v>440.3339789062234</v>
      </c>
      <c r="AD18" t="n">
        <v>355779.2023859643</v>
      </c>
      <c r="AE18" t="n">
        <v>486792.8005751277</v>
      </c>
      <c r="AF18" t="n">
        <v>5.754915492143063e-06</v>
      </c>
      <c r="AG18" t="n">
        <v>28</v>
      </c>
      <c r="AH18" t="n">
        <v>440333.9789062234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9.344799999999999</v>
      </c>
      <c r="E19" t="n">
        <v>10.7</v>
      </c>
      <c r="F19" t="n">
        <v>7.75</v>
      </c>
      <c r="G19" t="n">
        <v>35.76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80.61</v>
      </c>
      <c r="Q19" t="n">
        <v>968.41</v>
      </c>
      <c r="R19" t="n">
        <v>33.2</v>
      </c>
      <c r="S19" t="n">
        <v>23.91</v>
      </c>
      <c r="T19" t="n">
        <v>3860.5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354.8465468350416</v>
      </c>
      <c r="AB19" t="n">
        <v>485.5167001044962</v>
      </c>
      <c r="AC19" t="n">
        <v>439.1796676734907</v>
      </c>
      <c r="AD19" t="n">
        <v>354846.5468350416</v>
      </c>
      <c r="AE19" t="n">
        <v>485516.7001044962</v>
      </c>
      <c r="AF19" t="n">
        <v>5.749808543796013e-06</v>
      </c>
      <c r="AG19" t="n">
        <v>28</v>
      </c>
      <c r="AH19" t="n">
        <v>439179.6676734907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9.408300000000001</v>
      </c>
      <c r="E20" t="n">
        <v>10.63</v>
      </c>
      <c r="F20" t="n">
        <v>7.71</v>
      </c>
      <c r="G20" t="n">
        <v>38.57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4</v>
      </c>
      <c r="N20" t="n">
        <v>38.62</v>
      </c>
      <c r="O20" t="n">
        <v>23982.06</v>
      </c>
      <c r="P20" t="n">
        <v>79.81999999999999</v>
      </c>
      <c r="Q20" t="n">
        <v>968.3200000000001</v>
      </c>
      <c r="R20" t="n">
        <v>32.24</v>
      </c>
      <c r="S20" t="n">
        <v>23.91</v>
      </c>
      <c r="T20" t="n">
        <v>3385.33</v>
      </c>
      <c r="U20" t="n">
        <v>0.74</v>
      </c>
      <c r="V20" t="n">
        <v>0.88</v>
      </c>
      <c r="W20" t="n">
        <v>1.11</v>
      </c>
      <c r="X20" t="n">
        <v>0.22</v>
      </c>
      <c r="Y20" t="n">
        <v>1</v>
      </c>
      <c r="Z20" t="n">
        <v>10</v>
      </c>
      <c r="AA20" t="n">
        <v>353.706261153541</v>
      </c>
      <c r="AB20" t="n">
        <v>483.9565109292133</v>
      </c>
      <c r="AC20" t="n">
        <v>437.7683807633575</v>
      </c>
      <c r="AD20" t="n">
        <v>353706.261153541</v>
      </c>
      <c r="AE20" t="n">
        <v>483956.5109292133</v>
      </c>
      <c r="AF20" t="n">
        <v>5.78887977512585e-06</v>
      </c>
      <c r="AG20" t="n">
        <v>28</v>
      </c>
      <c r="AH20" t="n">
        <v>437768.3807633575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9.4024</v>
      </c>
      <c r="E21" t="n">
        <v>10.64</v>
      </c>
      <c r="F21" t="n">
        <v>7.72</v>
      </c>
      <c r="G21" t="n">
        <v>38.6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2</v>
      </c>
      <c r="N21" t="n">
        <v>38.75</v>
      </c>
      <c r="O21" t="n">
        <v>24029.48</v>
      </c>
      <c r="P21" t="n">
        <v>79.52</v>
      </c>
      <c r="Q21" t="n">
        <v>968.3200000000001</v>
      </c>
      <c r="R21" t="n">
        <v>32.34</v>
      </c>
      <c r="S21" t="n">
        <v>23.91</v>
      </c>
      <c r="T21" t="n">
        <v>3434.9</v>
      </c>
      <c r="U21" t="n">
        <v>0.74</v>
      </c>
      <c r="V21" t="n">
        <v>0.88</v>
      </c>
      <c r="W21" t="n">
        <v>1.11</v>
      </c>
      <c r="X21" t="n">
        <v>0.22</v>
      </c>
      <c r="Y21" t="n">
        <v>1</v>
      </c>
      <c r="Z21" t="n">
        <v>10</v>
      </c>
      <c r="AA21" t="n">
        <v>353.6203086633308</v>
      </c>
      <c r="AB21" t="n">
        <v>483.8389069401516</v>
      </c>
      <c r="AC21" t="n">
        <v>437.6620007339536</v>
      </c>
      <c r="AD21" t="n">
        <v>353620.3086633309</v>
      </c>
      <c r="AE21" t="n">
        <v>483838.9069401516</v>
      </c>
      <c r="AF21" t="n">
        <v>5.785249534734574e-06</v>
      </c>
      <c r="AG21" t="n">
        <v>28</v>
      </c>
      <c r="AH21" t="n">
        <v>437662.0007339536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9.3973</v>
      </c>
      <c r="E22" t="n">
        <v>10.64</v>
      </c>
      <c r="F22" t="n">
        <v>7.73</v>
      </c>
      <c r="G22" t="n">
        <v>38.63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0</v>
      </c>
      <c r="N22" t="n">
        <v>38.89</v>
      </c>
      <c r="O22" t="n">
        <v>24076.95</v>
      </c>
      <c r="P22" t="n">
        <v>79.48</v>
      </c>
      <c r="Q22" t="n">
        <v>968.3200000000001</v>
      </c>
      <c r="R22" t="n">
        <v>32.38</v>
      </c>
      <c r="S22" t="n">
        <v>23.91</v>
      </c>
      <c r="T22" t="n">
        <v>3456.63</v>
      </c>
      <c r="U22" t="n">
        <v>0.74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353.6783019370387</v>
      </c>
      <c r="AB22" t="n">
        <v>483.9182558957212</v>
      </c>
      <c r="AC22" t="n">
        <v>437.7337767365706</v>
      </c>
      <c r="AD22" t="n">
        <v>353678.3019370387</v>
      </c>
      <c r="AE22" t="n">
        <v>483918.2558957212</v>
      </c>
      <c r="AF22" t="n">
        <v>5.782111530328555e-06</v>
      </c>
      <c r="AG22" t="n">
        <v>28</v>
      </c>
      <c r="AH22" t="n">
        <v>437733.7767365706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8.2303</v>
      </c>
      <c r="E2" t="n">
        <v>12.15</v>
      </c>
      <c r="F2" t="n">
        <v>8.66</v>
      </c>
      <c r="G2" t="n">
        <v>8.800000000000001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80.59999999999999</v>
      </c>
      <c r="Q2" t="n">
        <v>968.62</v>
      </c>
      <c r="R2" t="n">
        <v>61.84</v>
      </c>
      <c r="S2" t="n">
        <v>23.91</v>
      </c>
      <c r="T2" t="n">
        <v>17952.11</v>
      </c>
      <c r="U2" t="n">
        <v>0.39</v>
      </c>
      <c r="V2" t="n">
        <v>0.78</v>
      </c>
      <c r="W2" t="n">
        <v>1.17</v>
      </c>
      <c r="X2" t="n">
        <v>1.16</v>
      </c>
      <c r="Y2" t="n">
        <v>1</v>
      </c>
      <c r="Z2" t="n">
        <v>10</v>
      </c>
      <c r="AA2" t="n">
        <v>393.4177328198507</v>
      </c>
      <c r="AB2" t="n">
        <v>538.2914984095418</v>
      </c>
      <c r="AC2" t="n">
        <v>486.9177132981974</v>
      </c>
      <c r="AD2" t="n">
        <v>393417.7328198507</v>
      </c>
      <c r="AE2" t="n">
        <v>538291.4984095418</v>
      </c>
      <c r="AF2" t="n">
        <v>6.313102478481803e-06</v>
      </c>
      <c r="AG2" t="n">
        <v>32</v>
      </c>
      <c r="AH2" t="n">
        <v>486917.7132981974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8.674099999999999</v>
      </c>
      <c r="E3" t="n">
        <v>11.53</v>
      </c>
      <c r="F3" t="n">
        <v>8.369999999999999</v>
      </c>
      <c r="G3" t="n">
        <v>11.16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75.76000000000001</v>
      </c>
      <c r="Q3" t="n">
        <v>968.49</v>
      </c>
      <c r="R3" t="n">
        <v>52.97</v>
      </c>
      <c r="S3" t="n">
        <v>23.91</v>
      </c>
      <c r="T3" t="n">
        <v>13584.56</v>
      </c>
      <c r="U3" t="n">
        <v>0.45</v>
      </c>
      <c r="V3" t="n">
        <v>0.8100000000000001</v>
      </c>
      <c r="W3" t="n">
        <v>1.15</v>
      </c>
      <c r="X3" t="n">
        <v>0.87</v>
      </c>
      <c r="Y3" t="n">
        <v>1</v>
      </c>
      <c r="Z3" t="n">
        <v>10</v>
      </c>
      <c r="AA3" t="n">
        <v>375.4294362673218</v>
      </c>
      <c r="AB3" t="n">
        <v>513.6791174787365</v>
      </c>
      <c r="AC3" t="n">
        <v>464.6543034597345</v>
      </c>
      <c r="AD3" t="n">
        <v>375429.4362673218</v>
      </c>
      <c r="AE3" t="n">
        <v>513679.1174787366</v>
      </c>
      <c r="AF3" t="n">
        <v>6.653522011178086e-06</v>
      </c>
      <c r="AG3" t="n">
        <v>31</v>
      </c>
      <c r="AH3" t="n">
        <v>464654.3034597345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8.199999999999999</v>
      </c>
      <c r="G4" t="n">
        <v>13.67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72.27</v>
      </c>
      <c r="Q4" t="n">
        <v>968.41</v>
      </c>
      <c r="R4" t="n">
        <v>47.39</v>
      </c>
      <c r="S4" t="n">
        <v>23.91</v>
      </c>
      <c r="T4" t="n">
        <v>10841.22</v>
      </c>
      <c r="U4" t="n">
        <v>0.5</v>
      </c>
      <c r="V4" t="n">
        <v>0.82</v>
      </c>
      <c r="W4" t="n">
        <v>1.15</v>
      </c>
      <c r="X4" t="n">
        <v>0.7</v>
      </c>
      <c r="Y4" t="n">
        <v>1</v>
      </c>
      <c r="Z4" t="n">
        <v>10</v>
      </c>
      <c r="AA4" t="n">
        <v>360.5946649742644</v>
      </c>
      <c r="AB4" t="n">
        <v>493.3815289316557</v>
      </c>
      <c r="AC4" t="n">
        <v>446.2938882757427</v>
      </c>
      <c r="AD4" t="n">
        <v>360594.6649742644</v>
      </c>
      <c r="AE4" t="n">
        <v>493381.5289316557</v>
      </c>
      <c r="AF4" t="n">
        <v>6.881797930354324e-06</v>
      </c>
      <c r="AG4" t="n">
        <v>30</v>
      </c>
      <c r="AH4" t="n">
        <v>446293.8882757427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9.222300000000001</v>
      </c>
      <c r="E5" t="n">
        <v>10.84</v>
      </c>
      <c r="F5" t="n">
        <v>8.07</v>
      </c>
      <c r="G5" t="n">
        <v>16.69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27</v>
      </c>
      <c r="N5" t="n">
        <v>16.86</v>
      </c>
      <c r="O5" t="n">
        <v>14665.62</v>
      </c>
      <c r="P5" t="n">
        <v>68.48</v>
      </c>
      <c r="Q5" t="n">
        <v>968.52</v>
      </c>
      <c r="R5" t="n">
        <v>43.42</v>
      </c>
      <c r="S5" t="n">
        <v>23.91</v>
      </c>
      <c r="T5" t="n">
        <v>8893.02</v>
      </c>
      <c r="U5" t="n">
        <v>0.55</v>
      </c>
      <c r="V5" t="n">
        <v>0.84</v>
      </c>
      <c r="W5" t="n">
        <v>1.13</v>
      </c>
      <c r="X5" t="n">
        <v>0.57</v>
      </c>
      <c r="Y5" t="n">
        <v>1</v>
      </c>
      <c r="Z5" t="n">
        <v>10</v>
      </c>
      <c r="AA5" t="n">
        <v>346.3847434183365</v>
      </c>
      <c r="AB5" t="n">
        <v>473.9388873613403</v>
      </c>
      <c r="AC5" t="n">
        <v>428.7068251289793</v>
      </c>
      <c r="AD5" t="n">
        <v>346384.7434183365</v>
      </c>
      <c r="AE5" t="n">
        <v>473938.8873613403</v>
      </c>
      <c r="AF5" t="n">
        <v>7.074022209069261e-06</v>
      </c>
      <c r="AG5" t="n">
        <v>29</v>
      </c>
      <c r="AH5" t="n">
        <v>428706.8251289793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9.385999999999999</v>
      </c>
      <c r="E6" t="n">
        <v>10.65</v>
      </c>
      <c r="F6" t="n">
        <v>7.97</v>
      </c>
      <c r="G6" t="n">
        <v>19.13</v>
      </c>
      <c r="H6" t="n">
        <v>0.3</v>
      </c>
      <c r="I6" t="n">
        <v>25</v>
      </c>
      <c r="J6" t="n">
        <v>117.34</v>
      </c>
      <c r="K6" t="n">
        <v>43.4</v>
      </c>
      <c r="L6" t="n">
        <v>2</v>
      </c>
      <c r="M6" t="n">
        <v>22</v>
      </c>
      <c r="N6" t="n">
        <v>16.94</v>
      </c>
      <c r="O6" t="n">
        <v>14705.49</v>
      </c>
      <c r="P6" t="n">
        <v>65.81999999999999</v>
      </c>
      <c r="Q6" t="n">
        <v>968.34</v>
      </c>
      <c r="R6" t="n">
        <v>40.58</v>
      </c>
      <c r="S6" t="n">
        <v>23.91</v>
      </c>
      <c r="T6" t="n">
        <v>7491.49</v>
      </c>
      <c r="U6" t="n">
        <v>0.59</v>
      </c>
      <c r="V6" t="n">
        <v>0.85</v>
      </c>
      <c r="W6" t="n">
        <v>1.12</v>
      </c>
      <c r="X6" t="n">
        <v>0.48</v>
      </c>
      <c r="Y6" t="n">
        <v>1</v>
      </c>
      <c r="Z6" t="n">
        <v>10</v>
      </c>
      <c r="AA6" t="n">
        <v>333.7439389909539</v>
      </c>
      <c r="AB6" t="n">
        <v>456.6431810708627</v>
      </c>
      <c r="AC6" t="n">
        <v>413.0617967721886</v>
      </c>
      <c r="AD6" t="n">
        <v>333743.9389909539</v>
      </c>
      <c r="AE6" t="n">
        <v>456643.1810708627</v>
      </c>
      <c r="AF6" t="n">
        <v>7.199589305739791e-06</v>
      </c>
      <c r="AG6" t="n">
        <v>28</v>
      </c>
      <c r="AH6" t="n">
        <v>413061.7967721886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9.5052</v>
      </c>
      <c r="E7" t="n">
        <v>10.52</v>
      </c>
      <c r="F7" t="n">
        <v>7.91</v>
      </c>
      <c r="G7" t="n">
        <v>21.57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18</v>
      </c>
      <c r="N7" t="n">
        <v>17.01</v>
      </c>
      <c r="O7" t="n">
        <v>14745.39</v>
      </c>
      <c r="P7" t="n">
        <v>62.81</v>
      </c>
      <c r="Q7" t="n">
        <v>968.33</v>
      </c>
      <c r="R7" t="n">
        <v>38.53</v>
      </c>
      <c r="S7" t="n">
        <v>23.91</v>
      </c>
      <c r="T7" t="n">
        <v>6480.43</v>
      </c>
      <c r="U7" t="n">
        <v>0.62</v>
      </c>
      <c r="V7" t="n">
        <v>0.85</v>
      </c>
      <c r="W7" t="n">
        <v>1.12</v>
      </c>
      <c r="X7" t="n">
        <v>0.41</v>
      </c>
      <c r="Y7" t="n">
        <v>1</v>
      </c>
      <c r="Z7" t="n">
        <v>10</v>
      </c>
      <c r="AA7" t="n">
        <v>331.0358013317544</v>
      </c>
      <c r="AB7" t="n">
        <v>452.9377876509445</v>
      </c>
      <c r="AC7" t="n">
        <v>409.7100408997152</v>
      </c>
      <c r="AD7" t="n">
        <v>331035.8013317544</v>
      </c>
      <c r="AE7" t="n">
        <v>452937.7876509445</v>
      </c>
      <c r="AF7" t="n">
        <v>7.291022402399091e-06</v>
      </c>
      <c r="AG7" t="n">
        <v>28</v>
      </c>
      <c r="AH7" t="n">
        <v>409710.0408997152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9.587</v>
      </c>
      <c r="E8" t="n">
        <v>10.43</v>
      </c>
      <c r="F8" t="n">
        <v>7.87</v>
      </c>
      <c r="G8" t="n">
        <v>23.61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8</v>
      </c>
      <c r="N8" t="n">
        <v>17.08</v>
      </c>
      <c r="O8" t="n">
        <v>14785.31</v>
      </c>
      <c r="P8" t="n">
        <v>60.96</v>
      </c>
      <c r="Q8" t="n">
        <v>968.42</v>
      </c>
      <c r="R8" t="n">
        <v>36.93</v>
      </c>
      <c r="S8" t="n">
        <v>23.91</v>
      </c>
      <c r="T8" t="n">
        <v>5692.91</v>
      </c>
      <c r="U8" t="n">
        <v>0.65</v>
      </c>
      <c r="V8" t="n">
        <v>0.86</v>
      </c>
      <c r="W8" t="n">
        <v>1.12</v>
      </c>
      <c r="X8" t="n">
        <v>0.37</v>
      </c>
      <c r="Y8" t="n">
        <v>1</v>
      </c>
      <c r="Z8" t="n">
        <v>10</v>
      </c>
      <c r="AA8" t="n">
        <v>329.3423609529314</v>
      </c>
      <c r="AB8" t="n">
        <v>450.620747815322</v>
      </c>
      <c r="AC8" t="n">
        <v>407.6141360940186</v>
      </c>
      <c r="AD8" t="n">
        <v>329342.3609529313</v>
      </c>
      <c r="AE8" t="n">
        <v>450620.747815322</v>
      </c>
      <c r="AF8" t="n">
        <v>7.353767597925355e-06</v>
      </c>
      <c r="AG8" t="n">
        <v>28</v>
      </c>
      <c r="AH8" t="n">
        <v>407614.1360940186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9.601000000000001</v>
      </c>
      <c r="E9" t="n">
        <v>10.42</v>
      </c>
      <c r="F9" t="n">
        <v>7.88</v>
      </c>
      <c r="G9" t="n">
        <v>24.88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</v>
      </c>
      <c r="N9" t="n">
        <v>17.16</v>
      </c>
      <c r="O9" t="n">
        <v>14825.26</v>
      </c>
      <c r="P9" t="n">
        <v>61.59</v>
      </c>
      <c r="Q9" t="n">
        <v>968.65</v>
      </c>
      <c r="R9" t="n">
        <v>37.02</v>
      </c>
      <c r="S9" t="n">
        <v>23.91</v>
      </c>
      <c r="T9" t="n">
        <v>5739.83</v>
      </c>
      <c r="U9" t="n">
        <v>0.65</v>
      </c>
      <c r="V9" t="n">
        <v>0.86</v>
      </c>
      <c r="W9" t="n">
        <v>1.13</v>
      </c>
      <c r="X9" t="n">
        <v>0.38</v>
      </c>
      <c r="Y9" t="n">
        <v>1</v>
      </c>
      <c r="Z9" t="n">
        <v>10</v>
      </c>
      <c r="AA9" t="n">
        <v>329.6443538461489</v>
      </c>
      <c r="AB9" t="n">
        <v>451.0339478148085</v>
      </c>
      <c r="AC9" t="n">
        <v>407.9879008654839</v>
      </c>
      <c r="AD9" t="n">
        <v>329644.3538461489</v>
      </c>
      <c r="AE9" t="n">
        <v>451033.9478148085</v>
      </c>
      <c r="AF9" t="n">
        <v>7.364506384445742e-06</v>
      </c>
      <c r="AG9" t="n">
        <v>28</v>
      </c>
      <c r="AH9" t="n">
        <v>407987.9008654839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9.5997</v>
      </c>
      <c r="E10" t="n">
        <v>10.42</v>
      </c>
      <c r="F10" t="n">
        <v>7.88</v>
      </c>
      <c r="G10" t="n">
        <v>24.88</v>
      </c>
      <c r="H10" t="n">
        <v>0.45</v>
      </c>
      <c r="I10" t="n">
        <v>19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61.78</v>
      </c>
      <c r="Q10" t="n">
        <v>968.65</v>
      </c>
      <c r="R10" t="n">
        <v>37.06</v>
      </c>
      <c r="S10" t="n">
        <v>23.91</v>
      </c>
      <c r="T10" t="n">
        <v>5760.22</v>
      </c>
      <c r="U10" t="n">
        <v>0.65</v>
      </c>
      <c r="V10" t="n">
        <v>0.86</v>
      </c>
      <c r="W10" t="n">
        <v>1.13</v>
      </c>
      <c r="X10" t="n">
        <v>0.38</v>
      </c>
      <c r="Y10" t="n">
        <v>1</v>
      </c>
      <c r="Z10" t="n">
        <v>10</v>
      </c>
      <c r="AA10" t="n">
        <v>329.7601077846238</v>
      </c>
      <c r="AB10" t="n">
        <v>451.1923274601331</v>
      </c>
      <c r="AC10" t="n">
        <v>408.131164979746</v>
      </c>
      <c r="AD10" t="n">
        <v>329760.1077846237</v>
      </c>
      <c r="AE10" t="n">
        <v>451192.3274601331</v>
      </c>
      <c r="AF10" t="n">
        <v>7.363509211411706e-06</v>
      </c>
      <c r="AG10" t="n">
        <v>28</v>
      </c>
      <c r="AH10" t="n">
        <v>408131.164979746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8.9146</v>
      </c>
      <c r="E2" t="n">
        <v>11.22</v>
      </c>
      <c r="F2" t="n">
        <v>8.41</v>
      </c>
      <c r="G2" t="n">
        <v>10.97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62.49</v>
      </c>
      <c r="Q2" t="n">
        <v>968.38</v>
      </c>
      <c r="R2" t="n">
        <v>54.22</v>
      </c>
      <c r="S2" t="n">
        <v>23.91</v>
      </c>
      <c r="T2" t="n">
        <v>14205.05</v>
      </c>
      <c r="U2" t="n">
        <v>0.44</v>
      </c>
      <c r="V2" t="n">
        <v>0.8</v>
      </c>
      <c r="W2" t="n">
        <v>1.15</v>
      </c>
      <c r="X2" t="n">
        <v>0.91</v>
      </c>
      <c r="Y2" t="n">
        <v>1</v>
      </c>
      <c r="Z2" t="n">
        <v>10</v>
      </c>
      <c r="AA2" t="n">
        <v>348.8243303302804</v>
      </c>
      <c r="AB2" t="n">
        <v>477.2768378012406</v>
      </c>
      <c r="AC2" t="n">
        <v>431.7262062637384</v>
      </c>
      <c r="AD2" t="n">
        <v>348824.3303302804</v>
      </c>
      <c r="AE2" t="n">
        <v>477276.8378012406</v>
      </c>
      <c r="AF2" t="n">
        <v>7.775277869116765e-06</v>
      </c>
      <c r="AG2" t="n">
        <v>30</v>
      </c>
      <c r="AH2" t="n">
        <v>431726.2062637384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9.3132</v>
      </c>
      <c r="E3" t="n">
        <v>10.74</v>
      </c>
      <c r="F3" t="n">
        <v>8.16</v>
      </c>
      <c r="G3" t="n">
        <v>14.39</v>
      </c>
      <c r="H3" t="n">
        <v>0.24</v>
      </c>
      <c r="I3" t="n">
        <v>34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57.61</v>
      </c>
      <c r="Q3" t="n">
        <v>968.36</v>
      </c>
      <c r="R3" t="n">
        <v>46.12</v>
      </c>
      <c r="S3" t="n">
        <v>23.91</v>
      </c>
      <c r="T3" t="n">
        <v>10214.08</v>
      </c>
      <c r="U3" t="n">
        <v>0.52</v>
      </c>
      <c r="V3" t="n">
        <v>0.83</v>
      </c>
      <c r="W3" t="n">
        <v>1.14</v>
      </c>
      <c r="X3" t="n">
        <v>0.66</v>
      </c>
      <c r="Y3" t="n">
        <v>1</v>
      </c>
      <c r="Z3" t="n">
        <v>10</v>
      </c>
      <c r="AA3" t="n">
        <v>323.5727202584288</v>
      </c>
      <c r="AB3" t="n">
        <v>442.7264708785206</v>
      </c>
      <c r="AC3" t="n">
        <v>400.4732778683783</v>
      </c>
      <c r="AD3" t="n">
        <v>323572.7202584288</v>
      </c>
      <c r="AE3" t="n">
        <v>442726.4708785206</v>
      </c>
      <c r="AF3" t="n">
        <v>8.122935168224964e-06</v>
      </c>
      <c r="AG3" t="n">
        <v>28</v>
      </c>
      <c r="AH3" t="n">
        <v>400473.2778683783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9.5097</v>
      </c>
      <c r="E4" t="n">
        <v>10.52</v>
      </c>
      <c r="F4" t="n">
        <v>8.050000000000001</v>
      </c>
      <c r="G4" t="n">
        <v>17.24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17</v>
      </c>
      <c r="N4" t="n">
        <v>11.43</v>
      </c>
      <c r="O4" t="n">
        <v>11393.43</v>
      </c>
      <c r="P4" t="n">
        <v>54.6</v>
      </c>
      <c r="Q4" t="n">
        <v>968.38</v>
      </c>
      <c r="R4" t="n">
        <v>42.4</v>
      </c>
      <c r="S4" t="n">
        <v>23.91</v>
      </c>
      <c r="T4" t="n">
        <v>8386.02</v>
      </c>
      <c r="U4" t="n">
        <v>0.5600000000000001</v>
      </c>
      <c r="V4" t="n">
        <v>0.84</v>
      </c>
      <c r="W4" t="n">
        <v>1.14</v>
      </c>
      <c r="X4" t="n">
        <v>0.55</v>
      </c>
      <c r="Y4" t="n">
        <v>1</v>
      </c>
      <c r="Z4" t="n">
        <v>10</v>
      </c>
      <c r="AA4" t="n">
        <v>320.3757476730519</v>
      </c>
      <c r="AB4" t="n">
        <v>438.3522319467318</v>
      </c>
      <c r="AC4" t="n">
        <v>396.5165101609564</v>
      </c>
      <c r="AD4" t="n">
        <v>320375.747673052</v>
      </c>
      <c r="AE4" t="n">
        <v>438352.2319467318</v>
      </c>
      <c r="AF4" t="n">
        <v>8.294321669165156e-06</v>
      </c>
      <c r="AG4" t="n">
        <v>28</v>
      </c>
      <c r="AH4" t="n">
        <v>396516.5101609564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9.569100000000001</v>
      </c>
      <c r="E5" t="n">
        <v>10.45</v>
      </c>
      <c r="F5" t="n">
        <v>8.02</v>
      </c>
      <c r="G5" t="n">
        <v>18.51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53.26</v>
      </c>
      <c r="Q5" t="n">
        <v>968.34</v>
      </c>
      <c r="R5" t="n">
        <v>41.08</v>
      </c>
      <c r="S5" t="n">
        <v>23.91</v>
      </c>
      <c r="T5" t="n">
        <v>7736.32</v>
      </c>
      <c r="U5" t="n">
        <v>0.58</v>
      </c>
      <c r="V5" t="n">
        <v>0.84</v>
      </c>
      <c r="W5" t="n">
        <v>1.15</v>
      </c>
      <c r="X5" t="n">
        <v>0.52</v>
      </c>
      <c r="Y5" t="n">
        <v>1</v>
      </c>
      <c r="Z5" t="n">
        <v>10</v>
      </c>
      <c r="AA5" t="n">
        <v>319.1994973596292</v>
      </c>
      <c r="AB5" t="n">
        <v>436.7428343754053</v>
      </c>
      <c r="AC5" t="n">
        <v>395.0607112350337</v>
      </c>
      <c r="AD5" t="n">
        <v>319199.4973596292</v>
      </c>
      <c r="AE5" t="n">
        <v>436742.8343754053</v>
      </c>
      <c r="AF5" t="n">
        <v>8.346130107617308e-06</v>
      </c>
      <c r="AG5" t="n">
        <v>28</v>
      </c>
      <c r="AH5" t="n">
        <v>395060.7112350337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9.5745</v>
      </c>
      <c r="E6" t="n">
        <v>10.44</v>
      </c>
      <c r="F6" t="n">
        <v>8.01</v>
      </c>
      <c r="G6" t="n">
        <v>18.49</v>
      </c>
      <c r="H6" t="n">
        <v>0.39</v>
      </c>
      <c r="I6" t="n">
        <v>26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53.27</v>
      </c>
      <c r="Q6" t="n">
        <v>968.34</v>
      </c>
      <c r="R6" t="n">
        <v>40.91</v>
      </c>
      <c r="S6" t="n">
        <v>23.91</v>
      </c>
      <c r="T6" t="n">
        <v>7652.33</v>
      </c>
      <c r="U6" t="n">
        <v>0.58</v>
      </c>
      <c r="V6" t="n">
        <v>0.84</v>
      </c>
      <c r="W6" t="n">
        <v>1.15</v>
      </c>
      <c r="X6" t="n">
        <v>0.52</v>
      </c>
      <c r="Y6" t="n">
        <v>1</v>
      </c>
      <c r="Z6" t="n">
        <v>10</v>
      </c>
      <c r="AA6" t="n">
        <v>319.1482721536682</v>
      </c>
      <c r="AB6" t="n">
        <v>436.6727457887129</v>
      </c>
      <c r="AC6" t="n">
        <v>394.9973118046852</v>
      </c>
      <c r="AD6" t="n">
        <v>319148.2721536682</v>
      </c>
      <c r="AE6" t="n">
        <v>436672.7457887129</v>
      </c>
      <c r="AF6" t="n">
        <v>8.350839965658412e-06</v>
      </c>
      <c r="AG6" t="n">
        <v>28</v>
      </c>
      <c r="AH6" t="n">
        <v>394997.3118046852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</row>
    <row r="25">
      <c r="A25" t="n">
        <v>0</v>
      </c>
      <c r="B25" t="n">
        <v>140</v>
      </c>
      <c r="C25" t="inlineStr">
        <is>
          <t xml:space="preserve">CONCLUIDO	</t>
        </is>
      </c>
      <c r="D25" t="n">
        <v>5.129</v>
      </c>
      <c r="E25" t="n">
        <v>19.5</v>
      </c>
      <c r="F25" t="n">
        <v>10.07</v>
      </c>
      <c r="G25" t="n">
        <v>4.83</v>
      </c>
      <c r="H25" t="n">
        <v>0.06</v>
      </c>
      <c r="I25" t="n">
        <v>125</v>
      </c>
      <c r="J25" t="n">
        <v>274.09</v>
      </c>
      <c r="K25" t="n">
        <v>60.56</v>
      </c>
      <c r="L25" t="n">
        <v>1</v>
      </c>
      <c r="M25" t="n">
        <v>123</v>
      </c>
      <c r="N25" t="n">
        <v>72.53</v>
      </c>
      <c r="O25" t="n">
        <v>34038.11</v>
      </c>
      <c r="P25" t="n">
        <v>172.53</v>
      </c>
      <c r="Q25" t="n">
        <v>968.8099999999999</v>
      </c>
      <c r="R25" t="n">
        <v>105.62</v>
      </c>
      <c r="S25" t="n">
        <v>23.91</v>
      </c>
      <c r="T25" t="n">
        <v>39509.34</v>
      </c>
      <c r="U25" t="n">
        <v>0.23</v>
      </c>
      <c r="V25" t="n">
        <v>0.67</v>
      </c>
      <c r="W25" t="n">
        <v>1.3</v>
      </c>
      <c r="X25" t="n">
        <v>2.57</v>
      </c>
      <c r="Y25" t="n">
        <v>1</v>
      </c>
      <c r="Z25" t="n">
        <v>10</v>
      </c>
    </row>
    <row r="26">
      <c r="A26" t="n">
        <v>1</v>
      </c>
      <c r="B26" t="n">
        <v>140</v>
      </c>
      <c r="C26" t="inlineStr">
        <is>
          <t xml:space="preserve">CONCLUIDO	</t>
        </is>
      </c>
      <c r="D26" t="n">
        <v>5.834</v>
      </c>
      <c r="E26" t="n">
        <v>17.14</v>
      </c>
      <c r="F26" t="n">
        <v>9.380000000000001</v>
      </c>
      <c r="G26" t="n">
        <v>6.05</v>
      </c>
      <c r="H26" t="n">
        <v>0.08</v>
      </c>
      <c r="I26" t="n">
        <v>93</v>
      </c>
      <c r="J26" t="n">
        <v>274.57</v>
      </c>
      <c r="K26" t="n">
        <v>60.56</v>
      </c>
      <c r="L26" t="n">
        <v>1.25</v>
      </c>
      <c r="M26" t="n">
        <v>91</v>
      </c>
      <c r="N26" t="n">
        <v>72.76000000000001</v>
      </c>
      <c r="O26" t="n">
        <v>34097.72</v>
      </c>
      <c r="P26" t="n">
        <v>160.03</v>
      </c>
      <c r="Q26" t="n">
        <v>968.54</v>
      </c>
      <c r="R26" t="n">
        <v>84.45999999999999</v>
      </c>
      <c r="S26" t="n">
        <v>23.91</v>
      </c>
      <c r="T26" t="n">
        <v>29093.41</v>
      </c>
      <c r="U26" t="n">
        <v>0.28</v>
      </c>
      <c r="V26" t="n">
        <v>0.72</v>
      </c>
      <c r="W26" t="n">
        <v>1.23</v>
      </c>
      <c r="X26" t="n">
        <v>1.88</v>
      </c>
      <c r="Y26" t="n">
        <v>1</v>
      </c>
      <c r="Z26" t="n">
        <v>10</v>
      </c>
    </row>
    <row r="27">
      <c r="A27" t="n">
        <v>2</v>
      </c>
      <c r="B27" t="n">
        <v>140</v>
      </c>
      <c r="C27" t="inlineStr">
        <is>
          <t xml:space="preserve">CONCLUIDO	</t>
        </is>
      </c>
      <c r="D27" t="n">
        <v>6.352</v>
      </c>
      <c r="E27" t="n">
        <v>15.74</v>
      </c>
      <c r="F27" t="n">
        <v>8.98</v>
      </c>
      <c r="G27" t="n">
        <v>7.28</v>
      </c>
      <c r="H27" t="n">
        <v>0.1</v>
      </c>
      <c r="I27" t="n">
        <v>74</v>
      </c>
      <c r="J27" t="n">
        <v>275.05</v>
      </c>
      <c r="K27" t="n">
        <v>60.56</v>
      </c>
      <c r="L27" t="n">
        <v>1.5</v>
      </c>
      <c r="M27" t="n">
        <v>72</v>
      </c>
      <c r="N27" t="n">
        <v>73</v>
      </c>
      <c r="O27" t="n">
        <v>34157.42</v>
      </c>
      <c r="P27" t="n">
        <v>152.31</v>
      </c>
      <c r="Q27" t="n">
        <v>968.48</v>
      </c>
      <c r="R27" t="n">
        <v>71.69</v>
      </c>
      <c r="S27" t="n">
        <v>23.91</v>
      </c>
      <c r="T27" t="n">
        <v>22800.04</v>
      </c>
      <c r="U27" t="n">
        <v>0.33</v>
      </c>
      <c r="V27" t="n">
        <v>0.75</v>
      </c>
      <c r="W27" t="n">
        <v>1.2</v>
      </c>
      <c r="X27" t="n">
        <v>1.48</v>
      </c>
      <c r="Y27" t="n">
        <v>1</v>
      </c>
      <c r="Z27" t="n">
        <v>10</v>
      </c>
    </row>
    <row r="28">
      <c r="A28" t="n">
        <v>3</v>
      </c>
      <c r="B28" t="n">
        <v>140</v>
      </c>
      <c r="C28" t="inlineStr">
        <is>
          <t xml:space="preserve">CONCLUIDO	</t>
        </is>
      </c>
      <c r="D28" t="n">
        <v>6.7174</v>
      </c>
      <c r="E28" t="n">
        <v>14.89</v>
      </c>
      <c r="F28" t="n">
        <v>8.75</v>
      </c>
      <c r="G28" t="n">
        <v>8.470000000000001</v>
      </c>
      <c r="H28" t="n">
        <v>0.11</v>
      </c>
      <c r="I28" t="n">
        <v>62</v>
      </c>
      <c r="J28" t="n">
        <v>275.54</v>
      </c>
      <c r="K28" t="n">
        <v>60.56</v>
      </c>
      <c r="L28" t="n">
        <v>1.75</v>
      </c>
      <c r="M28" t="n">
        <v>60</v>
      </c>
      <c r="N28" t="n">
        <v>73.23</v>
      </c>
      <c r="O28" t="n">
        <v>34217.22</v>
      </c>
      <c r="P28" t="n">
        <v>147.78</v>
      </c>
      <c r="Q28" t="n">
        <v>968.54</v>
      </c>
      <c r="R28" t="n">
        <v>64.48999999999999</v>
      </c>
      <c r="S28" t="n">
        <v>23.91</v>
      </c>
      <c r="T28" t="n">
        <v>19262.4</v>
      </c>
      <c r="U28" t="n">
        <v>0.37</v>
      </c>
      <c r="V28" t="n">
        <v>0.77</v>
      </c>
      <c r="W28" t="n">
        <v>1.18</v>
      </c>
      <c r="X28" t="n">
        <v>1.25</v>
      </c>
      <c r="Y28" t="n">
        <v>1</v>
      </c>
      <c r="Z28" t="n">
        <v>10</v>
      </c>
    </row>
    <row r="29">
      <c r="A29" t="n">
        <v>4</v>
      </c>
      <c r="B29" t="n">
        <v>140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8.539999999999999</v>
      </c>
      <c r="G29" t="n">
        <v>9.67</v>
      </c>
      <c r="H29" t="n">
        <v>0.13</v>
      </c>
      <c r="I29" t="n">
        <v>53</v>
      </c>
      <c r="J29" t="n">
        <v>276.02</v>
      </c>
      <c r="K29" t="n">
        <v>60.56</v>
      </c>
      <c r="L29" t="n">
        <v>2</v>
      </c>
      <c r="M29" t="n">
        <v>51</v>
      </c>
      <c r="N29" t="n">
        <v>73.47</v>
      </c>
      <c r="O29" t="n">
        <v>34277.1</v>
      </c>
      <c r="P29" t="n">
        <v>143.53</v>
      </c>
      <c r="Q29" t="n">
        <v>968.5</v>
      </c>
      <c r="R29" t="n">
        <v>58.13</v>
      </c>
      <c r="S29" t="n">
        <v>23.91</v>
      </c>
      <c r="T29" t="n">
        <v>16126.04</v>
      </c>
      <c r="U29" t="n">
        <v>0.41</v>
      </c>
      <c r="V29" t="n">
        <v>0.79</v>
      </c>
      <c r="W29" t="n">
        <v>1.17</v>
      </c>
      <c r="X29" t="n">
        <v>1.04</v>
      </c>
      <c r="Y29" t="n">
        <v>1</v>
      </c>
      <c r="Z29" t="n">
        <v>10</v>
      </c>
    </row>
    <row r="30">
      <c r="A30" t="n">
        <v>5</v>
      </c>
      <c r="B30" t="n">
        <v>140</v>
      </c>
      <c r="C30" t="inlineStr">
        <is>
          <t xml:space="preserve">CONCLUIDO	</t>
        </is>
      </c>
      <c r="D30" t="n">
        <v>7.2994</v>
      </c>
      <c r="E30" t="n">
        <v>13.7</v>
      </c>
      <c r="F30" t="n">
        <v>8.4</v>
      </c>
      <c r="G30" t="n">
        <v>10.95</v>
      </c>
      <c r="H30" t="n">
        <v>0.14</v>
      </c>
      <c r="I30" t="n">
        <v>46</v>
      </c>
      <c r="J30" t="n">
        <v>276.51</v>
      </c>
      <c r="K30" t="n">
        <v>60.56</v>
      </c>
      <c r="L30" t="n">
        <v>2.25</v>
      </c>
      <c r="M30" t="n">
        <v>44</v>
      </c>
      <c r="N30" t="n">
        <v>73.70999999999999</v>
      </c>
      <c r="O30" t="n">
        <v>34337.08</v>
      </c>
      <c r="P30" t="n">
        <v>140.32</v>
      </c>
      <c r="Q30" t="n">
        <v>968.52</v>
      </c>
      <c r="R30" t="n">
        <v>53.69</v>
      </c>
      <c r="S30" t="n">
        <v>23.91</v>
      </c>
      <c r="T30" t="n">
        <v>13940.62</v>
      </c>
      <c r="U30" t="n">
        <v>0.45</v>
      </c>
      <c r="V30" t="n">
        <v>0.8100000000000001</v>
      </c>
      <c r="W30" t="n">
        <v>1.15</v>
      </c>
      <c r="X30" t="n">
        <v>0.9</v>
      </c>
      <c r="Y30" t="n">
        <v>1</v>
      </c>
      <c r="Z30" t="n">
        <v>10</v>
      </c>
    </row>
    <row r="31">
      <c r="A31" t="n">
        <v>6</v>
      </c>
      <c r="B31" t="n">
        <v>140</v>
      </c>
      <c r="C31" t="inlineStr">
        <is>
          <t xml:space="preserve">CONCLUIDO	</t>
        </is>
      </c>
      <c r="D31" t="n">
        <v>7.4939</v>
      </c>
      <c r="E31" t="n">
        <v>13.34</v>
      </c>
      <c r="F31" t="n">
        <v>8.300000000000001</v>
      </c>
      <c r="G31" t="n">
        <v>12.15</v>
      </c>
      <c r="H31" t="n">
        <v>0.16</v>
      </c>
      <c r="I31" t="n">
        <v>41</v>
      </c>
      <c r="J31" t="n">
        <v>277</v>
      </c>
      <c r="K31" t="n">
        <v>60.56</v>
      </c>
      <c r="L31" t="n">
        <v>2.5</v>
      </c>
      <c r="M31" t="n">
        <v>39</v>
      </c>
      <c r="N31" t="n">
        <v>73.94</v>
      </c>
      <c r="O31" t="n">
        <v>34397.15</v>
      </c>
      <c r="P31" t="n">
        <v>138.09</v>
      </c>
      <c r="Q31" t="n">
        <v>968.34</v>
      </c>
      <c r="R31" t="n">
        <v>50.8</v>
      </c>
      <c r="S31" t="n">
        <v>23.91</v>
      </c>
      <c r="T31" t="n">
        <v>12519.97</v>
      </c>
      <c r="U31" t="n">
        <v>0.47</v>
      </c>
      <c r="V31" t="n">
        <v>0.8100000000000001</v>
      </c>
      <c r="W31" t="n">
        <v>1.15</v>
      </c>
      <c r="X31" t="n">
        <v>0.8100000000000001</v>
      </c>
      <c r="Y31" t="n">
        <v>1</v>
      </c>
      <c r="Z31" t="n">
        <v>10</v>
      </c>
    </row>
    <row r="32">
      <c r="A32" t="n">
        <v>7</v>
      </c>
      <c r="B32" t="n">
        <v>140</v>
      </c>
      <c r="C32" t="inlineStr">
        <is>
          <t xml:space="preserve">CONCLUIDO	</t>
        </is>
      </c>
      <c r="D32" t="n">
        <v>7.6623</v>
      </c>
      <c r="E32" t="n">
        <v>13.05</v>
      </c>
      <c r="F32" t="n">
        <v>8.220000000000001</v>
      </c>
      <c r="G32" t="n">
        <v>13.33</v>
      </c>
      <c r="H32" t="n">
        <v>0.18</v>
      </c>
      <c r="I32" t="n">
        <v>37</v>
      </c>
      <c r="J32" t="n">
        <v>277.48</v>
      </c>
      <c r="K32" t="n">
        <v>60.56</v>
      </c>
      <c r="L32" t="n">
        <v>2.75</v>
      </c>
      <c r="M32" t="n">
        <v>35</v>
      </c>
      <c r="N32" t="n">
        <v>74.18000000000001</v>
      </c>
      <c r="O32" t="n">
        <v>34457.31</v>
      </c>
      <c r="P32" t="n">
        <v>135.85</v>
      </c>
      <c r="Q32" t="n">
        <v>968.58</v>
      </c>
      <c r="R32" t="n">
        <v>47.88</v>
      </c>
      <c r="S32" t="n">
        <v>23.91</v>
      </c>
      <c r="T32" t="n">
        <v>11083.3</v>
      </c>
      <c r="U32" t="n">
        <v>0.5</v>
      </c>
      <c r="V32" t="n">
        <v>0.82</v>
      </c>
      <c r="W32" t="n">
        <v>1.15</v>
      </c>
      <c r="X32" t="n">
        <v>0.72</v>
      </c>
      <c r="Y32" t="n">
        <v>1</v>
      </c>
      <c r="Z32" t="n">
        <v>10</v>
      </c>
    </row>
    <row r="33">
      <c r="A33" t="n">
        <v>8</v>
      </c>
      <c r="B33" t="n">
        <v>140</v>
      </c>
      <c r="C33" t="inlineStr">
        <is>
          <t xml:space="preserve">CONCLUIDO	</t>
        </is>
      </c>
      <c r="D33" t="n">
        <v>7.8339</v>
      </c>
      <c r="E33" t="n">
        <v>12.76</v>
      </c>
      <c r="F33" t="n">
        <v>8.140000000000001</v>
      </c>
      <c r="G33" t="n">
        <v>14.8</v>
      </c>
      <c r="H33" t="n">
        <v>0.19</v>
      </c>
      <c r="I33" t="n">
        <v>33</v>
      </c>
      <c r="J33" t="n">
        <v>277.97</v>
      </c>
      <c r="K33" t="n">
        <v>60.56</v>
      </c>
      <c r="L33" t="n">
        <v>3</v>
      </c>
      <c r="M33" t="n">
        <v>31</v>
      </c>
      <c r="N33" t="n">
        <v>74.42</v>
      </c>
      <c r="O33" t="n">
        <v>34517.57</v>
      </c>
      <c r="P33" t="n">
        <v>133.94</v>
      </c>
      <c r="Q33" t="n">
        <v>968.4</v>
      </c>
      <c r="R33" t="n">
        <v>45.79</v>
      </c>
      <c r="S33" t="n">
        <v>23.91</v>
      </c>
      <c r="T33" t="n">
        <v>10057.89</v>
      </c>
      <c r="U33" t="n">
        <v>0.52</v>
      </c>
      <c r="V33" t="n">
        <v>0.83</v>
      </c>
      <c r="W33" t="n">
        <v>1.13</v>
      </c>
      <c r="X33" t="n">
        <v>0.64</v>
      </c>
      <c r="Y33" t="n">
        <v>1</v>
      </c>
      <c r="Z33" t="n">
        <v>10</v>
      </c>
    </row>
    <row r="34">
      <c r="A34" t="n">
        <v>9</v>
      </c>
      <c r="B34" t="n">
        <v>140</v>
      </c>
      <c r="C34" t="inlineStr">
        <is>
          <t xml:space="preserve">CONCLUIDO	</t>
        </is>
      </c>
      <c r="D34" t="n">
        <v>7.9189</v>
      </c>
      <c r="E34" t="n">
        <v>12.63</v>
      </c>
      <c r="F34" t="n">
        <v>8.109999999999999</v>
      </c>
      <c r="G34" t="n">
        <v>15.69</v>
      </c>
      <c r="H34" t="n">
        <v>0.21</v>
      </c>
      <c r="I34" t="n">
        <v>31</v>
      </c>
      <c r="J34" t="n">
        <v>278.46</v>
      </c>
      <c r="K34" t="n">
        <v>60.56</v>
      </c>
      <c r="L34" t="n">
        <v>3.25</v>
      </c>
      <c r="M34" t="n">
        <v>29</v>
      </c>
      <c r="N34" t="n">
        <v>74.66</v>
      </c>
      <c r="O34" t="n">
        <v>34577.92</v>
      </c>
      <c r="P34" t="n">
        <v>132.78</v>
      </c>
      <c r="Q34" t="n">
        <v>968.54</v>
      </c>
      <c r="R34" t="n">
        <v>44.51</v>
      </c>
      <c r="S34" t="n">
        <v>23.91</v>
      </c>
      <c r="T34" t="n">
        <v>9425.92</v>
      </c>
      <c r="U34" t="n">
        <v>0.54</v>
      </c>
      <c r="V34" t="n">
        <v>0.83</v>
      </c>
      <c r="W34" t="n">
        <v>1.13</v>
      </c>
      <c r="X34" t="n">
        <v>0.61</v>
      </c>
      <c r="Y34" t="n">
        <v>1</v>
      </c>
      <c r="Z34" t="n">
        <v>10</v>
      </c>
    </row>
    <row r="35">
      <c r="A35" t="n">
        <v>10</v>
      </c>
      <c r="B35" t="n">
        <v>140</v>
      </c>
      <c r="C35" t="inlineStr">
        <is>
          <t xml:space="preserve">CONCLUIDO	</t>
        </is>
      </c>
      <c r="D35" t="n">
        <v>8.072699999999999</v>
      </c>
      <c r="E35" t="n">
        <v>12.39</v>
      </c>
      <c r="F35" t="n">
        <v>8.02</v>
      </c>
      <c r="G35" t="n">
        <v>17.19</v>
      </c>
      <c r="H35" t="n">
        <v>0.22</v>
      </c>
      <c r="I35" t="n">
        <v>28</v>
      </c>
      <c r="J35" t="n">
        <v>278.95</v>
      </c>
      <c r="K35" t="n">
        <v>60.56</v>
      </c>
      <c r="L35" t="n">
        <v>3.5</v>
      </c>
      <c r="M35" t="n">
        <v>26</v>
      </c>
      <c r="N35" t="n">
        <v>74.90000000000001</v>
      </c>
      <c r="O35" t="n">
        <v>34638.36</v>
      </c>
      <c r="P35" t="n">
        <v>130.74</v>
      </c>
      <c r="Q35" t="n">
        <v>968.37</v>
      </c>
      <c r="R35" t="n">
        <v>42.04</v>
      </c>
      <c r="S35" t="n">
        <v>23.91</v>
      </c>
      <c r="T35" t="n">
        <v>8203.559999999999</v>
      </c>
      <c r="U35" t="n">
        <v>0.57</v>
      </c>
      <c r="V35" t="n">
        <v>0.84</v>
      </c>
      <c r="W35" t="n">
        <v>1.13</v>
      </c>
      <c r="X35" t="n">
        <v>0.53</v>
      </c>
      <c r="Y35" t="n">
        <v>1</v>
      </c>
      <c r="Z35" t="n">
        <v>10</v>
      </c>
    </row>
    <row r="36">
      <c r="A36" t="n">
        <v>11</v>
      </c>
      <c r="B36" t="n">
        <v>140</v>
      </c>
      <c r="C36" t="inlineStr">
        <is>
          <t xml:space="preserve">CONCLUIDO	</t>
        </is>
      </c>
      <c r="D36" t="n">
        <v>8.167</v>
      </c>
      <c r="E36" t="n">
        <v>12.24</v>
      </c>
      <c r="F36" t="n">
        <v>7.99</v>
      </c>
      <c r="G36" t="n">
        <v>18.43</v>
      </c>
      <c r="H36" t="n">
        <v>0.24</v>
      </c>
      <c r="I36" t="n">
        <v>26</v>
      </c>
      <c r="J36" t="n">
        <v>279.44</v>
      </c>
      <c r="K36" t="n">
        <v>60.56</v>
      </c>
      <c r="L36" t="n">
        <v>3.75</v>
      </c>
      <c r="M36" t="n">
        <v>24</v>
      </c>
      <c r="N36" t="n">
        <v>75.14</v>
      </c>
      <c r="O36" t="n">
        <v>34698.9</v>
      </c>
      <c r="P36" t="n">
        <v>129.17</v>
      </c>
      <c r="Q36" t="n">
        <v>968.4</v>
      </c>
      <c r="R36" t="n">
        <v>40.98</v>
      </c>
      <c r="S36" t="n">
        <v>23.91</v>
      </c>
      <c r="T36" t="n">
        <v>7683.74</v>
      </c>
      <c r="U36" t="n">
        <v>0.58</v>
      </c>
      <c r="V36" t="n">
        <v>0.85</v>
      </c>
      <c r="W36" t="n">
        <v>1.12</v>
      </c>
      <c r="X36" t="n">
        <v>0.49</v>
      </c>
      <c r="Y36" t="n">
        <v>1</v>
      </c>
      <c r="Z36" t="n">
        <v>10</v>
      </c>
    </row>
    <row r="37">
      <c r="A37" t="n">
        <v>12</v>
      </c>
      <c r="B37" t="n">
        <v>140</v>
      </c>
      <c r="C37" t="inlineStr">
        <is>
          <t xml:space="preserve">CONCLUIDO	</t>
        </is>
      </c>
      <c r="D37" t="n">
        <v>8.2719</v>
      </c>
      <c r="E37" t="n">
        <v>12.09</v>
      </c>
      <c r="F37" t="n">
        <v>7.93</v>
      </c>
      <c r="G37" t="n">
        <v>19.84</v>
      </c>
      <c r="H37" t="n">
        <v>0.25</v>
      </c>
      <c r="I37" t="n">
        <v>24</v>
      </c>
      <c r="J37" t="n">
        <v>279.94</v>
      </c>
      <c r="K37" t="n">
        <v>60.56</v>
      </c>
      <c r="L37" t="n">
        <v>4</v>
      </c>
      <c r="M37" t="n">
        <v>22</v>
      </c>
      <c r="N37" t="n">
        <v>75.38</v>
      </c>
      <c r="O37" t="n">
        <v>34759.54</v>
      </c>
      <c r="P37" t="n">
        <v>127.7</v>
      </c>
      <c r="Q37" t="n">
        <v>968.42</v>
      </c>
      <c r="R37" t="n">
        <v>39.34</v>
      </c>
      <c r="S37" t="n">
        <v>23.91</v>
      </c>
      <c r="T37" t="n">
        <v>6874.66</v>
      </c>
      <c r="U37" t="n">
        <v>0.61</v>
      </c>
      <c r="V37" t="n">
        <v>0.85</v>
      </c>
      <c r="W37" t="n">
        <v>1.11</v>
      </c>
      <c r="X37" t="n">
        <v>0.44</v>
      </c>
      <c r="Y37" t="n">
        <v>1</v>
      </c>
      <c r="Z37" t="n">
        <v>10</v>
      </c>
    </row>
    <row r="38">
      <c r="A38" t="n">
        <v>13</v>
      </c>
      <c r="B38" t="n">
        <v>140</v>
      </c>
      <c r="C38" t="inlineStr">
        <is>
          <t xml:space="preserve">CONCLUIDO	</t>
        </is>
      </c>
      <c r="D38" t="n">
        <v>8.3156</v>
      </c>
      <c r="E38" t="n">
        <v>12.03</v>
      </c>
      <c r="F38" t="n">
        <v>7.92</v>
      </c>
      <c r="G38" t="n">
        <v>20.67</v>
      </c>
      <c r="H38" t="n">
        <v>0.27</v>
      </c>
      <c r="I38" t="n">
        <v>23</v>
      </c>
      <c r="J38" t="n">
        <v>280.43</v>
      </c>
      <c r="K38" t="n">
        <v>60.56</v>
      </c>
      <c r="L38" t="n">
        <v>4.25</v>
      </c>
      <c r="M38" t="n">
        <v>21</v>
      </c>
      <c r="N38" t="n">
        <v>75.62</v>
      </c>
      <c r="O38" t="n">
        <v>34820.27</v>
      </c>
      <c r="P38" t="n">
        <v>126.87</v>
      </c>
      <c r="Q38" t="n">
        <v>968.42</v>
      </c>
      <c r="R38" t="n">
        <v>38.91</v>
      </c>
      <c r="S38" t="n">
        <v>23.91</v>
      </c>
      <c r="T38" t="n">
        <v>6664.57</v>
      </c>
      <c r="U38" t="n">
        <v>0.61</v>
      </c>
      <c r="V38" t="n">
        <v>0.85</v>
      </c>
      <c r="W38" t="n">
        <v>1.12</v>
      </c>
      <c r="X38" t="n">
        <v>0.43</v>
      </c>
      <c r="Y38" t="n">
        <v>1</v>
      </c>
      <c r="Z38" t="n">
        <v>10</v>
      </c>
    </row>
    <row r="39">
      <c r="A39" t="n">
        <v>14</v>
      </c>
      <c r="B39" t="n">
        <v>140</v>
      </c>
      <c r="C39" t="inlineStr">
        <is>
          <t xml:space="preserve">CONCLUIDO	</t>
        </is>
      </c>
      <c r="D39" t="n">
        <v>8.4063</v>
      </c>
      <c r="E39" t="n">
        <v>11.9</v>
      </c>
      <c r="F39" t="n">
        <v>7.9</v>
      </c>
      <c r="G39" t="n">
        <v>22.57</v>
      </c>
      <c r="H39" t="n">
        <v>0.29</v>
      </c>
      <c r="I39" t="n">
        <v>21</v>
      </c>
      <c r="J39" t="n">
        <v>280.92</v>
      </c>
      <c r="K39" t="n">
        <v>60.56</v>
      </c>
      <c r="L39" t="n">
        <v>4.5</v>
      </c>
      <c r="M39" t="n">
        <v>19</v>
      </c>
      <c r="N39" t="n">
        <v>75.87</v>
      </c>
      <c r="O39" t="n">
        <v>34881.09</v>
      </c>
      <c r="P39" t="n">
        <v>125.77</v>
      </c>
      <c r="Q39" t="n">
        <v>968.3200000000001</v>
      </c>
      <c r="R39" t="n">
        <v>38.14</v>
      </c>
      <c r="S39" t="n">
        <v>23.91</v>
      </c>
      <c r="T39" t="n">
        <v>6293.04</v>
      </c>
      <c r="U39" t="n">
        <v>0.63</v>
      </c>
      <c r="V39" t="n">
        <v>0.86</v>
      </c>
      <c r="W39" t="n">
        <v>1.11</v>
      </c>
      <c r="X39" t="n">
        <v>0.4</v>
      </c>
      <c r="Y39" t="n">
        <v>1</v>
      </c>
      <c r="Z39" t="n">
        <v>10</v>
      </c>
    </row>
    <row r="40">
      <c r="A40" t="n">
        <v>15</v>
      </c>
      <c r="B40" t="n">
        <v>140</v>
      </c>
      <c r="C40" t="inlineStr">
        <is>
          <t xml:space="preserve">CONCLUIDO	</t>
        </is>
      </c>
      <c r="D40" t="n">
        <v>8.464399999999999</v>
      </c>
      <c r="E40" t="n">
        <v>11.81</v>
      </c>
      <c r="F40" t="n">
        <v>7.87</v>
      </c>
      <c r="G40" t="n">
        <v>23.61</v>
      </c>
      <c r="H40" t="n">
        <v>0.3</v>
      </c>
      <c r="I40" t="n">
        <v>20</v>
      </c>
      <c r="J40" t="n">
        <v>281.41</v>
      </c>
      <c r="K40" t="n">
        <v>60.56</v>
      </c>
      <c r="L40" t="n">
        <v>4.75</v>
      </c>
      <c r="M40" t="n">
        <v>18</v>
      </c>
      <c r="N40" t="n">
        <v>76.11</v>
      </c>
      <c r="O40" t="n">
        <v>34942.02</v>
      </c>
      <c r="P40" t="n">
        <v>124.72</v>
      </c>
      <c r="Q40" t="n">
        <v>968.3200000000001</v>
      </c>
      <c r="R40" t="n">
        <v>37.28</v>
      </c>
      <c r="S40" t="n">
        <v>23.91</v>
      </c>
      <c r="T40" t="n">
        <v>5866.76</v>
      </c>
      <c r="U40" t="n">
        <v>0.64</v>
      </c>
      <c r="V40" t="n">
        <v>0.86</v>
      </c>
      <c r="W40" t="n">
        <v>1.11</v>
      </c>
      <c r="X40" t="n">
        <v>0.37</v>
      </c>
      <c r="Y40" t="n">
        <v>1</v>
      </c>
      <c r="Z40" t="n">
        <v>10</v>
      </c>
    </row>
    <row r="41">
      <c r="A41" t="n">
        <v>16</v>
      </c>
      <c r="B41" t="n">
        <v>140</v>
      </c>
      <c r="C41" t="inlineStr">
        <is>
          <t xml:space="preserve">CONCLUIDO	</t>
        </is>
      </c>
      <c r="D41" t="n">
        <v>8.5137</v>
      </c>
      <c r="E41" t="n">
        <v>11.75</v>
      </c>
      <c r="F41" t="n">
        <v>7.85</v>
      </c>
      <c r="G41" t="n">
        <v>24.8</v>
      </c>
      <c r="H41" t="n">
        <v>0.32</v>
      </c>
      <c r="I41" t="n">
        <v>19</v>
      </c>
      <c r="J41" t="n">
        <v>281.91</v>
      </c>
      <c r="K41" t="n">
        <v>60.56</v>
      </c>
      <c r="L41" t="n">
        <v>5</v>
      </c>
      <c r="M41" t="n">
        <v>17</v>
      </c>
      <c r="N41" t="n">
        <v>76.34999999999999</v>
      </c>
      <c r="O41" t="n">
        <v>35003.04</v>
      </c>
      <c r="P41" t="n">
        <v>123.32</v>
      </c>
      <c r="Q41" t="n">
        <v>968.46</v>
      </c>
      <c r="R41" t="n">
        <v>36.53</v>
      </c>
      <c r="S41" t="n">
        <v>23.91</v>
      </c>
      <c r="T41" t="n">
        <v>5497.71</v>
      </c>
      <c r="U41" t="n">
        <v>0.65</v>
      </c>
      <c r="V41" t="n">
        <v>0.86</v>
      </c>
      <c r="W41" t="n">
        <v>1.12</v>
      </c>
      <c r="X41" t="n">
        <v>0.36</v>
      </c>
      <c r="Y41" t="n">
        <v>1</v>
      </c>
      <c r="Z41" t="n">
        <v>10</v>
      </c>
    </row>
    <row r="42">
      <c r="A42" t="n">
        <v>17</v>
      </c>
      <c r="B42" t="n">
        <v>140</v>
      </c>
      <c r="C42" t="inlineStr">
        <is>
          <t xml:space="preserve">CONCLUIDO	</t>
        </is>
      </c>
      <c r="D42" t="n">
        <v>8.559200000000001</v>
      </c>
      <c r="E42" t="n">
        <v>11.68</v>
      </c>
      <c r="F42" t="n">
        <v>7.84</v>
      </c>
      <c r="G42" t="n">
        <v>26.14</v>
      </c>
      <c r="H42" t="n">
        <v>0.33</v>
      </c>
      <c r="I42" t="n">
        <v>18</v>
      </c>
      <c r="J42" t="n">
        <v>282.4</v>
      </c>
      <c r="K42" t="n">
        <v>60.56</v>
      </c>
      <c r="L42" t="n">
        <v>5.25</v>
      </c>
      <c r="M42" t="n">
        <v>16</v>
      </c>
      <c r="N42" t="n">
        <v>76.59999999999999</v>
      </c>
      <c r="O42" t="n">
        <v>35064.15</v>
      </c>
      <c r="P42" t="n">
        <v>122.48</v>
      </c>
      <c r="Q42" t="n">
        <v>968.3200000000001</v>
      </c>
      <c r="R42" t="n">
        <v>36.3</v>
      </c>
      <c r="S42" t="n">
        <v>23.91</v>
      </c>
      <c r="T42" t="n">
        <v>5386.66</v>
      </c>
      <c r="U42" t="n">
        <v>0.66</v>
      </c>
      <c r="V42" t="n">
        <v>0.86</v>
      </c>
      <c r="W42" t="n">
        <v>1.11</v>
      </c>
      <c r="X42" t="n">
        <v>0.35</v>
      </c>
      <c r="Y42" t="n">
        <v>1</v>
      </c>
      <c r="Z42" t="n">
        <v>10</v>
      </c>
    </row>
    <row r="43">
      <c r="A43" t="n">
        <v>18</v>
      </c>
      <c r="B43" t="n">
        <v>140</v>
      </c>
      <c r="C43" t="inlineStr">
        <is>
          <t xml:space="preserve">CONCLUIDO	</t>
        </is>
      </c>
      <c r="D43" t="n">
        <v>8.608499999999999</v>
      </c>
      <c r="E43" t="n">
        <v>11.62</v>
      </c>
      <c r="F43" t="n">
        <v>7.83</v>
      </c>
      <c r="G43" t="n">
        <v>27.63</v>
      </c>
      <c r="H43" t="n">
        <v>0.35</v>
      </c>
      <c r="I43" t="n">
        <v>17</v>
      </c>
      <c r="J43" t="n">
        <v>282.9</v>
      </c>
      <c r="K43" t="n">
        <v>60.56</v>
      </c>
      <c r="L43" t="n">
        <v>5.5</v>
      </c>
      <c r="M43" t="n">
        <v>15</v>
      </c>
      <c r="N43" t="n">
        <v>76.84999999999999</v>
      </c>
      <c r="O43" t="n">
        <v>35125.37</v>
      </c>
      <c r="P43" t="n">
        <v>121.38</v>
      </c>
      <c r="Q43" t="n">
        <v>968.48</v>
      </c>
      <c r="R43" t="n">
        <v>36</v>
      </c>
      <c r="S43" t="n">
        <v>23.91</v>
      </c>
      <c r="T43" t="n">
        <v>5241.99</v>
      </c>
      <c r="U43" t="n">
        <v>0.66</v>
      </c>
      <c r="V43" t="n">
        <v>0.86</v>
      </c>
      <c r="W43" t="n">
        <v>1.11</v>
      </c>
      <c r="X43" t="n">
        <v>0.33</v>
      </c>
      <c r="Y43" t="n">
        <v>1</v>
      </c>
      <c r="Z43" t="n">
        <v>10</v>
      </c>
    </row>
    <row r="44">
      <c r="A44" t="n">
        <v>19</v>
      </c>
      <c r="B44" t="n">
        <v>140</v>
      </c>
      <c r="C44" t="inlineStr">
        <is>
          <t xml:space="preserve">CONCLUIDO	</t>
        </is>
      </c>
      <c r="D44" t="n">
        <v>8.6701</v>
      </c>
      <c r="E44" t="n">
        <v>11.53</v>
      </c>
      <c r="F44" t="n">
        <v>7.8</v>
      </c>
      <c r="G44" t="n">
        <v>29.24</v>
      </c>
      <c r="H44" t="n">
        <v>0.36</v>
      </c>
      <c r="I44" t="n">
        <v>16</v>
      </c>
      <c r="J44" t="n">
        <v>283.4</v>
      </c>
      <c r="K44" t="n">
        <v>60.56</v>
      </c>
      <c r="L44" t="n">
        <v>5.75</v>
      </c>
      <c r="M44" t="n">
        <v>14</v>
      </c>
      <c r="N44" t="n">
        <v>77.09</v>
      </c>
      <c r="O44" t="n">
        <v>35186.68</v>
      </c>
      <c r="P44" t="n">
        <v>120.28</v>
      </c>
      <c r="Q44" t="n">
        <v>968.39</v>
      </c>
      <c r="R44" t="n">
        <v>34.96</v>
      </c>
      <c r="S44" t="n">
        <v>23.91</v>
      </c>
      <c r="T44" t="n">
        <v>4723.55</v>
      </c>
      <c r="U44" t="n">
        <v>0.68</v>
      </c>
      <c r="V44" t="n">
        <v>0.87</v>
      </c>
      <c r="W44" t="n">
        <v>1.11</v>
      </c>
      <c r="X44" t="n">
        <v>0.3</v>
      </c>
      <c r="Y44" t="n">
        <v>1</v>
      </c>
      <c r="Z44" t="n">
        <v>10</v>
      </c>
    </row>
    <row r="45">
      <c r="A45" t="n">
        <v>20</v>
      </c>
      <c r="B45" t="n">
        <v>140</v>
      </c>
      <c r="C45" t="inlineStr">
        <is>
          <t xml:space="preserve">CONCLUIDO	</t>
        </is>
      </c>
      <c r="D45" t="n">
        <v>8.6724</v>
      </c>
      <c r="E45" t="n">
        <v>11.53</v>
      </c>
      <c r="F45" t="n">
        <v>7.79</v>
      </c>
      <c r="G45" t="n">
        <v>29.23</v>
      </c>
      <c r="H45" t="n">
        <v>0.38</v>
      </c>
      <c r="I45" t="n">
        <v>16</v>
      </c>
      <c r="J45" t="n">
        <v>283.9</v>
      </c>
      <c r="K45" t="n">
        <v>60.56</v>
      </c>
      <c r="L45" t="n">
        <v>6</v>
      </c>
      <c r="M45" t="n">
        <v>14</v>
      </c>
      <c r="N45" t="n">
        <v>77.34</v>
      </c>
      <c r="O45" t="n">
        <v>35248.1</v>
      </c>
      <c r="P45" t="n">
        <v>119.58</v>
      </c>
      <c r="Q45" t="n">
        <v>968.42</v>
      </c>
      <c r="R45" t="n">
        <v>35.02</v>
      </c>
      <c r="S45" t="n">
        <v>23.91</v>
      </c>
      <c r="T45" t="n">
        <v>4756.38</v>
      </c>
      <c r="U45" t="n">
        <v>0.68</v>
      </c>
      <c r="V45" t="n">
        <v>0.87</v>
      </c>
      <c r="W45" t="n">
        <v>1.1</v>
      </c>
      <c r="X45" t="n">
        <v>0.3</v>
      </c>
      <c r="Y45" t="n">
        <v>1</v>
      </c>
      <c r="Z45" t="n">
        <v>10</v>
      </c>
    </row>
    <row r="46">
      <c r="A46" t="n">
        <v>21</v>
      </c>
      <c r="B46" t="n">
        <v>140</v>
      </c>
      <c r="C46" t="inlineStr">
        <is>
          <t xml:space="preserve">CONCLUIDO	</t>
        </is>
      </c>
      <c r="D46" t="n">
        <v>8.727499999999999</v>
      </c>
      <c r="E46" t="n">
        <v>11.46</v>
      </c>
      <c r="F46" t="n">
        <v>7.77</v>
      </c>
      <c r="G46" t="n">
        <v>31.09</v>
      </c>
      <c r="H46" t="n">
        <v>0.39</v>
      </c>
      <c r="I46" t="n">
        <v>15</v>
      </c>
      <c r="J46" t="n">
        <v>284.4</v>
      </c>
      <c r="K46" t="n">
        <v>60.56</v>
      </c>
      <c r="L46" t="n">
        <v>6.25</v>
      </c>
      <c r="M46" t="n">
        <v>13</v>
      </c>
      <c r="N46" t="n">
        <v>77.59</v>
      </c>
      <c r="O46" t="n">
        <v>35309.61</v>
      </c>
      <c r="P46" t="n">
        <v>118.52</v>
      </c>
      <c r="Q46" t="n">
        <v>968.3200000000001</v>
      </c>
      <c r="R46" t="n">
        <v>34.38</v>
      </c>
      <c r="S46" t="n">
        <v>23.91</v>
      </c>
      <c r="T46" t="n">
        <v>4440.13</v>
      </c>
      <c r="U46" t="n">
        <v>0.7</v>
      </c>
      <c r="V46" t="n">
        <v>0.87</v>
      </c>
      <c r="W46" t="n">
        <v>1.1</v>
      </c>
      <c r="X46" t="n">
        <v>0.28</v>
      </c>
      <c r="Y46" t="n">
        <v>1</v>
      </c>
      <c r="Z46" t="n">
        <v>10</v>
      </c>
    </row>
    <row r="47">
      <c r="A47" t="n">
        <v>22</v>
      </c>
      <c r="B47" t="n">
        <v>140</v>
      </c>
      <c r="C47" t="inlineStr">
        <is>
          <t xml:space="preserve">CONCLUIDO	</t>
        </is>
      </c>
      <c r="D47" t="n">
        <v>8.7852</v>
      </c>
      <c r="E47" t="n">
        <v>11.38</v>
      </c>
      <c r="F47" t="n">
        <v>7.75</v>
      </c>
      <c r="G47" t="n">
        <v>33.22</v>
      </c>
      <c r="H47" t="n">
        <v>0.41</v>
      </c>
      <c r="I47" t="n">
        <v>14</v>
      </c>
      <c r="J47" t="n">
        <v>284.89</v>
      </c>
      <c r="K47" t="n">
        <v>60.56</v>
      </c>
      <c r="L47" t="n">
        <v>6.5</v>
      </c>
      <c r="M47" t="n">
        <v>12</v>
      </c>
      <c r="N47" t="n">
        <v>77.84</v>
      </c>
      <c r="O47" t="n">
        <v>35371.22</v>
      </c>
      <c r="P47" t="n">
        <v>116.87</v>
      </c>
      <c r="Q47" t="n">
        <v>968.36</v>
      </c>
      <c r="R47" t="n">
        <v>33.44</v>
      </c>
      <c r="S47" t="n">
        <v>23.91</v>
      </c>
      <c r="T47" t="n">
        <v>3978.13</v>
      </c>
      <c r="U47" t="n">
        <v>0.71</v>
      </c>
      <c r="V47" t="n">
        <v>0.87</v>
      </c>
      <c r="W47" t="n">
        <v>1.11</v>
      </c>
      <c r="X47" t="n">
        <v>0.25</v>
      </c>
      <c r="Y47" t="n">
        <v>1</v>
      </c>
      <c r="Z47" t="n">
        <v>10</v>
      </c>
    </row>
    <row r="48">
      <c r="A48" t="n">
        <v>23</v>
      </c>
      <c r="B48" t="n">
        <v>140</v>
      </c>
      <c r="C48" t="inlineStr">
        <is>
          <t xml:space="preserve">CONCLUIDO	</t>
        </is>
      </c>
      <c r="D48" t="n">
        <v>8.7925</v>
      </c>
      <c r="E48" t="n">
        <v>11.37</v>
      </c>
      <c r="F48" t="n">
        <v>7.74</v>
      </c>
      <c r="G48" t="n">
        <v>33.18</v>
      </c>
      <c r="H48" t="n">
        <v>0.42</v>
      </c>
      <c r="I48" t="n">
        <v>14</v>
      </c>
      <c r="J48" t="n">
        <v>285.39</v>
      </c>
      <c r="K48" t="n">
        <v>60.56</v>
      </c>
      <c r="L48" t="n">
        <v>6.75</v>
      </c>
      <c r="M48" t="n">
        <v>12</v>
      </c>
      <c r="N48" t="n">
        <v>78.09</v>
      </c>
      <c r="O48" t="n">
        <v>35432.93</v>
      </c>
      <c r="P48" t="n">
        <v>116.53</v>
      </c>
      <c r="Q48" t="n">
        <v>968.37</v>
      </c>
      <c r="R48" t="n">
        <v>33.22</v>
      </c>
      <c r="S48" t="n">
        <v>23.91</v>
      </c>
      <c r="T48" t="n">
        <v>3868.39</v>
      </c>
      <c r="U48" t="n">
        <v>0.72</v>
      </c>
      <c r="V48" t="n">
        <v>0.87</v>
      </c>
      <c r="W48" t="n">
        <v>1.1</v>
      </c>
      <c r="X48" t="n">
        <v>0.24</v>
      </c>
      <c r="Y48" t="n">
        <v>1</v>
      </c>
      <c r="Z48" t="n">
        <v>10</v>
      </c>
    </row>
    <row r="49">
      <c r="A49" t="n">
        <v>24</v>
      </c>
      <c r="B49" t="n">
        <v>140</v>
      </c>
      <c r="C49" t="inlineStr">
        <is>
          <t xml:space="preserve">CONCLUIDO	</t>
        </is>
      </c>
      <c r="D49" t="n">
        <v>8.833299999999999</v>
      </c>
      <c r="E49" t="n">
        <v>11.32</v>
      </c>
      <c r="F49" t="n">
        <v>7.74</v>
      </c>
      <c r="G49" t="n">
        <v>35.73</v>
      </c>
      <c r="H49" t="n">
        <v>0.44</v>
      </c>
      <c r="I49" t="n">
        <v>13</v>
      </c>
      <c r="J49" t="n">
        <v>285.9</v>
      </c>
      <c r="K49" t="n">
        <v>60.56</v>
      </c>
      <c r="L49" t="n">
        <v>7</v>
      </c>
      <c r="M49" t="n">
        <v>11</v>
      </c>
      <c r="N49" t="n">
        <v>78.34</v>
      </c>
      <c r="O49" t="n">
        <v>35494.74</v>
      </c>
      <c r="P49" t="n">
        <v>115.7</v>
      </c>
      <c r="Q49" t="n">
        <v>968.4299999999999</v>
      </c>
      <c r="R49" t="n">
        <v>33.29</v>
      </c>
      <c r="S49" t="n">
        <v>23.91</v>
      </c>
      <c r="T49" t="n">
        <v>3904.79</v>
      </c>
      <c r="U49" t="n">
        <v>0.72</v>
      </c>
      <c r="V49" t="n">
        <v>0.87</v>
      </c>
      <c r="W49" t="n">
        <v>1.1</v>
      </c>
      <c r="X49" t="n">
        <v>0.24</v>
      </c>
      <c r="Y49" t="n">
        <v>1</v>
      </c>
      <c r="Z49" t="n">
        <v>10</v>
      </c>
    </row>
    <row r="50">
      <c r="A50" t="n">
        <v>25</v>
      </c>
      <c r="B50" t="n">
        <v>140</v>
      </c>
      <c r="C50" t="inlineStr">
        <is>
          <t xml:space="preserve">CONCLUIDO	</t>
        </is>
      </c>
      <c r="D50" t="n">
        <v>8.8346</v>
      </c>
      <c r="E50" t="n">
        <v>11.32</v>
      </c>
      <c r="F50" t="n">
        <v>7.74</v>
      </c>
      <c r="G50" t="n">
        <v>35.72</v>
      </c>
      <c r="H50" t="n">
        <v>0.45</v>
      </c>
      <c r="I50" t="n">
        <v>13</v>
      </c>
      <c r="J50" t="n">
        <v>286.4</v>
      </c>
      <c r="K50" t="n">
        <v>60.56</v>
      </c>
      <c r="L50" t="n">
        <v>7.25</v>
      </c>
      <c r="M50" t="n">
        <v>11</v>
      </c>
      <c r="N50" t="n">
        <v>78.59</v>
      </c>
      <c r="O50" t="n">
        <v>35556.78</v>
      </c>
      <c r="P50" t="n">
        <v>115.13</v>
      </c>
      <c r="Q50" t="n">
        <v>968.46</v>
      </c>
      <c r="R50" t="n">
        <v>33.15</v>
      </c>
      <c r="S50" t="n">
        <v>23.91</v>
      </c>
      <c r="T50" t="n">
        <v>3835.91</v>
      </c>
      <c r="U50" t="n">
        <v>0.72</v>
      </c>
      <c r="V50" t="n">
        <v>0.87</v>
      </c>
      <c r="W50" t="n">
        <v>1.1</v>
      </c>
      <c r="X50" t="n">
        <v>0.24</v>
      </c>
      <c r="Y50" t="n">
        <v>1</v>
      </c>
      <c r="Z50" t="n">
        <v>10</v>
      </c>
    </row>
    <row r="51">
      <c r="A51" t="n">
        <v>26</v>
      </c>
      <c r="B51" t="n">
        <v>140</v>
      </c>
      <c r="C51" t="inlineStr">
        <is>
          <t xml:space="preserve">CONCLUIDO	</t>
        </is>
      </c>
      <c r="D51" t="n">
        <v>8.898300000000001</v>
      </c>
      <c r="E51" t="n">
        <v>11.24</v>
      </c>
      <c r="F51" t="n">
        <v>7.71</v>
      </c>
      <c r="G51" t="n">
        <v>38.55</v>
      </c>
      <c r="H51" t="n">
        <v>0.47</v>
      </c>
      <c r="I51" t="n">
        <v>12</v>
      </c>
      <c r="J51" t="n">
        <v>286.9</v>
      </c>
      <c r="K51" t="n">
        <v>60.56</v>
      </c>
      <c r="L51" t="n">
        <v>7.5</v>
      </c>
      <c r="M51" t="n">
        <v>10</v>
      </c>
      <c r="N51" t="n">
        <v>78.84999999999999</v>
      </c>
      <c r="O51" t="n">
        <v>35618.8</v>
      </c>
      <c r="P51" t="n">
        <v>113.34</v>
      </c>
      <c r="Q51" t="n">
        <v>968.3200000000001</v>
      </c>
      <c r="R51" t="n">
        <v>32.38</v>
      </c>
      <c r="S51" t="n">
        <v>23.91</v>
      </c>
      <c r="T51" t="n">
        <v>3457.93</v>
      </c>
      <c r="U51" t="n">
        <v>0.74</v>
      </c>
      <c r="V51" t="n">
        <v>0.88</v>
      </c>
      <c r="W51" t="n">
        <v>1.1</v>
      </c>
      <c r="X51" t="n">
        <v>0.21</v>
      </c>
      <c r="Y51" t="n">
        <v>1</v>
      </c>
      <c r="Z51" t="n">
        <v>10</v>
      </c>
    </row>
    <row r="52">
      <c r="A52" t="n">
        <v>27</v>
      </c>
      <c r="B52" t="n">
        <v>140</v>
      </c>
      <c r="C52" t="inlineStr">
        <is>
          <t xml:space="preserve">CONCLUIDO	</t>
        </is>
      </c>
      <c r="D52" t="n">
        <v>8.8957</v>
      </c>
      <c r="E52" t="n">
        <v>11.24</v>
      </c>
      <c r="F52" t="n">
        <v>7.71</v>
      </c>
      <c r="G52" t="n">
        <v>38.57</v>
      </c>
      <c r="H52" t="n">
        <v>0.48</v>
      </c>
      <c r="I52" t="n">
        <v>12</v>
      </c>
      <c r="J52" t="n">
        <v>287.41</v>
      </c>
      <c r="K52" t="n">
        <v>60.56</v>
      </c>
      <c r="L52" t="n">
        <v>7.75</v>
      </c>
      <c r="M52" t="n">
        <v>10</v>
      </c>
      <c r="N52" t="n">
        <v>79.09999999999999</v>
      </c>
      <c r="O52" t="n">
        <v>35680.92</v>
      </c>
      <c r="P52" t="n">
        <v>112.39</v>
      </c>
      <c r="Q52" t="n">
        <v>968.35</v>
      </c>
      <c r="R52" t="n">
        <v>32.42</v>
      </c>
      <c r="S52" t="n">
        <v>23.91</v>
      </c>
      <c r="T52" t="n">
        <v>3475.23</v>
      </c>
      <c r="U52" t="n">
        <v>0.74</v>
      </c>
      <c r="V52" t="n">
        <v>0.88</v>
      </c>
      <c r="W52" t="n">
        <v>1.1</v>
      </c>
      <c r="X52" t="n">
        <v>0.22</v>
      </c>
      <c r="Y52" t="n">
        <v>1</v>
      </c>
      <c r="Z52" t="n">
        <v>10</v>
      </c>
    </row>
    <row r="53">
      <c r="A53" t="n">
        <v>28</v>
      </c>
      <c r="B53" t="n">
        <v>140</v>
      </c>
      <c r="C53" t="inlineStr">
        <is>
          <t xml:space="preserve">CONCLUIDO	</t>
        </is>
      </c>
      <c r="D53" t="n">
        <v>8.9534</v>
      </c>
      <c r="E53" t="n">
        <v>11.17</v>
      </c>
      <c r="F53" t="n">
        <v>7.69</v>
      </c>
      <c r="G53" t="n">
        <v>41.96</v>
      </c>
      <c r="H53" t="n">
        <v>0.49</v>
      </c>
      <c r="I53" t="n">
        <v>11</v>
      </c>
      <c r="J53" t="n">
        <v>287.91</v>
      </c>
      <c r="K53" t="n">
        <v>60.56</v>
      </c>
      <c r="L53" t="n">
        <v>8</v>
      </c>
      <c r="M53" t="n">
        <v>9</v>
      </c>
      <c r="N53" t="n">
        <v>79.36</v>
      </c>
      <c r="O53" t="n">
        <v>35743.15</v>
      </c>
      <c r="P53" t="n">
        <v>111.02</v>
      </c>
      <c r="Q53" t="n">
        <v>968.41</v>
      </c>
      <c r="R53" t="n">
        <v>31.83</v>
      </c>
      <c r="S53" t="n">
        <v>23.91</v>
      </c>
      <c r="T53" t="n">
        <v>3186.85</v>
      </c>
      <c r="U53" t="n">
        <v>0.75</v>
      </c>
      <c r="V53" t="n">
        <v>0.88</v>
      </c>
      <c r="W53" t="n">
        <v>1.1</v>
      </c>
      <c r="X53" t="n">
        <v>0.2</v>
      </c>
      <c r="Y53" t="n">
        <v>1</v>
      </c>
      <c r="Z53" t="n">
        <v>10</v>
      </c>
    </row>
    <row r="54">
      <c r="A54" t="n">
        <v>29</v>
      </c>
      <c r="B54" t="n">
        <v>140</v>
      </c>
      <c r="C54" t="inlineStr">
        <is>
          <t xml:space="preserve">CONCLUIDO	</t>
        </is>
      </c>
      <c r="D54" t="n">
        <v>8.9557</v>
      </c>
      <c r="E54" t="n">
        <v>11.17</v>
      </c>
      <c r="F54" t="n">
        <v>7.69</v>
      </c>
      <c r="G54" t="n">
        <v>41.95</v>
      </c>
      <c r="H54" t="n">
        <v>0.51</v>
      </c>
      <c r="I54" t="n">
        <v>11</v>
      </c>
      <c r="J54" t="n">
        <v>288.42</v>
      </c>
      <c r="K54" t="n">
        <v>60.56</v>
      </c>
      <c r="L54" t="n">
        <v>8.25</v>
      </c>
      <c r="M54" t="n">
        <v>9</v>
      </c>
      <c r="N54" t="n">
        <v>79.61</v>
      </c>
      <c r="O54" t="n">
        <v>35805.48</v>
      </c>
      <c r="P54" t="n">
        <v>110.6</v>
      </c>
      <c r="Q54" t="n">
        <v>968.41</v>
      </c>
      <c r="R54" t="n">
        <v>31.86</v>
      </c>
      <c r="S54" t="n">
        <v>23.91</v>
      </c>
      <c r="T54" t="n">
        <v>3201.66</v>
      </c>
      <c r="U54" t="n">
        <v>0.75</v>
      </c>
      <c r="V54" t="n">
        <v>0.88</v>
      </c>
      <c r="W54" t="n">
        <v>1.09</v>
      </c>
      <c r="X54" t="n">
        <v>0.19</v>
      </c>
      <c r="Y54" t="n">
        <v>1</v>
      </c>
      <c r="Z54" t="n">
        <v>10</v>
      </c>
    </row>
    <row r="55">
      <c r="A55" t="n">
        <v>30</v>
      </c>
      <c r="B55" t="n">
        <v>140</v>
      </c>
      <c r="C55" t="inlineStr">
        <is>
          <t xml:space="preserve">CONCLUIDO	</t>
        </is>
      </c>
      <c r="D55" t="n">
        <v>8.955399999999999</v>
      </c>
      <c r="E55" t="n">
        <v>11.17</v>
      </c>
      <c r="F55" t="n">
        <v>7.69</v>
      </c>
      <c r="G55" t="n">
        <v>41.95</v>
      </c>
      <c r="H55" t="n">
        <v>0.52</v>
      </c>
      <c r="I55" t="n">
        <v>11</v>
      </c>
      <c r="J55" t="n">
        <v>288.92</v>
      </c>
      <c r="K55" t="n">
        <v>60.56</v>
      </c>
      <c r="L55" t="n">
        <v>8.5</v>
      </c>
      <c r="M55" t="n">
        <v>9</v>
      </c>
      <c r="N55" t="n">
        <v>79.87</v>
      </c>
      <c r="O55" t="n">
        <v>35867.91</v>
      </c>
      <c r="P55" t="n">
        <v>109.57</v>
      </c>
      <c r="Q55" t="n">
        <v>968.3200000000001</v>
      </c>
      <c r="R55" t="n">
        <v>31.82</v>
      </c>
      <c r="S55" t="n">
        <v>23.91</v>
      </c>
      <c r="T55" t="n">
        <v>3181.02</v>
      </c>
      <c r="U55" t="n">
        <v>0.75</v>
      </c>
      <c r="V55" t="n">
        <v>0.88</v>
      </c>
      <c r="W55" t="n">
        <v>1.1</v>
      </c>
      <c r="X55" t="n">
        <v>0.19</v>
      </c>
      <c r="Y55" t="n">
        <v>1</v>
      </c>
      <c r="Z55" t="n">
        <v>10</v>
      </c>
    </row>
    <row r="56">
      <c r="A56" t="n">
        <v>31</v>
      </c>
      <c r="B56" t="n">
        <v>140</v>
      </c>
      <c r="C56" t="inlineStr">
        <is>
          <t xml:space="preserve">CONCLUIDO	</t>
        </is>
      </c>
      <c r="D56" t="n">
        <v>9.0122</v>
      </c>
      <c r="E56" t="n">
        <v>11.1</v>
      </c>
      <c r="F56" t="n">
        <v>7.67</v>
      </c>
      <c r="G56" t="n">
        <v>46.04</v>
      </c>
      <c r="H56" t="n">
        <v>0.54</v>
      </c>
      <c r="I56" t="n">
        <v>10</v>
      </c>
      <c r="J56" t="n">
        <v>289.43</v>
      </c>
      <c r="K56" t="n">
        <v>60.56</v>
      </c>
      <c r="L56" t="n">
        <v>8.75</v>
      </c>
      <c r="M56" t="n">
        <v>8</v>
      </c>
      <c r="N56" t="n">
        <v>80.12</v>
      </c>
      <c r="O56" t="n">
        <v>35930.44</v>
      </c>
      <c r="P56" t="n">
        <v>108.24</v>
      </c>
      <c r="Q56" t="n">
        <v>968.39</v>
      </c>
      <c r="R56" t="n">
        <v>31.16</v>
      </c>
      <c r="S56" t="n">
        <v>23.91</v>
      </c>
      <c r="T56" t="n">
        <v>2853.58</v>
      </c>
      <c r="U56" t="n">
        <v>0.77</v>
      </c>
      <c r="V56" t="n">
        <v>0.88</v>
      </c>
      <c r="W56" t="n">
        <v>1.1</v>
      </c>
      <c r="X56" t="n">
        <v>0.18</v>
      </c>
      <c r="Y56" t="n">
        <v>1</v>
      </c>
      <c r="Z56" t="n">
        <v>10</v>
      </c>
    </row>
    <row r="57">
      <c r="A57" t="n">
        <v>32</v>
      </c>
      <c r="B57" t="n">
        <v>140</v>
      </c>
      <c r="C57" t="inlineStr">
        <is>
          <t xml:space="preserve">CONCLUIDO	</t>
        </is>
      </c>
      <c r="D57" t="n">
        <v>9.015599999999999</v>
      </c>
      <c r="E57" t="n">
        <v>11.09</v>
      </c>
      <c r="F57" t="n">
        <v>7.67</v>
      </c>
      <c r="G57" t="n">
        <v>46.01</v>
      </c>
      <c r="H57" t="n">
        <v>0.55</v>
      </c>
      <c r="I57" t="n">
        <v>10</v>
      </c>
      <c r="J57" t="n">
        <v>289.94</v>
      </c>
      <c r="K57" t="n">
        <v>60.56</v>
      </c>
      <c r="L57" t="n">
        <v>9</v>
      </c>
      <c r="M57" t="n">
        <v>8</v>
      </c>
      <c r="N57" t="n">
        <v>80.38</v>
      </c>
      <c r="O57" t="n">
        <v>35993.08</v>
      </c>
      <c r="P57" t="n">
        <v>107.65</v>
      </c>
      <c r="Q57" t="n">
        <v>968.3200000000001</v>
      </c>
      <c r="R57" t="n">
        <v>30.99</v>
      </c>
      <c r="S57" t="n">
        <v>23.91</v>
      </c>
      <c r="T57" t="n">
        <v>2769.73</v>
      </c>
      <c r="U57" t="n">
        <v>0.77</v>
      </c>
      <c r="V57" t="n">
        <v>0.88</v>
      </c>
      <c r="W57" t="n">
        <v>1.1</v>
      </c>
      <c r="X57" t="n">
        <v>0.17</v>
      </c>
      <c r="Y57" t="n">
        <v>1</v>
      </c>
      <c r="Z57" t="n">
        <v>10</v>
      </c>
    </row>
    <row r="58">
      <c r="A58" t="n">
        <v>33</v>
      </c>
      <c r="B58" t="n">
        <v>140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7.66</v>
      </c>
      <c r="G58" t="n">
        <v>45.96</v>
      </c>
      <c r="H58" t="n">
        <v>0.57</v>
      </c>
      <c r="I58" t="n">
        <v>10</v>
      </c>
      <c r="J58" t="n">
        <v>290.45</v>
      </c>
      <c r="K58" t="n">
        <v>60.56</v>
      </c>
      <c r="L58" t="n">
        <v>9.25</v>
      </c>
      <c r="M58" t="n">
        <v>8</v>
      </c>
      <c r="N58" t="n">
        <v>80.64</v>
      </c>
      <c r="O58" t="n">
        <v>36055.83</v>
      </c>
      <c r="P58" t="n">
        <v>105.44</v>
      </c>
      <c r="Q58" t="n">
        <v>968.38</v>
      </c>
      <c r="R58" t="n">
        <v>30.79</v>
      </c>
      <c r="S58" t="n">
        <v>23.91</v>
      </c>
      <c r="T58" t="n">
        <v>2671.32</v>
      </c>
      <c r="U58" t="n">
        <v>0.78</v>
      </c>
      <c r="V58" t="n">
        <v>0.88</v>
      </c>
      <c r="W58" t="n">
        <v>1.09</v>
      </c>
      <c r="X58" t="n">
        <v>0.16</v>
      </c>
      <c r="Y58" t="n">
        <v>1</v>
      </c>
      <c r="Z58" t="n">
        <v>10</v>
      </c>
    </row>
    <row r="59">
      <c r="A59" t="n">
        <v>34</v>
      </c>
      <c r="B59" t="n">
        <v>140</v>
      </c>
      <c r="C59" t="inlineStr">
        <is>
          <t xml:space="preserve">CONCLUIDO	</t>
        </is>
      </c>
      <c r="D59" t="n">
        <v>9.0657</v>
      </c>
      <c r="E59" t="n">
        <v>11.03</v>
      </c>
      <c r="F59" t="n">
        <v>7.66</v>
      </c>
      <c r="G59" t="n">
        <v>51.06</v>
      </c>
      <c r="H59" t="n">
        <v>0.58</v>
      </c>
      <c r="I59" t="n">
        <v>9</v>
      </c>
      <c r="J59" t="n">
        <v>290.96</v>
      </c>
      <c r="K59" t="n">
        <v>60.56</v>
      </c>
      <c r="L59" t="n">
        <v>9.5</v>
      </c>
      <c r="M59" t="n">
        <v>7</v>
      </c>
      <c r="N59" t="n">
        <v>80.90000000000001</v>
      </c>
      <c r="O59" t="n">
        <v>36118.68</v>
      </c>
      <c r="P59" t="n">
        <v>104.73</v>
      </c>
      <c r="Q59" t="n">
        <v>968.3200000000001</v>
      </c>
      <c r="R59" t="n">
        <v>30.85</v>
      </c>
      <c r="S59" t="n">
        <v>23.91</v>
      </c>
      <c r="T59" t="n">
        <v>2703.45</v>
      </c>
      <c r="U59" t="n">
        <v>0.78</v>
      </c>
      <c r="V59" t="n">
        <v>0.88</v>
      </c>
      <c r="W59" t="n">
        <v>1.09</v>
      </c>
      <c r="X59" t="n">
        <v>0.16</v>
      </c>
      <c r="Y59" t="n">
        <v>1</v>
      </c>
      <c r="Z59" t="n">
        <v>10</v>
      </c>
    </row>
    <row r="60">
      <c r="A60" t="n">
        <v>35</v>
      </c>
      <c r="B60" t="n">
        <v>140</v>
      </c>
      <c r="C60" t="inlineStr">
        <is>
          <t xml:space="preserve">CONCLUIDO	</t>
        </is>
      </c>
      <c r="D60" t="n">
        <v>9.0671</v>
      </c>
      <c r="E60" t="n">
        <v>11.03</v>
      </c>
      <c r="F60" t="n">
        <v>7.66</v>
      </c>
      <c r="G60" t="n">
        <v>51.05</v>
      </c>
      <c r="H60" t="n">
        <v>0.6</v>
      </c>
      <c r="I60" t="n">
        <v>9</v>
      </c>
      <c r="J60" t="n">
        <v>291.47</v>
      </c>
      <c r="K60" t="n">
        <v>60.56</v>
      </c>
      <c r="L60" t="n">
        <v>9.75</v>
      </c>
      <c r="M60" t="n">
        <v>6</v>
      </c>
      <c r="N60" t="n">
        <v>81.16</v>
      </c>
      <c r="O60" t="n">
        <v>36181.64</v>
      </c>
      <c r="P60" t="n">
        <v>104.21</v>
      </c>
      <c r="Q60" t="n">
        <v>968.3200000000001</v>
      </c>
      <c r="R60" t="n">
        <v>30.59</v>
      </c>
      <c r="S60" t="n">
        <v>23.91</v>
      </c>
      <c r="T60" t="n">
        <v>2577.56</v>
      </c>
      <c r="U60" t="n">
        <v>0.78</v>
      </c>
      <c r="V60" t="n">
        <v>0.88</v>
      </c>
      <c r="W60" t="n">
        <v>1.1</v>
      </c>
      <c r="X60" t="n">
        <v>0.16</v>
      </c>
      <c r="Y60" t="n">
        <v>1</v>
      </c>
      <c r="Z60" t="n">
        <v>10</v>
      </c>
    </row>
    <row r="61">
      <c r="A61" t="n">
        <v>36</v>
      </c>
      <c r="B61" t="n">
        <v>140</v>
      </c>
      <c r="C61" t="inlineStr">
        <is>
          <t xml:space="preserve">CONCLUIDO	</t>
        </is>
      </c>
      <c r="D61" t="n">
        <v>9.069800000000001</v>
      </c>
      <c r="E61" t="n">
        <v>11.03</v>
      </c>
      <c r="F61" t="n">
        <v>7.65</v>
      </c>
      <c r="G61" t="n">
        <v>51.03</v>
      </c>
      <c r="H61" t="n">
        <v>0.61</v>
      </c>
      <c r="I61" t="n">
        <v>9</v>
      </c>
      <c r="J61" t="n">
        <v>291.98</v>
      </c>
      <c r="K61" t="n">
        <v>60.56</v>
      </c>
      <c r="L61" t="n">
        <v>10</v>
      </c>
      <c r="M61" t="n">
        <v>4</v>
      </c>
      <c r="N61" t="n">
        <v>81.42</v>
      </c>
      <c r="O61" t="n">
        <v>36244.71</v>
      </c>
      <c r="P61" t="n">
        <v>103.8</v>
      </c>
      <c r="Q61" t="n">
        <v>968.4</v>
      </c>
      <c r="R61" t="n">
        <v>30.49</v>
      </c>
      <c r="S61" t="n">
        <v>23.91</v>
      </c>
      <c r="T61" t="n">
        <v>2524.02</v>
      </c>
      <c r="U61" t="n">
        <v>0.78</v>
      </c>
      <c r="V61" t="n">
        <v>0.88</v>
      </c>
      <c r="W61" t="n">
        <v>1.1</v>
      </c>
      <c r="X61" t="n">
        <v>0.16</v>
      </c>
      <c r="Y61" t="n">
        <v>1</v>
      </c>
      <c r="Z61" t="n">
        <v>10</v>
      </c>
    </row>
    <row r="62">
      <c r="A62" t="n">
        <v>37</v>
      </c>
      <c r="B62" t="n">
        <v>140</v>
      </c>
      <c r="C62" t="inlineStr">
        <is>
          <t xml:space="preserve">CONCLUIDO	</t>
        </is>
      </c>
      <c r="D62" t="n">
        <v>9.0646</v>
      </c>
      <c r="E62" t="n">
        <v>11.03</v>
      </c>
      <c r="F62" t="n">
        <v>7.66</v>
      </c>
      <c r="G62" t="n">
        <v>51.07</v>
      </c>
      <c r="H62" t="n">
        <v>0.62</v>
      </c>
      <c r="I62" t="n">
        <v>9</v>
      </c>
      <c r="J62" t="n">
        <v>292.49</v>
      </c>
      <c r="K62" t="n">
        <v>60.56</v>
      </c>
      <c r="L62" t="n">
        <v>10.25</v>
      </c>
      <c r="M62" t="n">
        <v>4</v>
      </c>
      <c r="N62" t="n">
        <v>81.68000000000001</v>
      </c>
      <c r="O62" t="n">
        <v>36307.88</v>
      </c>
      <c r="P62" t="n">
        <v>103.81</v>
      </c>
      <c r="Q62" t="n">
        <v>968.48</v>
      </c>
      <c r="R62" t="n">
        <v>30.62</v>
      </c>
      <c r="S62" t="n">
        <v>23.91</v>
      </c>
      <c r="T62" t="n">
        <v>2591.08</v>
      </c>
      <c r="U62" t="n">
        <v>0.78</v>
      </c>
      <c r="V62" t="n">
        <v>0.88</v>
      </c>
      <c r="W62" t="n">
        <v>1.1</v>
      </c>
      <c r="X62" t="n">
        <v>0.16</v>
      </c>
      <c r="Y62" t="n">
        <v>1</v>
      </c>
      <c r="Z62" t="n">
        <v>10</v>
      </c>
    </row>
    <row r="63">
      <c r="A63" t="n">
        <v>38</v>
      </c>
      <c r="B63" t="n">
        <v>140</v>
      </c>
      <c r="C63" t="inlineStr">
        <is>
          <t xml:space="preserve">CONCLUIDO	</t>
        </is>
      </c>
      <c r="D63" t="n">
        <v>9.062099999999999</v>
      </c>
      <c r="E63" t="n">
        <v>11.04</v>
      </c>
      <c r="F63" t="n">
        <v>7.66</v>
      </c>
      <c r="G63" t="n">
        <v>51.09</v>
      </c>
      <c r="H63" t="n">
        <v>0.64</v>
      </c>
      <c r="I63" t="n">
        <v>9</v>
      </c>
      <c r="J63" t="n">
        <v>293</v>
      </c>
      <c r="K63" t="n">
        <v>60.56</v>
      </c>
      <c r="L63" t="n">
        <v>10.5</v>
      </c>
      <c r="M63" t="n">
        <v>2</v>
      </c>
      <c r="N63" t="n">
        <v>81.95</v>
      </c>
      <c r="O63" t="n">
        <v>36371.17</v>
      </c>
      <c r="P63" t="n">
        <v>103.11</v>
      </c>
      <c r="Q63" t="n">
        <v>968.4</v>
      </c>
      <c r="R63" t="n">
        <v>30.74</v>
      </c>
      <c r="S63" t="n">
        <v>23.91</v>
      </c>
      <c r="T63" t="n">
        <v>2652.43</v>
      </c>
      <c r="U63" t="n">
        <v>0.78</v>
      </c>
      <c r="V63" t="n">
        <v>0.88</v>
      </c>
      <c r="W63" t="n">
        <v>1.1</v>
      </c>
      <c r="X63" t="n">
        <v>0.17</v>
      </c>
      <c r="Y63" t="n">
        <v>1</v>
      </c>
      <c r="Z63" t="n">
        <v>10</v>
      </c>
    </row>
    <row r="64">
      <c r="A64" t="n">
        <v>39</v>
      </c>
      <c r="B64" t="n">
        <v>140</v>
      </c>
      <c r="C64" t="inlineStr">
        <is>
          <t xml:space="preserve">CONCLUIDO	</t>
        </is>
      </c>
      <c r="D64" t="n">
        <v>9.057700000000001</v>
      </c>
      <c r="E64" t="n">
        <v>11.04</v>
      </c>
      <c r="F64" t="n">
        <v>7.67</v>
      </c>
      <c r="G64" t="n">
        <v>51.13</v>
      </c>
      <c r="H64" t="n">
        <v>0.65</v>
      </c>
      <c r="I64" t="n">
        <v>9</v>
      </c>
      <c r="J64" t="n">
        <v>293.52</v>
      </c>
      <c r="K64" t="n">
        <v>60.56</v>
      </c>
      <c r="L64" t="n">
        <v>10.75</v>
      </c>
      <c r="M64" t="n">
        <v>2</v>
      </c>
      <c r="N64" t="n">
        <v>82.20999999999999</v>
      </c>
      <c r="O64" t="n">
        <v>36434.56</v>
      </c>
      <c r="P64" t="n">
        <v>102.72</v>
      </c>
      <c r="Q64" t="n">
        <v>968.4</v>
      </c>
      <c r="R64" t="n">
        <v>30.83</v>
      </c>
      <c r="S64" t="n">
        <v>23.91</v>
      </c>
      <c r="T64" t="n">
        <v>2696.21</v>
      </c>
      <c r="U64" t="n">
        <v>0.78</v>
      </c>
      <c r="V64" t="n">
        <v>0.88</v>
      </c>
      <c r="W64" t="n">
        <v>1.1</v>
      </c>
      <c r="X64" t="n">
        <v>0.17</v>
      </c>
      <c r="Y64" t="n">
        <v>1</v>
      </c>
      <c r="Z64" t="n">
        <v>10</v>
      </c>
    </row>
    <row r="65">
      <c r="A65" t="n">
        <v>40</v>
      </c>
      <c r="B65" t="n">
        <v>140</v>
      </c>
      <c r="C65" t="inlineStr">
        <is>
          <t xml:space="preserve">CONCLUIDO	</t>
        </is>
      </c>
      <c r="D65" t="n">
        <v>9.065300000000001</v>
      </c>
      <c r="E65" t="n">
        <v>11.03</v>
      </c>
      <c r="F65" t="n">
        <v>7.66</v>
      </c>
      <c r="G65" t="n">
        <v>51.07</v>
      </c>
      <c r="H65" t="n">
        <v>0.67</v>
      </c>
      <c r="I65" t="n">
        <v>9</v>
      </c>
      <c r="J65" t="n">
        <v>294.03</v>
      </c>
      <c r="K65" t="n">
        <v>60.56</v>
      </c>
      <c r="L65" t="n">
        <v>11</v>
      </c>
      <c r="M65" t="n">
        <v>2</v>
      </c>
      <c r="N65" t="n">
        <v>82.48</v>
      </c>
      <c r="O65" t="n">
        <v>36498.06</v>
      </c>
      <c r="P65" t="n">
        <v>102.24</v>
      </c>
      <c r="Q65" t="n">
        <v>968.4400000000001</v>
      </c>
      <c r="R65" t="n">
        <v>30.66</v>
      </c>
      <c r="S65" t="n">
        <v>23.91</v>
      </c>
      <c r="T65" t="n">
        <v>2610.12</v>
      </c>
      <c r="U65" t="n">
        <v>0.78</v>
      </c>
      <c r="V65" t="n">
        <v>0.88</v>
      </c>
      <c r="W65" t="n">
        <v>1.1</v>
      </c>
      <c r="X65" t="n">
        <v>0.16</v>
      </c>
      <c r="Y65" t="n">
        <v>1</v>
      </c>
      <c r="Z65" t="n">
        <v>10</v>
      </c>
    </row>
    <row r="66">
      <c r="A66" t="n">
        <v>41</v>
      </c>
      <c r="B66" t="n">
        <v>140</v>
      </c>
      <c r="C66" t="inlineStr">
        <is>
          <t xml:space="preserve">CONCLUIDO	</t>
        </is>
      </c>
      <c r="D66" t="n">
        <v>9.1243</v>
      </c>
      <c r="E66" t="n">
        <v>10.96</v>
      </c>
      <c r="F66" t="n">
        <v>7.64</v>
      </c>
      <c r="G66" t="n">
        <v>57.31</v>
      </c>
      <c r="H66" t="n">
        <v>0.68</v>
      </c>
      <c r="I66" t="n">
        <v>8</v>
      </c>
      <c r="J66" t="n">
        <v>294.55</v>
      </c>
      <c r="K66" t="n">
        <v>60.56</v>
      </c>
      <c r="L66" t="n">
        <v>11.25</v>
      </c>
      <c r="M66" t="n">
        <v>0</v>
      </c>
      <c r="N66" t="n">
        <v>82.73999999999999</v>
      </c>
      <c r="O66" t="n">
        <v>36561.67</v>
      </c>
      <c r="P66" t="n">
        <v>101.58</v>
      </c>
      <c r="Q66" t="n">
        <v>968.4</v>
      </c>
      <c r="R66" t="n">
        <v>29.92</v>
      </c>
      <c r="S66" t="n">
        <v>23.91</v>
      </c>
      <c r="T66" t="n">
        <v>2244.65</v>
      </c>
      <c r="U66" t="n">
        <v>0.8</v>
      </c>
      <c r="V66" t="n">
        <v>0.89</v>
      </c>
      <c r="W66" t="n">
        <v>1.1</v>
      </c>
      <c r="X66" t="n">
        <v>0.14</v>
      </c>
      <c r="Y66" t="n">
        <v>1</v>
      </c>
      <c r="Z66" t="n">
        <v>10</v>
      </c>
    </row>
    <row r="67">
      <c r="A67" t="n">
        <v>0</v>
      </c>
      <c r="B67" t="n">
        <v>40</v>
      </c>
      <c r="C67" t="inlineStr">
        <is>
          <t xml:space="preserve">CONCLUIDO	</t>
        </is>
      </c>
      <c r="D67" t="n">
        <v>8.9146</v>
      </c>
      <c r="E67" t="n">
        <v>11.22</v>
      </c>
      <c r="F67" t="n">
        <v>8.41</v>
      </c>
      <c r="G67" t="n">
        <v>10.97</v>
      </c>
      <c r="H67" t="n">
        <v>0.2</v>
      </c>
      <c r="I67" t="n">
        <v>46</v>
      </c>
      <c r="J67" t="n">
        <v>89.87</v>
      </c>
      <c r="K67" t="n">
        <v>37.55</v>
      </c>
      <c r="L67" t="n">
        <v>1</v>
      </c>
      <c r="M67" t="n">
        <v>44</v>
      </c>
      <c r="N67" t="n">
        <v>11.32</v>
      </c>
      <c r="O67" t="n">
        <v>11317.98</v>
      </c>
      <c r="P67" t="n">
        <v>62.49</v>
      </c>
      <c r="Q67" t="n">
        <v>968.38</v>
      </c>
      <c r="R67" t="n">
        <v>54.22</v>
      </c>
      <c r="S67" t="n">
        <v>23.91</v>
      </c>
      <c r="T67" t="n">
        <v>14205.05</v>
      </c>
      <c r="U67" t="n">
        <v>0.44</v>
      </c>
      <c r="V67" t="n">
        <v>0.8</v>
      </c>
      <c r="W67" t="n">
        <v>1.15</v>
      </c>
      <c r="X67" t="n">
        <v>0.91</v>
      </c>
      <c r="Y67" t="n">
        <v>1</v>
      </c>
      <c r="Z67" t="n">
        <v>10</v>
      </c>
    </row>
    <row r="68">
      <c r="A68" t="n">
        <v>1</v>
      </c>
      <c r="B68" t="n">
        <v>40</v>
      </c>
      <c r="C68" t="inlineStr">
        <is>
          <t xml:space="preserve">CONCLUIDO	</t>
        </is>
      </c>
      <c r="D68" t="n">
        <v>9.3132</v>
      </c>
      <c r="E68" t="n">
        <v>10.74</v>
      </c>
      <c r="F68" t="n">
        <v>8.16</v>
      </c>
      <c r="G68" t="n">
        <v>14.39</v>
      </c>
      <c r="H68" t="n">
        <v>0.24</v>
      </c>
      <c r="I68" t="n">
        <v>34</v>
      </c>
      <c r="J68" t="n">
        <v>90.18000000000001</v>
      </c>
      <c r="K68" t="n">
        <v>37.55</v>
      </c>
      <c r="L68" t="n">
        <v>1.25</v>
      </c>
      <c r="M68" t="n">
        <v>31</v>
      </c>
      <c r="N68" t="n">
        <v>11.37</v>
      </c>
      <c r="O68" t="n">
        <v>11355.7</v>
      </c>
      <c r="P68" t="n">
        <v>57.61</v>
      </c>
      <c r="Q68" t="n">
        <v>968.36</v>
      </c>
      <c r="R68" t="n">
        <v>46.12</v>
      </c>
      <c r="S68" t="n">
        <v>23.91</v>
      </c>
      <c r="T68" t="n">
        <v>10214.08</v>
      </c>
      <c r="U68" t="n">
        <v>0.52</v>
      </c>
      <c r="V68" t="n">
        <v>0.83</v>
      </c>
      <c r="W68" t="n">
        <v>1.14</v>
      </c>
      <c r="X68" t="n">
        <v>0.66</v>
      </c>
      <c r="Y68" t="n">
        <v>1</v>
      </c>
      <c r="Z68" t="n">
        <v>10</v>
      </c>
    </row>
    <row r="69">
      <c r="A69" t="n">
        <v>2</v>
      </c>
      <c r="B69" t="n">
        <v>40</v>
      </c>
      <c r="C69" t="inlineStr">
        <is>
          <t xml:space="preserve">CONCLUIDO	</t>
        </is>
      </c>
      <c r="D69" t="n">
        <v>9.5097</v>
      </c>
      <c r="E69" t="n">
        <v>10.52</v>
      </c>
      <c r="F69" t="n">
        <v>8.050000000000001</v>
      </c>
      <c r="G69" t="n">
        <v>17.24</v>
      </c>
      <c r="H69" t="n">
        <v>0.29</v>
      </c>
      <c r="I69" t="n">
        <v>28</v>
      </c>
      <c r="J69" t="n">
        <v>90.48</v>
      </c>
      <c r="K69" t="n">
        <v>37.55</v>
      </c>
      <c r="L69" t="n">
        <v>1.5</v>
      </c>
      <c r="M69" t="n">
        <v>17</v>
      </c>
      <c r="N69" t="n">
        <v>11.43</v>
      </c>
      <c r="O69" t="n">
        <v>11393.43</v>
      </c>
      <c r="P69" t="n">
        <v>54.6</v>
      </c>
      <c r="Q69" t="n">
        <v>968.38</v>
      </c>
      <c r="R69" t="n">
        <v>42.4</v>
      </c>
      <c r="S69" t="n">
        <v>23.91</v>
      </c>
      <c r="T69" t="n">
        <v>8386.02</v>
      </c>
      <c r="U69" t="n">
        <v>0.5600000000000001</v>
      </c>
      <c r="V69" t="n">
        <v>0.84</v>
      </c>
      <c r="W69" t="n">
        <v>1.14</v>
      </c>
      <c r="X69" t="n">
        <v>0.55</v>
      </c>
      <c r="Y69" t="n">
        <v>1</v>
      </c>
      <c r="Z69" t="n">
        <v>10</v>
      </c>
    </row>
    <row r="70">
      <c r="A70" t="n">
        <v>3</v>
      </c>
      <c r="B70" t="n">
        <v>40</v>
      </c>
      <c r="C70" t="inlineStr">
        <is>
          <t xml:space="preserve">CONCLUIDO	</t>
        </is>
      </c>
      <c r="D70" t="n">
        <v>9.569100000000001</v>
      </c>
      <c r="E70" t="n">
        <v>10.45</v>
      </c>
      <c r="F70" t="n">
        <v>8.02</v>
      </c>
      <c r="G70" t="n">
        <v>18.51</v>
      </c>
      <c r="H70" t="n">
        <v>0.34</v>
      </c>
      <c r="I70" t="n">
        <v>26</v>
      </c>
      <c r="J70" t="n">
        <v>90.79000000000001</v>
      </c>
      <c r="K70" t="n">
        <v>37.55</v>
      </c>
      <c r="L70" t="n">
        <v>1.75</v>
      </c>
      <c r="M70" t="n">
        <v>2</v>
      </c>
      <c r="N70" t="n">
        <v>11.49</v>
      </c>
      <c r="O70" t="n">
        <v>11431.19</v>
      </c>
      <c r="P70" t="n">
        <v>53.26</v>
      </c>
      <c r="Q70" t="n">
        <v>968.34</v>
      </c>
      <c r="R70" t="n">
        <v>41.08</v>
      </c>
      <c r="S70" t="n">
        <v>23.91</v>
      </c>
      <c r="T70" t="n">
        <v>7736.32</v>
      </c>
      <c r="U70" t="n">
        <v>0.58</v>
      </c>
      <c r="V70" t="n">
        <v>0.84</v>
      </c>
      <c r="W70" t="n">
        <v>1.15</v>
      </c>
      <c r="X70" t="n">
        <v>0.52</v>
      </c>
      <c r="Y70" t="n">
        <v>1</v>
      </c>
      <c r="Z70" t="n">
        <v>10</v>
      </c>
    </row>
    <row r="71">
      <c r="A71" t="n">
        <v>4</v>
      </c>
      <c r="B71" t="n">
        <v>40</v>
      </c>
      <c r="C71" t="inlineStr">
        <is>
          <t xml:space="preserve">CONCLUIDO	</t>
        </is>
      </c>
      <c r="D71" t="n">
        <v>9.5745</v>
      </c>
      <c r="E71" t="n">
        <v>10.44</v>
      </c>
      <c r="F71" t="n">
        <v>8.01</v>
      </c>
      <c r="G71" t="n">
        <v>18.49</v>
      </c>
      <c r="H71" t="n">
        <v>0.39</v>
      </c>
      <c r="I71" t="n">
        <v>26</v>
      </c>
      <c r="J71" t="n">
        <v>91.09999999999999</v>
      </c>
      <c r="K71" t="n">
        <v>37.55</v>
      </c>
      <c r="L71" t="n">
        <v>2</v>
      </c>
      <c r="M71" t="n">
        <v>0</v>
      </c>
      <c r="N71" t="n">
        <v>11.54</v>
      </c>
      <c r="O71" t="n">
        <v>11468.97</v>
      </c>
      <c r="P71" t="n">
        <v>53.27</v>
      </c>
      <c r="Q71" t="n">
        <v>968.34</v>
      </c>
      <c r="R71" t="n">
        <v>40.91</v>
      </c>
      <c r="S71" t="n">
        <v>23.91</v>
      </c>
      <c r="T71" t="n">
        <v>7652.33</v>
      </c>
      <c r="U71" t="n">
        <v>0.58</v>
      </c>
      <c r="V71" t="n">
        <v>0.84</v>
      </c>
      <c r="W71" t="n">
        <v>1.15</v>
      </c>
      <c r="X71" t="n">
        <v>0.52</v>
      </c>
      <c r="Y71" t="n">
        <v>1</v>
      </c>
      <c r="Z71" t="n">
        <v>10</v>
      </c>
    </row>
    <row r="72">
      <c r="A72" t="n">
        <v>0</v>
      </c>
      <c r="B72" t="n">
        <v>125</v>
      </c>
      <c r="C72" t="inlineStr">
        <is>
          <t xml:space="preserve">CONCLUIDO	</t>
        </is>
      </c>
      <c r="D72" t="n">
        <v>5.6112</v>
      </c>
      <c r="E72" t="n">
        <v>17.82</v>
      </c>
      <c r="F72" t="n">
        <v>9.779999999999999</v>
      </c>
      <c r="G72" t="n">
        <v>5.24</v>
      </c>
      <c r="H72" t="n">
        <v>0.07000000000000001</v>
      </c>
      <c r="I72" t="n">
        <v>112</v>
      </c>
      <c r="J72" t="n">
        <v>242.64</v>
      </c>
      <c r="K72" t="n">
        <v>58.47</v>
      </c>
      <c r="L72" t="n">
        <v>1</v>
      </c>
      <c r="M72" t="n">
        <v>110</v>
      </c>
      <c r="N72" t="n">
        <v>58.17</v>
      </c>
      <c r="O72" t="n">
        <v>30160.1</v>
      </c>
      <c r="P72" t="n">
        <v>154.71</v>
      </c>
      <c r="Q72" t="n">
        <v>968.6900000000001</v>
      </c>
      <c r="R72" t="n">
        <v>96.53</v>
      </c>
      <c r="S72" t="n">
        <v>23.91</v>
      </c>
      <c r="T72" t="n">
        <v>35029.38</v>
      </c>
      <c r="U72" t="n">
        <v>0.25</v>
      </c>
      <c r="V72" t="n">
        <v>0.6899999999999999</v>
      </c>
      <c r="W72" t="n">
        <v>1.27</v>
      </c>
      <c r="X72" t="n">
        <v>2.28</v>
      </c>
      <c r="Y72" t="n">
        <v>1</v>
      </c>
      <c r="Z72" t="n">
        <v>10</v>
      </c>
    </row>
    <row r="73">
      <c r="A73" t="n">
        <v>1</v>
      </c>
      <c r="B73" t="n">
        <v>125</v>
      </c>
      <c r="C73" t="inlineStr">
        <is>
          <t xml:space="preserve">CONCLUIDO	</t>
        </is>
      </c>
      <c r="D73" t="n">
        <v>6.2871</v>
      </c>
      <c r="E73" t="n">
        <v>15.91</v>
      </c>
      <c r="F73" t="n">
        <v>9.18</v>
      </c>
      <c r="G73" t="n">
        <v>6.56</v>
      </c>
      <c r="H73" t="n">
        <v>0.09</v>
      </c>
      <c r="I73" t="n">
        <v>84</v>
      </c>
      <c r="J73" t="n">
        <v>243.08</v>
      </c>
      <c r="K73" t="n">
        <v>58.47</v>
      </c>
      <c r="L73" t="n">
        <v>1.25</v>
      </c>
      <c r="M73" t="n">
        <v>82</v>
      </c>
      <c r="N73" t="n">
        <v>58.36</v>
      </c>
      <c r="O73" t="n">
        <v>30214.33</v>
      </c>
      <c r="P73" t="n">
        <v>144.37</v>
      </c>
      <c r="Q73" t="n">
        <v>968.73</v>
      </c>
      <c r="R73" t="n">
        <v>77.95</v>
      </c>
      <c r="S73" t="n">
        <v>23.91</v>
      </c>
      <c r="T73" t="n">
        <v>25883.4</v>
      </c>
      <c r="U73" t="n">
        <v>0.31</v>
      </c>
      <c r="V73" t="n">
        <v>0.74</v>
      </c>
      <c r="W73" t="n">
        <v>1.22</v>
      </c>
      <c r="X73" t="n">
        <v>1.68</v>
      </c>
      <c r="Y73" t="n">
        <v>1</v>
      </c>
      <c r="Z73" t="n">
        <v>10</v>
      </c>
    </row>
    <row r="74">
      <c r="A74" t="n">
        <v>2</v>
      </c>
      <c r="B74" t="n">
        <v>125</v>
      </c>
      <c r="C74" t="inlineStr">
        <is>
          <t xml:space="preserve">CONCLUIDO	</t>
        </is>
      </c>
      <c r="D74" t="n">
        <v>6.7761</v>
      </c>
      <c r="E74" t="n">
        <v>14.76</v>
      </c>
      <c r="F74" t="n">
        <v>8.84</v>
      </c>
      <c r="G74" t="n">
        <v>7.91</v>
      </c>
      <c r="H74" t="n">
        <v>0.11</v>
      </c>
      <c r="I74" t="n">
        <v>67</v>
      </c>
      <c r="J74" t="n">
        <v>243.52</v>
      </c>
      <c r="K74" t="n">
        <v>58.47</v>
      </c>
      <c r="L74" t="n">
        <v>1.5</v>
      </c>
      <c r="M74" t="n">
        <v>65</v>
      </c>
      <c r="N74" t="n">
        <v>58.55</v>
      </c>
      <c r="O74" t="n">
        <v>30268.64</v>
      </c>
      <c r="P74" t="n">
        <v>138.03</v>
      </c>
      <c r="Q74" t="n">
        <v>968.8</v>
      </c>
      <c r="R74" t="n">
        <v>67.34999999999999</v>
      </c>
      <c r="S74" t="n">
        <v>23.91</v>
      </c>
      <c r="T74" t="n">
        <v>20667</v>
      </c>
      <c r="U74" t="n">
        <v>0.35</v>
      </c>
      <c r="V74" t="n">
        <v>0.77</v>
      </c>
      <c r="W74" t="n">
        <v>1.19</v>
      </c>
      <c r="X74" t="n">
        <v>1.34</v>
      </c>
      <c r="Y74" t="n">
        <v>1</v>
      </c>
      <c r="Z74" t="n">
        <v>10</v>
      </c>
    </row>
    <row r="75">
      <c r="A75" t="n">
        <v>3</v>
      </c>
      <c r="B75" t="n">
        <v>125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8.59</v>
      </c>
      <c r="G75" t="n">
        <v>9.210000000000001</v>
      </c>
      <c r="H75" t="n">
        <v>0.13</v>
      </c>
      <c r="I75" t="n">
        <v>56</v>
      </c>
      <c r="J75" t="n">
        <v>243.96</v>
      </c>
      <c r="K75" t="n">
        <v>58.47</v>
      </c>
      <c r="L75" t="n">
        <v>1.75</v>
      </c>
      <c r="M75" t="n">
        <v>54</v>
      </c>
      <c r="N75" t="n">
        <v>58.74</v>
      </c>
      <c r="O75" t="n">
        <v>30323.01</v>
      </c>
      <c r="P75" t="n">
        <v>133.47</v>
      </c>
      <c r="Q75" t="n">
        <v>968.35</v>
      </c>
      <c r="R75" t="n">
        <v>59.7</v>
      </c>
      <c r="S75" t="n">
        <v>23.91</v>
      </c>
      <c r="T75" t="n">
        <v>16897.8</v>
      </c>
      <c r="U75" t="n">
        <v>0.4</v>
      </c>
      <c r="V75" t="n">
        <v>0.79</v>
      </c>
      <c r="W75" t="n">
        <v>1.17</v>
      </c>
      <c r="X75" t="n">
        <v>1.09</v>
      </c>
      <c r="Y75" t="n">
        <v>1</v>
      </c>
      <c r="Z75" t="n">
        <v>10</v>
      </c>
    </row>
    <row r="76">
      <c r="A76" t="n">
        <v>4</v>
      </c>
      <c r="B76" t="n">
        <v>125</v>
      </c>
      <c r="C76" t="inlineStr">
        <is>
          <t xml:space="preserve">CONCLUIDO	</t>
        </is>
      </c>
      <c r="D76" t="n">
        <v>7.4247</v>
      </c>
      <c r="E76" t="n">
        <v>13.47</v>
      </c>
      <c r="F76" t="n">
        <v>8.449999999999999</v>
      </c>
      <c r="G76" t="n">
        <v>10.56</v>
      </c>
      <c r="H76" t="n">
        <v>0.15</v>
      </c>
      <c r="I76" t="n">
        <v>48</v>
      </c>
      <c r="J76" t="n">
        <v>244.41</v>
      </c>
      <c r="K76" t="n">
        <v>58.47</v>
      </c>
      <c r="L76" t="n">
        <v>2</v>
      </c>
      <c r="M76" t="n">
        <v>46</v>
      </c>
      <c r="N76" t="n">
        <v>58.93</v>
      </c>
      <c r="O76" t="n">
        <v>30377.45</v>
      </c>
      <c r="P76" t="n">
        <v>130.38</v>
      </c>
      <c r="Q76" t="n">
        <v>968.51</v>
      </c>
      <c r="R76" t="n">
        <v>55.1</v>
      </c>
      <c r="S76" t="n">
        <v>23.91</v>
      </c>
      <c r="T76" t="n">
        <v>14634.35</v>
      </c>
      <c r="U76" t="n">
        <v>0.43</v>
      </c>
      <c r="V76" t="n">
        <v>0.8</v>
      </c>
      <c r="W76" t="n">
        <v>1.16</v>
      </c>
      <c r="X76" t="n">
        <v>0.95</v>
      </c>
      <c r="Y76" t="n">
        <v>1</v>
      </c>
      <c r="Z76" t="n">
        <v>10</v>
      </c>
    </row>
    <row r="77">
      <c r="A77" t="n">
        <v>5</v>
      </c>
      <c r="B77" t="n">
        <v>125</v>
      </c>
      <c r="C77" t="inlineStr">
        <is>
          <t xml:space="preserve">CONCLUIDO	</t>
        </is>
      </c>
      <c r="D77" t="n">
        <v>7.6505</v>
      </c>
      <c r="E77" t="n">
        <v>13.07</v>
      </c>
      <c r="F77" t="n">
        <v>8.33</v>
      </c>
      <c r="G77" t="n">
        <v>11.9</v>
      </c>
      <c r="H77" t="n">
        <v>0.16</v>
      </c>
      <c r="I77" t="n">
        <v>42</v>
      </c>
      <c r="J77" t="n">
        <v>244.85</v>
      </c>
      <c r="K77" t="n">
        <v>58.47</v>
      </c>
      <c r="L77" t="n">
        <v>2.25</v>
      </c>
      <c r="M77" t="n">
        <v>40</v>
      </c>
      <c r="N77" t="n">
        <v>59.12</v>
      </c>
      <c r="O77" t="n">
        <v>30431.96</v>
      </c>
      <c r="P77" t="n">
        <v>127.64</v>
      </c>
      <c r="Q77" t="n">
        <v>968.4</v>
      </c>
      <c r="R77" t="n">
        <v>51.67</v>
      </c>
      <c r="S77" t="n">
        <v>23.91</v>
      </c>
      <c r="T77" t="n">
        <v>12949.83</v>
      </c>
      <c r="U77" t="n">
        <v>0.46</v>
      </c>
      <c r="V77" t="n">
        <v>0.8100000000000001</v>
      </c>
      <c r="W77" t="n">
        <v>1.15</v>
      </c>
      <c r="X77" t="n">
        <v>0.83</v>
      </c>
      <c r="Y77" t="n">
        <v>1</v>
      </c>
      <c r="Z77" t="n">
        <v>10</v>
      </c>
    </row>
    <row r="78">
      <c r="A78" t="n">
        <v>6</v>
      </c>
      <c r="B78" t="n">
        <v>125</v>
      </c>
      <c r="C78" t="inlineStr">
        <is>
          <t xml:space="preserve">CONCLUIDO	</t>
        </is>
      </c>
      <c r="D78" t="n">
        <v>7.8723</v>
      </c>
      <c r="E78" t="n">
        <v>12.7</v>
      </c>
      <c r="F78" t="n">
        <v>8.199999999999999</v>
      </c>
      <c r="G78" t="n">
        <v>13.3</v>
      </c>
      <c r="H78" t="n">
        <v>0.18</v>
      </c>
      <c r="I78" t="n">
        <v>37</v>
      </c>
      <c r="J78" t="n">
        <v>245.29</v>
      </c>
      <c r="K78" t="n">
        <v>58.47</v>
      </c>
      <c r="L78" t="n">
        <v>2.5</v>
      </c>
      <c r="M78" t="n">
        <v>35</v>
      </c>
      <c r="N78" t="n">
        <v>59.32</v>
      </c>
      <c r="O78" t="n">
        <v>30486.54</v>
      </c>
      <c r="P78" t="n">
        <v>124.71</v>
      </c>
      <c r="Q78" t="n">
        <v>968.37</v>
      </c>
      <c r="R78" t="n">
        <v>47.7</v>
      </c>
      <c r="S78" t="n">
        <v>23.91</v>
      </c>
      <c r="T78" t="n">
        <v>10990.69</v>
      </c>
      <c r="U78" t="n">
        <v>0.5</v>
      </c>
      <c r="V78" t="n">
        <v>0.82</v>
      </c>
      <c r="W78" t="n">
        <v>1.13</v>
      </c>
      <c r="X78" t="n">
        <v>0.7</v>
      </c>
      <c r="Y78" t="n">
        <v>1</v>
      </c>
      <c r="Z78" t="n">
        <v>10</v>
      </c>
    </row>
    <row r="79">
      <c r="A79" t="n">
        <v>7</v>
      </c>
      <c r="B79" t="n">
        <v>125</v>
      </c>
      <c r="C79" t="inlineStr">
        <is>
          <t xml:space="preserve">CONCLUIDO	</t>
        </is>
      </c>
      <c r="D79" t="n">
        <v>8.033899999999999</v>
      </c>
      <c r="E79" t="n">
        <v>12.45</v>
      </c>
      <c r="F79" t="n">
        <v>8.130000000000001</v>
      </c>
      <c r="G79" t="n">
        <v>14.79</v>
      </c>
      <c r="H79" t="n">
        <v>0.2</v>
      </c>
      <c r="I79" t="n">
        <v>33</v>
      </c>
      <c r="J79" t="n">
        <v>245.73</v>
      </c>
      <c r="K79" t="n">
        <v>58.47</v>
      </c>
      <c r="L79" t="n">
        <v>2.75</v>
      </c>
      <c r="M79" t="n">
        <v>31</v>
      </c>
      <c r="N79" t="n">
        <v>59.51</v>
      </c>
      <c r="O79" t="n">
        <v>30541.19</v>
      </c>
      <c r="P79" t="n">
        <v>122.87</v>
      </c>
      <c r="Q79" t="n">
        <v>968.55</v>
      </c>
      <c r="R79" t="n">
        <v>45.56</v>
      </c>
      <c r="S79" t="n">
        <v>23.91</v>
      </c>
      <c r="T79" t="n">
        <v>9938.639999999999</v>
      </c>
      <c r="U79" t="n">
        <v>0.52</v>
      </c>
      <c r="V79" t="n">
        <v>0.83</v>
      </c>
      <c r="W79" t="n">
        <v>1.13</v>
      </c>
      <c r="X79" t="n">
        <v>0.63</v>
      </c>
      <c r="Y79" t="n">
        <v>1</v>
      </c>
      <c r="Z79" t="n">
        <v>10</v>
      </c>
    </row>
    <row r="80">
      <c r="A80" t="n">
        <v>8</v>
      </c>
      <c r="B80" t="n">
        <v>125</v>
      </c>
      <c r="C80" t="inlineStr">
        <is>
          <t xml:space="preserve">CONCLUIDO	</t>
        </is>
      </c>
      <c r="D80" t="n">
        <v>8.1592</v>
      </c>
      <c r="E80" t="n">
        <v>12.26</v>
      </c>
      <c r="F80" t="n">
        <v>8.08</v>
      </c>
      <c r="G80" t="n">
        <v>16.16</v>
      </c>
      <c r="H80" t="n">
        <v>0.22</v>
      </c>
      <c r="I80" t="n">
        <v>30</v>
      </c>
      <c r="J80" t="n">
        <v>246.18</v>
      </c>
      <c r="K80" t="n">
        <v>58.47</v>
      </c>
      <c r="L80" t="n">
        <v>3</v>
      </c>
      <c r="M80" t="n">
        <v>28</v>
      </c>
      <c r="N80" t="n">
        <v>59.7</v>
      </c>
      <c r="O80" t="n">
        <v>30595.91</v>
      </c>
      <c r="P80" t="n">
        <v>121.3</v>
      </c>
      <c r="Q80" t="n">
        <v>968.47</v>
      </c>
      <c r="R80" t="n">
        <v>43.82</v>
      </c>
      <c r="S80" t="n">
        <v>23.91</v>
      </c>
      <c r="T80" t="n">
        <v>9085.780000000001</v>
      </c>
      <c r="U80" t="n">
        <v>0.55</v>
      </c>
      <c r="V80" t="n">
        <v>0.84</v>
      </c>
      <c r="W80" t="n">
        <v>1.13</v>
      </c>
      <c r="X80" t="n">
        <v>0.58</v>
      </c>
      <c r="Y80" t="n">
        <v>1</v>
      </c>
      <c r="Z80" t="n">
        <v>10</v>
      </c>
    </row>
    <row r="81">
      <c r="A81" t="n">
        <v>9</v>
      </c>
      <c r="B81" t="n">
        <v>125</v>
      </c>
      <c r="C81" t="inlineStr">
        <is>
          <t xml:space="preserve">CONCLUIDO	</t>
        </is>
      </c>
      <c r="D81" t="n">
        <v>8.259</v>
      </c>
      <c r="E81" t="n">
        <v>12.11</v>
      </c>
      <c r="F81" t="n">
        <v>8.029999999999999</v>
      </c>
      <c r="G81" t="n">
        <v>17.2</v>
      </c>
      <c r="H81" t="n">
        <v>0.23</v>
      </c>
      <c r="I81" t="n">
        <v>28</v>
      </c>
      <c r="J81" t="n">
        <v>246.62</v>
      </c>
      <c r="K81" t="n">
        <v>58.47</v>
      </c>
      <c r="L81" t="n">
        <v>3.25</v>
      </c>
      <c r="M81" t="n">
        <v>26</v>
      </c>
      <c r="N81" t="n">
        <v>59.9</v>
      </c>
      <c r="O81" t="n">
        <v>30650.7</v>
      </c>
      <c r="P81" t="n">
        <v>119.61</v>
      </c>
      <c r="Q81" t="n">
        <v>968.4</v>
      </c>
      <c r="R81" t="n">
        <v>42.38</v>
      </c>
      <c r="S81" t="n">
        <v>23.91</v>
      </c>
      <c r="T81" t="n">
        <v>8374.73</v>
      </c>
      <c r="U81" t="n">
        <v>0.5600000000000001</v>
      </c>
      <c r="V81" t="n">
        <v>0.84</v>
      </c>
      <c r="W81" t="n">
        <v>1.12</v>
      </c>
      <c r="X81" t="n">
        <v>0.53</v>
      </c>
      <c r="Y81" t="n">
        <v>1</v>
      </c>
      <c r="Z81" t="n">
        <v>10</v>
      </c>
    </row>
    <row r="82">
      <c r="A82" t="n">
        <v>10</v>
      </c>
      <c r="B82" t="n">
        <v>125</v>
      </c>
      <c r="C82" t="inlineStr">
        <is>
          <t xml:space="preserve">CONCLUIDO	</t>
        </is>
      </c>
      <c r="D82" t="n">
        <v>8.347200000000001</v>
      </c>
      <c r="E82" t="n">
        <v>11.98</v>
      </c>
      <c r="F82" t="n">
        <v>8</v>
      </c>
      <c r="G82" t="n">
        <v>18.45</v>
      </c>
      <c r="H82" t="n">
        <v>0.25</v>
      </c>
      <c r="I82" t="n">
        <v>26</v>
      </c>
      <c r="J82" t="n">
        <v>247.07</v>
      </c>
      <c r="K82" t="n">
        <v>58.47</v>
      </c>
      <c r="L82" t="n">
        <v>3.5</v>
      </c>
      <c r="M82" t="n">
        <v>24</v>
      </c>
      <c r="N82" t="n">
        <v>60.09</v>
      </c>
      <c r="O82" t="n">
        <v>30705.56</v>
      </c>
      <c r="P82" t="n">
        <v>118.35</v>
      </c>
      <c r="Q82" t="n">
        <v>968.36</v>
      </c>
      <c r="R82" t="n">
        <v>41.17</v>
      </c>
      <c r="S82" t="n">
        <v>23.91</v>
      </c>
      <c r="T82" t="n">
        <v>7782.05</v>
      </c>
      <c r="U82" t="n">
        <v>0.58</v>
      </c>
      <c r="V82" t="n">
        <v>0.85</v>
      </c>
      <c r="W82" t="n">
        <v>1.12</v>
      </c>
      <c r="X82" t="n">
        <v>0.5</v>
      </c>
      <c r="Y82" t="n">
        <v>1</v>
      </c>
      <c r="Z82" t="n">
        <v>10</v>
      </c>
    </row>
    <row r="83">
      <c r="A83" t="n">
        <v>11</v>
      </c>
      <c r="B83" t="n">
        <v>125</v>
      </c>
      <c r="C83" t="inlineStr">
        <is>
          <t xml:space="preserve">CONCLUIDO	</t>
        </is>
      </c>
      <c r="D83" t="n">
        <v>8.4499</v>
      </c>
      <c r="E83" t="n">
        <v>11.83</v>
      </c>
      <c r="F83" t="n">
        <v>7.94</v>
      </c>
      <c r="G83" t="n">
        <v>19.86</v>
      </c>
      <c r="H83" t="n">
        <v>0.27</v>
      </c>
      <c r="I83" t="n">
        <v>24</v>
      </c>
      <c r="J83" t="n">
        <v>247.51</v>
      </c>
      <c r="K83" t="n">
        <v>58.47</v>
      </c>
      <c r="L83" t="n">
        <v>3.75</v>
      </c>
      <c r="M83" t="n">
        <v>22</v>
      </c>
      <c r="N83" t="n">
        <v>60.29</v>
      </c>
      <c r="O83" t="n">
        <v>30760.49</v>
      </c>
      <c r="P83" t="n">
        <v>116.65</v>
      </c>
      <c r="Q83" t="n">
        <v>968.38</v>
      </c>
      <c r="R83" t="n">
        <v>39.72</v>
      </c>
      <c r="S83" t="n">
        <v>23.91</v>
      </c>
      <c r="T83" t="n">
        <v>7064.18</v>
      </c>
      <c r="U83" t="n">
        <v>0.6</v>
      </c>
      <c r="V83" t="n">
        <v>0.85</v>
      </c>
      <c r="W83" t="n">
        <v>1.11</v>
      </c>
      <c r="X83" t="n">
        <v>0.45</v>
      </c>
      <c r="Y83" t="n">
        <v>1</v>
      </c>
      <c r="Z83" t="n">
        <v>10</v>
      </c>
    </row>
    <row r="84">
      <c r="A84" t="n">
        <v>12</v>
      </c>
      <c r="B84" t="n">
        <v>125</v>
      </c>
      <c r="C84" t="inlineStr">
        <is>
          <t xml:space="preserve">CONCLUIDO	</t>
        </is>
      </c>
      <c r="D84" t="n">
        <v>8.5474</v>
      </c>
      <c r="E84" t="n">
        <v>11.7</v>
      </c>
      <c r="F84" t="n">
        <v>7.9</v>
      </c>
      <c r="G84" t="n">
        <v>21.56</v>
      </c>
      <c r="H84" t="n">
        <v>0.29</v>
      </c>
      <c r="I84" t="n">
        <v>22</v>
      </c>
      <c r="J84" t="n">
        <v>247.96</v>
      </c>
      <c r="K84" t="n">
        <v>58.47</v>
      </c>
      <c r="L84" t="n">
        <v>4</v>
      </c>
      <c r="M84" t="n">
        <v>20</v>
      </c>
      <c r="N84" t="n">
        <v>60.48</v>
      </c>
      <c r="O84" t="n">
        <v>30815.5</v>
      </c>
      <c r="P84" t="n">
        <v>115.29</v>
      </c>
      <c r="Q84" t="n">
        <v>968.4400000000001</v>
      </c>
      <c r="R84" t="n">
        <v>38.47</v>
      </c>
      <c r="S84" t="n">
        <v>23.91</v>
      </c>
      <c r="T84" t="n">
        <v>6448.6</v>
      </c>
      <c r="U84" t="n">
        <v>0.62</v>
      </c>
      <c r="V84" t="n">
        <v>0.86</v>
      </c>
      <c r="W84" t="n">
        <v>1.11</v>
      </c>
      <c r="X84" t="n">
        <v>0.41</v>
      </c>
      <c r="Y84" t="n">
        <v>1</v>
      </c>
      <c r="Z84" t="n">
        <v>10</v>
      </c>
    </row>
    <row r="85">
      <c r="A85" t="n">
        <v>13</v>
      </c>
      <c r="B85" t="n">
        <v>125</v>
      </c>
      <c r="C85" t="inlineStr">
        <is>
          <t xml:space="preserve">CONCLUIDO	</t>
        </is>
      </c>
      <c r="D85" t="n">
        <v>8.5892</v>
      </c>
      <c r="E85" t="n">
        <v>11.64</v>
      </c>
      <c r="F85" t="n">
        <v>7.89</v>
      </c>
      <c r="G85" t="n">
        <v>22.55</v>
      </c>
      <c r="H85" t="n">
        <v>0.3</v>
      </c>
      <c r="I85" t="n">
        <v>21</v>
      </c>
      <c r="J85" t="n">
        <v>248.4</v>
      </c>
      <c r="K85" t="n">
        <v>58.47</v>
      </c>
      <c r="L85" t="n">
        <v>4.25</v>
      </c>
      <c r="M85" t="n">
        <v>19</v>
      </c>
      <c r="N85" t="n">
        <v>60.68</v>
      </c>
      <c r="O85" t="n">
        <v>30870.57</v>
      </c>
      <c r="P85" t="n">
        <v>114.18</v>
      </c>
      <c r="Q85" t="n">
        <v>968.37</v>
      </c>
      <c r="R85" t="n">
        <v>38.16</v>
      </c>
      <c r="S85" t="n">
        <v>23.91</v>
      </c>
      <c r="T85" t="n">
        <v>6301.49</v>
      </c>
      <c r="U85" t="n">
        <v>0.63</v>
      </c>
      <c r="V85" t="n">
        <v>0.86</v>
      </c>
      <c r="W85" t="n">
        <v>1.11</v>
      </c>
      <c r="X85" t="n">
        <v>0.4</v>
      </c>
      <c r="Y85" t="n">
        <v>1</v>
      </c>
      <c r="Z85" t="n">
        <v>10</v>
      </c>
    </row>
    <row r="86">
      <c r="A86" t="n">
        <v>14</v>
      </c>
      <c r="B86" t="n">
        <v>125</v>
      </c>
      <c r="C86" t="inlineStr">
        <is>
          <t xml:space="preserve">CONCLUIDO	</t>
        </is>
      </c>
      <c r="D86" t="n">
        <v>8.6366</v>
      </c>
      <c r="E86" t="n">
        <v>11.58</v>
      </c>
      <c r="F86" t="n">
        <v>7.88</v>
      </c>
      <c r="G86" t="n">
        <v>23.63</v>
      </c>
      <c r="H86" t="n">
        <v>0.32</v>
      </c>
      <c r="I86" t="n">
        <v>20</v>
      </c>
      <c r="J86" t="n">
        <v>248.85</v>
      </c>
      <c r="K86" t="n">
        <v>58.47</v>
      </c>
      <c r="L86" t="n">
        <v>4.5</v>
      </c>
      <c r="M86" t="n">
        <v>18</v>
      </c>
      <c r="N86" t="n">
        <v>60.88</v>
      </c>
      <c r="O86" t="n">
        <v>30925.72</v>
      </c>
      <c r="P86" t="n">
        <v>113.54</v>
      </c>
      <c r="Q86" t="n">
        <v>968.35</v>
      </c>
      <c r="R86" t="n">
        <v>37.59</v>
      </c>
      <c r="S86" t="n">
        <v>23.91</v>
      </c>
      <c r="T86" t="n">
        <v>6020.61</v>
      </c>
      <c r="U86" t="n">
        <v>0.64</v>
      </c>
      <c r="V86" t="n">
        <v>0.86</v>
      </c>
      <c r="W86" t="n">
        <v>1.11</v>
      </c>
      <c r="X86" t="n">
        <v>0.38</v>
      </c>
      <c r="Y86" t="n">
        <v>1</v>
      </c>
      <c r="Z86" t="n">
        <v>10</v>
      </c>
    </row>
    <row r="87">
      <c r="A87" t="n">
        <v>15</v>
      </c>
      <c r="B87" t="n">
        <v>125</v>
      </c>
      <c r="C87" t="inlineStr">
        <is>
          <t xml:space="preserve">CONCLUIDO	</t>
        </is>
      </c>
      <c r="D87" t="n">
        <v>8.7338</v>
      </c>
      <c r="E87" t="n">
        <v>11.45</v>
      </c>
      <c r="F87" t="n">
        <v>7.84</v>
      </c>
      <c r="G87" t="n">
        <v>26.14</v>
      </c>
      <c r="H87" t="n">
        <v>0.34</v>
      </c>
      <c r="I87" t="n">
        <v>18</v>
      </c>
      <c r="J87" t="n">
        <v>249.3</v>
      </c>
      <c r="K87" t="n">
        <v>58.47</v>
      </c>
      <c r="L87" t="n">
        <v>4.75</v>
      </c>
      <c r="M87" t="n">
        <v>16</v>
      </c>
      <c r="N87" t="n">
        <v>61.07</v>
      </c>
      <c r="O87" t="n">
        <v>30980.93</v>
      </c>
      <c r="P87" t="n">
        <v>111.6</v>
      </c>
      <c r="Q87" t="n">
        <v>968.37</v>
      </c>
      <c r="R87" t="n">
        <v>36.38</v>
      </c>
      <c r="S87" t="n">
        <v>23.91</v>
      </c>
      <c r="T87" t="n">
        <v>5427.5</v>
      </c>
      <c r="U87" t="n">
        <v>0.66</v>
      </c>
      <c r="V87" t="n">
        <v>0.86</v>
      </c>
      <c r="W87" t="n">
        <v>1.11</v>
      </c>
      <c r="X87" t="n">
        <v>0.35</v>
      </c>
      <c r="Y87" t="n">
        <v>1</v>
      </c>
      <c r="Z87" t="n">
        <v>10</v>
      </c>
    </row>
    <row r="88">
      <c r="A88" t="n">
        <v>16</v>
      </c>
      <c r="B88" t="n">
        <v>125</v>
      </c>
      <c r="C88" t="inlineStr">
        <is>
          <t xml:space="preserve">CONCLUIDO	</t>
        </is>
      </c>
      <c r="D88" t="n">
        <v>8.7828</v>
      </c>
      <c r="E88" t="n">
        <v>11.39</v>
      </c>
      <c r="F88" t="n">
        <v>7.83</v>
      </c>
      <c r="G88" t="n">
        <v>27.62</v>
      </c>
      <c r="H88" t="n">
        <v>0.36</v>
      </c>
      <c r="I88" t="n">
        <v>17</v>
      </c>
      <c r="J88" t="n">
        <v>249.75</v>
      </c>
      <c r="K88" t="n">
        <v>58.47</v>
      </c>
      <c r="L88" t="n">
        <v>5</v>
      </c>
      <c r="M88" t="n">
        <v>15</v>
      </c>
      <c r="N88" t="n">
        <v>61.27</v>
      </c>
      <c r="O88" t="n">
        <v>31036.22</v>
      </c>
      <c r="P88" t="n">
        <v>110.32</v>
      </c>
      <c r="Q88" t="n">
        <v>968.42</v>
      </c>
      <c r="R88" t="n">
        <v>35.94</v>
      </c>
      <c r="S88" t="n">
        <v>23.91</v>
      </c>
      <c r="T88" t="n">
        <v>5210.18</v>
      </c>
      <c r="U88" t="n">
        <v>0.67</v>
      </c>
      <c r="V88" t="n">
        <v>0.86</v>
      </c>
      <c r="W88" t="n">
        <v>1.11</v>
      </c>
      <c r="X88" t="n">
        <v>0.33</v>
      </c>
      <c r="Y88" t="n">
        <v>1</v>
      </c>
      <c r="Z88" t="n">
        <v>10</v>
      </c>
    </row>
    <row r="89">
      <c r="A89" t="n">
        <v>17</v>
      </c>
      <c r="B89" t="n">
        <v>125</v>
      </c>
      <c r="C89" t="inlineStr">
        <is>
          <t xml:space="preserve">CONCLUIDO	</t>
        </is>
      </c>
      <c r="D89" t="n">
        <v>8.848000000000001</v>
      </c>
      <c r="E89" t="n">
        <v>11.3</v>
      </c>
      <c r="F89" t="n">
        <v>7.79</v>
      </c>
      <c r="G89" t="n">
        <v>29.21</v>
      </c>
      <c r="H89" t="n">
        <v>0.37</v>
      </c>
      <c r="I89" t="n">
        <v>16</v>
      </c>
      <c r="J89" t="n">
        <v>250.2</v>
      </c>
      <c r="K89" t="n">
        <v>58.47</v>
      </c>
      <c r="L89" t="n">
        <v>5.25</v>
      </c>
      <c r="M89" t="n">
        <v>14</v>
      </c>
      <c r="N89" t="n">
        <v>61.47</v>
      </c>
      <c r="O89" t="n">
        <v>31091.59</v>
      </c>
      <c r="P89" t="n">
        <v>109.19</v>
      </c>
      <c r="Q89" t="n">
        <v>968.35</v>
      </c>
      <c r="R89" t="n">
        <v>34.8</v>
      </c>
      <c r="S89" t="n">
        <v>23.91</v>
      </c>
      <c r="T89" t="n">
        <v>4643.93</v>
      </c>
      <c r="U89" t="n">
        <v>0.6899999999999999</v>
      </c>
      <c r="V89" t="n">
        <v>0.87</v>
      </c>
      <c r="W89" t="n">
        <v>1.11</v>
      </c>
      <c r="X89" t="n">
        <v>0.29</v>
      </c>
      <c r="Y89" t="n">
        <v>1</v>
      </c>
      <c r="Z89" t="n">
        <v>10</v>
      </c>
    </row>
    <row r="90">
      <c r="A90" t="n">
        <v>18</v>
      </c>
      <c r="B90" t="n">
        <v>125</v>
      </c>
      <c r="C90" t="inlineStr">
        <is>
          <t xml:space="preserve">CONCLUIDO	</t>
        </is>
      </c>
      <c r="D90" t="n">
        <v>8.8964</v>
      </c>
      <c r="E90" t="n">
        <v>11.24</v>
      </c>
      <c r="F90" t="n">
        <v>7.78</v>
      </c>
      <c r="G90" t="n">
        <v>31.1</v>
      </c>
      <c r="H90" t="n">
        <v>0.39</v>
      </c>
      <c r="I90" t="n">
        <v>15</v>
      </c>
      <c r="J90" t="n">
        <v>250.64</v>
      </c>
      <c r="K90" t="n">
        <v>58.47</v>
      </c>
      <c r="L90" t="n">
        <v>5.5</v>
      </c>
      <c r="M90" t="n">
        <v>13</v>
      </c>
      <c r="N90" t="n">
        <v>61.67</v>
      </c>
      <c r="O90" t="n">
        <v>31147.02</v>
      </c>
      <c r="P90" t="n">
        <v>107.18</v>
      </c>
      <c r="Q90" t="n">
        <v>968.38</v>
      </c>
      <c r="R90" t="n">
        <v>34.53</v>
      </c>
      <c r="S90" t="n">
        <v>23.91</v>
      </c>
      <c r="T90" t="n">
        <v>4515.66</v>
      </c>
      <c r="U90" t="n">
        <v>0.6899999999999999</v>
      </c>
      <c r="V90" t="n">
        <v>0.87</v>
      </c>
      <c r="W90" t="n">
        <v>1.1</v>
      </c>
      <c r="X90" t="n">
        <v>0.28</v>
      </c>
      <c r="Y90" t="n">
        <v>1</v>
      </c>
      <c r="Z90" t="n">
        <v>10</v>
      </c>
    </row>
    <row r="91">
      <c r="A91" t="n">
        <v>19</v>
      </c>
      <c r="B91" t="n">
        <v>125</v>
      </c>
      <c r="C91" t="inlineStr">
        <is>
          <t xml:space="preserve">CONCLUIDO	</t>
        </is>
      </c>
      <c r="D91" t="n">
        <v>8.896599999999999</v>
      </c>
      <c r="E91" t="n">
        <v>11.24</v>
      </c>
      <c r="F91" t="n">
        <v>7.78</v>
      </c>
      <c r="G91" t="n">
        <v>31.1</v>
      </c>
      <c r="H91" t="n">
        <v>0.41</v>
      </c>
      <c r="I91" t="n">
        <v>15</v>
      </c>
      <c r="J91" t="n">
        <v>251.09</v>
      </c>
      <c r="K91" t="n">
        <v>58.47</v>
      </c>
      <c r="L91" t="n">
        <v>5.75</v>
      </c>
      <c r="M91" t="n">
        <v>13</v>
      </c>
      <c r="N91" t="n">
        <v>61.87</v>
      </c>
      <c r="O91" t="n">
        <v>31202.53</v>
      </c>
      <c r="P91" t="n">
        <v>107.07</v>
      </c>
      <c r="Q91" t="n">
        <v>968.35</v>
      </c>
      <c r="R91" t="n">
        <v>34.32</v>
      </c>
      <c r="S91" t="n">
        <v>23.91</v>
      </c>
      <c r="T91" t="n">
        <v>4411.11</v>
      </c>
      <c r="U91" t="n">
        <v>0.7</v>
      </c>
      <c r="V91" t="n">
        <v>0.87</v>
      </c>
      <c r="W91" t="n">
        <v>1.1</v>
      </c>
      <c r="X91" t="n">
        <v>0.28</v>
      </c>
      <c r="Y91" t="n">
        <v>1</v>
      </c>
      <c r="Z91" t="n">
        <v>10</v>
      </c>
    </row>
    <row r="92">
      <c r="A92" t="n">
        <v>20</v>
      </c>
      <c r="B92" t="n">
        <v>125</v>
      </c>
      <c r="C92" t="inlineStr">
        <is>
          <t xml:space="preserve">CONCLUIDO	</t>
        </is>
      </c>
      <c r="D92" t="n">
        <v>8.9512</v>
      </c>
      <c r="E92" t="n">
        <v>11.17</v>
      </c>
      <c r="F92" t="n">
        <v>7.75</v>
      </c>
      <c r="G92" t="n">
        <v>33.23</v>
      </c>
      <c r="H92" t="n">
        <v>0.42</v>
      </c>
      <c r="I92" t="n">
        <v>14</v>
      </c>
      <c r="J92" t="n">
        <v>251.55</v>
      </c>
      <c r="K92" t="n">
        <v>58.47</v>
      </c>
      <c r="L92" t="n">
        <v>6</v>
      </c>
      <c r="M92" t="n">
        <v>12</v>
      </c>
      <c r="N92" t="n">
        <v>62.07</v>
      </c>
      <c r="O92" t="n">
        <v>31258.11</v>
      </c>
      <c r="P92" t="n">
        <v>105.54</v>
      </c>
      <c r="Q92" t="n">
        <v>968.34</v>
      </c>
      <c r="R92" t="n">
        <v>33.67</v>
      </c>
      <c r="S92" t="n">
        <v>23.91</v>
      </c>
      <c r="T92" t="n">
        <v>4089.92</v>
      </c>
      <c r="U92" t="n">
        <v>0.71</v>
      </c>
      <c r="V92" t="n">
        <v>0.87</v>
      </c>
      <c r="W92" t="n">
        <v>1.1</v>
      </c>
      <c r="X92" t="n">
        <v>0.26</v>
      </c>
      <c r="Y92" t="n">
        <v>1</v>
      </c>
      <c r="Z92" t="n">
        <v>10</v>
      </c>
    </row>
    <row r="93">
      <c r="A93" t="n">
        <v>21</v>
      </c>
      <c r="B93" t="n">
        <v>125</v>
      </c>
      <c r="C93" t="inlineStr">
        <is>
          <t xml:space="preserve">CONCLUIDO	</t>
        </is>
      </c>
      <c r="D93" t="n">
        <v>9.002700000000001</v>
      </c>
      <c r="E93" t="n">
        <v>11.11</v>
      </c>
      <c r="F93" t="n">
        <v>7.74</v>
      </c>
      <c r="G93" t="n">
        <v>35.71</v>
      </c>
      <c r="H93" t="n">
        <v>0.44</v>
      </c>
      <c r="I93" t="n">
        <v>13</v>
      </c>
      <c r="J93" t="n">
        <v>252</v>
      </c>
      <c r="K93" t="n">
        <v>58.47</v>
      </c>
      <c r="L93" t="n">
        <v>6.25</v>
      </c>
      <c r="M93" t="n">
        <v>11</v>
      </c>
      <c r="N93" t="n">
        <v>62.27</v>
      </c>
      <c r="O93" t="n">
        <v>31313.77</v>
      </c>
      <c r="P93" t="n">
        <v>104.42</v>
      </c>
      <c r="Q93" t="n">
        <v>968.33</v>
      </c>
      <c r="R93" t="n">
        <v>33.28</v>
      </c>
      <c r="S93" t="n">
        <v>23.91</v>
      </c>
      <c r="T93" t="n">
        <v>3902.92</v>
      </c>
      <c r="U93" t="n">
        <v>0.72</v>
      </c>
      <c r="V93" t="n">
        <v>0.87</v>
      </c>
      <c r="W93" t="n">
        <v>1.1</v>
      </c>
      <c r="X93" t="n">
        <v>0.24</v>
      </c>
      <c r="Y93" t="n">
        <v>1</v>
      </c>
      <c r="Z93" t="n">
        <v>10</v>
      </c>
    </row>
    <row r="94">
      <c r="A94" t="n">
        <v>22</v>
      </c>
      <c r="B94" t="n">
        <v>125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7.73</v>
      </c>
      <c r="G94" t="n">
        <v>35.69</v>
      </c>
      <c r="H94" t="n">
        <v>0.46</v>
      </c>
      <c r="I94" t="n">
        <v>13</v>
      </c>
      <c r="J94" t="n">
        <v>252.45</v>
      </c>
      <c r="K94" t="n">
        <v>58.47</v>
      </c>
      <c r="L94" t="n">
        <v>6.5</v>
      </c>
      <c r="M94" t="n">
        <v>11</v>
      </c>
      <c r="N94" t="n">
        <v>62.47</v>
      </c>
      <c r="O94" t="n">
        <v>31369.49</v>
      </c>
      <c r="P94" t="n">
        <v>103.83</v>
      </c>
      <c r="Q94" t="n">
        <v>968.39</v>
      </c>
      <c r="R94" t="n">
        <v>32.97</v>
      </c>
      <c r="S94" t="n">
        <v>23.91</v>
      </c>
      <c r="T94" t="n">
        <v>3747.57</v>
      </c>
      <c r="U94" t="n">
        <v>0.73</v>
      </c>
      <c r="V94" t="n">
        <v>0.87</v>
      </c>
      <c r="W94" t="n">
        <v>1.1</v>
      </c>
      <c r="X94" t="n">
        <v>0.24</v>
      </c>
      <c r="Y94" t="n">
        <v>1</v>
      </c>
      <c r="Z94" t="n">
        <v>10</v>
      </c>
    </row>
    <row r="95">
      <c r="A95" t="n">
        <v>23</v>
      </c>
      <c r="B95" t="n">
        <v>125</v>
      </c>
      <c r="C95" t="inlineStr">
        <is>
          <t xml:space="preserve">CONCLUIDO	</t>
        </is>
      </c>
      <c r="D95" t="n">
        <v>9.0655</v>
      </c>
      <c r="E95" t="n">
        <v>11.03</v>
      </c>
      <c r="F95" t="n">
        <v>7.71</v>
      </c>
      <c r="G95" t="n">
        <v>38.54</v>
      </c>
      <c r="H95" t="n">
        <v>0.47</v>
      </c>
      <c r="I95" t="n">
        <v>12</v>
      </c>
      <c r="J95" t="n">
        <v>252.9</v>
      </c>
      <c r="K95" t="n">
        <v>58.47</v>
      </c>
      <c r="L95" t="n">
        <v>6.75</v>
      </c>
      <c r="M95" t="n">
        <v>10</v>
      </c>
      <c r="N95" t="n">
        <v>62.68</v>
      </c>
      <c r="O95" t="n">
        <v>31425.3</v>
      </c>
      <c r="P95" t="n">
        <v>101.94</v>
      </c>
      <c r="Q95" t="n">
        <v>968.34</v>
      </c>
      <c r="R95" t="n">
        <v>32.37</v>
      </c>
      <c r="S95" t="n">
        <v>23.91</v>
      </c>
      <c r="T95" t="n">
        <v>3453.11</v>
      </c>
      <c r="U95" t="n">
        <v>0.74</v>
      </c>
      <c r="V95" t="n">
        <v>0.88</v>
      </c>
      <c r="W95" t="n">
        <v>1.09</v>
      </c>
      <c r="X95" t="n">
        <v>0.21</v>
      </c>
      <c r="Y95" t="n">
        <v>1</v>
      </c>
      <c r="Z95" t="n">
        <v>10</v>
      </c>
    </row>
    <row r="96">
      <c r="A96" t="n">
        <v>24</v>
      </c>
      <c r="B96" t="n">
        <v>125</v>
      </c>
      <c r="C96" t="inlineStr">
        <is>
          <t xml:space="preserve">CONCLUIDO	</t>
        </is>
      </c>
      <c r="D96" t="n">
        <v>9.0641</v>
      </c>
      <c r="E96" t="n">
        <v>11.03</v>
      </c>
      <c r="F96" t="n">
        <v>7.71</v>
      </c>
      <c r="G96" t="n">
        <v>38.54</v>
      </c>
      <c r="H96" t="n">
        <v>0.49</v>
      </c>
      <c r="I96" t="n">
        <v>12</v>
      </c>
      <c r="J96" t="n">
        <v>253.35</v>
      </c>
      <c r="K96" t="n">
        <v>58.47</v>
      </c>
      <c r="L96" t="n">
        <v>7</v>
      </c>
      <c r="M96" t="n">
        <v>10</v>
      </c>
      <c r="N96" t="n">
        <v>62.88</v>
      </c>
      <c r="O96" t="n">
        <v>31481.17</v>
      </c>
      <c r="P96" t="n">
        <v>100.7</v>
      </c>
      <c r="Q96" t="n">
        <v>968.3200000000001</v>
      </c>
      <c r="R96" t="n">
        <v>32.32</v>
      </c>
      <c r="S96" t="n">
        <v>23.91</v>
      </c>
      <c r="T96" t="n">
        <v>3425.76</v>
      </c>
      <c r="U96" t="n">
        <v>0.74</v>
      </c>
      <c r="V96" t="n">
        <v>0.88</v>
      </c>
      <c r="W96" t="n">
        <v>1.1</v>
      </c>
      <c r="X96" t="n">
        <v>0.21</v>
      </c>
      <c r="Y96" t="n">
        <v>1</v>
      </c>
      <c r="Z96" t="n">
        <v>10</v>
      </c>
    </row>
    <row r="97">
      <c r="A97" t="n">
        <v>25</v>
      </c>
      <c r="B97" t="n">
        <v>125</v>
      </c>
      <c r="C97" t="inlineStr">
        <is>
          <t xml:space="preserve">CONCLUIDO	</t>
        </is>
      </c>
      <c r="D97" t="n">
        <v>9.112299999999999</v>
      </c>
      <c r="E97" t="n">
        <v>10.97</v>
      </c>
      <c r="F97" t="n">
        <v>7.7</v>
      </c>
      <c r="G97" t="n">
        <v>41.99</v>
      </c>
      <c r="H97" t="n">
        <v>0.51</v>
      </c>
      <c r="I97" t="n">
        <v>11</v>
      </c>
      <c r="J97" t="n">
        <v>253.81</v>
      </c>
      <c r="K97" t="n">
        <v>58.47</v>
      </c>
      <c r="L97" t="n">
        <v>7.25</v>
      </c>
      <c r="M97" t="n">
        <v>9</v>
      </c>
      <c r="N97" t="n">
        <v>63.08</v>
      </c>
      <c r="O97" t="n">
        <v>31537.13</v>
      </c>
      <c r="P97" t="n">
        <v>99.3</v>
      </c>
      <c r="Q97" t="n">
        <v>968.34</v>
      </c>
      <c r="R97" t="n">
        <v>31.93</v>
      </c>
      <c r="S97" t="n">
        <v>23.91</v>
      </c>
      <c r="T97" t="n">
        <v>3234.4</v>
      </c>
      <c r="U97" t="n">
        <v>0.75</v>
      </c>
      <c r="V97" t="n">
        <v>0.88</v>
      </c>
      <c r="W97" t="n">
        <v>1.1</v>
      </c>
      <c r="X97" t="n">
        <v>0.2</v>
      </c>
      <c r="Y97" t="n">
        <v>1</v>
      </c>
      <c r="Z97" t="n">
        <v>10</v>
      </c>
    </row>
    <row r="98">
      <c r="A98" t="n">
        <v>26</v>
      </c>
      <c r="B98" t="n">
        <v>125</v>
      </c>
      <c r="C98" t="inlineStr">
        <is>
          <t xml:space="preserve">CONCLUIDO	</t>
        </is>
      </c>
      <c r="D98" t="n">
        <v>9.109299999999999</v>
      </c>
      <c r="E98" t="n">
        <v>10.98</v>
      </c>
      <c r="F98" t="n">
        <v>7.7</v>
      </c>
      <c r="G98" t="n">
        <v>42.01</v>
      </c>
      <c r="H98" t="n">
        <v>0.52</v>
      </c>
      <c r="I98" t="n">
        <v>11</v>
      </c>
      <c r="J98" t="n">
        <v>254.26</v>
      </c>
      <c r="K98" t="n">
        <v>58.47</v>
      </c>
      <c r="L98" t="n">
        <v>7.5</v>
      </c>
      <c r="M98" t="n">
        <v>9</v>
      </c>
      <c r="N98" t="n">
        <v>63.29</v>
      </c>
      <c r="O98" t="n">
        <v>31593.16</v>
      </c>
      <c r="P98" t="n">
        <v>98.98</v>
      </c>
      <c r="Q98" t="n">
        <v>968.46</v>
      </c>
      <c r="R98" t="n">
        <v>32.12</v>
      </c>
      <c r="S98" t="n">
        <v>23.91</v>
      </c>
      <c r="T98" t="n">
        <v>3332.84</v>
      </c>
      <c r="U98" t="n">
        <v>0.74</v>
      </c>
      <c r="V98" t="n">
        <v>0.88</v>
      </c>
      <c r="W98" t="n">
        <v>1.1</v>
      </c>
      <c r="X98" t="n">
        <v>0.2</v>
      </c>
      <c r="Y98" t="n">
        <v>1</v>
      </c>
      <c r="Z98" t="n">
        <v>10</v>
      </c>
    </row>
    <row r="99">
      <c r="A99" t="n">
        <v>27</v>
      </c>
      <c r="B99" t="n">
        <v>125</v>
      </c>
      <c r="C99" t="inlineStr">
        <is>
          <t xml:space="preserve">CONCLUIDO	</t>
        </is>
      </c>
      <c r="D99" t="n">
        <v>9.174300000000001</v>
      </c>
      <c r="E99" t="n">
        <v>10.9</v>
      </c>
      <c r="F99" t="n">
        <v>7.67</v>
      </c>
      <c r="G99" t="n">
        <v>46.02</v>
      </c>
      <c r="H99" t="n">
        <v>0.54</v>
      </c>
      <c r="I99" t="n">
        <v>10</v>
      </c>
      <c r="J99" t="n">
        <v>254.72</v>
      </c>
      <c r="K99" t="n">
        <v>58.47</v>
      </c>
      <c r="L99" t="n">
        <v>7.75</v>
      </c>
      <c r="M99" t="n">
        <v>8</v>
      </c>
      <c r="N99" t="n">
        <v>63.49</v>
      </c>
      <c r="O99" t="n">
        <v>31649.26</v>
      </c>
      <c r="P99" t="n">
        <v>97.44</v>
      </c>
      <c r="Q99" t="n">
        <v>968.3200000000001</v>
      </c>
      <c r="R99" t="n">
        <v>31.07</v>
      </c>
      <c r="S99" t="n">
        <v>23.91</v>
      </c>
      <c r="T99" t="n">
        <v>2810.25</v>
      </c>
      <c r="U99" t="n">
        <v>0.77</v>
      </c>
      <c r="V99" t="n">
        <v>0.88</v>
      </c>
      <c r="W99" t="n">
        <v>1.1</v>
      </c>
      <c r="X99" t="n">
        <v>0.17</v>
      </c>
      <c r="Y99" t="n">
        <v>1</v>
      </c>
      <c r="Z99" t="n">
        <v>10</v>
      </c>
    </row>
    <row r="100">
      <c r="A100" t="n">
        <v>28</v>
      </c>
      <c r="B100" t="n">
        <v>125</v>
      </c>
      <c r="C100" t="inlineStr">
        <is>
          <t xml:space="preserve">CONCLUIDO	</t>
        </is>
      </c>
      <c r="D100" t="n">
        <v>9.179</v>
      </c>
      <c r="E100" t="n">
        <v>10.89</v>
      </c>
      <c r="F100" t="n">
        <v>7.67</v>
      </c>
      <c r="G100" t="n">
        <v>45.99</v>
      </c>
      <c r="H100" t="n">
        <v>0.5600000000000001</v>
      </c>
      <c r="I100" t="n">
        <v>10</v>
      </c>
      <c r="J100" t="n">
        <v>255.17</v>
      </c>
      <c r="K100" t="n">
        <v>58.47</v>
      </c>
      <c r="L100" t="n">
        <v>8</v>
      </c>
      <c r="M100" t="n">
        <v>6</v>
      </c>
      <c r="N100" t="n">
        <v>63.7</v>
      </c>
      <c r="O100" t="n">
        <v>31705.44</v>
      </c>
      <c r="P100" t="n">
        <v>96.31</v>
      </c>
      <c r="Q100" t="n">
        <v>968.3200000000001</v>
      </c>
      <c r="R100" t="n">
        <v>30.8</v>
      </c>
      <c r="S100" t="n">
        <v>23.91</v>
      </c>
      <c r="T100" t="n">
        <v>2678.21</v>
      </c>
      <c r="U100" t="n">
        <v>0.78</v>
      </c>
      <c r="V100" t="n">
        <v>0.88</v>
      </c>
      <c r="W100" t="n">
        <v>1.1</v>
      </c>
      <c r="X100" t="n">
        <v>0.17</v>
      </c>
      <c r="Y100" t="n">
        <v>1</v>
      </c>
      <c r="Z100" t="n">
        <v>10</v>
      </c>
    </row>
    <row r="101">
      <c r="A101" t="n">
        <v>29</v>
      </c>
      <c r="B101" t="n">
        <v>125</v>
      </c>
      <c r="C101" t="inlineStr">
        <is>
          <t xml:space="preserve">CONCLUIDO	</t>
        </is>
      </c>
      <c r="D101" t="n">
        <v>9.1722</v>
      </c>
      <c r="E101" t="n">
        <v>10.9</v>
      </c>
      <c r="F101" t="n">
        <v>7.67</v>
      </c>
      <c r="G101" t="n">
        <v>46.04</v>
      </c>
      <c r="H101" t="n">
        <v>0.57</v>
      </c>
      <c r="I101" t="n">
        <v>10</v>
      </c>
      <c r="J101" t="n">
        <v>255.63</v>
      </c>
      <c r="K101" t="n">
        <v>58.47</v>
      </c>
      <c r="L101" t="n">
        <v>8.25</v>
      </c>
      <c r="M101" t="n">
        <v>5</v>
      </c>
      <c r="N101" t="n">
        <v>63.91</v>
      </c>
      <c r="O101" t="n">
        <v>31761.69</v>
      </c>
      <c r="P101" t="n">
        <v>95.90000000000001</v>
      </c>
      <c r="Q101" t="n">
        <v>968.34</v>
      </c>
      <c r="R101" t="n">
        <v>31.15</v>
      </c>
      <c r="S101" t="n">
        <v>23.91</v>
      </c>
      <c r="T101" t="n">
        <v>2850.95</v>
      </c>
      <c r="U101" t="n">
        <v>0.77</v>
      </c>
      <c r="V101" t="n">
        <v>0.88</v>
      </c>
      <c r="W101" t="n">
        <v>1.1</v>
      </c>
      <c r="X101" t="n">
        <v>0.18</v>
      </c>
      <c r="Y101" t="n">
        <v>1</v>
      </c>
      <c r="Z101" t="n">
        <v>10</v>
      </c>
    </row>
    <row r="102">
      <c r="A102" t="n">
        <v>30</v>
      </c>
      <c r="B102" t="n">
        <v>125</v>
      </c>
      <c r="C102" t="inlineStr">
        <is>
          <t xml:space="preserve">CONCLUIDO	</t>
        </is>
      </c>
      <c r="D102" t="n">
        <v>9.241400000000001</v>
      </c>
      <c r="E102" t="n">
        <v>10.82</v>
      </c>
      <c r="F102" t="n">
        <v>7.64</v>
      </c>
      <c r="G102" t="n">
        <v>50.93</v>
      </c>
      <c r="H102" t="n">
        <v>0.59</v>
      </c>
      <c r="I102" t="n">
        <v>9</v>
      </c>
      <c r="J102" t="n">
        <v>256.09</v>
      </c>
      <c r="K102" t="n">
        <v>58.47</v>
      </c>
      <c r="L102" t="n">
        <v>8.5</v>
      </c>
      <c r="M102" t="n">
        <v>3</v>
      </c>
      <c r="N102" t="n">
        <v>64.11</v>
      </c>
      <c r="O102" t="n">
        <v>31818.02</v>
      </c>
      <c r="P102" t="n">
        <v>92.88</v>
      </c>
      <c r="Q102" t="n">
        <v>968.41</v>
      </c>
      <c r="R102" t="n">
        <v>29.94</v>
      </c>
      <c r="S102" t="n">
        <v>23.91</v>
      </c>
      <c r="T102" t="n">
        <v>2251.86</v>
      </c>
      <c r="U102" t="n">
        <v>0.8</v>
      </c>
      <c r="V102" t="n">
        <v>0.89</v>
      </c>
      <c r="W102" t="n">
        <v>1.1</v>
      </c>
      <c r="X102" t="n">
        <v>0.14</v>
      </c>
      <c r="Y102" t="n">
        <v>1</v>
      </c>
      <c r="Z102" t="n">
        <v>10</v>
      </c>
    </row>
    <row r="103">
      <c r="A103" t="n">
        <v>31</v>
      </c>
      <c r="B103" t="n">
        <v>125</v>
      </c>
      <c r="C103" t="inlineStr">
        <is>
          <t xml:space="preserve">CONCLUIDO	</t>
        </is>
      </c>
      <c r="D103" t="n">
        <v>9.2341</v>
      </c>
      <c r="E103" t="n">
        <v>10.83</v>
      </c>
      <c r="F103" t="n">
        <v>7.65</v>
      </c>
      <c r="G103" t="n">
        <v>50.98</v>
      </c>
      <c r="H103" t="n">
        <v>0.61</v>
      </c>
      <c r="I103" t="n">
        <v>9</v>
      </c>
      <c r="J103" t="n">
        <v>256.54</v>
      </c>
      <c r="K103" t="n">
        <v>58.47</v>
      </c>
      <c r="L103" t="n">
        <v>8.75</v>
      </c>
      <c r="M103" t="n">
        <v>1</v>
      </c>
      <c r="N103" t="n">
        <v>64.31999999999999</v>
      </c>
      <c r="O103" t="n">
        <v>31874.43</v>
      </c>
      <c r="P103" t="n">
        <v>93.05</v>
      </c>
      <c r="Q103" t="n">
        <v>968.3200000000001</v>
      </c>
      <c r="R103" t="n">
        <v>30.2</v>
      </c>
      <c r="S103" t="n">
        <v>23.91</v>
      </c>
      <c r="T103" t="n">
        <v>2382.05</v>
      </c>
      <c r="U103" t="n">
        <v>0.79</v>
      </c>
      <c r="V103" t="n">
        <v>0.88</v>
      </c>
      <c r="W103" t="n">
        <v>1.1</v>
      </c>
      <c r="X103" t="n">
        <v>0.15</v>
      </c>
      <c r="Y103" t="n">
        <v>1</v>
      </c>
      <c r="Z103" t="n">
        <v>10</v>
      </c>
    </row>
    <row r="104">
      <c r="A104" t="n">
        <v>32</v>
      </c>
      <c r="B104" t="n">
        <v>125</v>
      </c>
      <c r="C104" t="inlineStr">
        <is>
          <t xml:space="preserve">CONCLUIDO	</t>
        </is>
      </c>
      <c r="D104" t="n">
        <v>9.229799999999999</v>
      </c>
      <c r="E104" t="n">
        <v>10.83</v>
      </c>
      <c r="F104" t="n">
        <v>7.65</v>
      </c>
      <c r="G104" t="n">
        <v>51.02</v>
      </c>
      <c r="H104" t="n">
        <v>0.62</v>
      </c>
      <c r="I104" t="n">
        <v>9</v>
      </c>
      <c r="J104" t="n">
        <v>257</v>
      </c>
      <c r="K104" t="n">
        <v>58.47</v>
      </c>
      <c r="L104" t="n">
        <v>9</v>
      </c>
      <c r="M104" t="n">
        <v>1</v>
      </c>
      <c r="N104" t="n">
        <v>64.53</v>
      </c>
      <c r="O104" t="n">
        <v>31931.04</v>
      </c>
      <c r="P104" t="n">
        <v>93.54000000000001</v>
      </c>
      <c r="Q104" t="n">
        <v>968.3200000000001</v>
      </c>
      <c r="R104" t="n">
        <v>30.3</v>
      </c>
      <c r="S104" t="n">
        <v>23.91</v>
      </c>
      <c r="T104" t="n">
        <v>2431.01</v>
      </c>
      <c r="U104" t="n">
        <v>0.79</v>
      </c>
      <c r="V104" t="n">
        <v>0.88</v>
      </c>
      <c r="W104" t="n">
        <v>1.1</v>
      </c>
      <c r="X104" t="n">
        <v>0.16</v>
      </c>
      <c r="Y104" t="n">
        <v>1</v>
      </c>
      <c r="Z104" t="n">
        <v>10</v>
      </c>
    </row>
    <row r="105">
      <c r="A105" t="n">
        <v>33</v>
      </c>
      <c r="B105" t="n">
        <v>125</v>
      </c>
      <c r="C105" t="inlineStr">
        <is>
          <t xml:space="preserve">CONCLUIDO	</t>
        </is>
      </c>
      <c r="D105" t="n">
        <v>9.2279</v>
      </c>
      <c r="E105" t="n">
        <v>10.84</v>
      </c>
      <c r="F105" t="n">
        <v>7.65</v>
      </c>
      <c r="G105" t="n">
        <v>51.03</v>
      </c>
      <c r="H105" t="n">
        <v>0.64</v>
      </c>
      <c r="I105" t="n">
        <v>9</v>
      </c>
      <c r="J105" t="n">
        <v>257.46</v>
      </c>
      <c r="K105" t="n">
        <v>58.47</v>
      </c>
      <c r="L105" t="n">
        <v>9.25</v>
      </c>
      <c r="M105" t="n">
        <v>0</v>
      </c>
      <c r="N105" t="n">
        <v>64.73999999999999</v>
      </c>
      <c r="O105" t="n">
        <v>31987.61</v>
      </c>
      <c r="P105" t="n">
        <v>93.77</v>
      </c>
      <c r="Q105" t="n">
        <v>968.3200000000001</v>
      </c>
      <c r="R105" t="n">
        <v>30.28</v>
      </c>
      <c r="S105" t="n">
        <v>23.91</v>
      </c>
      <c r="T105" t="n">
        <v>2420.59</v>
      </c>
      <c r="U105" t="n">
        <v>0.79</v>
      </c>
      <c r="V105" t="n">
        <v>0.88</v>
      </c>
      <c r="W105" t="n">
        <v>1.1</v>
      </c>
      <c r="X105" t="n">
        <v>0.16</v>
      </c>
      <c r="Y105" t="n">
        <v>1</v>
      </c>
      <c r="Z105" t="n">
        <v>10</v>
      </c>
    </row>
    <row r="106">
      <c r="A106" t="n">
        <v>0</v>
      </c>
      <c r="B106" t="n">
        <v>30</v>
      </c>
      <c r="C106" t="inlineStr">
        <is>
          <t xml:space="preserve">CONCLUIDO	</t>
        </is>
      </c>
      <c r="D106" t="n">
        <v>9.3956</v>
      </c>
      <c r="E106" t="n">
        <v>10.64</v>
      </c>
      <c r="F106" t="n">
        <v>8.220000000000001</v>
      </c>
      <c r="G106" t="n">
        <v>13.34</v>
      </c>
      <c r="H106" t="n">
        <v>0.24</v>
      </c>
      <c r="I106" t="n">
        <v>37</v>
      </c>
      <c r="J106" t="n">
        <v>71.52</v>
      </c>
      <c r="K106" t="n">
        <v>32.27</v>
      </c>
      <c r="L106" t="n">
        <v>1</v>
      </c>
      <c r="M106" t="n">
        <v>23</v>
      </c>
      <c r="N106" t="n">
        <v>8.25</v>
      </c>
      <c r="O106" t="n">
        <v>9054.6</v>
      </c>
      <c r="P106" t="n">
        <v>48.52</v>
      </c>
      <c r="Q106" t="n">
        <v>968.38</v>
      </c>
      <c r="R106" t="n">
        <v>47.97</v>
      </c>
      <c r="S106" t="n">
        <v>23.91</v>
      </c>
      <c r="T106" t="n">
        <v>11127.05</v>
      </c>
      <c r="U106" t="n">
        <v>0.5</v>
      </c>
      <c r="V106" t="n">
        <v>0.82</v>
      </c>
      <c r="W106" t="n">
        <v>1.15</v>
      </c>
      <c r="X106" t="n">
        <v>0.73</v>
      </c>
      <c r="Y106" t="n">
        <v>1</v>
      </c>
      <c r="Z106" t="n">
        <v>10</v>
      </c>
    </row>
    <row r="107">
      <c r="A107" t="n">
        <v>1</v>
      </c>
      <c r="B107" t="n">
        <v>30</v>
      </c>
      <c r="C107" t="inlineStr">
        <is>
          <t xml:space="preserve">CONCLUIDO	</t>
        </is>
      </c>
      <c r="D107" t="n">
        <v>9.457800000000001</v>
      </c>
      <c r="E107" t="n">
        <v>10.57</v>
      </c>
      <c r="F107" t="n">
        <v>8.199999999999999</v>
      </c>
      <c r="G107" t="n">
        <v>14.47</v>
      </c>
      <c r="H107" t="n">
        <v>0.3</v>
      </c>
      <c r="I107" t="n">
        <v>34</v>
      </c>
      <c r="J107" t="n">
        <v>71.81</v>
      </c>
      <c r="K107" t="n">
        <v>32.27</v>
      </c>
      <c r="L107" t="n">
        <v>1.25</v>
      </c>
      <c r="M107" t="n">
        <v>1</v>
      </c>
      <c r="N107" t="n">
        <v>8.289999999999999</v>
      </c>
      <c r="O107" t="n">
        <v>9090.98</v>
      </c>
      <c r="P107" t="n">
        <v>47.36</v>
      </c>
      <c r="Q107" t="n">
        <v>968.39</v>
      </c>
      <c r="R107" t="n">
        <v>46.34</v>
      </c>
      <c r="S107" t="n">
        <v>23.91</v>
      </c>
      <c r="T107" t="n">
        <v>10326.31</v>
      </c>
      <c r="U107" t="n">
        <v>0.52</v>
      </c>
      <c r="V107" t="n">
        <v>0.82</v>
      </c>
      <c r="W107" t="n">
        <v>1.18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30</v>
      </c>
      <c r="C108" t="inlineStr">
        <is>
          <t xml:space="preserve">CONCLUIDO	</t>
        </is>
      </c>
      <c r="D108" t="n">
        <v>9.4498</v>
      </c>
      <c r="E108" t="n">
        <v>10.58</v>
      </c>
      <c r="F108" t="n">
        <v>8.210000000000001</v>
      </c>
      <c r="G108" t="n">
        <v>14.49</v>
      </c>
      <c r="H108" t="n">
        <v>0.36</v>
      </c>
      <c r="I108" t="n">
        <v>34</v>
      </c>
      <c r="J108" t="n">
        <v>72.11</v>
      </c>
      <c r="K108" t="n">
        <v>32.27</v>
      </c>
      <c r="L108" t="n">
        <v>1.5</v>
      </c>
      <c r="M108" t="n">
        <v>0</v>
      </c>
      <c r="N108" t="n">
        <v>8.34</v>
      </c>
      <c r="O108" t="n">
        <v>9127.379999999999</v>
      </c>
      <c r="P108" t="n">
        <v>47.78</v>
      </c>
      <c r="Q108" t="n">
        <v>968.53</v>
      </c>
      <c r="R108" t="n">
        <v>46.38</v>
      </c>
      <c r="S108" t="n">
        <v>23.91</v>
      </c>
      <c r="T108" t="n">
        <v>10344.94</v>
      </c>
      <c r="U108" t="n">
        <v>0.52</v>
      </c>
      <c r="V108" t="n">
        <v>0.82</v>
      </c>
      <c r="W108" t="n">
        <v>1.18</v>
      </c>
      <c r="X108" t="n">
        <v>0.71</v>
      </c>
      <c r="Y108" t="n">
        <v>1</v>
      </c>
      <c r="Z108" t="n">
        <v>10</v>
      </c>
    </row>
    <row r="109">
      <c r="A109" t="n">
        <v>0</v>
      </c>
      <c r="B109" t="n">
        <v>15</v>
      </c>
      <c r="C109" t="inlineStr">
        <is>
          <t xml:space="preserve">CONCLUIDO	</t>
        </is>
      </c>
      <c r="D109" t="n">
        <v>8.8437</v>
      </c>
      <c r="E109" t="n">
        <v>11.31</v>
      </c>
      <c r="F109" t="n">
        <v>8.880000000000001</v>
      </c>
      <c r="G109" t="n">
        <v>8.07</v>
      </c>
      <c r="H109" t="n">
        <v>0.43</v>
      </c>
      <c r="I109" t="n">
        <v>66</v>
      </c>
      <c r="J109" t="n">
        <v>39.78</v>
      </c>
      <c r="K109" t="n">
        <v>19.54</v>
      </c>
      <c r="L109" t="n">
        <v>1</v>
      </c>
      <c r="M109" t="n">
        <v>0</v>
      </c>
      <c r="N109" t="n">
        <v>4.24</v>
      </c>
      <c r="O109" t="n">
        <v>5140</v>
      </c>
      <c r="P109" t="n">
        <v>35.16</v>
      </c>
      <c r="Q109" t="n">
        <v>968.67</v>
      </c>
      <c r="R109" t="n">
        <v>65.97</v>
      </c>
      <c r="S109" t="n">
        <v>23.91</v>
      </c>
      <c r="T109" t="n">
        <v>19979.08</v>
      </c>
      <c r="U109" t="n">
        <v>0.36</v>
      </c>
      <c r="V109" t="n">
        <v>0.76</v>
      </c>
      <c r="W109" t="n">
        <v>1.27</v>
      </c>
      <c r="X109" t="n">
        <v>1.38</v>
      </c>
      <c r="Y109" t="n">
        <v>1</v>
      </c>
      <c r="Z109" t="n">
        <v>10</v>
      </c>
    </row>
    <row r="110">
      <c r="A110" t="n">
        <v>0</v>
      </c>
      <c r="B110" t="n">
        <v>70</v>
      </c>
      <c r="C110" t="inlineStr">
        <is>
          <t xml:space="preserve">CONCLUIDO	</t>
        </is>
      </c>
      <c r="D110" t="n">
        <v>7.5597</v>
      </c>
      <c r="E110" t="n">
        <v>13.23</v>
      </c>
      <c r="F110" t="n">
        <v>8.949999999999999</v>
      </c>
      <c r="G110" t="n">
        <v>7.56</v>
      </c>
      <c r="H110" t="n">
        <v>0.12</v>
      </c>
      <c r="I110" t="n">
        <v>71</v>
      </c>
      <c r="J110" t="n">
        <v>141.81</v>
      </c>
      <c r="K110" t="n">
        <v>47.83</v>
      </c>
      <c r="L110" t="n">
        <v>1</v>
      </c>
      <c r="M110" t="n">
        <v>69</v>
      </c>
      <c r="N110" t="n">
        <v>22.98</v>
      </c>
      <c r="O110" t="n">
        <v>17723.39</v>
      </c>
      <c r="P110" t="n">
        <v>97.38</v>
      </c>
      <c r="Q110" t="n">
        <v>968.48</v>
      </c>
      <c r="R110" t="n">
        <v>70.56999999999999</v>
      </c>
      <c r="S110" t="n">
        <v>23.91</v>
      </c>
      <c r="T110" t="n">
        <v>22255.48</v>
      </c>
      <c r="U110" t="n">
        <v>0.34</v>
      </c>
      <c r="V110" t="n">
        <v>0.76</v>
      </c>
      <c r="W110" t="n">
        <v>1.21</v>
      </c>
      <c r="X110" t="n">
        <v>1.45</v>
      </c>
      <c r="Y110" t="n">
        <v>1</v>
      </c>
      <c r="Z110" t="n">
        <v>10</v>
      </c>
    </row>
    <row r="111">
      <c r="A111" t="n">
        <v>1</v>
      </c>
      <c r="B111" t="n">
        <v>70</v>
      </c>
      <c r="C111" t="inlineStr">
        <is>
          <t xml:space="preserve">CONCLUIDO	</t>
        </is>
      </c>
      <c r="D111" t="n">
        <v>8.1028</v>
      </c>
      <c r="E111" t="n">
        <v>12.34</v>
      </c>
      <c r="F111" t="n">
        <v>8.550000000000001</v>
      </c>
      <c r="G111" t="n">
        <v>9.5</v>
      </c>
      <c r="H111" t="n">
        <v>0.16</v>
      </c>
      <c r="I111" t="n">
        <v>54</v>
      </c>
      <c r="J111" t="n">
        <v>142.15</v>
      </c>
      <c r="K111" t="n">
        <v>47.83</v>
      </c>
      <c r="L111" t="n">
        <v>1.25</v>
      </c>
      <c r="M111" t="n">
        <v>52</v>
      </c>
      <c r="N111" t="n">
        <v>23.07</v>
      </c>
      <c r="O111" t="n">
        <v>17765.46</v>
      </c>
      <c r="P111" t="n">
        <v>91.42</v>
      </c>
      <c r="Q111" t="n">
        <v>968.45</v>
      </c>
      <c r="R111" t="n">
        <v>58.72</v>
      </c>
      <c r="S111" t="n">
        <v>23.91</v>
      </c>
      <c r="T111" t="n">
        <v>16416.24</v>
      </c>
      <c r="U111" t="n">
        <v>0.41</v>
      </c>
      <c r="V111" t="n">
        <v>0.79</v>
      </c>
      <c r="W111" t="n">
        <v>1.16</v>
      </c>
      <c r="X111" t="n">
        <v>1.06</v>
      </c>
      <c r="Y111" t="n">
        <v>1</v>
      </c>
      <c r="Z111" t="n">
        <v>10</v>
      </c>
    </row>
    <row r="112">
      <c r="A112" t="n">
        <v>2</v>
      </c>
      <c r="B112" t="n">
        <v>70</v>
      </c>
      <c r="C112" t="inlineStr">
        <is>
          <t xml:space="preserve">CONCLUIDO	</t>
        </is>
      </c>
      <c r="D112" t="n">
        <v>8.466799999999999</v>
      </c>
      <c r="E112" t="n">
        <v>11.81</v>
      </c>
      <c r="F112" t="n">
        <v>8.34</v>
      </c>
      <c r="G112" t="n">
        <v>11.64</v>
      </c>
      <c r="H112" t="n">
        <v>0.19</v>
      </c>
      <c r="I112" t="n">
        <v>43</v>
      </c>
      <c r="J112" t="n">
        <v>142.49</v>
      </c>
      <c r="K112" t="n">
        <v>47.83</v>
      </c>
      <c r="L112" t="n">
        <v>1.5</v>
      </c>
      <c r="M112" t="n">
        <v>41</v>
      </c>
      <c r="N112" t="n">
        <v>23.16</v>
      </c>
      <c r="O112" t="n">
        <v>17807.56</v>
      </c>
      <c r="P112" t="n">
        <v>87.45999999999999</v>
      </c>
      <c r="Q112" t="n">
        <v>968.48</v>
      </c>
      <c r="R112" t="n">
        <v>51.73</v>
      </c>
      <c r="S112" t="n">
        <v>23.91</v>
      </c>
      <c r="T112" t="n">
        <v>12973.77</v>
      </c>
      <c r="U112" t="n">
        <v>0.46</v>
      </c>
      <c r="V112" t="n">
        <v>0.8100000000000001</v>
      </c>
      <c r="W112" t="n">
        <v>1.16</v>
      </c>
      <c r="X112" t="n">
        <v>0.84</v>
      </c>
      <c r="Y112" t="n">
        <v>1</v>
      </c>
      <c r="Z112" t="n">
        <v>10</v>
      </c>
    </row>
    <row r="113">
      <c r="A113" t="n">
        <v>3</v>
      </c>
      <c r="B113" t="n">
        <v>70</v>
      </c>
      <c r="C113" t="inlineStr">
        <is>
          <t xml:space="preserve">CONCLUIDO	</t>
        </is>
      </c>
      <c r="D113" t="n">
        <v>8.7285</v>
      </c>
      <c r="E113" t="n">
        <v>11.46</v>
      </c>
      <c r="F113" t="n">
        <v>8.19</v>
      </c>
      <c r="G113" t="n">
        <v>13.65</v>
      </c>
      <c r="H113" t="n">
        <v>0.22</v>
      </c>
      <c r="I113" t="n">
        <v>36</v>
      </c>
      <c r="J113" t="n">
        <v>142.83</v>
      </c>
      <c r="K113" t="n">
        <v>47.83</v>
      </c>
      <c r="L113" t="n">
        <v>1.75</v>
      </c>
      <c r="M113" t="n">
        <v>34</v>
      </c>
      <c r="N113" t="n">
        <v>23.25</v>
      </c>
      <c r="O113" t="n">
        <v>17849.7</v>
      </c>
      <c r="P113" t="n">
        <v>84.5</v>
      </c>
      <c r="Q113" t="n">
        <v>968.53</v>
      </c>
      <c r="R113" t="n">
        <v>47.16</v>
      </c>
      <c r="S113" t="n">
        <v>23.91</v>
      </c>
      <c r="T113" t="n">
        <v>10724.46</v>
      </c>
      <c r="U113" t="n">
        <v>0.51</v>
      </c>
      <c r="V113" t="n">
        <v>0.83</v>
      </c>
      <c r="W113" t="n">
        <v>1.14</v>
      </c>
      <c r="X113" t="n">
        <v>0.6899999999999999</v>
      </c>
      <c r="Y113" t="n">
        <v>1</v>
      </c>
      <c r="Z113" t="n">
        <v>10</v>
      </c>
    </row>
    <row r="114">
      <c r="A114" t="n">
        <v>4</v>
      </c>
      <c r="B114" t="n">
        <v>70</v>
      </c>
      <c r="C114" t="inlineStr">
        <is>
          <t xml:space="preserve">CONCLUIDO	</t>
        </is>
      </c>
      <c r="D114" t="n">
        <v>8.9085</v>
      </c>
      <c r="E114" t="n">
        <v>11.23</v>
      </c>
      <c r="F114" t="n">
        <v>8.1</v>
      </c>
      <c r="G114" t="n">
        <v>15.68</v>
      </c>
      <c r="H114" t="n">
        <v>0.25</v>
      </c>
      <c r="I114" t="n">
        <v>31</v>
      </c>
      <c r="J114" t="n">
        <v>143.17</v>
      </c>
      <c r="K114" t="n">
        <v>47.83</v>
      </c>
      <c r="L114" t="n">
        <v>2</v>
      </c>
      <c r="M114" t="n">
        <v>29</v>
      </c>
      <c r="N114" t="n">
        <v>23.34</v>
      </c>
      <c r="O114" t="n">
        <v>17891.86</v>
      </c>
      <c r="P114" t="n">
        <v>81.73</v>
      </c>
      <c r="Q114" t="n">
        <v>968.37</v>
      </c>
      <c r="R114" t="n">
        <v>44.7</v>
      </c>
      <c r="S114" t="n">
        <v>23.91</v>
      </c>
      <c r="T114" t="n">
        <v>9521.27</v>
      </c>
      <c r="U114" t="n">
        <v>0.53</v>
      </c>
      <c r="V114" t="n">
        <v>0.83</v>
      </c>
      <c r="W114" t="n">
        <v>1.13</v>
      </c>
      <c r="X114" t="n">
        <v>0.6</v>
      </c>
      <c r="Y114" t="n">
        <v>1</v>
      </c>
      <c r="Z114" t="n">
        <v>10</v>
      </c>
    </row>
    <row r="115">
      <c r="A115" t="n">
        <v>5</v>
      </c>
      <c r="B115" t="n">
        <v>70</v>
      </c>
      <c r="C115" t="inlineStr">
        <is>
          <t xml:space="preserve">CONCLUIDO	</t>
        </is>
      </c>
      <c r="D115" t="n">
        <v>9.074</v>
      </c>
      <c r="E115" t="n">
        <v>11.02</v>
      </c>
      <c r="F115" t="n">
        <v>8.01</v>
      </c>
      <c r="G115" t="n">
        <v>17.8</v>
      </c>
      <c r="H115" t="n">
        <v>0.28</v>
      </c>
      <c r="I115" t="n">
        <v>27</v>
      </c>
      <c r="J115" t="n">
        <v>143.51</v>
      </c>
      <c r="K115" t="n">
        <v>47.83</v>
      </c>
      <c r="L115" t="n">
        <v>2.25</v>
      </c>
      <c r="M115" t="n">
        <v>25</v>
      </c>
      <c r="N115" t="n">
        <v>23.44</v>
      </c>
      <c r="O115" t="n">
        <v>17934.06</v>
      </c>
      <c r="P115" t="n">
        <v>78.92</v>
      </c>
      <c r="Q115" t="n">
        <v>968.3200000000001</v>
      </c>
      <c r="R115" t="n">
        <v>41.76</v>
      </c>
      <c r="S115" t="n">
        <v>23.91</v>
      </c>
      <c r="T115" t="n">
        <v>8069.16</v>
      </c>
      <c r="U115" t="n">
        <v>0.57</v>
      </c>
      <c r="V115" t="n">
        <v>0.84</v>
      </c>
      <c r="W115" t="n">
        <v>1.12</v>
      </c>
      <c r="X115" t="n">
        <v>0.52</v>
      </c>
      <c r="Y115" t="n">
        <v>1</v>
      </c>
      <c r="Z115" t="n">
        <v>10</v>
      </c>
    </row>
    <row r="116">
      <c r="A116" t="n">
        <v>6</v>
      </c>
      <c r="B116" t="n">
        <v>70</v>
      </c>
      <c r="C116" t="inlineStr">
        <is>
          <t xml:space="preserve">CONCLUIDO	</t>
        </is>
      </c>
      <c r="D116" t="n">
        <v>9.2303</v>
      </c>
      <c r="E116" t="n">
        <v>10.83</v>
      </c>
      <c r="F116" t="n">
        <v>7.94</v>
      </c>
      <c r="G116" t="n">
        <v>20.72</v>
      </c>
      <c r="H116" t="n">
        <v>0.31</v>
      </c>
      <c r="I116" t="n">
        <v>23</v>
      </c>
      <c r="J116" t="n">
        <v>143.86</v>
      </c>
      <c r="K116" t="n">
        <v>47.83</v>
      </c>
      <c r="L116" t="n">
        <v>2.5</v>
      </c>
      <c r="M116" t="n">
        <v>21</v>
      </c>
      <c r="N116" t="n">
        <v>23.53</v>
      </c>
      <c r="O116" t="n">
        <v>17976.29</v>
      </c>
      <c r="P116" t="n">
        <v>76.64</v>
      </c>
      <c r="Q116" t="n">
        <v>968.35</v>
      </c>
      <c r="R116" t="n">
        <v>39.64</v>
      </c>
      <c r="S116" t="n">
        <v>23.91</v>
      </c>
      <c r="T116" t="n">
        <v>7033.01</v>
      </c>
      <c r="U116" t="n">
        <v>0.6</v>
      </c>
      <c r="V116" t="n">
        <v>0.85</v>
      </c>
      <c r="W116" t="n">
        <v>1.12</v>
      </c>
      <c r="X116" t="n">
        <v>0.44</v>
      </c>
      <c r="Y116" t="n">
        <v>1</v>
      </c>
      <c r="Z116" t="n">
        <v>10</v>
      </c>
    </row>
    <row r="117">
      <c r="A117" t="n">
        <v>7</v>
      </c>
      <c r="B117" t="n">
        <v>70</v>
      </c>
      <c r="C117" t="inlineStr">
        <is>
          <t xml:space="preserve">CONCLUIDO	</t>
        </is>
      </c>
      <c r="D117" t="n">
        <v>9.323</v>
      </c>
      <c r="E117" t="n">
        <v>10.73</v>
      </c>
      <c r="F117" t="n">
        <v>7.89</v>
      </c>
      <c r="G117" t="n">
        <v>22.55</v>
      </c>
      <c r="H117" t="n">
        <v>0.34</v>
      </c>
      <c r="I117" t="n">
        <v>21</v>
      </c>
      <c r="J117" t="n">
        <v>144.2</v>
      </c>
      <c r="K117" t="n">
        <v>47.83</v>
      </c>
      <c r="L117" t="n">
        <v>2.75</v>
      </c>
      <c r="M117" t="n">
        <v>19</v>
      </c>
      <c r="N117" t="n">
        <v>23.62</v>
      </c>
      <c r="O117" t="n">
        <v>18018.55</v>
      </c>
      <c r="P117" t="n">
        <v>73.98999999999999</v>
      </c>
      <c r="Q117" t="n">
        <v>968.37</v>
      </c>
      <c r="R117" t="n">
        <v>38.07</v>
      </c>
      <c r="S117" t="n">
        <v>23.91</v>
      </c>
      <c r="T117" t="n">
        <v>6256.72</v>
      </c>
      <c r="U117" t="n">
        <v>0.63</v>
      </c>
      <c r="V117" t="n">
        <v>0.86</v>
      </c>
      <c r="W117" t="n">
        <v>1.11</v>
      </c>
      <c r="X117" t="n">
        <v>0.39</v>
      </c>
      <c r="Y117" t="n">
        <v>1</v>
      </c>
      <c r="Z117" t="n">
        <v>10</v>
      </c>
    </row>
    <row r="118">
      <c r="A118" t="n">
        <v>8</v>
      </c>
      <c r="B118" t="n">
        <v>70</v>
      </c>
      <c r="C118" t="inlineStr">
        <is>
          <t xml:space="preserve">CONCLUIDO	</t>
        </is>
      </c>
      <c r="D118" t="n">
        <v>9.453799999999999</v>
      </c>
      <c r="E118" t="n">
        <v>10.58</v>
      </c>
      <c r="F118" t="n">
        <v>7.83</v>
      </c>
      <c r="G118" t="n">
        <v>26.1</v>
      </c>
      <c r="H118" t="n">
        <v>0.37</v>
      </c>
      <c r="I118" t="n">
        <v>18</v>
      </c>
      <c r="J118" t="n">
        <v>144.54</v>
      </c>
      <c r="K118" t="n">
        <v>47.83</v>
      </c>
      <c r="L118" t="n">
        <v>3</v>
      </c>
      <c r="M118" t="n">
        <v>16</v>
      </c>
      <c r="N118" t="n">
        <v>23.71</v>
      </c>
      <c r="O118" t="n">
        <v>18060.85</v>
      </c>
      <c r="P118" t="n">
        <v>70.95</v>
      </c>
      <c r="Q118" t="n">
        <v>968.4</v>
      </c>
      <c r="R118" t="n">
        <v>36.05</v>
      </c>
      <c r="S118" t="n">
        <v>23.91</v>
      </c>
      <c r="T118" t="n">
        <v>5261.25</v>
      </c>
      <c r="U118" t="n">
        <v>0.66</v>
      </c>
      <c r="V118" t="n">
        <v>0.86</v>
      </c>
      <c r="W118" t="n">
        <v>1.11</v>
      </c>
      <c r="X118" t="n">
        <v>0.33</v>
      </c>
      <c r="Y118" t="n">
        <v>1</v>
      </c>
      <c r="Z118" t="n">
        <v>10</v>
      </c>
    </row>
    <row r="119">
      <c r="A119" t="n">
        <v>9</v>
      </c>
      <c r="B119" t="n">
        <v>70</v>
      </c>
      <c r="C119" t="inlineStr">
        <is>
          <t xml:space="preserve">CONCLUIDO	</t>
        </is>
      </c>
      <c r="D119" t="n">
        <v>9.4824</v>
      </c>
      <c r="E119" t="n">
        <v>10.55</v>
      </c>
      <c r="F119" t="n">
        <v>7.83</v>
      </c>
      <c r="G119" t="n">
        <v>27.62</v>
      </c>
      <c r="H119" t="n">
        <v>0.4</v>
      </c>
      <c r="I119" t="n">
        <v>17</v>
      </c>
      <c r="J119" t="n">
        <v>144.89</v>
      </c>
      <c r="K119" t="n">
        <v>47.83</v>
      </c>
      <c r="L119" t="n">
        <v>3.25</v>
      </c>
      <c r="M119" t="n">
        <v>12</v>
      </c>
      <c r="N119" t="n">
        <v>23.81</v>
      </c>
      <c r="O119" t="n">
        <v>18103.18</v>
      </c>
      <c r="P119" t="n">
        <v>69.87</v>
      </c>
      <c r="Q119" t="n">
        <v>968.48</v>
      </c>
      <c r="R119" t="n">
        <v>35.88</v>
      </c>
      <c r="S119" t="n">
        <v>23.91</v>
      </c>
      <c r="T119" t="n">
        <v>5180.87</v>
      </c>
      <c r="U119" t="n">
        <v>0.67</v>
      </c>
      <c r="V119" t="n">
        <v>0.86</v>
      </c>
      <c r="W119" t="n">
        <v>1.11</v>
      </c>
      <c r="X119" t="n">
        <v>0.33</v>
      </c>
      <c r="Y119" t="n">
        <v>1</v>
      </c>
      <c r="Z119" t="n">
        <v>10</v>
      </c>
    </row>
    <row r="120">
      <c r="A120" t="n">
        <v>10</v>
      </c>
      <c r="B120" t="n">
        <v>70</v>
      </c>
      <c r="C120" t="inlineStr">
        <is>
          <t xml:space="preserve">CONCLUIDO	</t>
        </is>
      </c>
      <c r="D120" t="n">
        <v>9.512700000000001</v>
      </c>
      <c r="E120" t="n">
        <v>10.51</v>
      </c>
      <c r="F120" t="n">
        <v>7.82</v>
      </c>
      <c r="G120" t="n">
        <v>29.33</v>
      </c>
      <c r="H120" t="n">
        <v>0.43</v>
      </c>
      <c r="I120" t="n">
        <v>16</v>
      </c>
      <c r="J120" t="n">
        <v>145.23</v>
      </c>
      <c r="K120" t="n">
        <v>47.83</v>
      </c>
      <c r="L120" t="n">
        <v>3.5</v>
      </c>
      <c r="M120" t="n">
        <v>4</v>
      </c>
      <c r="N120" t="n">
        <v>23.9</v>
      </c>
      <c r="O120" t="n">
        <v>18145.54</v>
      </c>
      <c r="P120" t="n">
        <v>68.97</v>
      </c>
      <c r="Q120" t="n">
        <v>968.66</v>
      </c>
      <c r="R120" t="n">
        <v>35.23</v>
      </c>
      <c r="S120" t="n">
        <v>23.91</v>
      </c>
      <c r="T120" t="n">
        <v>4861.36</v>
      </c>
      <c r="U120" t="n">
        <v>0.68</v>
      </c>
      <c r="V120" t="n">
        <v>0.86</v>
      </c>
      <c r="W120" t="n">
        <v>1.12</v>
      </c>
      <c r="X120" t="n">
        <v>0.32</v>
      </c>
      <c r="Y120" t="n">
        <v>1</v>
      </c>
      <c r="Z120" t="n">
        <v>10</v>
      </c>
    </row>
    <row r="121">
      <c r="A121" t="n">
        <v>11</v>
      </c>
      <c r="B121" t="n">
        <v>70</v>
      </c>
      <c r="C121" t="inlineStr">
        <is>
          <t xml:space="preserve">CONCLUIDO	</t>
        </is>
      </c>
      <c r="D121" t="n">
        <v>9.5185</v>
      </c>
      <c r="E121" t="n">
        <v>10.51</v>
      </c>
      <c r="F121" t="n">
        <v>7.82</v>
      </c>
      <c r="G121" t="n">
        <v>29.31</v>
      </c>
      <c r="H121" t="n">
        <v>0.46</v>
      </c>
      <c r="I121" t="n">
        <v>16</v>
      </c>
      <c r="J121" t="n">
        <v>145.57</v>
      </c>
      <c r="K121" t="n">
        <v>47.83</v>
      </c>
      <c r="L121" t="n">
        <v>3.75</v>
      </c>
      <c r="M121" t="n">
        <v>3</v>
      </c>
      <c r="N121" t="n">
        <v>23.99</v>
      </c>
      <c r="O121" t="n">
        <v>18187.93</v>
      </c>
      <c r="P121" t="n">
        <v>68.11</v>
      </c>
      <c r="Q121" t="n">
        <v>968.5700000000001</v>
      </c>
      <c r="R121" t="n">
        <v>35.17</v>
      </c>
      <c r="S121" t="n">
        <v>23.91</v>
      </c>
      <c r="T121" t="n">
        <v>4832.2</v>
      </c>
      <c r="U121" t="n">
        <v>0.68</v>
      </c>
      <c r="V121" t="n">
        <v>0.87</v>
      </c>
      <c r="W121" t="n">
        <v>1.12</v>
      </c>
      <c r="X121" t="n">
        <v>0.32</v>
      </c>
      <c r="Y121" t="n">
        <v>1</v>
      </c>
      <c r="Z121" t="n">
        <v>10</v>
      </c>
    </row>
    <row r="122">
      <c r="A122" t="n">
        <v>12</v>
      </c>
      <c r="B122" t="n">
        <v>70</v>
      </c>
      <c r="C122" t="inlineStr">
        <is>
          <t xml:space="preserve">CONCLUIDO	</t>
        </is>
      </c>
      <c r="D122" t="n">
        <v>9.5623</v>
      </c>
      <c r="E122" t="n">
        <v>10.46</v>
      </c>
      <c r="F122" t="n">
        <v>7.8</v>
      </c>
      <c r="G122" t="n">
        <v>31.18</v>
      </c>
      <c r="H122" t="n">
        <v>0.49</v>
      </c>
      <c r="I122" t="n">
        <v>15</v>
      </c>
      <c r="J122" t="n">
        <v>145.92</v>
      </c>
      <c r="K122" t="n">
        <v>47.83</v>
      </c>
      <c r="L122" t="n">
        <v>4</v>
      </c>
      <c r="M122" t="n">
        <v>1</v>
      </c>
      <c r="N122" t="n">
        <v>24.09</v>
      </c>
      <c r="O122" t="n">
        <v>18230.35</v>
      </c>
      <c r="P122" t="n">
        <v>67.59999999999999</v>
      </c>
      <c r="Q122" t="n">
        <v>968.5</v>
      </c>
      <c r="R122" t="n">
        <v>34.53</v>
      </c>
      <c r="S122" t="n">
        <v>23.91</v>
      </c>
      <c r="T122" t="n">
        <v>4516.55</v>
      </c>
      <c r="U122" t="n">
        <v>0.6899999999999999</v>
      </c>
      <c r="V122" t="n">
        <v>0.87</v>
      </c>
      <c r="W122" t="n">
        <v>1.12</v>
      </c>
      <c r="X122" t="n">
        <v>0.3</v>
      </c>
      <c r="Y122" t="n">
        <v>1</v>
      </c>
      <c r="Z122" t="n">
        <v>10</v>
      </c>
    </row>
    <row r="123">
      <c r="A123" t="n">
        <v>13</v>
      </c>
      <c r="B123" t="n">
        <v>70</v>
      </c>
      <c r="C123" t="inlineStr">
        <is>
          <t xml:space="preserve">CONCLUIDO	</t>
        </is>
      </c>
      <c r="D123" t="n">
        <v>9.5618</v>
      </c>
      <c r="E123" t="n">
        <v>10.46</v>
      </c>
      <c r="F123" t="n">
        <v>7.8</v>
      </c>
      <c r="G123" t="n">
        <v>31.19</v>
      </c>
      <c r="H123" t="n">
        <v>0.51</v>
      </c>
      <c r="I123" t="n">
        <v>15</v>
      </c>
      <c r="J123" t="n">
        <v>146.26</v>
      </c>
      <c r="K123" t="n">
        <v>47.83</v>
      </c>
      <c r="L123" t="n">
        <v>4.25</v>
      </c>
      <c r="M123" t="n">
        <v>0</v>
      </c>
      <c r="N123" t="n">
        <v>24.18</v>
      </c>
      <c r="O123" t="n">
        <v>18272.81</v>
      </c>
      <c r="P123" t="n">
        <v>67.77</v>
      </c>
      <c r="Q123" t="n">
        <v>968.52</v>
      </c>
      <c r="R123" t="n">
        <v>34.43</v>
      </c>
      <c r="S123" t="n">
        <v>23.91</v>
      </c>
      <c r="T123" t="n">
        <v>4465.39</v>
      </c>
      <c r="U123" t="n">
        <v>0.6899999999999999</v>
      </c>
      <c r="V123" t="n">
        <v>0.87</v>
      </c>
      <c r="W123" t="n">
        <v>1.12</v>
      </c>
      <c r="X123" t="n">
        <v>0.3</v>
      </c>
      <c r="Y123" t="n">
        <v>1</v>
      </c>
      <c r="Z123" t="n">
        <v>10</v>
      </c>
    </row>
    <row r="124">
      <c r="A124" t="n">
        <v>0</v>
      </c>
      <c r="B124" t="n">
        <v>90</v>
      </c>
      <c r="C124" t="inlineStr">
        <is>
          <t xml:space="preserve">CONCLUIDO	</t>
        </is>
      </c>
      <c r="D124" t="n">
        <v>6.7935</v>
      </c>
      <c r="E124" t="n">
        <v>14.72</v>
      </c>
      <c r="F124" t="n">
        <v>9.24</v>
      </c>
      <c r="G124" t="n">
        <v>6.45</v>
      </c>
      <c r="H124" t="n">
        <v>0.1</v>
      </c>
      <c r="I124" t="n">
        <v>86</v>
      </c>
      <c r="J124" t="n">
        <v>176.73</v>
      </c>
      <c r="K124" t="n">
        <v>52.44</v>
      </c>
      <c r="L124" t="n">
        <v>1</v>
      </c>
      <c r="M124" t="n">
        <v>84</v>
      </c>
      <c r="N124" t="n">
        <v>33.29</v>
      </c>
      <c r="O124" t="n">
        <v>22031.19</v>
      </c>
      <c r="P124" t="n">
        <v>117.92</v>
      </c>
      <c r="Q124" t="n">
        <v>968.66</v>
      </c>
      <c r="R124" t="n">
        <v>79.91</v>
      </c>
      <c r="S124" t="n">
        <v>23.91</v>
      </c>
      <c r="T124" t="n">
        <v>26852.09</v>
      </c>
      <c r="U124" t="n">
        <v>0.3</v>
      </c>
      <c r="V124" t="n">
        <v>0.73</v>
      </c>
      <c r="W124" t="n">
        <v>1.23</v>
      </c>
      <c r="X124" t="n">
        <v>1.74</v>
      </c>
      <c r="Y124" t="n">
        <v>1</v>
      </c>
      <c r="Z124" t="n">
        <v>10</v>
      </c>
    </row>
    <row r="125">
      <c r="A125" t="n">
        <v>1</v>
      </c>
      <c r="B125" t="n">
        <v>90</v>
      </c>
      <c r="C125" t="inlineStr">
        <is>
          <t xml:space="preserve">CONCLUIDO	</t>
        </is>
      </c>
      <c r="D125" t="n">
        <v>7.3917</v>
      </c>
      <c r="E125" t="n">
        <v>13.53</v>
      </c>
      <c r="F125" t="n">
        <v>8.800000000000001</v>
      </c>
      <c r="G125" t="n">
        <v>8.119999999999999</v>
      </c>
      <c r="H125" t="n">
        <v>0.13</v>
      </c>
      <c r="I125" t="n">
        <v>65</v>
      </c>
      <c r="J125" t="n">
        <v>177.1</v>
      </c>
      <c r="K125" t="n">
        <v>52.44</v>
      </c>
      <c r="L125" t="n">
        <v>1.25</v>
      </c>
      <c r="M125" t="n">
        <v>63</v>
      </c>
      <c r="N125" t="n">
        <v>33.41</v>
      </c>
      <c r="O125" t="n">
        <v>22076.81</v>
      </c>
      <c r="P125" t="n">
        <v>110.93</v>
      </c>
      <c r="Q125" t="n">
        <v>968.47</v>
      </c>
      <c r="R125" t="n">
        <v>66.3</v>
      </c>
      <c r="S125" t="n">
        <v>23.91</v>
      </c>
      <c r="T125" t="n">
        <v>20151.05</v>
      </c>
      <c r="U125" t="n">
        <v>0.36</v>
      </c>
      <c r="V125" t="n">
        <v>0.77</v>
      </c>
      <c r="W125" t="n">
        <v>1.18</v>
      </c>
      <c r="X125" t="n">
        <v>1.3</v>
      </c>
      <c r="Y125" t="n">
        <v>1</v>
      </c>
      <c r="Z125" t="n">
        <v>10</v>
      </c>
    </row>
    <row r="126">
      <c r="A126" t="n">
        <v>2</v>
      </c>
      <c r="B126" t="n">
        <v>90</v>
      </c>
      <c r="C126" t="inlineStr">
        <is>
          <t xml:space="preserve">CONCLUIDO	</t>
        </is>
      </c>
      <c r="D126" t="n">
        <v>7.8183</v>
      </c>
      <c r="E126" t="n">
        <v>12.79</v>
      </c>
      <c r="F126" t="n">
        <v>8.52</v>
      </c>
      <c r="G126" t="n">
        <v>9.83</v>
      </c>
      <c r="H126" t="n">
        <v>0.15</v>
      </c>
      <c r="I126" t="n">
        <v>52</v>
      </c>
      <c r="J126" t="n">
        <v>177.47</v>
      </c>
      <c r="K126" t="n">
        <v>52.44</v>
      </c>
      <c r="L126" t="n">
        <v>1.5</v>
      </c>
      <c r="M126" t="n">
        <v>50</v>
      </c>
      <c r="N126" t="n">
        <v>33.53</v>
      </c>
      <c r="O126" t="n">
        <v>22122.46</v>
      </c>
      <c r="P126" t="n">
        <v>106.25</v>
      </c>
      <c r="Q126" t="n">
        <v>968.35</v>
      </c>
      <c r="R126" t="n">
        <v>57.63</v>
      </c>
      <c r="S126" t="n">
        <v>23.91</v>
      </c>
      <c r="T126" t="n">
        <v>15880.49</v>
      </c>
      <c r="U126" t="n">
        <v>0.41</v>
      </c>
      <c r="V126" t="n">
        <v>0.79</v>
      </c>
      <c r="W126" t="n">
        <v>1.16</v>
      </c>
      <c r="X126" t="n">
        <v>1.02</v>
      </c>
      <c r="Y126" t="n">
        <v>1</v>
      </c>
      <c r="Z126" t="n">
        <v>10</v>
      </c>
    </row>
    <row r="127">
      <c r="A127" t="n">
        <v>3</v>
      </c>
      <c r="B127" t="n">
        <v>90</v>
      </c>
      <c r="C127" t="inlineStr">
        <is>
          <t xml:space="preserve">CONCLUIDO	</t>
        </is>
      </c>
      <c r="D127" t="n">
        <v>8.146800000000001</v>
      </c>
      <c r="E127" t="n">
        <v>12.27</v>
      </c>
      <c r="F127" t="n">
        <v>8.33</v>
      </c>
      <c r="G127" t="n">
        <v>11.62</v>
      </c>
      <c r="H127" t="n">
        <v>0.17</v>
      </c>
      <c r="I127" t="n">
        <v>43</v>
      </c>
      <c r="J127" t="n">
        <v>177.84</v>
      </c>
      <c r="K127" t="n">
        <v>52.44</v>
      </c>
      <c r="L127" t="n">
        <v>1.75</v>
      </c>
      <c r="M127" t="n">
        <v>41</v>
      </c>
      <c r="N127" t="n">
        <v>33.65</v>
      </c>
      <c r="O127" t="n">
        <v>22168.15</v>
      </c>
      <c r="P127" t="n">
        <v>102.48</v>
      </c>
      <c r="Q127" t="n">
        <v>968.47</v>
      </c>
      <c r="R127" t="n">
        <v>51.68</v>
      </c>
      <c r="S127" t="n">
        <v>23.91</v>
      </c>
      <c r="T127" t="n">
        <v>12950.24</v>
      </c>
      <c r="U127" t="n">
        <v>0.46</v>
      </c>
      <c r="V127" t="n">
        <v>0.8100000000000001</v>
      </c>
      <c r="W127" t="n">
        <v>1.14</v>
      </c>
      <c r="X127" t="n">
        <v>0.83</v>
      </c>
      <c r="Y127" t="n">
        <v>1</v>
      </c>
      <c r="Z127" t="n">
        <v>10</v>
      </c>
    </row>
    <row r="128">
      <c r="A128" t="n">
        <v>4</v>
      </c>
      <c r="B128" t="n">
        <v>90</v>
      </c>
      <c r="C128" t="inlineStr">
        <is>
          <t xml:space="preserve">CONCLUIDO	</t>
        </is>
      </c>
      <c r="D128" t="n">
        <v>8.3756</v>
      </c>
      <c r="E128" t="n">
        <v>11.94</v>
      </c>
      <c r="F128" t="n">
        <v>8.199999999999999</v>
      </c>
      <c r="G128" t="n">
        <v>13.3</v>
      </c>
      <c r="H128" t="n">
        <v>0.2</v>
      </c>
      <c r="I128" t="n">
        <v>37</v>
      </c>
      <c r="J128" t="n">
        <v>178.21</v>
      </c>
      <c r="K128" t="n">
        <v>52.44</v>
      </c>
      <c r="L128" t="n">
        <v>2</v>
      </c>
      <c r="M128" t="n">
        <v>35</v>
      </c>
      <c r="N128" t="n">
        <v>33.77</v>
      </c>
      <c r="O128" t="n">
        <v>22213.89</v>
      </c>
      <c r="P128" t="n">
        <v>99.65000000000001</v>
      </c>
      <c r="Q128" t="n">
        <v>968.46</v>
      </c>
      <c r="R128" t="n">
        <v>47.63</v>
      </c>
      <c r="S128" t="n">
        <v>23.91</v>
      </c>
      <c r="T128" t="n">
        <v>10958.33</v>
      </c>
      <c r="U128" t="n">
        <v>0.5</v>
      </c>
      <c r="V128" t="n">
        <v>0.82</v>
      </c>
      <c r="W128" t="n">
        <v>1.14</v>
      </c>
      <c r="X128" t="n">
        <v>0.71</v>
      </c>
      <c r="Y128" t="n">
        <v>1</v>
      </c>
      <c r="Z128" t="n">
        <v>10</v>
      </c>
    </row>
    <row r="129">
      <c r="A129" t="n">
        <v>5</v>
      </c>
      <c r="B129" t="n">
        <v>90</v>
      </c>
      <c r="C129" t="inlineStr">
        <is>
          <t xml:space="preserve">CONCLUIDO	</t>
        </is>
      </c>
      <c r="D129" t="n">
        <v>8.5549</v>
      </c>
      <c r="E129" t="n">
        <v>11.69</v>
      </c>
      <c r="F129" t="n">
        <v>8.130000000000001</v>
      </c>
      <c r="G129" t="n">
        <v>15.25</v>
      </c>
      <c r="H129" t="n">
        <v>0.22</v>
      </c>
      <c r="I129" t="n">
        <v>32</v>
      </c>
      <c r="J129" t="n">
        <v>178.59</v>
      </c>
      <c r="K129" t="n">
        <v>52.44</v>
      </c>
      <c r="L129" t="n">
        <v>2.25</v>
      </c>
      <c r="M129" t="n">
        <v>30</v>
      </c>
      <c r="N129" t="n">
        <v>33.89</v>
      </c>
      <c r="O129" t="n">
        <v>22259.66</v>
      </c>
      <c r="P129" t="n">
        <v>97.39</v>
      </c>
      <c r="Q129" t="n">
        <v>968.36</v>
      </c>
      <c r="R129" t="n">
        <v>45.33</v>
      </c>
      <c r="S129" t="n">
        <v>23.91</v>
      </c>
      <c r="T129" t="n">
        <v>9830.629999999999</v>
      </c>
      <c r="U129" t="n">
        <v>0.53</v>
      </c>
      <c r="V129" t="n">
        <v>0.83</v>
      </c>
      <c r="W129" t="n">
        <v>1.14</v>
      </c>
      <c r="X129" t="n">
        <v>0.63</v>
      </c>
      <c r="Y129" t="n">
        <v>1</v>
      </c>
      <c r="Z129" t="n">
        <v>10</v>
      </c>
    </row>
    <row r="130">
      <c r="A130" t="n">
        <v>6</v>
      </c>
      <c r="B130" t="n">
        <v>90</v>
      </c>
      <c r="C130" t="inlineStr">
        <is>
          <t xml:space="preserve">CONCLUIDO	</t>
        </is>
      </c>
      <c r="D130" t="n">
        <v>8.689399999999999</v>
      </c>
      <c r="E130" t="n">
        <v>11.51</v>
      </c>
      <c r="F130" t="n">
        <v>8.06</v>
      </c>
      <c r="G130" t="n">
        <v>16.67</v>
      </c>
      <c r="H130" t="n">
        <v>0.25</v>
      </c>
      <c r="I130" t="n">
        <v>29</v>
      </c>
      <c r="J130" t="n">
        <v>178.96</v>
      </c>
      <c r="K130" t="n">
        <v>52.44</v>
      </c>
      <c r="L130" t="n">
        <v>2.5</v>
      </c>
      <c r="M130" t="n">
        <v>27</v>
      </c>
      <c r="N130" t="n">
        <v>34.02</v>
      </c>
      <c r="O130" t="n">
        <v>22305.48</v>
      </c>
      <c r="P130" t="n">
        <v>95.48</v>
      </c>
      <c r="Q130" t="n">
        <v>968.35</v>
      </c>
      <c r="R130" t="n">
        <v>43.11</v>
      </c>
      <c r="S130" t="n">
        <v>23.91</v>
      </c>
      <c r="T130" t="n">
        <v>8736.1</v>
      </c>
      <c r="U130" t="n">
        <v>0.55</v>
      </c>
      <c r="V130" t="n">
        <v>0.84</v>
      </c>
      <c r="W130" t="n">
        <v>1.13</v>
      </c>
      <c r="X130" t="n">
        <v>0.5600000000000001</v>
      </c>
      <c r="Y130" t="n">
        <v>1</v>
      </c>
      <c r="Z130" t="n">
        <v>10</v>
      </c>
    </row>
    <row r="131">
      <c r="A131" t="n">
        <v>7</v>
      </c>
      <c r="B131" t="n">
        <v>90</v>
      </c>
      <c r="C131" t="inlineStr">
        <is>
          <t xml:space="preserve">CONCLUIDO	</t>
        </is>
      </c>
      <c r="D131" t="n">
        <v>8.8058</v>
      </c>
      <c r="E131" t="n">
        <v>11.36</v>
      </c>
      <c r="F131" t="n">
        <v>8.01</v>
      </c>
      <c r="G131" t="n">
        <v>18.49</v>
      </c>
      <c r="H131" t="n">
        <v>0.27</v>
      </c>
      <c r="I131" t="n">
        <v>26</v>
      </c>
      <c r="J131" t="n">
        <v>179.33</v>
      </c>
      <c r="K131" t="n">
        <v>52.44</v>
      </c>
      <c r="L131" t="n">
        <v>2.75</v>
      </c>
      <c r="M131" t="n">
        <v>24</v>
      </c>
      <c r="N131" t="n">
        <v>34.14</v>
      </c>
      <c r="O131" t="n">
        <v>22351.34</v>
      </c>
      <c r="P131" t="n">
        <v>93.88</v>
      </c>
      <c r="Q131" t="n">
        <v>968.37</v>
      </c>
      <c r="R131" t="n">
        <v>41.4</v>
      </c>
      <c r="S131" t="n">
        <v>23.91</v>
      </c>
      <c r="T131" t="n">
        <v>7897.9</v>
      </c>
      <c r="U131" t="n">
        <v>0.58</v>
      </c>
      <c r="V131" t="n">
        <v>0.84</v>
      </c>
      <c r="W131" t="n">
        <v>1.13</v>
      </c>
      <c r="X131" t="n">
        <v>0.51</v>
      </c>
      <c r="Y131" t="n">
        <v>1</v>
      </c>
      <c r="Z131" t="n">
        <v>10</v>
      </c>
    </row>
    <row r="132">
      <c r="A132" t="n">
        <v>8</v>
      </c>
      <c r="B132" t="n">
        <v>90</v>
      </c>
      <c r="C132" t="inlineStr">
        <is>
          <t xml:space="preserve">CONCLUIDO	</t>
        </is>
      </c>
      <c r="D132" t="n">
        <v>8.9465</v>
      </c>
      <c r="E132" t="n">
        <v>11.18</v>
      </c>
      <c r="F132" t="n">
        <v>7.94</v>
      </c>
      <c r="G132" t="n">
        <v>20.71</v>
      </c>
      <c r="H132" t="n">
        <v>0.3</v>
      </c>
      <c r="I132" t="n">
        <v>23</v>
      </c>
      <c r="J132" t="n">
        <v>179.7</v>
      </c>
      <c r="K132" t="n">
        <v>52.44</v>
      </c>
      <c r="L132" t="n">
        <v>3</v>
      </c>
      <c r="M132" t="n">
        <v>21</v>
      </c>
      <c r="N132" t="n">
        <v>34.26</v>
      </c>
      <c r="O132" t="n">
        <v>22397.24</v>
      </c>
      <c r="P132" t="n">
        <v>91.5</v>
      </c>
      <c r="Q132" t="n">
        <v>968.3200000000001</v>
      </c>
      <c r="R132" t="n">
        <v>39.52</v>
      </c>
      <c r="S132" t="n">
        <v>23.91</v>
      </c>
      <c r="T132" t="n">
        <v>6968.54</v>
      </c>
      <c r="U132" t="n">
        <v>0.61</v>
      </c>
      <c r="V132" t="n">
        <v>0.85</v>
      </c>
      <c r="W132" t="n">
        <v>1.12</v>
      </c>
      <c r="X132" t="n">
        <v>0.44</v>
      </c>
      <c r="Y132" t="n">
        <v>1</v>
      </c>
      <c r="Z132" t="n">
        <v>10</v>
      </c>
    </row>
    <row r="133">
      <c r="A133" t="n">
        <v>9</v>
      </c>
      <c r="B133" t="n">
        <v>90</v>
      </c>
      <c r="C133" t="inlineStr">
        <is>
          <t xml:space="preserve">CONCLUIDO	</t>
        </is>
      </c>
      <c r="D133" t="n">
        <v>9.0359</v>
      </c>
      <c r="E133" t="n">
        <v>11.07</v>
      </c>
      <c r="F133" t="n">
        <v>7.9</v>
      </c>
      <c r="G133" t="n">
        <v>22.57</v>
      </c>
      <c r="H133" t="n">
        <v>0.32</v>
      </c>
      <c r="I133" t="n">
        <v>21</v>
      </c>
      <c r="J133" t="n">
        <v>180.07</v>
      </c>
      <c r="K133" t="n">
        <v>52.44</v>
      </c>
      <c r="L133" t="n">
        <v>3.25</v>
      </c>
      <c r="M133" t="n">
        <v>19</v>
      </c>
      <c r="N133" t="n">
        <v>34.38</v>
      </c>
      <c r="O133" t="n">
        <v>22443.18</v>
      </c>
      <c r="P133" t="n">
        <v>89.52</v>
      </c>
      <c r="Q133" t="n">
        <v>968.34</v>
      </c>
      <c r="R133" t="n">
        <v>37.99</v>
      </c>
      <c r="S133" t="n">
        <v>23.91</v>
      </c>
      <c r="T133" t="n">
        <v>6218.03</v>
      </c>
      <c r="U133" t="n">
        <v>0.63</v>
      </c>
      <c r="V133" t="n">
        <v>0.86</v>
      </c>
      <c r="W133" t="n">
        <v>1.12</v>
      </c>
      <c r="X133" t="n">
        <v>0.4</v>
      </c>
      <c r="Y133" t="n">
        <v>1</v>
      </c>
      <c r="Z133" t="n">
        <v>10</v>
      </c>
    </row>
    <row r="134">
      <c r="A134" t="n">
        <v>10</v>
      </c>
      <c r="B134" t="n">
        <v>90</v>
      </c>
      <c r="C134" t="inlineStr">
        <is>
          <t xml:space="preserve">CONCLUIDO	</t>
        </is>
      </c>
      <c r="D134" t="n">
        <v>9.134499999999999</v>
      </c>
      <c r="E134" t="n">
        <v>10.95</v>
      </c>
      <c r="F134" t="n">
        <v>7.85</v>
      </c>
      <c r="G134" t="n">
        <v>24.79</v>
      </c>
      <c r="H134" t="n">
        <v>0.34</v>
      </c>
      <c r="I134" t="n">
        <v>19</v>
      </c>
      <c r="J134" t="n">
        <v>180.45</v>
      </c>
      <c r="K134" t="n">
        <v>52.44</v>
      </c>
      <c r="L134" t="n">
        <v>3.5</v>
      </c>
      <c r="M134" t="n">
        <v>17</v>
      </c>
      <c r="N134" t="n">
        <v>34.51</v>
      </c>
      <c r="O134" t="n">
        <v>22489.16</v>
      </c>
      <c r="P134" t="n">
        <v>87.89</v>
      </c>
      <c r="Q134" t="n">
        <v>968.34</v>
      </c>
      <c r="R134" t="n">
        <v>36.57</v>
      </c>
      <c r="S134" t="n">
        <v>23.91</v>
      </c>
      <c r="T134" t="n">
        <v>5514.35</v>
      </c>
      <c r="U134" t="n">
        <v>0.65</v>
      </c>
      <c r="V134" t="n">
        <v>0.86</v>
      </c>
      <c r="W134" t="n">
        <v>1.11</v>
      </c>
      <c r="X134" t="n">
        <v>0.35</v>
      </c>
      <c r="Y134" t="n">
        <v>1</v>
      </c>
      <c r="Z134" t="n">
        <v>10</v>
      </c>
    </row>
    <row r="135">
      <c r="A135" t="n">
        <v>11</v>
      </c>
      <c r="B135" t="n">
        <v>90</v>
      </c>
      <c r="C135" t="inlineStr">
        <is>
          <t xml:space="preserve">CONCLUIDO	</t>
        </is>
      </c>
      <c r="D135" t="n">
        <v>9.180400000000001</v>
      </c>
      <c r="E135" t="n">
        <v>10.89</v>
      </c>
      <c r="F135" t="n">
        <v>7.83</v>
      </c>
      <c r="G135" t="n">
        <v>26.11</v>
      </c>
      <c r="H135" t="n">
        <v>0.37</v>
      </c>
      <c r="I135" t="n">
        <v>18</v>
      </c>
      <c r="J135" t="n">
        <v>180.82</v>
      </c>
      <c r="K135" t="n">
        <v>52.44</v>
      </c>
      <c r="L135" t="n">
        <v>3.75</v>
      </c>
      <c r="M135" t="n">
        <v>16</v>
      </c>
      <c r="N135" t="n">
        <v>34.63</v>
      </c>
      <c r="O135" t="n">
        <v>22535.19</v>
      </c>
      <c r="P135" t="n">
        <v>85.06</v>
      </c>
      <c r="Q135" t="n">
        <v>968.4299999999999</v>
      </c>
      <c r="R135" t="n">
        <v>35.9</v>
      </c>
      <c r="S135" t="n">
        <v>23.91</v>
      </c>
      <c r="T135" t="n">
        <v>5186.78</v>
      </c>
      <c r="U135" t="n">
        <v>0.67</v>
      </c>
      <c r="V135" t="n">
        <v>0.86</v>
      </c>
      <c r="W135" t="n">
        <v>1.11</v>
      </c>
      <c r="X135" t="n">
        <v>0.34</v>
      </c>
      <c r="Y135" t="n">
        <v>1</v>
      </c>
      <c r="Z135" t="n">
        <v>10</v>
      </c>
    </row>
    <row r="136">
      <c r="A136" t="n">
        <v>12</v>
      </c>
      <c r="B136" t="n">
        <v>90</v>
      </c>
      <c r="C136" t="inlineStr">
        <is>
          <t xml:space="preserve">CONCLUIDO	</t>
        </is>
      </c>
      <c r="D136" t="n">
        <v>9.2225</v>
      </c>
      <c r="E136" t="n">
        <v>10.84</v>
      </c>
      <c r="F136" t="n">
        <v>7.82</v>
      </c>
      <c r="G136" t="n">
        <v>27.59</v>
      </c>
      <c r="H136" t="n">
        <v>0.39</v>
      </c>
      <c r="I136" t="n">
        <v>17</v>
      </c>
      <c r="J136" t="n">
        <v>181.19</v>
      </c>
      <c r="K136" t="n">
        <v>52.44</v>
      </c>
      <c r="L136" t="n">
        <v>4</v>
      </c>
      <c r="M136" t="n">
        <v>15</v>
      </c>
      <c r="N136" t="n">
        <v>34.75</v>
      </c>
      <c r="O136" t="n">
        <v>22581.25</v>
      </c>
      <c r="P136" t="n">
        <v>84.19</v>
      </c>
      <c r="Q136" t="n">
        <v>968.37</v>
      </c>
      <c r="R136" t="n">
        <v>35.72</v>
      </c>
      <c r="S136" t="n">
        <v>23.91</v>
      </c>
      <c r="T136" t="n">
        <v>5099.31</v>
      </c>
      <c r="U136" t="n">
        <v>0.67</v>
      </c>
      <c r="V136" t="n">
        <v>0.87</v>
      </c>
      <c r="W136" t="n">
        <v>1.11</v>
      </c>
      <c r="X136" t="n">
        <v>0.32</v>
      </c>
      <c r="Y136" t="n">
        <v>1</v>
      </c>
      <c r="Z136" t="n">
        <v>10</v>
      </c>
    </row>
    <row r="137">
      <c r="A137" t="n">
        <v>13</v>
      </c>
      <c r="B137" t="n">
        <v>90</v>
      </c>
      <c r="C137" t="inlineStr">
        <is>
          <t xml:space="preserve">CONCLUIDO	</t>
        </is>
      </c>
      <c r="D137" t="n">
        <v>9.3233</v>
      </c>
      <c r="E137" t="n">
        <v>10.73</v>
      </c>
      <c r="F137" t="n">
        <v>7.77</v>
      </c>
      <c r="G137" t="n">
        <v>31.09</v>
      </c>
      <c r="H137" t="n">
        <v>0.42</v>
      </c>
      <c r="I137" t="n">
        <v>15</v>
      </c>
      <c r="J137" t="n">
        <v>181.57</v>
      </c>
      <c r="K137" t="n">
        <v>52.44</v>
      </c>
      <c r="L137" t="n">
        <v>4.25</v>
      </c>
      <c r="M137" t="n">
        <v>13</v>
      </c>
      <c r="N137" t="n">
        <v>34.88</v>
      </c>
      <c r="O137" t="n">
        <v>22627.36</v>
      </c>
      <c r="P137" t="n">
        <v>81.86</v>
      </c>
      <c r="Q137" t="n">
        <v>968.38</v>
      </c>
      <c r="R137" t="n">
        <v>34.35</v>
      </c>
      <c r="S137" t="n">
        <v>23.91</v>
      </c>
      <c r="T137" t="n">
        <v>4423.48</v>
      </c>
      <c r="U137" t="n">
        <v>0.7</v>
      </c>
      <c r="V137" t="n">
        <v>0.87</v>
      </c>
      <c r="W137" t="n">
        <v>1.1</v>
      </c>
      <c r="X137" t="n">
        <v>0.28</v>
      </c>
      <c r="Y137" t="n">
        <v>1</v>
      </c>
      <c r="Z137" t="n">
        <v>10</v>
      </c>
    </row>
    <row r="138">
      <c r="A138" t="n">
        <v>14</v>
      </c>
      <c r="B138" t="n">
        <v>90</v>
      </c>
      <c r="C138" t="inlineStr">
        <is>
          <t xml:space="preserve">CONCLUIDO	</t>
        </is>
      </c>
      <c r="D138" t="n">
        <v>9.3809</v>
      </c>
      <c r="E138" t="n">
        <v>10.66</v>
      </c>
      <c r="F138" t="n">
        <v>7.74</v>
      </c>
      <c r="G138" t="n">
        <v>33.18</v>
      </c>
      <c r="H138" t="n">
        <v>0.44</v>
      </c>
      <c r="I138" t="n">
        <v>14</v>
      </c>
      <c r="J138" t="n">
        <v>181.94</v>
      </c>
      <c r="K138" t="n">
        <v>52.44</v>
      </c>
      <c r="L138" t="n">
        <v>4.5</v>
      </c>
      <c r="M138" t="n">
        <v>12</v>
      </c>
      <c r="N138" t="n">
        <v>35</v>
      </c>
      <c r="O138" t="n">
        <v>22673.63</v>
      </c>
      <c r="P138" t="n">
        <v>79.95</v>
      </c>
      <c r="Q138" t="n">
        <v>968.4</v>
      </c>
      <c r="R138" t="n">
        <v>33.24</v>
      </c>
      <c r="S138" t="n">
        <v>23.91</v>
      </c>
      <c r="T138" t="n">
        <v>3874.95</v>
      </c>
      <c r="U138" t="n">
        <v>0.72</v>
      </c>
      <c r="V138" t="n">
        <v>0.87</v>
      </c>
      <c r="W138" t="n">
        <v>1.1</v>
      </c>
      <c r="X138" t="n">
        <v>0.24</v>
      </c>
      <c r="Y138" t="n">
        <v>1</v>
      </c>
      <c r="Z138" t="n">
        <v>10</v>
      </c>
    </row>
    <row r="139">
      <c r="A139" t="n">
        <v>15</v>
      </c>
      <c r="B139" t="n">
        <v>90</v>
      </c>
      <c r="C139" t="inlineStr">
        <is>
          <t xml:space="preserve">CONCLUIDO	</t>
        </is>
      </c>
      <c r="D139" t="n">
        <v>9.4145</v>
      </c>
      <c r="E139" t="n">
        <v>10.62</v>
      </c>
      <c r="F139" t="n">
        <v>7.74</v>
      </c>
      <c r="G139" t="n">
        <v>35.72</v>
      </c>
      <c r="H139" t="n">
        <v>0.46</v>
      </c>
      <c r="I139" t="n">
        <v>13</v>
      </c>
      <c r="J139" t="n">
        <v>182.32</v>
      </c>
      <c r="K139" t="n">
        <v>52.44</v>
      </c>
      <c r="L139" t="n">
        <v>4.75</v>
      </c>
      <c r="M139" t="n">
        <v>8</v>
      </c>
      <c r="N139" t="n">
        <v>35.12</v>
      </c>
      <c r="O139" t="n">
        <v>22719.83</v>
      </c>
      <c r="P139" t="n">
        <v>78.77</v>
      </c>
      <c r="Q139" t="n">
        <v>968.36</v>
      </c>
      <c r="R139" t="n">
        <v>33.23</v>
      </c>
      <c r="S139" t="n">
        <v>23.91</v>
      </c>
      <c r="T139" t="n">
        <v>3876.48</v>
      </c>
      <c r="U139" t="n">
        <v>0.72</v>
      </c>
      <c r="V139" t="n">
        <v>0.87</v>
      </c>
      <c r="W139" t="n">
        <v>1.1</v>
      </c>
      <c r="X139" t="n">
        <v>0.24</v>
      </c>
      <c r="Y139" t="n">
        <v>1</v>
      </c>
      <c r="Z139" t="n">
        <v>10</v>
      </c>
    </row>
    <row r="140">
      <c r="A140" t="n">
        <v>16</v>
      </c>
      <c r="B140" t="n">
        <v>90</v>
      </c>
      <c r="C140" t="inlineStr">
        <is>
          <t xml:space="preserve">CONCLUIDO	</t>
        </is>
      </c>
      <c r="D140" t="n">
        <v>9.4024</v>
      </c>
      <c r="E140" t="n">
        <v>10.64</v>
      </c>
      <c r="F140" t="n">
        <v>7.75</v>
      </c>
      <c r="G140" t="n">
        <v>35.78</v>
      </c>
      <c r="H140" t="n">
        <v>0.49</v>
      </c>
      <c r="I140" t="n">
        <v>13</v>
      </c>
      <c r="J140" t="n">
        <v>182.69</v>
      </c>
      <c r="K140" t="n">
        <v>52.44</v>
      </c>
      <c r="L140" t="n">
        <v>5</v>
      </c>
      <c r="M140" t="n">
        <v>5</v>
      </c>
      <c r="N140" t="n">
        <v>35.25</v>
      </c>
      <c r="O140" t="n">
        <v>22766.06</v>
      </c>
      <c r="P140" t="n">
        <v>78.18000000000001</v>
      </c>
      <c r="Q140" t="n">
        <v>968.3200000000001</v>
      </c>
      <c r="R140" t="n">
        <v>33.33</v>
      </c>
      <c r="S140" t="n">
        <v>23.91</v>
      </c>
      <c r="T140" t="n">
        <v>3925.11</v>
      </c>
      <c r="U140" t="n">
        <v>0.72</v>
      </c>
      <c r="V140" t="n">
        <v>0.87</v>
      </c>
      <c r="W140" t="n">
        <v>1.11</v>
      </c>
      <c r="X140" t="n">
        <v>0.26</v>
      </c>
      <c r="Y140" t="n">
        <v>1</v>
      </c>
      <c r="Z140" t="n">
        <v>10</v>
      </c>
    </row>
    <row r="141">
      <c r="A141" t="n">
        <v>17</v>
      </c>
      <c r="B141" t="n">
        <v>90</v>
      </c>
      <c r="C141" t="inlineStr">
        <is>
          <t xml:space="preserve">CONCLUIDO	</t>
        </is>
      </c>
      <c r="D141" t="n">
        <v>9.410500000000001</v>
      </c>
      <c r="E141" t="n">
        <v>10.63</v>
      </c>
      <c r="F141" t="n">
        <v>7.74</v>
      </c>
      <c r="G141" t="n">
        <v>35.74</v>
      </c>
      <c r="H141" t="n">
        <v>0.51</v>
      </c>
      <c r="I141" t="n">
        <v>13</v>
      </c>
      <c r="J141" t="n">
        <v>183.07</v>
      </c>
      <c r="K141" t="n">
        <v>52.44</v>
      </c>
      <c r="L141" t="n">
        <v>5.25</v>
      </c>
      <c r="M141" t="n">
        <v>2</v>
      </c>
      <c r="N141" t="n">
        <v>35.37</v>
      </c>
      <c r="O141" t="n">
        <v>22812.34</v>
      </c>
      <c r="P141" t="n">
        <v>77.62</v>
      </c>
      <c r="Q141" t="n">
        <v>968.35</v>
      </c>
      <c r="R141" t="n">
        <v>33.1</v>
      </c>
      <c r="S141" t="n">
        <v>23.91</v>
      </c>
      <c r="T141" t="n">
        <v>3811.39</v>
      </c>
      <c r="U141" t="n">
        <v>0.72</v>
      </c>
      <c r="V141" t="n">
        <v>0.87</v>
      </c>
      <c r="W141" t="n">
        <v>1.11</v>
      </c>
      <c r="X141" t="n">
        <v>0.25</v>
      </c>
      <c r="Y141" t="n">
        <v>1</v>
      </c>
      <c r="Z141" t="n">
        <v>10</v>
      </c>
    </row>
    <row r="142">
      <c r="A142" t="n">
        <v>18</v>
      </c>
      <c r="B142" t="n">
        <v>90</v>
      </c>
      <c r="C142" t="inlineStr">
        <is>
          <t xml:space="preserve">CONCLUIDO	</t>
        </is>
      </c>
      <c r="D142" t="n">
        <v>9.4575</v>
      </c>
      <c r="E142" t="n">
        <v>10.57</v>
      </c>
      <c r="F142" t="n">
        <v>7.73</v>
      </c>
      <c r="G142" t="n">
        <v>38.63</v>
      </c>
      <c r="H142" t="n">
        <v>0.53</v>
      </c>
      <c r="I142" t="n">
        <v>12</v>
      </c>
      <c r="J142" t="n">
        <v>183.44</v>
      </c>
      <c r="K142" t="n">
        <v>52.44</v>
      </c>
      <c r="L142" t="n">
        <v>5.5</v>
      </c>
      <c r="M142" t="n">
        <v>1</v>
      </c>
      <c r="N142" t="n">
        <v>35.5</v>
      </c>
      <c r="O142" t="n">
        <v>22858.66</v>
      </c>
      <c r="P142" t="n">
        <v>76.92</v>
      </c>
      <c r="Q142" t="n">
        <v>968.3200000000001</v>
      </c>
      <c r="R142" t="n">
        <v>32.48</v>
      </c>
      <c r="S142" t="n">
        <v>23.91</v>
      </c>
      <c r="T142" t="n">
        <v>3505.13</v>
      </c>
      <c r="U142" t="n">
        <v>0.74</v>
      </c>
      <c r="V142" t="n">
        <v>0.88</v>
      </c>
      <c r="W142" t="n">
        <v>1.11</v>
      </c>
      <c r="X142" t="n">
        <v>0.23</v>
      </c>
      <c r="Y142" t="n">
        <v>1</v>
      </c>
      <c r="Z142" t="n">
        <v>10</v>
      </c>
    </row>
    <row r="143">
      <c r="A143" t="n">
        <v>19</v>
      </c>
      <c r="B143" t="n">
        <v>90</v>
      </c>
      <c r="C143" t="inlineStr">
        <is>
          <t xml:space="preserve">CONCLUIDO	</t>
        </is>
      </c>
      <c r="D143" t="n">
        <v>9.450100000000001</v>
      </c>
      <c r="E143" t="n">
        <v>10.58</v>
      </c>
      <c r="F143" t="n">
        <v>7.73</v>
      </c>
      <c r="G143" t="n">
        <v>38.67</v>
      </c>
      <c r="H143" t="n">
        <v>0.55</v>
      </c>
      <c r="I143" t="n">
        <v>12</v>
      </c>
      <c r="J143" t="n">
        <v>183.82</v>
      </c>
      <c r="K143" t="n">
        <v>52.44</v>
      </c>
      <c r="L143" t="n">
        <v>5.75</v>
      </c>
      <c r="M143" t="n">
        <v>1</v>
      </c>
      <c r="N143" t="n">
        <v>35.63</v>
      </c>
      <c r="O143" t="n">
        <v>22905.03</v>
      </c>
      <c r="P143" t="n">
        <v>77.16</v>
      </c>
      <c r="Q143" t="n">
        <v>968.34</v>
      </c>
      <c r="R143" t="n">
        <v>32.74</v>
      </c>
      <c r="S143" t="n">
        <v>23.91</v>
      </c>
      <c r="T143" t="n">
        <v>3638.34</v>
      </c>
      <c r="U143" t="n">
        <v>0.73</v>
      </c>
      <c r="V143" t="n">
        <v>0.87</v>
      </c>
      <c r="W143" t="n">
        <v>1.11</v>
      </c>
      <c r="X143" t="n">
        <v>0.24</v>
      </c>
      <c r="Y143" t="n">
        <v>1</v>
      </c>
      <c r="Z143" t="n">
        <v>10</v>
      </c>
    </row>
    <row r="144">
      <c r="A144" t="n">
        <v>20</v>
      </c>
      <c r="B144" t="n">
        <v>90</v>
      </c>
      <c r="C144" t="inlineStr">
        <is>
          <t xml:space="preserve">CONCLUIDO	</t>
        </is>
      </c>
      <c r="D144" t="n">
        <v>9.4436</v>
      </c>
      <c r="E144" t="n">
        <v>10.59</v>
      </c>
      <c r="F144" t="n">
        <v>7.74</v>
      </c>
      <c r="G144" t="n">
        <v>38.71</v>
      </c>
      <c r="H144" t="n">
        <v>0.58</v>
      </c>
      <c r="I144" t="n">
        <v>12</v>
      </c>
      <c r="J144" t="n">
        <v>184.19</v>
      </c>
      <c r="K144" t="n">
        <v>52.44</v>
      </c>
      <c r="L144" t="n">
        <v>6</v>
      </c>
      <c r="M144" t="n">
        <v>0</v>
      </c>
      <c r="N144" t="n">
        <v>35.75</v>
      </c>
      <c r="O144" t="n">
        <v>22951.43</v>
      </c>
      <c r="P144" t="n">
        <v>77.5</v>
      </c>
      <c r="Q144" t="n">
        <v>968.38</v>
      </c>
      <c r="R144" t="n">
        <v>32.83</v>
      </c>
      <c r="S144" t="n">
        <v>23.91</v>
      </c>
      <c r="T144" t="n">
        <v>3681.65</v>
      </c>
      <c r="U144" t="n">
        <v>0.73</v>
      </c>
      <c r="V144" t="n">
        <v>0.87</v>
      </c>
      <c r="W144" t="n">
        <v>1.12</v>
      </c>
      <c r="X144" t="n">
        <v>0.25</v>
      </c>
      <c r="Y144" t="n">
        <v>1</v>
      </c>
      <c r="Z144" t="n">
        <v>10</v>
      </c>
    </row>
    <row r="145">
      <c r="A145" t="n">
        <v>0</v>
      </c>
      <c r="B145" t="n">
        <v>110</v>
      </c>
      <c r="C145" t="inlineStr">
        <is>
          <t xml:space="preserve">CONCLUIDO	</t>
        </is>
      </c>
      <c r="D145" t="n">
        <v>6.1166</v>
      </c>
      <c r="E145" t="n">
        <v>16.35</v>
      </c>
      <c r="F145" t="n">
        <v>9.51</v>
      </c>
      <c r="G145" t="n">
        <v>5.71</v>
      </c>
      <c r="H145" t="n">
        <v>0.08</v>
      </c>
      <c r="I145" t="n">
        <v>100</v>
      </c>
      <c r="J145" t="n">
        <v>213.37</v>
      </c>
      <c r="K145" t="n">
        <v>56.13</v>
      </c>
      <c r="L145" t="n">
        <v>1</v>
      </c>
      <c r="M145" t="n">
        <v>98</v>
      </c>
      <c r="N145" t="n">
        <v>46.25</v>
      </c>
      <c r="O145" t="n">
        <v>26550.29</v>
      </c>
      <c r="P145" t="n">
        <v>138.08</v>
      </c>
      <c r="Q145" t="n">
        <v>968.62</v>
      </c>
      <c r="R145" t="n">
        <v>88.72</v>
      </c>
      <c r="S145" t="n">
        <v>23.91</v>
      </c>
      <c r="T145" t="n">
        <v>31187.47</v>
      </c>
      <c r="U145" t="n">
        <v>0.27</v>
      </c>
      <c r="V145" t="n">
        <v>0.71</v>
      </c>
      <c r="W145" t="n">
        <v>1.24</v>
      </c>
      <c r="X145" t="n">
        <v>2.02</v>
      </c>
      <c r="Y145" t="n">
        <v>1</v>
      </c>
      <c r="Z145" t="n">
        <v>10</v>
      </c>
    </row>
    <row r="146">
      <c r="A146" t="n">
        <v>1</v>
      </c>
      <c r="B146" t="n">
        <v>110</v>
      </c>
      <c r="C146" t="inlineStr">
        <is>
          <t xml:space="preserve">CONCLUIDO	</t>
        </is>
      </c>
      <c r="D146" t="n">
        <v>6.7349</v>
      </c>
      <c r="E146" t="n">
        <v>14.85</v>
      </c>
      <c r="F146" t="n">
        <v>9.029999999999999</v>
      </c>
      <c r="G146" t="n">
        <v>7.13</v>
      </c>
      <c r="H146" t="n">
        <v>0.1</v>
      </c>
      <c r="I146" t="n">
        <v>76</v>
      </c>
      <c r="J146" t="n">
        <v>213.78</v>
      </c>
      <c r="K146" t="n">
        <v>56.13</v>
      </c>
      <c r="L146" t="n">
        <v>1.25</v>
      </c>
      <c r="M146" t="n">
        <v>74</v>
      </c>
      <c r="N146" t="n">
        <v>46.4</v>
      </c>
      <c r="O146" t="n">
        <v>26600.32</v>
      </c>
      <c r="P146" t="n">
        <v>130.1</v>
      </c>
      <c r="Q146" t="n">
        <v>968.86</v>
      </c>
      <c r="R146" t="n">
        <v>73.16</v>
      </c>
      <c r="S146" t="n">
        <v>23.91</v>
      </c>
      <c r="T146" t="n">
        <v>23526.71</v>
      </c>
      <c r="U146" t="n">
        <v>0.33</v>
      </c>
      <c r="V146" t="n">
        <v>0.75</v>
      </c>
      <c r="W146" t="n">
        <v>1.21</v>
      </c>
      <c r="X146" t="n">
        <v>1.53</v>
      </c>
      <c r="Y146" t="n">
        <v>1</v>
      </c>
      <c r="Z146" t="n">
        <v>10</v>
      </c>
    </row>
    <row r="147">
      <c r="A147" t="n">
        <v>2</v>
      </c>
      <c r="B147" t="n">
        <v>110</v>
      </c>
      <c r="C147" t="inlineStr">
        <is>
          <t xml:space="preserve">CONCLUIDO	</t>
        </is>
      </c>
      <c r="D147" t="n">
        <v>7.1983</v>
      </c>
      <c r="E147" t="n">
        <v>13.89</v>
      </c>
      <c r="F147" t="n">
        <v>8.699999999999999</v>
      </c>
      <c r="G147" t="n">
        <v>8.56</v>
      </c>
      <c r="H147" t="n">
        <v>0.12</v>
      </c>
      <c r="I147" t="n">
        <v>61</v>
      </c>
      <c r="J147" t="n">
        <v>214.19</v>
      </c>
      <c r="K147" t="n">
        <v>56.13</v>
      </c>
      <c r="L147" t="n">
        <v>1.5</v>
      </c>
      <c r="M147" t="n">
        <v>59</v>
      </c>
      <c r="N147" t="n">
        <v>46.56</v>
      </c>
      <c r="O147" t="n">
        <v>26650.41</v>
      </c>
      <c r="P147" t="n">
        <v>124.39</v>
      </c>
      <c r="Q147" t="n">
        <v>968.52</v>
      </c>
      <c r="R147" t="n">
        <v>63.37</v>
      </c>
      <c r="S147" t="n">
        <v>23.91</v>
      </c>
      <c r="T147" t="n">
        <v>18706.45</v>
      </c>
      <c r="U147" t="n">
        <v>0.38</v>
      </c>
      <c r="V147" t="n">
        <v>0.78</v>
      </c>
      <c r="W147" t="n">
        <v>1.17</v>
      </c>
      <c r="X147" t="n">
        <v>1.21</v>
      </c>
      <c r="Y147" t="n">
        <v>1</v>
      </c>
      <c r="Z147" t="n">
        <v>10</v>
      </c>
    </row>
    <row r="148">
      <c r="A148" t="n">
        <v>3</v>
      </c>
      <c r="B148" t="n">
        <v>110</v>
      </c>
      <c r="C148" t="inlineStr">
        <is>
          <t xml:space="preserve">CONCLUIDO	</t>
        </is>
      </c>
      <c r="D148" t="n">
        <v>7.5347</v>
      </c>
      <c r="E148" t="n">
        <v>13.27</v>
      </c>
      <c r="F148" t="n">
        <v>8.51</v>
      </c>
      <c r="G148" t="n">
        <v>10.01</v>
      </c>
      <c r="H148" t="n">
        <v>0.14</v>
      </c>
      <c r="I148" t="n">
        <v>51</v>
      </c>
      <c r="J148" t="n">
        <v>214.59</v>
      </c>
      <c r="K148" t="n">
        <v>56.13</v>
      </c>
      <c r="L148" t="n">
        <v>1.75</v>
      </c>
      <c r="M148" t="n">
        <v>49</v>
      </c>
      <c r="N148" t="n">
        <v>46.72</v>
      </c>
      <c r="O148" t="n">
        <v>26700.55</v>
      </c>
      <c r="P148" t="n">
        <v>120.55</v>
      </c>
      <c r="Q148" t="n">
        <v>968.53</v>
      </c>
      <c r="R148" t="n">
        <v>57.18</v>
      </c>
      <c r="S148" t="n">
        <v>23.91</v>
      </c>
      <c r="T148" t="n">
        <v>15663.32</v>
      </c>
      <c r="U148" t="n">
        <v>0.42</v>
      </c>
      <c r="V148" t="n">
        <v>0.8</v>
      </c>
      <c r="W148" t="n">
        <v>1.16</v>
      </c>
      <c r="X148" t="n">
        <v>1.01</v>
      </c>
      <c r="Y148" t="n">
        <v>1</v>
      </c>
      <c r="Z148" t="n">
        <v>10</v>
      </c>
    </row>
    <row r="149">
      <c r="A149" t="n">
        <v>4</v>
      </c>
      <c r="B149" t="n">
        <v>110</v>
      </c>
      <c r="C149" t="inlineStr">
        <is>
          <t xml:space="preserve">CONCLUIDO	</t>
        </is>
      </c>
      <c r="D149" t="n">
        <v>7.8363</v>
      </c>
      <c r="E149" t="n">
        <v>12.76</v>
      </c>
      <c r="F149" t="n">
        <v>8.33</v>
      </c>
      <c r="G149" t="n">
        <v>11.63</v>
      </c>
      <c r="H149" t="n">
        <v>0.17</v>
      </c>
      <c r="I149" t="n">
        <v>43</v>
      </c>
      <c r="J149" t="n">
        <v>215</v>
      </c>
      <c r="K149" t="n">
        <v>56.13</v>
      </c>
      <c r="L149" t="n">
        <v>2</v>
      </c>
      <c r="M149" t="n">
        <v>41</v>
      </c>
      <c r="N149" t="n">
        <v>46.87</v>
      </c>
      <c r="O149" t="n">
        <v>26750.75</v>
      </c>
      <c r="P149" t="n">
        <v>117.08</v>
      </c>
      <c r="Q149" t="n">
        <v>968.45</v>
      </c>
      <c r="R149" t="n">
        <v>51.75</v>
      </c>
      <c r="S149" t="n">
        <v>23.91</v>
      </c>
      <c r="T149" t="n">
        <v>12985.27</v>
      </c>
      <c r="U149" t="n">
        <v>0.46</v>
      </c>
      <c r="V149" t="n">
        <v>0.8100000000000001</v>
      </c>
      <c r="W149" t="n">
        <v>1.15</v>
      </c>
      <c r="X149" t="n">
        <v>0.84</v>
      </c>
      <c r="Y149" t="n">
        <v>1</v>
      </c>
      <c r="Z149" t="n">
        <v>10</v>
      </c>
    </row>
    <row r="150">
      <c r="A150" t="n">
        <v>5</v>
      </c>
      <c r="B150" t="n">
        <v>110</v>
      </c>
      <c r="C150" t="inlineStr">
        <is>
          <t xml:space="preserve">CONCLUIDO	</t>
        </is>
      </c>
      <c r="D150" t="n">
        <v>8.0212</v>
      </c>
      <c r="E150" t="n">
        <v>12.47</v>
      </c>
      <c r="F150" t="n">
        <v>8.25</v>
      </c>
      <c r="G150" t="n">
        <v>13.03</v>
      </c>
      <c r="H150" t="n">
        <v>0.19</v>
      </c>
      <c r="I150" t="n">
        <v>38</v>
      </c>
      <c r="J150" t="n">
        <v>215.41</v>
      </c>
      <c r="K150" t="n">
        <v>56.13</v>
      </c>
      <c r="L150" t="n">
        <v>2.25</v>
      </c>
      <c r="M150" t="n">
        <v>36</v>
      </c>
      <c r="N150" t="n">
        <v>47.03</v>
      </c>
      <c r="O150" t="n">
        <v>26801</v>
      </c>
      <c r="P150" t="n">
        <v>115.04</v>
      </c>
      <c r="Q150" t="n">
        <v>968.3200000000001</v>
      </c>
      <c r="R150" t="n">
        <v>49.12</v>
      </c>
      <c r="S150" t="n">
        <v>23.91</v>
      </c>
      <c r="T150" t="n">
        <v>11694.39</v>
      </c>
      <c r="U150" t="n">
        <v>0.49</v>
      </c>
      <c r="V150" t="n">
        <v>0.82</v>
      </c>
      <c r="W150" t="n">
        <v>1.14</v>
      </c>
      <c r="X150" t="n">
        <v>0.75</v>
      </c>
      <c r="Y150" t="n">
        <v>1</v>
      </c>
      <c r="Z150" t="n">
        <v>10</v>
      </c>
    </row>
    <row r="151">
      <c r="A151" t="n">
        <v>6</v>
      </c>
      <c r="B151" t="n">
        <v>110</v>
      </c>
      <c r="C151" t="inlineStr">
        <is>
          <t xml:space="preserve">CONCLUIDO	</t>
        </is>
      </c>
      <c r="D151" t="n">
        <v>8.195600000000001</v>
      </c>
      <c r="E151" t="n">
        <v>12.2</v>
      </c>
      <c r="F151" t="n">
        <v>8.15</v>
      </c>
      <c r="G151" t="n">
        <v>14.39</v>
      </c>
      <c r="H151" t="n">
        <v>0.21</v>
      </c>
      <c r="I151" t="n">
        <v>34</v>
      </c>
      <c r="J151" t="n">
        <v>215.82</v>
      </c>
      <c r="K151" t="n">
        <v>56.13</v>
      </c>
      <c r="L151" t="n">
        <v>2.5</v>
      </c>
      <c r="M151" t="n">
        <v>32</v>
      </c>
      <c r="N151" t="n">
        <v>47.19</v>
      </c>
      <c r="O151" t="n">
        <v>26851.31</v>
      </c>
      <c r="P151" t="n">
        <v>112.5</v>
      </c>
      <c r="Q151" t="n">
        <v>968.37</v>
      </c>
      <c r="R151" t="n">
        <v>45.99</v>
      </c>
      <c r="S151" t="n">
        <v>23.91</v>
      </c>
      <c r="T151" t="n">
        <v>10152.73</v>
      </c>
      <c r="U151" t="n">
        <v>0.52</v>
      </c>
      <c r="V151" t="n">
        <v>0.83</v>
      </c>
      <c r="W151" t="n">
        <v>1.14</v>
      </c>
      <c r="X151" t="n">
        <v>0.66</v>
      </c>
      <c r="Y151" t="n">
        <v>1</v>
      </c>
      <c r="Z151" t="n">
        <v>10</v>
      </c>
    </row>
    <row r="152">
      <c r="A152" t="n">
        <v>7</v>
      </c>
      <c r="B152" t="n">
        <v>110</v>
      </c>
      <c r="C152" t="inlineStr">
        <is>
          <t xml:space="preserve">CONCLUIDO	</t>
        </is>
      </c>
      <c r="D152" t="n">
        <v>8.369199999999999</v>
      </c>
      <c r="E152" t="n">
        <v>11.95</v>
      </c>
      <c r="F152" t="n">
        <v>8.07</v>
      </c>
      <c r="G152" t="n">
        <v>16.14</v>
      </c>
      <c r="H152" t="n">
        <v>0.23</v>
      </c>
      <c r="I152" t="n">
        <v>30</v>
      </c>
      <c r="J152" t="n">
        <v>216.22</v>
      </c>
      <c r="K152" t="n">
        <v>56.13</v>
      </c>
      <c r="L152" t="n">
        <v>2.75</v>
      </c>
      <c r="M152" t="n">
        <v>28</v>
      </c>
      <c r="N152" t="n">
        <v>47.35</v>
      </c>
      <c r="O152" t="n">
        <v>26901.66</v>
      </c>
      <c r="P152" t="n">
        <v>110.39</v>
      </c>
      <c r="Q152" t="n">
        <v>968.4400000000001</v>
      </c>
      <c r="R152" t="n">
        <v>43.61</v>
      </c>
      <c r="S152" t="n">
        <v>23.91</v>
      </c>
      <c r="T152" t="n">
        <v>8982.110000000001</v>
      </c>
      <c r="U152" t="n">
        <v>0.55</v>
      </c>
      <c r="V152" t="n">
        <v>0.84</v>
      </c>
      <c r="W152" t="n">
        <v>1.12</v>
      </c>
      <c r="X152" t="n">
        <v>0.57</v>
      </c>
      <c r="Y152" t="n">
        <v>1</v>
      </c>
      <c r="Z152" t="n">
        <v>10</v>
      </c>
    </row>
    <row r="153">
      <c r="A153" t="n">
        <v>8</v>
      </c>
      <c r="B153" t="n">
        <v>110</v>
      </c>
      <c r="C153" t="inlineStr">
        <is>
          <t xml:space="preserve">CONCLUIDO	</t>
        </is>
      </c>
      <c r="D153" t="n">
        <v>8.5016</v>
      </c>
      <c r="E153" t="n">
        <v>11.76</v>
      </c>
      <c r="F153" t="n">
        <v>8.01</v>
      </c>
      <c r="G153" t="n">
        <v>17.8</v>
      </c>
      <c r="H153" t="n">
        <v>0.25</v>
      </c>
      <c r="I153" t="n">
        <v>27</v>
      </c>
      <c r="J153" t="n">
        <v>216.63</v>
      </c>
      <c r="K153" t="n">
        <v>56.13</v>
      </c>
      <c r="L153" t="n">
        <v>3</v>
      </c>
      <c r="M153" t="n">
        <v>25</v>
      </c>
      <c r="N153" t="n">
        <v>47.51</v>
      </c>
      <c r="O153" t="n">
        <v>26952.08</v>
      </c>
      <c r="P153" t="n">
        <v>108.55</v>
      </c>
      <c r="Q153" t="n">
        <v>968.47</v>
      </c>
      <c r="R153" t="n">
        <v>41.65</v>
      </c>
      <c r="S153" t="n">
        <v>23.91</v>
      </c>
      <c r="T153" t="n">
        <v>8015.89</v>
      </c>
      <c r="U153" t="n">
        <v>0.57</v>
      </c>
      <c r="V153" t="n">
        <v>0.84</v>
      </c>
      <c r="W153" t="n">
        <v>1.12</v>
      </c>
      <c r="X153" t="n">
        <v>0.51</v>
      </c>
      <c r="Y153" t="n">
        <v>1</v>
      </c>
      <c r="Z153" t="n">
        <v>10</v>
      </c>
    </row>
    <row r="154">
      <c r="A154" t="n">
        <v>9</v>
      </c>
      <c r="B154" t="n">
        <v>110</v>
      </c>
      <c r="C154" t="inlineStr">
        <is>
          <t xml:space="preserve">CONCLUIDO	</t>
        </is>
      </c>
      <c r="D154" t="n">
        <v>8.5837</v>
      </c>
      <c r="E154" t="n">
        <v>11.65</v>
      </c>
      <c r="F154" t="n">
        <v>7.98</v>
      </c>
      <c r="G154" t="n">
        <v>19.16</v>
      </c>
      <c r="H154" t="n">
        <v>0.27</v>
      </c>
      <c r="I154" t="n">
        <v>25</v>
      </c>
      <c r="J154" t="n">
        <v>217.04</v>
      </c>
      <c r="K154" t="n">
        <v>56.13</v>
      </c>
      <c r="L154" t="n">
        <v>3.25</v>
      </c>
      <c r="M154" t="n">
        <v>23</v>
      </c>
      <c r="N154" t="n">
        <v>47.66</v>
      </c>
      <c r="O154" t="n">
        <v>27002.55</v>
      </c>
      <c r="P154" t="n">
        <v>107.4</v>
      </c>
      <c r="Q154" t="n">
        <v>968.36</v>
      </c>
      <c r="R154" t="n">
        <v>40.8</v>
      </c>
      <c r="S154" t="n">
        <v>23.91</v>
      </c>
      <c r="T154" t="n">
        <v>7600.96</v>
      </c>
      <c r="U154" t="n">
        <v>0.59</v>
      </c>
      <c r="V154" t="n">
        <v>0.85</v>
      </c>
      <c r="W154" t="n">
        <v>1.12</v>
      </c>
      <c r="X154" t="n">
        <v>0.49</v>
      </c>
      <c r="Y154" t="n">
        <v>1</v>
      </c>
      <c r="Z154" t="n">
        <v>10</v>
      </c>
    </row>
    <row r="155">
      <c r="A155" t="n">
        <v>10</v>
      </c>
      <c r="B155" t="n">
        <v>110</v>
      </c>
      <c r="C155" t="inlineStr">
        <is>
          <t xml:space="preserve">CONCLUIDO	</t>
        </is>
      </c>
      <c r="D155" t="n">
        <v>8.683299999999999</v>
      </c>
      <c r="E155" t="n">
        <v>11.52</v>
      </c>
      <c r="F155" t="n">
        <v>7.93</v>
      </c>
      <c r="G155" t="n">
        <v>20.69</v>
      </c>
      <c r="H155" t="n">
        <v>0.29</v>
      </c>
      <c r="I155" t="n">
        <v>23</v>
      </c>
      <c r="J155" t="n">
        <v>217.45</v>
      </c>
      <c r="K155" t="n">
        <v>56.13</v>
      </c>
      <c r="L155" t="n">
        <v>3.5</v>
      </c>
      <c r="M155" t="n">
        <v>21</v>
      </c>
      <c r="N155" t="n">
        <v>47.82</v>
      </c>
      <c r="O155" t="n">
        <v>27053.07</v>
      </c>
      <c r="P155" t="n">
        <v>105.5</v>
      </c>
      <c r="Q155" t="n">
        <v>968.4299999999999</v>
      </c>
      <c r="R155" t="n">
        <v>39.2</v>
      </c>
      <c r="S155" t="n">
        <v>23.91</v>
      </c>
      <c r="T155" t="n">
        <v>6811.46</v>
      </c>
      <c r="U155" t="n">
        <v>0.61</v>
      </c>
      <c r="V155" t="n">
        <v>0.85</v>
      </c>
      <c r="W155" t="n">
        <v>1.12</v>
      </c>
      <c r="X155" t="n">
        <v>0.44</v>
      </c>
      <c r="Y155" t="n">
        <v>1</v>
      </c>
      <c r="Z155" t="n">
        <v>10</v>
      </c>
    </row>
    <row r="156">
      <c r="A156" t="n">
        <v>11</v>
      </c>
      <c r="B156" t="n">
        <v>110</v>
      </c>
      <c r="C156" t="inlineStr">
        <is>
          <t xml:space="preserve">CONCLUIDO	</t>
        </is>
      </c>
      <c r="D156" t="n">
        <v>8.769399999999999</v>
      </c>
      <c r="E156" t="n">
        <v>11.4</v>
      </c>
      <c r="F156" t="n">
        <v>7.9</v>
      </c>
      <c r="G156" t="n">
        <v>22.58</v>
      </c>
      <c r="H156" t="n">
        <v>0.31</v>
      </c>
      <c r="I156" t="n">
        <v>21</v>
      </c>
      <c r="J156" t="n">
        <v>217.86</v>
      </c>
      <c r="K156" t="n">
        <v>56.13</v>
      </c>
      <c r="L156" t="n">
        <v>3.75</v>
      </c>
      <c r="M156" t="n">
        <v>19</v>
      </c>
      <c r="N156" t="n">
        <v>47.98</v>
      </c>
      <c r="O156" t="n">
        <v>27103.65</v>
      </c>
      <c r="P156" t="n">
        <v>104.1</v>
      </c>
      <c r="Q156" t="n">
        <v>968.35</v>
      </c>
      <c r="R156" t="n">
        <v>38.32</v>
      </c>
      <c r="S156" t="n">
        <v>23.91</v>
      </c>
      <c r="T156" t="n">
        <v>6379.71</v>
      </c>
      <c r="U156" t="n">
        <v>0.62</v>
      </c>
      <c r="V156" t="n">
        <v>0.86</v>
      </c>
      <c r="W156" t="n">
        <v>1.12</v>
      </c>
      <c r="X156" t="n">
        <v>0.41</v>
      </c>
      <c r="Y156" t="n">
        <v>1</v>
      </c>
      <c r="Z156" t="n">
        <v>10</v>
      </c>
    </row>
    <row r="157">
      <c r="A157" t="n">
        <v>12</v>
      </c>
      <c r="B157" t="n">
        <v>110</v>
      </c>
      <c r="C157" t="inlineStr">
        <is>
          <t xml:space="preserve">CONCLUIDO	</t>
        </is>
      </c>
      <c r="D157" t="n">
        <v>8.832800000000001</v>
      </c>
      <c r="E157" t="n">
        <v>11.32</v>
      </c>
      <c r="F157" t="n">
        <v>7.86</v>
      </c>
      <c r="G157" t="n">
        <v>23.59</v>
      </c>
      <c r="H157" t="n">
        <v>0.33</v>
      </c>
      <c r="I157" t="n">
        <v>20</v>
      </c>
      <c r="J157" t="n">
        <v>218.27</v>
      </c>
      <c r="K157" t="n">
        <v>56.13</v>
      </c>
      <c r="L157" t="n">
        <v>4</v>
      </c>
      <c r="M157" t="n">
        <v>18</v>
      </c>
      <c r="N157" t="n">
        <v>48.15</v>
      </c>
      <c r="O157" t="n">
        <v>27154.29</v>
      </c>
      <c r="P157" t="n">
        <v>102.79</v>
      </c>
      <c r="Q157" t="n">
        <v>968.35</v>
      </c>
      <c r="R157" t="n">
        <v>37.01</v>
      </c>
      <c r="S157" t="n">
        <v>23.91</v>
      </c>
      <c r="T157" t="n">
        <v>5730.92</v>
      </c>
      <c r="U157" t="n">
        <v>0.65</v>
      </c>
      <c r="V157" t="n">
        <v>0.86</v>
      </c>
      <c r="W157" t="n">
        <v>1.11</v>
      </c>
      <c r="X157" t="n">
        <v>0.37</v>
      </c>
      <c r="Y157" t="n">
        <v>1</v>
      </c>
      <c r="Z157" t="n">
        <v>10</v>
      </c>
    </row>
    <row r="158">
      <c r="A158" t="n">
        <v>13</v>
      </c>
      <c r="B158" t="n">
        <v>110</v>
      </c>
      <c r="C158" t="inlineStr">
        <is>
          <t xml:space="preserve">CONCLUIDO	</t>
        </is>
      </c>
      <c r="D158" t="n">
        <v>8.9213</v>
      </c>
      <c r="E158" t="n">
        <v>11.21</v>
      </c>
      <c r="F158" t="n">
        <v>7.84</v>
      </c>
      <c r="G158" t="n">
        <v>26.12</v>
      </c>
      <c r="H158" t="n">
        <v>0.35</v>
      </c>
      <c r="I158" t="n">
        <v>18</v>
      </c>
      <c r="J158" t="n">
        <v>218.68</v>
      </c>
      <c r="K158" t="n">
        <v>56.13</v>
      </c>
      <c r="L158" t="n">
        <v>4.25</v>
      </c>
      <c r="M158" t="n">
        <v>16</v>
      </c>
      <c r="N158" t="n">
        <v>48.31</v>
      </c>
      <c r="O158" t="n">
        <v>27204.98</v>
      </c>
      <c r="P158" t="n">
        <v>100.89</v>
      </c>
      <c r="Q158" t="n">
        <v>968.45</v>
      </c>
      <c r="R158" t="n">
        <v>36.44</v>
      </c>
      <c r="S158" t="n">
        <v>23.91</v>
      </c>
      <c r="T158" t="n">
        <v>5457.56</v>
      </c>
      <c r="U158" t="n">
        <v>0.66</v>
      </c>
      <c r="V158" t="n">
        <v>0.86</v>
      </c>
      <c r="W158" t="n">
        <v>1.11</v>
      </c>
      <c r="X158" t="n">
        <v>0.34</v>
      </c>
      <c r="Y158" t="n">
        <v>1</v>
      </c>
      <c r="Z158" t="n">
        <v>10</v>
      </c>
    </row>
    <row r="159">
      <c r="A159" t="n">
        <v>14</v>
      </c>
      <c r="B159" t="n">
        <v>110</v>
      </c>
      <c r="C159" t="inlineStr">
        <is>
          <t xml:space="preserve">CONCLUIDO	</t>
        </is>
      </c>
      <c r="D159" t="n">
        <v>8.964399999999999</v>
      </c>
      <c r="E159" t="n">
        <v>11.16</v>
      </c>
      <c r="F159" t="n">
        <v>7.82</v>
      </c>
      <c r="G159" t="n">
        <v>27.62</v>
      </c>
      <c r="H159" t="n">
        <v>0.36</v>
      </c>
      <c r="I159" t="n">
        <v>17</v>
      </c>
      <c r="J159" t="n">
        <v>219.09</v>
      </c>
      <c r="K159" t="n">
        <v>56.13</v>
      </c>
      <c r="L159" t="n">
        <v>4.5</v>
      </c>
      <c r="M159" t="n">
        <v>15</v>
      </c>
      <c r="N159" t="n">
        <v>48.47</v>
      </c>
      <c r="O159" t="n">
        <v>27255.72</v>
      </c>
      <c r="P159" t="n">
        <v>99.51000000000001</v>
      </c>
      <c r="Q159" t="n">
        <v>968.3200000000001</v>
      </c>
      <c r="R159" t="n">
        <v>35.97</v>
      </c>
      <c r="S159" t="n">
        <v>23.91</v>
      </c>
      <c r="T159" t="n">
        <v>5227.01</v>
      </c>
      <c r="U159" t="n">
        <v>0.66</v>
      </c>
      <c r="V159" t="n">
        <v>0.86</v>
      </c>
      <c r="W159" t="n">
        <v>1.11</v>
      </c>
      <c r="X159" t="n">
        <v>0.33</v>
      </c>
      <c r="Y159" t="n">
        <v>1</v>
      </c>
      <c r="Z159" t="n">
        <v>10</v>
      </c>
    </row>
    <row r="160">
      <c r="A160" t="n">
        <v>15</v>
      </c>
      <c r="B160" t="n">
        <v>110</v>
      </c>
      <c r="C160" t="inlineStr">
        <is>
          <t xml:space="preserve">CONCLUIDO	</t>
        </is>
      </c>
      <c r="D160" t="n">
        <v>9.027100000000001</v>
      </c>
      <c r="E160" t="n">
        <v>11.08</v>
      </c>
      <c r="F160" t="n">
        <v>7.79</v>
      </c>
      <c r="G160" t="n">
        <v>29.21</v>
      </c>
      <c r="H160" t="n">
        <v>0.38</v>
      </c>
      <c r="I160" t="n">
        <v>16</v>
      </c>
      <c r="J160" t="n">
        <v>219.51</v>
      </c>
      <c r="K160" t="n">
        <v>56.13</v>
      </c>
      <c r="L160" t="n">
        <v>4.75</v>
      </c>
      <c r="M160" t="n">
        <v>14</v>
      </c>
      <c r="N160" t="n">
        <v>48.63</v>
      </c>
      <c r="O160" t="n">
        <v>27306.53</v>
      </c>
      <c r="P160" t="n">
        <v>98.28</v>
      </c>
      <c r="Q160" t="n">
        <v>968.3200000000001</v>
      </c>
      <c r="R160" t="n">
        <v>34.86</v>
      </c>
      <c r="S160" t="n">
        <v>23.91</v>
      </c>
      <c r="T160" t="n">
        <v>4677.8</v>
      </c>
      <c r="U160" t="n">
        <v>0.6899999999999999</v>
      </c>
      <c r="V160" t="n">
        <v>0.87</v>
      </c>
      <c r="W160" t="n">
        <v>1.11</v>
      </c>
      <c r="X160" t="n">
        <v>0.29</v>
      </c>
      <c r="Y160" t="n">
        <v>1</v>
      </c>
      <c r="Z160" t="n">
        <v>10</v>
      </c>
    </row>
    <row r="161">
      <c r="A161" t="n">
        <v>16</v>
      </c>
      <c r="B161" t="n">
        <v>110</v>
      </c>
      <c r="C161" t="inlineStr">
        <is>
          <t xml:space="preserve">CONCLUIDO	</t>
        </is>
      </c>
      <c r="D161" t="n">
        <v>9.074</v>
      </c>
      <c r="E161" t="n">
        <v>11.02</v>
      </c>
      <c r="F161" t="n">
        <v>7.77</v>
      </c>
      <c r="G161" t="n">
        <v>31.1</v>
      </c>
      <c r="H161" t="n">
        <v>0.4</v>
      </c>
      <c r="I161" t="n">
        <v>15</v>
      </c>
      <c r="J161" t="n">
        <v>219.92</v>
      </c>
      <c r="K161" t="n">
        <v>56.13</v>
      </c>
      <c r="L161" t="n">
        <v>5</v>
      </c>
      <c r="M161" t="n">
        <v>13</v>
      </c>
      <c r="N161" t="n">
        <v>48.79</v>
      </c>
      <c r="O161" t="n">
        <v>27357.39</v>
      </c>
      <c r="P161" t="n">
        <v>96.59</v>
      </c>
      <c r="Q161" t="n">
        <v>968.3200000000001</v>
      </c>
      <c r="R161" t="n">
        <v>34.47</v>
      </c>
      <c r="S161" t="n">
        <v>23.91</v>
      </c>
      <c r="T161" t="n">
        <v>4484.96</v>
      </c>
      <c r="U161" t="n">
        <v>0.6899999999999999</v>
      </c>
      <c r="V161" t="n">
        <v>0.87</v>
      </c>
      <c r="W161" t="n">
        <v>1.1</v>
      </c>
      <c r="X161" t="n">
        <v>0.28</v>
      </c>
      <c r="Y161" t="n">
        <v>1</v>
      </c>
      <c r="Z161" t="n">
        <v>10</v>
      </c>
    </row>
    <row r="162">
      <c r="A162" t="n">
        <v>17</v>
      </c>
      <c r="B162" t="n">
        <v>110</v>
      </c>
      <c r="C162" t="inlineStr">
        <is>
          <t xml:space="preserve">CONCLUIDO	</t>
        </is>
      </c>
      <c r="D162" t="n">
        <v>9.1357</v>
      </c>
      <c r="E162" t="n">
        <v>10.95</v>
      </c>
      <c r="F162" t="n">
        <v>7.74</v>
      </c>
      <c r="G162" t="n">
        <v>33.18</v>
      </c>
      <c r="H162" t="n">
        <v>0.42</v>
      </c>
      <c r="I162" t="n">
        <v>14</v>
      </c>
      <c r="J162" t="n">
        <v>220.33</v>
      </c>
      <c r="K162" t="n">
        <v>56.13</v>
      </c>
      <c r="L162" t="n">
        <v>5.25</v>
      </c>
      <c r="M162" t="n">
        <v>12</v>
      </c>
      <c r="N162" t="n">
        <v>48.95</v>
      </c>
      <c r="O162" t="n">
        <v>27408.3</v>
      </c>
      <c r="P162" t="n">
        <v>94.70999999999999</v>
      </c>
      <c r="Q162" t="n">
        <v>968.36</v>
      </c>
      <c r="R162" t="n">
        <v>33.38</v>
      </c>
      <c r="S162" t="n">
        <v>23.91</v>
      </c>
      <c r="T162" t="n">
        <v>3948.41</v>
      </c>
      <c r="U162" t="n">
        <v>0.72</v>
      </c>
      <c r="V162" t="n">
        <v>0.87</v>
      </c>
      <c r="W162" t="n">
        <v>1.1</v>
      </c>
      <c r="X162" t="n">
        <v>0.25</v>
      </c>
      <c r="Y162" t="n">
        <v>1</v>
      </c>
      <c r="Z162" t="n">
        <v>10</v>
      </c>
    </row>
    <row r="163">
      <c r="A163" t="n">
        <v>18</v>
      </c>
      <c r="B163" t="n">
        <v>110</v>
      </c>
      <c r="C163" t="inlineStr">
        <is>
          <t xml:space="preserve">CONCLUIDO	</t>
        </is>
      </c>
      <c r="D163" t="n">
        <v>9.1287</v>
      </c>
      <c r="E163" t="n">
        <v>10.95</v>
      </c>
      <c r="F163" t="n">
        <v>7.75</v>
      </c>
      <c r="G163" t="n">
        <v>33.22</v>
      </c>
      <c r="H163" t="n">
        <v>0.44</v>
      </c>
      <c r="I163" t="n">
        <v>14</v>
      </c>
      <c r="J163" t="n">
        <v>220.74</v>
      </c>
      <c r="K163" t="n">
        <v>56.13</v>
      </c>
      <c r="L163" t="n">
        <v>5.5</v>
      </c>
      <c r="M163" t="n">
        <v>12</v>
      </c>
      <c r="N163" t="n">
        <v>49.12</v>
      </c>
      <c r="O163" t="n">
        <v>27459.27</v>
      </c>
      <c r="P163" t="n">
        <v>94.29000000000001</v>
      </c>
      <c r="Q163" t="n">
        <v>968.4400000000001</v>
      </c>
      <c r="R163" t="n">
        <v>33.59</v>
      </c>
      <c r="S163" t="n">
        <v>23.91</v>
      </c>
      <c r="T163" t="n">
        <v>4049.83</v>
      </c>
      <c r="U163" t="n">
        <v>0.71</v>
      </c>
      <c r="V163" t="n">
        <v>0.87</v>
      </c>
      <c r="W163" t="n">
        <v>1.1</v>
      </c>
      <c r="X163" t="n">
        <v>0.25</v>
      </c>
      <c r="Y163" t="n">
        <v>1</v>
      </c>
      <c r="Z163" t="n">
        <v>10</v>
      </c>
    </row>
    <row r="164">
      <c r="A164" t="n">
        <v>19</v>
      </c>
      <c r="B164" t="n">
        <v>110</v>
      </c>
      <c r="C164" t="inlineStr">
        <is>
          <t xml:space="preserve">CONCLUIDO	</t>
        </is>
      </c>
      <c r="D164" t="n">
        <v>9.1755</v>
      </c>
      <c r="E164" t="n">
        <v>10.9</v>
      </c>
      <c r="F164" t="n">
        <v>7.74</v>
      </c>
      <c r="G164" t="n">
        <v>35.71</v>
      </c>
      <c r="H164" t="n">
        <v>0.46</v>
      </c>
      <c r="I164" t="n">
        <v>13</v>
      </c>
      <c r="J164" t="n">
        <v>221.16</v>
      </c>
      <c r="K164" t="n">
        <v>56.13</v>
      </c>
      <c r="L164" t="n">
        <v>5.75</v>
      </c>
      <c r="M164" t="n">
        <v>11</v>
      </c>
      <c r="N164" t="n">
        <v>49.28</v>
      </c>
      <c r="O164" t="n">
        <v>27510.3</v>
      </c>
      <c r="P164" t="n">
        <v>93.16</v>
      </c>
      <c r="Q164" t="n">
        <v>968.3200000000001</v>
      </c>
      <c r="R164" t="n">
        <v>33.31</v>
      </c>
      <c r="S164" t="n">
        <v>23.91</v>
      </c>
      <c r="T164" t="n">
        <v>3916.68</v>
      </c>
      <c r="U164" t="n">
        <v>0.72</v>
      </c>
      <c r="V164" t="n">
        <v>0.87</v>
      </c>
      <c r="W164" t="n">
        <v>1.1</v>
      </c>
      <c r="X164" t="n">
        <v>0.24</v>
      </c>
      <c r="Y164" t="n">
        <v>1</v>
      </c>
      <c r="Z164" t="n">
        <v>10</v>
      </c>
    </row>
    <row r="165">
      <c r="A165" t="n">
        <v>20</v>
      </c>
      <c r="B165" t="n">
        <v>110</v>
      </c>
      <c r="C165" t="inlineStr">
        <is>
          <t xml:space="preserve">CONCLUIDO	</t>
        </is>
      </c>
      <c r="D165" t="n">
        <v>9.232699999999999</v>
      </c>
      <c r="E165" t="n">
        <v>10.83</v>
      </c>
      <c r="F165" t="n">
        <v>7.71</v>
      </c>
      <c r="G165" t="n">
        <v>38.56</v>
      </c>
      <c r="H165" t="n">
        <v>0.48</v>
      </c>
      <c r="I165" t="n">
        <v>12</v>
      </c>
      <c r="J165" t="n">
        <v>221.57</v>
      </c>
      <c r="K165" t="n">
        <v>56.13</v>
      </c>
      <c r="L165" t="n">
        <v>6</v>
      </c>
      <c r="M165" t="n">
        <v>10</v>
      </c>
      <c r="N165" t="n">
        <v>49.45</v>
      </c>
      <c r="O165" t="n">
        <v>27561.39</v>
      </c>
      <c r="P165" t="n">
        <v>90.90000000000001</v>
      </c>
      <c r="Q165" t="n">
        <v>968.34</v>
      </c>
      <c r="R165" t="n">
        <v>32.35</v>
      </c>
      <c r="S165" t="n">
        <v>23.91</v>
      </c>
      <c r="T165" t="n">
        <v>3442.92</v>
      </c>
      <c r="U165" t="n">
        <v>0.74</v>
      </c>
      <c r="V165" t="n">
        <v>0.88</v>
      </c>
      <c r="W165" t="n">
        <v>1.1</v>
      </c>
      <c r="X165" t="n">
        <v>0.22</v>
      </c>
      <c r="Y165" t="n">
        <v>1</v>
      </c>
      <c r="Z165" t="n">
        <v>10</v>
      </c>
    </row>
    <row r="166">
      <c r="A166" t="n">
        <v>21</v>
      </c>
      <c r="B166" t="n">
        <v>110</v>
      </c>
      <c r="C166" t="inlineStr">
        <is>
          <t xml:space="preserve">CONCLUIDO	</t>
        </is>
      </c>
      <c r="D166" t="n">
        <v>9.229100000000001</v>
      </c>
      <c r="E166" t="n">
        <v>10.84</v>
      </c>
      <c r="F166" t="n">
        <v>7.72</v>
      </c>
      <c r="G166" t="n">
        <v>38.58</v>
      </c>
      <c r="H166" t="n">
        <v>0.5</v>
      </c>
      <c r="I166" t="n">
        <v>12</v>
      </c>
      <c r="J166" t="n">
        <v>221.99</v>
      </c>
      <c r="K166" t="n">
        <v>56.13</v>
      </c>
      <c r="L166" t="n">
        <v>6.25</v>
      </c>
      <c r="M166" t="n">
        <v>10</v>
      </c>
      <c r="N166" t="n">
        <v>49.61</v>
      </c>
      <c r="O166" t="n">
        <v>27612.53</v>
      </c>
      <c r="P166" t="n">
        <v>89.73999999999999</v>
      </c>
      <c r="Q166" t="n">
        <v>968.3200000000001</v>
      </c>
      <c r="R166" t="n">
        <v>32.46</v>
      </c>
      <c r="S166" t="n">
        <v>23.91</v>
      </c>
      <c r="T166" t="n">
        <v>3498</v>
      </c>
      <c r="U166" t="n">
        <v>0.74</v>
      </c>
      <c r="V166" t="n">
        <v>0.88</v>
      </c>
      <c r="W166" t="n">
        <v>1.1</v>
      </c>
      <c r="X166" t="n">
        <v>0.22</v>
      </c>
      <c r="Y166" t="n">
        <v>1</v>
      </c>
      <c r="Z166" t="n">
        <v>10</v>
      </c>
    </row>
    <row r="167">
      <c r="A167" t="n">
        <v>22</v>
      </c>
      <c r="B167" t="n">
        <v>110</v>
      </c>
      <c r="C167" t="inlineStr">
        <is>
          <t xml:space="preserve">CONCLUIDO	</t>
        </is>
      </c>
      <c r="D167" t="n">
        <v>9.2879</v>
      </c>
      <c r="E167" t="n">
        <v>10.77</v>
      </c>
      <c r="F167" t="n">
        <v>7.69</v>
      </c>
      <c r="G167" t="n">
        <v>41.94</v>
      </c>
      <c r="H167" t="n">
        <v>0.52</v>
      </c>
      <c r="I167" t="n">
        <v>11</v>
      </c>
      <c r="J167" t="n">
        <v>222.4</v>
      </c>
      <c r="K167" t="n">
        <v>56.13</v>
      </c>
      <c r="L167" t="n">
        <v>6.5</v>
      </c>
      <c r="M167" t="n">
        <v>7</v>
      </c>
      <c r="N167" t="n">
        <v>49.78</v>
      </c>
      <c r="O167" t="n">
        <v>27663.85</v>
      </c>
      <c r="P167" t="n">
        <v>87.72</v>
      </c>
      <c r="Q167" t="n">
        <v>968.37</v>
      </c>
      <c r="R167" t="n">
        <v>31.69</v>
      </c>
      <c r="S167" t="n">
        <v>23.91</v>
      </c>
      <c r="T167" t="n">
        <v>3117.25</v>
      </c>
      <c r="U167" t="n">
        <v>0.75</v>
      </c>
      <c r="V167" t="n">
        <v>0.88</v>
      </c>
      <c r="W167" t="n">
        <v>1.1</v>
      </c>
      <c r="X167" t="n">
        <v>0.19</v>
      </c>
      <c r="Y167" t="n">
        <v>1</v>
      </c>
      <c r="Z167" t="n">
        <v>10</v>
      </c>
    </row>
    <row r="168">
      <c r="A168" t="n">
        <v>23</v>
      </c>
      <c r="B168" t="n">
        <v>110</v>
      </c>
      <c r="C168" t="inlineStr">
        <is>
          <t xml:space="preserve">CONCLUIDO	</t>
        </is>
      </c>
      <c r="D168" t="n">
        <v>9.276</v>
      </c>
      <c r="E168" t="n">
        <v>10.78</v>
      </c>
      <c r="F168" t="n">
        <v>7.7</v>
      </c>
      <c r="G168" t="n">
        <v>42.02</v>
      </c>
      <c r="H168" t="n">
        <v>0.54</v>
      </c>
      <c r="I168" t="n">
        <v>11</v>
      </c>
      <c r="J168" t="n">
        <v>222.82</v>
      </c>
      <c r="K168" t="n">
        <v>56.13</v>
      </c>
      <c r="L168" t="n">
        <v>6.75</v>
      </c>
      <c r="M168" t="n">
        <v>5</v>
      </c>
      <c r="N168" t="n">
        <v>49.94</v>
      </c>
      <c r="O168" t="n">
        <v>27715.11</v>
      </c>
      <c r="P168" t="n">
        <v>87.61</v>
      </c>
      <c r="Q168" t="n">
        <v>968.66</v>
      </c>
      <c r="R168" t="n">
        <v>31.99</v>
      </c>
      <c r="S168" t="n">
        <v>23.91</v>
      </c>
      <c r="T168" t="n">
        <v>3267.84</v>
      </c>
      <c r="U168" t="n">
        <v>0.75</v>
      </c>
      <c r="V168" t="n">
        <v>0.88</v>
      </c>
      <c r="W168" t="n">
        <v>1.1</v>
      </c>
      <c r="X168" t="n">
        <v>0.21</v>
      </c>
      <c r="Y168" t="n">
        <v>1</v>
      </c>
      <c r="Z168" t="n">
        <v>10</v>
      </c>
    </row>
    <row r="169">
      <c r="A169" t="n">
        <v>24</v>
      </c>
      <c r="B169" t="n">
        <v>110</v>
      </c>
      <c r="C169" t="inlineStr">
        <is>
          <t xml:space="preserve">CONCLUIDO	</t>
        </is>
      </c>
      <c r="D169" t="n">
        <v>9.276400000000001</v>
      </c>
      <c r="E169" t="n">
        <v>10.78</v>
      </c>
      <c r="F169" t="n">
        <v>7.7</v>
      </c>
      <c r="G169" t="n">
        <v>42.02</v>
      </c>
      <c r="H169" t="n">
        <v>0.5600000000000001</v>
      </c>
      <c r="I169" t="n">
        <v>11</v>
      </c>
      <c r="J169" t="n">
        <v>223.23</v>
      </c>
      <c r="K169" t="n">
        <v>56.13</v>
      </c>
      <c r="L169" t="n">
        <v>7</v>
      </c>
      <c r="M169" t="n">
        <v>2</v>
      </c>
      <c r="N169" t="n">
        <v>50.11</v>
      </c>
      <c r="O169" t="n">
        <v>27766.43</v>
      </c>
      <c r="P169" t="n">
        <v>86.48</v>
      </c>
      <c r="Q169" t="n">
        <v>968.59</v>
      </c>
      <c r="R169" t="n">
        <v>31.92</v>
      </c>
      <c r="S169" t="n">
        <v>23.91</v>
      </c>
      <c r="T169" t="n">
        <v>3230.14</v>
      </c>
      <c r="U169" t="n">
        <v>0.75</v>
      </c>
      <c r="V169" t="n">
        <v>0.88</v>
      </c>
      <c r="W169" t="n">
        <v>1.1</v>
      </c>
      <c r="X169" t="n">
        <v>0.21</v>
      </c>
      <c r="Y169" t="n">
        <v>1</v>
      </c>
      <c r="Z169" t="n">
        <v>10</v>
      </c>
    </row>
    <row r="170">
      <c r="A170" t="n">
        <v>25</v>
      </c>
      <c r="B170" t="n">
        <v>110</v>
      </c>
      <c r="C170" t="inlineStr">
        <is>
          <t xml:space="preserve">CONCLUIDO	</t>
        </is>
      </c>
      <c r="D170" t="n">
        <v>9.331</v>
      </c>
      <c r="E170" t="n">
        <v>10.72</v>
      </c>
      <c r="F170" t="n">
        <v>7.68</v>
      </c>
      <c r="G170" t="n">
        <v>46.09</v>
      </c>
      <c r="H170" t="n">
        <v>0.58</v>
      </c>
      <c r="I170" t="n">
        <v>10</v>
      </c>
      <c r="J170" t="n">
        <v>223.65</v>
      </c>
      <c r="K170" t="n">
        <v>56.13</v>
      </c>
      <c r="L170" t="n">
        <v>7.25</v>
      </c>
      <c r="M170" t="n">
        <v>1</v>
      </c>
      <c r="N170" t="n">
        <v>50.27</v>
      </c>
      <c r="O170" t="n">
        <v>27817.81</v>
      </c>
      <c r="P170" t="n">
        <v>86.40000000000001</v>
      </c>
      <c r="Q170" t="n">
        <v>968.5599999999999</v>
      </c>
      <c r="R170" t="n">
        <v>31.22</v>
      </c>
      <c r="S170" t="n">
        <v>23.91</v>
      </c>
      <c r="T170" t="n">
        <v>2883.83</v>
      </c>
      <c r="U170" t="n">
        <v>0.77</v>
      </c>
      <c r="V170" t="n">
        <v>0.88</v>
      </c>
      <c r="W170" t="n">
        <v>1.1</v>
      </c>
      <c r="X170" t="n">
        <v>0.18</v>
      </c>
      <c r="Y170" t="n">
        <v>1</v>
      </c>
      <c r="Z170" t="n">
        <v>10</v>
      </c>
    </row>
    <row r="171">
      <c r="A171" t="n">
        <v>26</v>
      </c>
      <c r="B171" t="n">
        <v>110</v>
      </c>
      <c r="C171" t="inlineStr">
        <is>
          <t xml:space="preserve">CONCLUIDO	</t>
        </is>
      </c>
      <c r="D171" t="n">
        <v>9.3269</v>
      </c>
      <c r="E171" t="n">
        <v>10.72</v>
      </c>
      <c r="F171" t="n">
        <v>7.69</v>
      </c>
      <c r="G171" t="n">
        <v>46.12</v>
      </c>
      <c r="H171" t="n">
        <v>0.59</v>
      </c>
      <c r="I171" t="n">
        <v>10</v>
      </c>
      <c r="J171" t="n">
        <v>224.07</v>
      </c>
      <c r="K171" t="n">
        <v>56.13</v>
      </c>
      <c r="L171" t="n">
        <v>7.5</v>
      </c>
      <c r="M171" t="n">
        <v>1</v>
      </c>
      <c r="N171" t="n">
        <v>50.44</v>
      </c>
      <c r="O171" t="n">
        <v>27869.24</v>
      </c>
      <c r="P171" t="n">
        <v>86.73</v>
      </c>
      <c r="Q171" t="n">
        <v>968.5599999999999</v>
      </c>
      <c r="R171" t="n">
        <v>31.3</v>
      </c>
      <c r="S171" t="n">
        <v>23.91</v>
      </c>
      <c r="T171" t="n">
        <v>2926.02</v>
      </c>
      <c r="U171" t="n">
        <v>0.76</v>
      </c>
      <c r="V171" t="n">
        <v>0.88</v>
      </c>
      <c r="W171" t="n">
        <v>1.11</v>
      </c>
      <c r="X171" t="n">
        <v>0.19</v>
      </c>
      <c r="Y171" t="n">
        <v>1</v>
      </c>
      <c r="Z171" t="n">
        <v>10</v>
      </c>
    </row>
    <row r="172">
      <c r="A172" t="n">
        <v>27</v>
      </c>
      <c r="B172" t="n">
        <v>110</v>
      </c>
      <c r="C172" t="inlineStr">
        <is>
          <t xml:space="preserve">CONCLUIDO	</t>
        </is>
      </c>
      <c r="D172" t="n">
        <v>9.3255</v>
      </c>
      <c r="E172" t="n">
        <v>10.72</v>
      </c>
      <c r="F172" t="n">
        <v>7.69</v>
      </c>
      <c r="G172" t="n">
        <v>46.13</v>
      </c>
      <c r="H172" t="n">
        <v>0.61</v>
      </c>
      <c r="I172" t="n">
        <v>10</v>
      </c>
      <c r="J172" t="n">
        <v>224.49</v>
      </c>
      <c r="K172" t="n">
        <v>56.13</v>
      </c>
      <c r="L172" t="n">
        <v>7.75</v>
      </c>
      <c r="M172" t="n">
        <v>0</v>
      </c>
      <c r="N172" t="n">
        <v>50.61</v>
      </c>
      <c r="O172" t="n">
        <v>27920.73</v>
      </c>
      <c r="P172" t="n">
        <v>86.95999999999999</v>
      </c>
      <c r="Q172" t="n">
        <v>968.59</v>
      </c>
      <c r="R172" t="n">
        <v>31.36</v>
      </c>
      <c r="S172" t="n">
        <v>23.91</v>
      </c>
      <c r="T172" t="n">
        <v>2953.91</v>
      </c>
      <c r="U172" t="n">
        <v>0.76</v>
      </c>
      <c r="V172" t="n">
        <v>0.88</v>
      </c>
      <c r="W172" t="n">
        <v>1.11</v>
      </c>
      <c r="X172" t="n">
        <v>0.19</v>
      </c>
      <c r="Y172" t="n">
        <v>1</v>
      </c>
      <c r="Z172" t="n">
        <v>10</v>
      </c>
    </row>
    <row r="173">
      <c r="A173" t="n">
        <v>0</v>
      </c>
      <c r="B173" t="n">
        <v>150</v>
      </c>
      <c r="C173" t="inlineStr">
        <is>
          <t xml:space="preserve">CONCLUIDO	</t>
        </is>
      </c>
      <c r="D173" t="n">
        <v>4.8325</v>
      </c>
      <c r="E173" t="n">
        <v>20.69</v>
      </c>
      <c r="F173" t="n">
        <v>10.25</v>
      </c>
      <c r="G173" t="n">
        <v>4.59</v>
      </c>
      <c r="H173" t="n">
        <v>0.06</v>
      </c>
      <c r="I173" t="n">
        <v>134</v>
      </c>
      <c r="J173" t="n">
        <v>296.65</v>
      </c>
      <c r="K173" t="n">
        <v>61.82</v>
      </c>
      <c r="L173" t="n">
        <v>1</v>
      </c>
      <c r="M173" t="n">
        <v>132</v>
      </c>
      <c r="N173" t="n">
        <v>83.83</v>
      </c>
      <c r="O173" t="n">
        <v>36821.52</v>
      </c>
      <c r="P173" t="n">
        <v>184.9</v>
      </c>
      <c r="Q173" t="n">
        <v>968.79</v>
      </c>
      <c r="R173" t="n">
        <v>111.85</v>
      </c>
      <c r="S173" t="n">
        <v>23.91</v>
      </c>
      <c r="T173" t="n">
        <v>42580.2</v>
      </c>
      <c r="U173" t="n">
        <v>0.21</v>
      </c>
      <c r="V173" t="n">
        <v>0.66</v>
      </c>
      <c r="W173" t="n">
        <v>1.3</v>
      </c>
      <c r="X173" t="n">
        <v>2.75</v>
      </c>
      <c r="Y173" t="n">
        <v>1</v>
      </c>
      <c r="Z173" t="n">
        <v>10</v>
      </c>
    </row>
    <row r="174">
      <c r="A174" t="n">
        <v>1</v>
      </c>
      <c r="B174" t="n">
        <v>150</v>
      </c>
      <c r="C174" t="inlineStr">
        <is>
          <t xml:space="preserve">CONCLUIDO	</t>
        </is>
      </c>
      <c r="D174" t="n">
        <v>5.5547</v>
      </c>
      <c r="E174" t="n">
        <v>18</v>
      </c>
      <c r="F174" t="n">
        <v>9.51</v>
      </c>
      <c r="G174" t="n">
        <v>5.76</v>
      </c>
      <c r="H174" t="n">
        <v>0.07000000000000001</v>
      </c>
      <c r="I174" t="n">
        <v>99</v>
      </c>
      <c r="J174" t="n">
        <v>297.17</v>
      </c>
      <c r="K174" t="n">
        <v>61.82</v>
      </c>
      <c r="L174" t="n">
        <v>1.25</v>
      </c>
      <c r="M174" t="n">
        <v>97</v>
      </c>
      <c r="N174" t="n">
        <v>84.09999999999999</v>
      </c>
      <c r="O174" t="n">
        <v>36885.7</v>
      </c>
      <c r="P174" t="n">
        <v>170.76</v>
      </c>
      <c r="Q174" t="n">
        <v>968.5599999999999</v>
      </c>
      <c r="R174" t="n">
        <v>88.36</v>
      </c>
      <c r="S174" t="n">
        <v>23.91</v>
      </c>
      <c r="T174" t="n">
        <v>31010.26</v>
      </c>
      <c r="U174" t="n">
        <v>0.27</v>
      </c>
      <c r="V174" t="n">
        <v>0.71</v>
      </c>
      <c r="W174" t="n">
        <v>1.24</v>
      </c>
      <c r="X174" t="n">
        <v>2.01</v>
      </c>
      <c r="Y174" t="n">
        <v>1</v>
      </c>
      <c r="Z174" t="n">
        <v>10</v>
      </c>
    </row>
    <row r="175">
      <c r="A175" t="n">
        <v>2</v>
      </c>
      <c r="B175" t="n">
        <v>150</v>
      </c>
      <c r="C175" t="inlineStr">
        <is>
          <t xml:space="preserve">CONCLUIDO	</t>
        </is>
      </c>
      <c r="D175" t="n">
        <v>6.0733</v>
      </c>
      <c r="E175" t="n">
        <v>16.47</v>
      </c>
      <c r="F175" t="n">
        <v>9.08</v>
      </c>
      <c r="G175" t="n">
        <v>6.9</v>
      </c>
      <c r="H175" t="n">
        <v>0.09</v>
      </c>
      <c r="I175" t="n">
        <v>79</v>
      </c>
      <c r="J175" t="n">
        <v>297.7</v>
      </c>
      <c r="K175" t="n">
        <v>61.82</v>
      </c>
      <c r="L175" t="n">
        <v>1.5</v>
      </c>
      <c r="M175" t="n">
        <v>77</v>
      </c>
      <c r="N175" t="n">
        <v>84.37</v>
      </c>
      <c r="O175" t="n">
        <v>36949.99</v>
      </c>
      <c r="P175" t="n">
        <v>162.36</v>
      </c>
      <c r="Q175" t="n">
        <v>968.62</v>
      </c>
      <c r="R175" t="n">
        <v>74.84</v>
      </c>
      <c r="S175" t="n">
        <v>23.91</v>
      </c>
      <c r="T175" t="n">
        <v>24350.58</v>
      </c>
      <c r="U175" t="n">
        <v>0.32</v>
      </c>
      <c r="V175" t="n">
        <v>0.75</v>
      </c>
      <c r="W175" t="n">
        <v>1.21</v>
      </c>
      <c r="X175" t="n">
        <v>1.58</v>
      </c>
      <c r="Y175" t="n">
        <v>1</v>
      </c>
      <c r="Z175" t="n">
        <v>10</v>
      </c>
    </row>
    <row r="176">
      <c r="A176" t="n">
        <v>3</v>
      </c>
      <c r="B176" t="n">
        <v>150</v>
      </c>
      <c r="C176" t="inlineStr">
        <is>
          <t xml:space="preserve">CONCLUIDO	</t>
        </is>
      </c>
      <c r="D176" t="n">
        <v>6.4591</v>
      </c>
      <c r="E176" t="n">
        <v>15.48</v>
      </c>
      <c r="F176" t="n">
        <v>8.82</v>
      </c>
      <c r="G176" t="n">
        <v>8.02</v>
      </c>
      <c r="H176" t="n">
        <v>0.1</v>
      </c>
      <c r="I176" t="n">
        <v>66</v>
      </c>
      <c r="J176" t="n">
        <v>298.22</v>
      </c>
      <c r="K176" t="n">
        <v>61.82</v>
      </c>
      <c r="L176" t="n">
        <v>1.75</v>
      </c>
      <c r="M176" t="n">
        <v>64</v>
      </c>
      <c r="N176" t="n">
        <v>84.65000000000001</v>
      </c>
      <c r="O176" t="n">
        <v>37014.39</v>
      </c>
      <c r="P176" t="n">
        <v>157.06</v>
      </c>
      <c r="Q176" t="n">
        <v>968.7</v>
      </c>
      <c r="R176" t="n">
        <v>66.68000000000001</v>
      </c>
      <c r="S176" t="n">
        <v>23.91</v>
      </c>
      <c r="T176" t="n">
        <v>20335.24</v>
      </c>
      <c r="U176" t="n">
        <v>0.36</v>
      </c>
      <c r="V176" t="n">
        <v>0.77</v>
      </c>
      <c r="W176" t="n">
        <v>1.19</v>
      </c>
      <c r="X176" t="n">
        <v>1.32</v>
      </c>
      <c r="Y176" t="n">
        <v>1</v>
      </c>
      <c r="Z176" t="n">
        <v>10</v>
      </c>
    </row>
    <row r="177">
      <c r="A177" t="n">
        <v>4</v>
      </c>
      <c r="B177" t="n">
        <v>150</v>
      </c>
      <c r="C177" t="inlineStr">
        <is>
          <t xml:space="preserve">CONCLUIDO	</t>
        </is>
      </c>
      <c r="D177" t="n">
        <v>6.8027</v>
      </c>
      <c r="E177" t="n">
        <v>14.7</v>
      </c>
      <c r="F177" t="n">
        <v>8.59</v>
      </c>
      <c r="G177" t="n">
        <v>9.210000000000001</v>
      </c>
      <c r="H177" t="n">
        <v>0.12</v>
      </c>
      <c r="I177" t="n">
        <v>56</v>
      </c>
      <c r="J177" t="n">
        <v>298.74</v>
      </c>
      <c r="K177" t="n">
        <v>61.82</v>
      </c>
      <c r="L177" t="n">
        <v>2</v>
      </c>
      <c r="M177" t="n">
        <v>54</v>
      </c>
      <c r="N177" t="n">
        <v>84.92</v>
      </c>
      <c r="O177" t="n">
        <v>37078.91</v>
      </c>
      <c r="P177" t="n">
        <v>152.44</v>
      </c>
      <c r="Q177" t="n">
        <v>968.63</v>
      </c>
      <c r="R177" t="n">
        <v>59.7</v>
      </c>
      <c r="S177" t="n">
        <v>23.91</v>
      </c>
      <c r="T177" t="n">
        <v>16896.97</v>
      </c>
      <c r="U177" t="n">
        <v>0.4</v>
      </c>
      <c r="V177" t="n">
        <v>0.79</v>
      </c>
      <c r="W177" t="n">
        <v>1.17</v>
      </c>
      <c r="X177" t="n">
        <v>1.09</v>
      </c>
      <c r="Y177" t="n">
        <v>1</v>
      </c>
      <c r="Z177" t="n">
        <v>10</v>
      </c>
    </row>
    <row r="178">
      <c r="A178" t="n">
        <v>5</v>
      </c>
      <c r="B178" t="n">
        <v>150</v>
      </c>
      <c r="C178" t="inlineStr">
        <is>
          <t xml:space="preserve">CONCLUIDO	</t>
        </is>
      </c>
      <c r="D178" t="n">
        <v>7.0479</v>
      </c>
      <c r="E178" t="n">
        <v>14.19</v>
      </c>
      <c r="F178" t="n">
        <v>8.470000000000001</v>
      </c>
      <c r="G178" t="n">
        <v>10.37</v>
      </c>
      <c r="H178" t="n">
        <v>0.13</v>
      </c>
      <c r="I178" t="n">
        <v>49</v>
      </c>
      <c r="J178" t="n">
        <v>299.26</v>
      </c>
      <c r="K178" t="n">
        <v>61.82</v>
      </c>
      <c r="L178" t="n">
        <v>2.25</v>
      </c>
      <c r="M178" t="n">
        <v>47</v>
      </c>
      <c r="N178" t="n">
        <v>85.19</v>
      </c>
      <c r="O178" t="n">
        <v>37143.54</v>
      </c>
      <c r="P178" t="n">
        <v>149.66</v>
      </c>
      <c r="Q178" t="n">
        <v>968.51</v>
      </c>
      <c r="R178" t="n">
        <v>56.05</v>
      </c>
      <c r="S178" t="n">
        <v>23.91</v>
      </c>
      <c r="T178" t="n">
        <v>15103.72</v>
      </c>
      <c r="U178" t="n">
        <v>0.43</v>
      </c>
      <c r="V178" t="n">
        <v>0.8</v>
      </c>
      <c r="W178" t="n">
        <v>1.16</v>
      </c>
      <c r="X178" t="n">
        <v>0.97</v>
      </c>
      <c r="Y178" t="n">
        <v>1</v>
      </c>
      <c r="Z178" t="n">
        <v>10</v>
      </c>
    </row>
    <row r="179">
      <c r="A179" t="n">
        <v>6</v>
      </c>
      <c r="B179" t="n">
        <v>150</v>
      </c>
      <c r="C179" t="inlineStr">
        <is>
          <t xml:space="preserve">CONCLUIDO	</t>
        </is>
      </c>
      <c r="D179" t="n">
        <v>7.2892</v>
      </c>
      <c r="E179" t="n">
        <v>13.72</v>
      </c>
      <c r="F179" t="n">
        <v>8.33</v>
      </c>
      <c r="G179" t="n">
        <v>11.63</v>
      </c>
      <c r="H179" t="n">
        <v>0.15</v>
      </c>
      <c r="I179" t="n">
        <v>43</v>
      </c>
      <c r="J179" t="n">
        <v>299.79</v>
      </c>
      <c r="K179" t="n">
        <v>61.82</v>
      </c>
      <c r="L179" t="n">
        <v>2.5</v>
      </c>
      <c r="M179" t="n">
        <v>41</v>
      </c>
      <c r="N179" t="n">
        <v>85.47</v>
      </c>
      <c r="O179" t="n">
        <v>37208.42</v>
      </c>
      <c r="P179" t="n">
        <v>146.45</v>
      </c>
      <c r="Q179" t="n">
        <v>968.4400000000001</v>
      </c>
      <c r="R179" t="n">
        <v>51.61</v>
      </c>
      <c r="S179" t="n">
        <v>23.91</v>
      </c>
      <c r="T179" t="n">
        <v>12915.23</v>
      </c>
      <c r="U179" t="n">
        <v>0.46</v>
      </c>
      <c r="V179" t="n">
        <v>0.8100000000000001</v>
      </c>
      <c r="W179" t="n">
        <v>1.15</v>
      </c>
      <c r="X179" t="n">
        <v>0.84</v>
      </c>
      <c r="Y179" t="n">
        <v>1</v>
      </c>
      <c r="Z179" t="n">
        <v>10</v>
      </c>
    </row>
    <row r="180">
      <c r="A180" t="n">
        <v>7</v>
      </c>
      <c r="B180" t="n">
        <v>150</v>
      </c>
      <c r="C180" t="inlineStr">
        <is>
          <t xml:space="preserve">CONCLUIDO	</t>
        </is>
      </c>
      <c r="D180" t="n">
        <v>7.4545</v>
      </c>
      <c r="E180" t="n">
        <v>13.41</v>
      </c>
      <c r="F180" t="n">
        <v>8.25</v>
      </c>
      <c r="G180" t="n">
        <v>12.69</v>
      </c>
      <c r="H180" t="n">
        <v>0.16</v>
      </c>
      <c r="I180" t="n">
        <v>39</v>
      </c>
      <c r="J180" t="n">
        <v>300.32</v>
      </c>
      <c r="K180" t="n">
        <v>61.82</v>
      </c>
      <c r="L180" t="n">
        <v>2.75</v>
      </c>
      <c r="M180" t="n">
        <v>37</v>
      </c>
      <c r="N180" t="n">
        <v>85.73999999999999</v>
      </c>
      <c r="O180" t="n">
        <v>37273.29</v>
      </c>
      <c r="P180" t="n">
        <v>144.4</v>
      </c>
      <c r="Q180" t="n">
        <v>968.3200000000001</v>
      </c>
      <c r="R180" t="n">
        <v>49.08</v>
      </c>
      <c r="S180" t="n">
        <v>23.91</v>
      </c>
      <c r="T180" t="n">
        <v>11668.78</v>
      </c>
      <c r="U180" t="n">
        <v>0.49</v>
      </c>
      <c r="V180" t="n">
        <v>0.82</v>
      </c>
      <c r="W180" t="n">
        <v>1.15</v>
      </c>
      <c r="X180" t="n">
        <v>0.75</v>
      </c>
      <c r="Y180" t="n">
        <v>1</v>
      </c>
      <c r="Z180" t="n">
        <v>10</v>
      </c>
    </row>
    <row r="181">
      <c r="A181" t="n">
        <v>8</v>
      </c>
      <c r="B181" t="n">
        <v>150</v>
      </c>
      <c r="C181" t="inlineStr">
        <is>
          <t xml:space="preserve">CONCLUIDO	</t>
        </is>
      </c>
      <c r="D181" t="n">
        <v>7.5718</v>
      </c>
      <c r="E181" t="n">
        <v>13.21</v>
      </c>
      <c r="F181" t="n">
        <v>8.210000000000001</v>
      </c>
      <c r="G181" t="n">
        <v>13.68</v>
      </c>
      <c r="H181" t="n">
        <v>0.18</v>
      </c>
      <c r="I181" t="n">
        <v>36</v>
      </c>
      <c r="J181" t="n">
        <v>300.84</v>
      </c>
      <c r="K181" t="n">
        <v>61.82</v>
      </c>
      <c r="L181" t="n">
        <v>3</v>
      </c>
      <c r="M181" t="n">
        <v>34</v>
      </c>
      <c r="N181" t="n">
        <v>86.02</v>
      </c>
      <c r="O181" t="n">
        <v>37338.27</v>
      </c>
      <c r="P181" t="n">
        <v>143.19</v>
      </c>
      <c r="Q181" t="n">
        <v>968.3200000000001</v>
      </c>
      <c r="R181" t="n">
        <v>47.72</v>
      </c>
      <c r="S181" t="n">
        <v>23.91</v>
      </c>
      <c r="T181" t="n">
        <v>11006.67</v>
      </c>
      <c r="U181" t="n">
        <v>0.5</v>
      </c>
      <c r="V181" t="n">
        <v>0.82</v>
      </c>
      <c r="W181" t="n">
        <v>1.14</v>
      </c>
      <c r="X181" t="n">
        <v>0.71</v>
      </c>
      <c r="Y181" t="n">
        <v>1</v>
      </c>
      <c r="Z181" t="n">
        <v>10</v>
      </c>
    </row>
    <row r="182">
      <c r="A182" t="n">
        <v>9</v>
      </c>
      <c r="B182" t="n">
        <v>150</v>
      </c>
      <c r="C182" t="inlineStr">
        <is>
          <t xml:space="preserve">CONCLUIDO	</t>
        </is>
      </c>
      <c r="D182" t="n">
        <v>7.7516</v>
      </c>
      <c r="E182" t="n">
        <v>12.9</v>
      </c>
      <c r="F182" t="n">
        <v>8.130000000000001</v>
      </c>
      <c r="G182" t="n">
        <v>15.24</v>
      </c>
      <c r="H182" t="n">
        <v>0.19</v>
      </c>
      <c r="I182" t="n">
        <v>32</v>
      </c>
      <c r="J182" t="n">
        <v>301.37</v>
      </c>
      <c r="K182" t="n">
        <v>61.82</v>
      </c>
      <c r="L182" t="n">
        <v>3.25</v>
      </c>
      <c r="M182" t="n">
        <v>30</v>
      </c>
      <c r="N182" t="n">
        <v>86.3</v>
      </c>
      <c r="O182" t="n">
        <v>37403.38</v>
      </c>
      <c r="P182" t="n">
        <v>140.82</v>
      </c>
      <c r="Q182" t="n">
        <v>968.52</v>
      </c>
      <c r="R182" t="n">
        <v>45.22</v>
      </c>
      <c r="S182" t="n">
        <v>23.91</v>
      </c>
      <c r="T182" t="n">
        <v>9774.969999999999</v>
      </c>
      <c r="U182" t="n">
        <v>0.53</v>
      </c>
      <c r="V182" t="n">
        <v>0.83</v>
      </c>
      <c r="W182" t="n">
        <v>1.13</v>
      </c>
      <c r="X182" t="n">
        <v>0.63</v>
      </c>
      <c r="Y182" t="n">
        <v>1</v>
      </c>
      <c r="Z182" t="n">
        <v>10</v>
      </c>
    </row>
    <row r="183">
      <c r="A183" t="n">
        <v>10</v>
      </c>
      <c r="B183" t="n">
        <v>150</v>
      </c>
      <c r="C183" t="inlineStr">
        <is>
          <t xml:space="preserve">CONCLUIDO	</t>
        </is>
      </c>
      <c r="D183" t="n">
        <v>7.8604</v>
      </c>
      <c r="E183" t="n">
        <v>12.72</v>
      </c>
      <c r="F183" t="n">
        <v>8.06</v>
      </c>
      <c r="G183" t="n">
        <v>16.12</v>
      </c>
      <c r="H183" t="n">
        <v>0.21</v>
      </c>
      <c r="I183" t="n">
        <v>30</v>
      </c>
      <c r="J183" t="n">
        <v>301.9</v>
      </c>
      <c r="K183" t="n">
        <v>61.82</v>
      </c>
      <c r="L183" t="n">
        <v>3.5</v>
      </c>
      <c r="M183" t="n">
        <v>28</v>
      </c>
      <c r="N183" t="n">
        <v>86.58</v>
      </c>
      <c r="O183" t="n">
        <v>37468.6</v>
      </c>
      <c r="P183" t="n">
        <v>139.23</v>
      </c>
      <c r="Q183" t="n">
        <v>968.61</v>
      </c>
      <c r="R183" t="n">
        <v>43.19</v>
      </c>
      <c r="S183" t="n">
        <v>23.91</v>
      </c>
      <c r="T183" t="n">
        <v>8773.219999999999</v>
      </c>
      <c r="U183" t="n">
        <v>0.55</v>
      </c>
      <c r="V183" t="n">
        <v>0.84</v>
      </c>
      <c r="W183" t="n">
        <v>1.12</v>
      </c>
      <c r="X183" t="n">
        <v>0.5600000000000001</v>
      </c>
      <c r="Y183" t="n">
        <v>1</v>
      </c>
      <c r="Z183" t="n">
        <v>10</v>
      </c>
    </row>
    <row r="184">
      <c r="A184" t="n">
        <v>11</v>
      </c>
      <c r="B184" t="n">
        <v>150</v>
      </c>
      <c r="C184" t="inlineStr">
        <is>
          <t xml:space="preserve">CONCLUIDO	</t>
        </is>
      </c>
      <c r="D184" t="n">
        <v>7.9477</v>
      </c>
      <c r="E184" t="n">
        <v>12.58</v>
      </c>
      <c r="F184" t="n">
        <v>8.029999999999999</v>
      </c>
      <c r="G184" t="n">
        <v>17.21</v>
      </c>
      <c r="H184" t="n">
        <v>0.22</v>
      </c>
      <c r="I184" t="n">
        <v>28</v>
      </c>
      <c r="J184" t="n">
        <v>302.43</v>
      </c>
      <c r="K184" t="n">
        <v>61.82</v>
      </c>
      <c r="L184" t="n">
        <v>3.75</v>
      </c>
      <c r="M184" t="n">
        <v>26</v>
      </c>
      <c r="N184" t="n">
        <v>86.86</v>
      </c>
      <c r="O184" t="n">
        <v>37533.94</v>
      </c>
      <c r="P184" t="n">
        <v>137.95</v>
      </c>
      <c r="Q184" t="n">
        <v>968.41</v>
      </c>
      <c r="R184" t="n">
        <v>42.4</v>
      </c>
      <c r="S184" t="n">
        <v>23.91</v>
      </c>
      <c r="T184" t="n">
        <v>8386.32</v>
      </c>
      <c r="U184" t="n">
        <v>0.5600000000000001</v>
      </c>
      <c r="V184" t="n">
        <v>0.84</v>
      </c>
      <c r="W184" t="n">
        <v>1.12</v>
      </c>
      <c r="X184" t="n">
        <v>0.53</v>
      </c>
      <c r="Y184" t="n">
        <v>1</v>
      </c>
      <c r="Z184" t="n">
        <v>10</v>
      </c>
    </row>
    <row r="185">
      <c r="A185" t="n">
        <v>12</v>
      </c>
      <c r="B185" t="n">
        <v>150</v>
      </c>
      <c r="C185" t="inlineStr">
        <is>
          <t xml:space="preserve">CONCLUIDO	</t>
        </is>
      </c>
      <c r="D185" t="n">
        <v>8.044700000000001</v>
      </c>
      <c r="E185" t="n">
        <v>12.43</v>
      </c>
      <c r="F185" t="n">
        <v>7.99</v>
      </c>
      <c r="G185" t="n">
        <v>18.44</v>
      </c>
      <c r="H185" t="n">
        <v>0.24</v>
      </c>
      <c r="I185" t="n">
        <v>26</v>
      </c>
      <c r="J185" t="n">
        <v>302.96</v>
      </c>
      <c r="K185" t="n">
        <v>61.82</v>
      </c>
      <c r="L185" t="n">
        <v>4</v>
      </c>
      <c r="M185" t="n">
        <v>24</v>
      </c>
      <c r="N185" t="n">
        <v>87.14</v>
      </c>
      <c r="O185" t="n">
        <v>37599.4</v>
      </c>
      <c r="P185" t="n">
        <v>136.77</v>
      </c>
      <c r="Q185" t="n">
        <v>968.47</v>
      </c>
      <c r="R185" t="n">
        <v>41.07</v>
      </c>
      <c r="S185" t="n">
        <v>23.91</v>
      </c>
      <c r="T185" t="n">
        <v>7731.94</v>
      </c>
      <c r="U185" t="n">
        <v>0.58</v>
      </c>
      <c r="V185" t="n">
        <v>0.85</v>
      </c>
      <c r="W185" t="n">
        <v>1.12</v>
      </c>
      <c r="X185" t="n">
        <v>0.49</v>
      </c>
      <c r="Y185" t="n">
        <v>1</v>
      </c>
      <c r="Z185" t="n">
        <v>10</v>
      </c>
    </row>
    <row r="186">
      <c r="A186" t="n">
        <v>13</v>
      </c>
      <c r="B186" t="n">
        <v>150</v>
      </c>
      <c r="C186" t="inlineStr">
        <is>
          <t xml:space="preserve">CONCLUIDO	</t>
        </is>
      </c>
      <c r="D186" t="n">
        <v>8.1538</v>
      </c>
      <c r="E186" t="n">
        <v>12.26</v>
      </c>
      <c r="F186" t="n">
        <v>7.93</v>
      </c>
      <c r="G186" t="n">
        <v>19.83</v>
      </c>
      <c r="H186" t="n">
        <v>0.25</v>
      </c>
      <c r="I186" t="n">
        <v>24</v>
      </c>
      <c r="J186" t="n">
        <v>303.49</v>
      </c>
      <c r="K186" t="n">
        <v>61.82</v>
      </c>
      <c r="L186" t="n">
        <v>4.25</v>
      </c>
      <c r="M186" t="n">
        <v>22</v>
      </c>
      <c r="N186" t="n">
        <v>87.42</v>
      </c>
      <c r="O186" t="n">
        <v>37664.98</v>
      </c>
      <c r="P186" t="n">
        <v>135.11</v>
      </c>
      <c r="Q186" t="n">
        <v>968.34</v>
      </c>
      <c r="R186" t="n">
        <v>39.33</v>
      </c>
      <c r="S186" t="n">
        <v>23.91</v>
      </c>
      <c r="T186" t="n">
        <v>6871.1</v>
      </c>
      <c r="U186" t="n">
        <v>0.61</v>
      </c>
      <c r="V186" t="n">
        <v>0.85</v>
      </c>
      <c r="W186" t="n">
        <v>1.12</v>
      </c>
      <c r="X186" t="n">
        <v>0.44</v>
      </c>
      <c r="Y186" t="n">
        <v>1</v>
      </c>
      <c r="Z186" t="n">
        <v>10</v>
      </c>
    </row>
    <row r="187">
      <c r="A187" t="n">
        <v>14</v>
      </c>
      <c r="B187" t="n">
        <v>150</v>
      </c>
      <c r="C187" t="inlineStr">
        <is>
          <t xml:space="preserve">CONCLUIDO	</t>
        </is>
      </c>
      <c r="D187" t="n">
        <v>8.197699999999999</v>
      </c>
      <c r="E187" t="n">
        <v>12.2</v>
      </c>
      <c r="F187" t="n">
        <v>7.92</v>
      </c>
      <c r="G187" t="n">
        <v>20.67</v>
      </c>
      <c r="H187" t="n">
        <v>0.26</v>
      </c>
      <c r="I187" t="n">
        <v>23</v>
      </c>
      <c r="J187" t="n">
        <v>304.03</v>
      </c>
      <c r="K187" t="n">
        <v>61.82</v>
      </c>
      <c r="L187" t="n">
        <v>4.5</v>
      </c>
      <c r="M187" t="n">
        <v>21</v>
      </c>
      <c r="N187" t="n">
        <v>87.7</v>
      </c>
      <c r="O187" t="n">
        <v>37730.68</v>
      </c>
      <c r="P187" t="n">
        <v>134.35</v>
      </c>
      <c r="Q187" t="n">
        <v>968.37</v>
      </c>
      <c r="R187" t="n">
        <v>38.93</v>
      </c>
      <c r="S187" t="n">
        <v>23.91</v>
      </c>
      <c r="T187" t="n">
        <v>6675.49</v>
      </c>
      <c r="U187" t="n">
        <v>0.61</v>
      </c>
      <c r="V187" t="n">
        <v>0.85</v>
      </c>
      <c r="W187" t="n">
        <v>1.12</v>
      </c>
      <c r="X187" t="n">
        <v>0.43</v>
      </c>
      <c r="Y187" t="n">
        <v>1</v>
      </c>
      <c r="Z187" t="n">
        <v>10</v>
      </c>
    </row>
    <row r="188">
      <c r="A188" t="n">
        <v>15</v>
      </c>
      <c r="B188" t="n">
        <v>150</v>
      </c>
      <c r="C188" t="inlineStr">
        <is>
          <t xml:space="preserve">CONCLUIDO	</t>
        </is>
      </c>
      <c r="D188" t="n">
        <v>8.232100000000001</v>
      </c>
      <c r="E188" t="n">
        <v>12.15</v>
      </c>
      <c r="F188" t="n">
        <v>7.93</v>
      </c>
      <c r="G188" t="n">
        <v>21.62</v>
      </c>
      <c r="H188" t="n">
        <v>0.28</v>
      </c>
      <c r="I188" t="n">
        <v>22</v>
      </c>
      <c r="J188" t="n">
        <v>304.56</v>
      </c>
      <c r="K188" t="n">
        <v>61.82</v>
      </c>
      <c r="L188" t="n">
        <v>4.75</v>
      </c>
      <c r="M188" t="n">
        <v>20</v>
      </c>
      <c r="N188" t="n">
        <v>87.98999999999999</v>
      </c>
      <c r="O188" t="n">
        <v>37796.51</v>
      </c>
      <c r="P188" t="n">
        <v>133.84</v>
      </c>
      <c r="Q188" t="n">
        <v>968.46</v>
      </c>
      <c r="R188" t="n">
        <v>39.03</v>
      </c>
      <c r="S188" t="n">
        <v>23.91</v>
      </c>
      <c r="T188" t="n">
        <v>6731.12</v>
      </c>
      <c r="U188" t="n">
        <v>0.61</v>
      </c>
      <c r="V188" t="n">
        <v>0.85</v>
      </c>
      <c r="W188" t="n">
        <v>1.12</v>
      </c>
      <c r="X188" t="n">
        <v>0.43</v>
      </c>
      <c r="Y188" t="n">
        <v>1</v>
      </c>
      <c r="Z188" t="n">
        <v>10</v>
      </c>
    </row>
    <row r="189">
      <c r="A189" t="n">
        <v>16</v>
      </c>
      <c r="B189" t="n">
        <v>150</v>
      </c>
      <c r="C189" t="inlineStr">
        <is>
          <t xml:space="preserve">CONCLUIDO	</t>
        </is>
      </c>
      <c r="D189" t="n">
        <v>8.351100000000001</v>
      </c>
      <c r="E189" t="n">
        <v>11.97</v>
      </c>
      <c r="F189" t="n">
        <v>7.87</v>
      </c>
      <c r="G189" t="n">
        <v>23.6</v>
      </c>
      <c r="H189" t="n">
        <v>0.29</v>
      </c>
      <c r="I189" t="n">
        <v>20</v>
      </c>
      <c r="J189" t="n">
        <v>305.09</v>
      </c>
      <c r="K189" t="n">
        <v>61.82</v>
      </c>
      <c r="L189" t="n">
        <v>5</v>
      </c>
      <c r="M189" t="n">
        <v>18</v>
      </c>
      <c r="N189" t="n">
        <v>88.27</v>
      </c>
      <c r="O189" t="n">
        <v>37862.45</v>
      </c>
      <c r="P189" t="n">
        <v>132.28</v>
      </c>
      <c r="Q189" t="n">
        <v>968.4</v>
      </c>
      <c r="R189" t="n">
        <v>37.17</v>
      </c>
      <c r="S189" t="n">
        <v>23.91</v>
      </c>
      <c r="T189" t="n">
        <v>5811.59</v>
      </c>
      <c r="U189" t="n">
        <v>0.64</v>
      </c>
      <c r="V189" t="n">
        <v>0.86</v>
      </c>
      <c r="W189" t="n">
        <v>1.11</v>
      </c>
      <c r="X189" t="n">
        <v>0.37</v>
      </c>
      <c r="Y189" t="n">
        <v>1</v>
      </c>
      <c r="Z189" t="n">
        <v>10</v>
      </c>
    </row>
    <row r="190">
      <c r="A190" t="n">
        <v>17</v>
      </c>
      <c r="B190" t="n">
        <v>150</v>
      </c>
      <c r="C190" t="inlineStr">
        <is>
          <t xml:space="preserve">CONCLUIDO	</t>
        </is>
      </c>
      <c r="D190" t="n">
        <v>8.3992</v>
      </c>
      <c r="E190" t="n">
        <v>11.91</v>
      </c>
      <c r="F190" t="n">
        <v>7.85</v>
      </c>
      <c r="G190" t="n">
        <v>24.8</v>
      </c>
      <c r="H190" t="n">
        <v>0.31</v>
      </c>
      <c r="I190" t="n">
        <v>19</v>
      </c>
      <c r="J190" t="n">
        <v>305.63</v>
      </c>
      <c r="K190" t="n">
        <v>61.82</v>
      </c>
      <c r="L190" t="n">
        <v>5.25</v>
      </c>
      <c r="M190" t="n">
        <v>17</v>
      </c>
      <c r="N190" t="n">
        <v>88.56</v>
      </c>
      <c r="O190" t="n">
        <v>37928.52</v>
      </c>
      <c r="P190" t="n">
        <v>131.58</v>
      </c>
      <c r="Q190" t="n">
        <v>968.37</v>
      </c>
      <c r="R190" t="n">
        <v>36.76</v>
      </c>
      <c r="S190" t="n">
        <v>23.91</v>
      </c>
      <c r="T190" t="n">
        <v>5612.29</v>
      </c>
      <c r="U190" t="n">
        <v>0.65</v>
      </c>
      <c r="V190" t="n">
        <v>0.86</v>
      </c>
      <c r="W190" t="n">
        <v>1.11</v>
      </c>
      <c r="X190" t="n">
        <v>0.36</v>
      </c>
      <c r="Y190" t="n">
        <v>1</v>
      </c>
      <c r="Z190" t="n">
        <v>10</v>
      </c>
    </row>
    <row r="191">
      <c r="A191" t="n">
        <v>18</v>
      </c>
      <c r="B191" t="n">
        <v>150</v>
      </c>
      <c r="C191" t="inlineStr">
        <is>
          <t xml:space="preserve">CONCLUIDO	</t>
        </is>
      </c>
      <c r="D191" t="n">
        <v>8.4495</v>
      </c>
      <c r="E191" t="n">
        <v>11.84</v>
      </c>
      <c r="F191" t="n">
        <v>7.84</v>
      </c>
      <c r="G191" t="n">
        <v>26.13</v>
      </c>
      <c r="H191" t="n">
        <v>0.32</v>
      </c>
      <c r="I191" t="n">
        <v>18</v>
      </c>
      <c r="J191" t="n">
        <v>306.17</v>
      </c>
      <c r="K191" t="n">
        <v>61.82</v>
      </c>
      <c r="L191" t="n">
        <v>5.5</v>
      </c>
      <c r="M191" t="n">
        <v>16</v>
      </c>
      <c r="N191" t="n">
        <v>88.84</v>
      </c>
      <c r="O191" t="n">
        <v>37994.72</v>
      </c>
      <c r="P191" t="n">
        <v>130.31</v>
      </c>
      <c r="Q191" t="n">
        <v>968.39</v>
      </c>
      <c r="R191" t="n">
        <v>36.36</v>
      </c>
      <c r="S191" t="n">
        <v>23.91</v>
      </c>
      <c r="T191" t="n">
        <v>5417.17</v>
      </c>
      <c r="U191" t="n">
        <v>0.66</v>
      </c>
      <c r="V191" t="n">
        <v>0.86</v>
      </c>
      <c r="W191" t="n">
        <v>1.11</v>
      </c>
      <c r="X191" t="n">
        <v>0.34</v>
      </c>
      <c r="Y191" t="n">
        <v>1</v>
      </c>
      <c r="Z191" t="n">
        <v>10</v>
      </c>
    </row>
    <row r="192">
      <c r="A192" t="n">
        <v>19</v>
      </c>
      <c r="B192" t="n">
        <v>150</v>
      </c>
      <c r="C192" t="inlineStr">
        <is>
          <t xml:space="preserve">CONCLUIDO	</t>
        </is>
      </c>
      <c r="D192" t="n">
        <v>8.51</v>
      </c>
      <c r="E192" t="n">
        <v>11.75</v>
      </c>
      <c r="F192" t="n">
        <v>7.81</v>
      </c>
      <c r="G192" t="n">
        <v>27.56</v>
      </c>
      <c r="H192" t="n">
        <v>0.33</v>
      </c>
      <c r="I192" t="n">
        <v>17</v>
      </c>
      <c r="J192" t="n">
        <v>306.7</v>
      </c>
      <c r="K192" t="n">
        <v>61.82</v>
      </c>
      <c r="L192" t="n">
        <v>5.75</v>
      </c>
      <c r="M192" t="n">
        <v>15</v>
      </c>
      <c r="N192" t="n">
        <v>89.13</v>
      </c>
      <c r="O192" t="n">
        <v>38061.04</v>
      </c>
      <c r="P192" t="n">
        <v>128.34</v>
      </c>
      <c r="Q192" t="n">
        <v>968.3200000000001</v>
      </c>
      <c r="R192" t="n">
        <v>35.28</v>
      </c>
      <c r="S192" t="n">
        <v>23.91</v>
      </c>
      <c r="T192" t="n">
        <v>4882.5</v>
      </c>
      <c r="U192" t="n">
        <v>0.68</v>
      </c>
      <c r="V192" t="n">
        <v>0.87</v>
      </c>
      <c r="W192" t="n">
        <v>1.11</v>
      </c>
      <c r="X192" t="n">
        <v>0.31</v>
      </c>
      <c r="Y192" t="n">
        <v>1</v>
      </c>
      <c r="Z192" t="n">
        <v>10</v>
      </c>
    </row>
    <row r="193">
      <c r="A193" t="n">
        <v>20</v>
      </c>
      <c r="B193" t="n">
        <v>150</v>
      </c>
      <c r="C193" t="inlineStr">
        <is>
          <t xml:space="preserve">CONCLUIDO	</t>
        </is>
      </c>
      <c r="D193" t="n">
        <v>8.4998</v>
      </c>
      <c r="E193" t="n">
        <v>11.76</v>
      </c>
      <c r="F193" t="n">
        <v>7.82</v>
      </c>
      <c r="G193" t="n">
        <v>27.61</v>
      </c>
      <c r="H193" t="n">
        <v>0.35</v>
      </c>
      <c r="I193" t="n">
        <v>17</v>
      </c>
      <c r="J193" t="n">
        <v>307.24</v>
      </c>
      <c r="K193" t="n">
        <v>61.82</v>
      </c>
      <c r="L193" t="n">
        <v>6</v>
      </c>
      <c r="M193" t="n">
        <v>15</v>
      </c>
      <c r="N193" t="n">
        <v>89.42</v>
      </c>
      <c r="O193" t="n">
        <v>38127.48</v>
      </c>
      <c r="P193" t="n">
        <v>128.73</v>
      </c>
      <c r="Q193" t="n">
        <v>968.36</v>
      </c>
      <c r="R193" t="n">
        <v>35.73</v>
      </c>
      <c r="S193" t="n">
        <v>23.91</v>
      </c>
      <c r="T193" t="n">
        <v>5107.71</v>
      </c>
      <c r="U193" t="n">
        <v>0.67</v>
      </c>
      <c r="V193" t="n">
        <v>0.86</v>
      </c>
      <c r="W193" t="n">
        <v>1.11</v>
      </c>
      <c r="X193" t="n">
        <v>0.33</v>
      </c>
      <c r="Y193" t="n">
        <v>1</v>
      </c>
      <c r="Z193" t="n">
        <v>10</v>
      </c>
    </row>
    <row r="194">
      <c r="A194" t="n">
        <v>21</v>
      </c>
      <c r="B194" t="n">
        <v>150</v>
      </c>
      <c r="C194" t="inlineStr">
        <is>
          <t xml:space="preserve">CONCLUIDO	</t>
        </is>
      </c>
      <c r="D194" t="n">
        <v>8.5549</v>
      </c>
      <c r="E194" t="n">
        <v>11.69</v>
      </c>
      <c r="F194" t="n">
        <v>7.8</v>
      </c>
      <c r="G194" t="n">
        <v>29.26</v>
      </c>
      <c r="H194" t="n">
        <v>0.36</v>
      </c>
      <c r="I194" t="n">
        <v>16</v>
      </c>
      <c r="J194" t="n">
        <v>307.78</v>
      </c>
      <c r="K194" t="n">
        <v>61.82</v>
      </c>
      <c r="L194" t="n">
        <v>6.25</v>
      </c>
      <c r="M194" t="n">
        <v>14</v>
      </c>
      <c r="N194" t="n">
        <v>89.70999999999999</v>
      </c>
      <c r="O194" t="n">
        <v>38194.05</v>
      </c>
      <c r="P194" t="n">
        <v>127.92</v>
      </c>
      <c r="Q194" t="n">
        <v>968.4400000000001</v>
      </c>
      <c r="R194" t="n">
        <v>35.15</v>
      </c>
      <c r="S194" t="n">
        <v>23.91</v>
      </c>
      <c r="T194" t="n">
        <v>4819.92</v>
      </c>
      <c r="U194" t="n">
        <v>0.68</v>
      </c>
      <c r="V194" t="n">
        <v>0.87</v>
      </c>
      <c r="W194" t="n">
        <v>1.11</v>
      </c>
      <c r="X194" t="n">
        <v>0.31</v>
      </c>
      <c r="Y194" t="n">
        <v>1</v>
      </c>
      <c r="Z194" t="n">
        <v>10</v>
      </c>
    </row>
    <row r="195">
      <c r="A195" t="n">
        <v>22</v>
      </c>
      <c r="B195" t="n">
        <v>150</v>
      </c>
      <c r="C195" t="inlineStr">
        <is>
          <t xml:space="preserve">CONCLUIDO	</t>
        </is>
      </c>
      <c r="D195" t="n">
        <v>8.6151</v>
      </c>
      <c r="E195" t="n">
        <v>11.61</v>
      </c>
      <c r="F195" t="n">
        <v>7.78</v>
      </c>
      <c r="G195" t="n">
        <v>31.11</v>
      </c>
      <c r="H195" t="n">
        <v>0.38</v>
      </c>
      <c r="I195" t="n">
        <v>15</v>
      </c>
      <c r="J195" t="n">
        <v>308.32</v>
      </c>
      <c r="K195" t="n">
        <v>61.82</v>
      </c>
      <c r="L195" t="n">
        <v>6.5</v>
      </c>
      <c r="M195" t="n">
        <v>13</v>
      </c>
      <c r="N195" t="n">
        <v>90</v>
      </c>
      <c r="O195" t="n">
        <v>38260.74</v>
      </c>
      <c r="P195" t="n">
        <v>126.08</v>
      </c>
      <c r="Q195" t="n">
        <v>968.36</v>
      </c>
      <c r="R195" t="n">
        <v>34.54</v>
      </c>
      <c r="S195" t="n">
        <v>23.91</v>
      </c>
      <c r="T195" t="n">
        <v>4523.36</v>
      </c>
      <c r="U195" t="n">
        <v>0.6899999999999999</v>
      </c>
      <c r="V195" t="n">
        <v>0.87</v>
      </c>
      <c r="W195" t="n">
        <v>1.1</v>
      </c>
      <c r="X195" t="n">
        <v>0.28</v>
      </c>
      <c r="Y195" t="n">
        <v>1</v>
      </c>
      <c r="Z195" t="n">
        <v>10</v>
      </c>
    </row>
    <row r="196">
      <c r="A196" t="n">
        <v>23</v>
      </c>
      <c r="B196" t="n">
        <v>150</v>
      </c>
      <c r="C196" t="inlineStr">
        <is>
          <t xml:space="preserve">CONCLUIDO	</t>
        </is>
      </c>
      <c r="D196" t="n">
        <v>8.6166</v>
      </c>
      <c r="E196" t="n">
        <v>11.61</v>
      </c>
      <c r="F196" t="n">
        <v>7.78</v>
      </c>
      <c r="G196" t="n">
        <v>31.1</v>
      </c>
      <c r="H196" t="n">
        <v>0.39</v>
      </c>
      <c r="I196" t="n">
        <v>15</v>
      </c>
      <c r="J196" t="n">
        <v>308.86</v>
      </c>
      <c r="K196" t="n">
        <v>61.82</v>
      </c>
      <c r="L196" t="n">
        <v>6.75</v>
      </c>
      <c r="M196" t="n">
        <v>13</v>
      </c>
      <c r="N196" t="n">
        <v>90.29000000000001</v>
      </c>
      <c r="O196" t="n">
        <v>38327.57</v>
      </c>
      <c r="P196" t="n">
        <v>126.15</v>
      </c>
      <c r="Q196" t="n">
        <v>968.3200000000001</v>
      </c>
      <c r="R196" t="n">
        <v>34.29</v>
      </c>
      <c r="S196" t="n">
        <v>23.91</v>
      </c>
      <c r="T196" t="n">
        <v>4397.46</v>
      </c>
      <c r="U196" t="n">
        <v>0.7</v>
      </c>
      <c r="V196" t="n">
        <v>0.87</v>
      </c>
      <c r="W196" t="n">
        <v>1.11</v>
      </c>
      <c r="X196" t="n">
        <v>0.28</v>
      </c>
      <c r="Y196" t="n">
        <v>1</v>
      </c>
      <c r="Z196" t="n">
        <v>10</v>
      </c>
    </row>
    <row r="197">
      <c r="A197" t="n">
        <v>24</v>
      </c>
      <c r="B197" t="n">
        <v>150</v>
      </c>
      <c r="C197" t="inlineStr">
        <is>
          <t xml:space="preserve">CONCLUIDO	</t>
        </is>
      </c>
      <c r="D197" t="n">
        <v>8.682600000000001</v>
      </c>
      <c r="E197" t="n">
        <v>11.52</v>
      </c>
      <c r="F197" t="n">
        <v>7.74</v>
      </c>
      <c r="G197" t="n">
        <v>33.18</v>
      </c>
      <c r="H197" t="n">
        <v>0.4</v>
      </c>
      <c r="I197" t="n">
        <v>14</v>
      </c>
      <c r="J197" t="n">
        <v>309.41</v>
      </c>
      <c r="K197" t="n">
        <v>61.82</v>
      </c>
      <c r="L197" t="n">
        <v>7</v>
      </c>
      <c r="M197" t="n">
        <v>12</v>
      </c>
      <c r="N197" t="n">
        <v>90.59</v>
      </c>
      <c r="O197" t="n">
        <v>38394.52</v>
      </c>
      <c r="P197" t="n">
        <v>124.42</v>
      </c>
      <c r="Q197" t="n">
        <v>968.38</v>
      </c>
      <c r="R197" t="n">
        <v>33.26</v>
      </c>
      <c r="S197" t="n">
        <v>23.91</v>
      </c>
      <c r="T197" t="n">
        <v>3888.13</v>
      </c>
      <c r="U197" t="n">
        <v>0.72</v>
      </c>
      <c r="V197" t="n">
        <v>0.87</v>
      </c>
      <c r="W197" t="n">
        <v>1.1</v>
      </c>
      <c r="X197" t="n">
        <v>0.25</v>
      </c>
      <c r="Y197" t="n">
        <v>1</v>
      </c>
      <c r="Z197" t="n">
        <v>10</v>
      </c>
    </row>
    <row r="198">
      <c r="A198" t="n">
        <v>25</v>
      </c>
      <c r="B198" t="n">
        <v>150</v>
      </c>
      <c r="C198" t="inlineStr">
        <is>
          <t xml:space="preserve">CONCLUIDO	</t>
        </is>
      </c>
      <c r="D198" t="n">
        <v>8.6797</v>
      </c>
      <c r="E198" t="n">
        <v>11.52</v>
      </c>
      <c r="F198" t="n">
        <v>7.75</v>
      </c>
      <c r="G198" t="n">
        <v>33.2</v>
      </c>
      <c r="H198" t="n">
        <v>0.42</v>
      </c>
      <c r="I198" t="n">
        <v>14</v>
      </c>
      <c r="J198" t="n">
        <v>309.95</v>
      </c>
      <c r="K198" t="n">
        <v>61.82</v>
      </c>
      <c r="L198" t="n">
        <v>7.25</v>
      </c>
      <c r="M198" t="n">
        <v>12</v>
      </c>
      <c r="N198" t="n">
        <v>90.88</v>
      </c>
      <c r="O198" t="n">
        <v>38461.6</v>
      </c>
      <c r="P198" t="n">
        <v>124.13</v>
      </c>
      <c r="Q198" t="n">
        <v>968.37</v>
      </c>
      <c r="R198" t="n">
        <v>33.4</v>
      </c>
      <c r="S198" t="n">
        <v>23.91</v>
      </c>
      <c r="T198" t="n">
        <v>3954.54</v>
      </c>
      <c r="U198" t="n">
        <v>0.72</v>
      </c>
      <c r="V198" t="n">
        <v>0.87</v>
      </c>
      <c r="W198" t="n">
        <v>1.1</v>
      </c>
      <c r="X198" t="n">
        <v>0.25</v>
      </c>
      <c r="Y198" t="n">
        <v>1</v>
      </c>
      <c r="Z198" t="n">
        <v>10</v>
      </c>
    </row>
    <row r="199">
      <c r="A199" t="n">
        <v>26</v>
      </c>
      <c r="B199" t="n">
        <v>150</v>
      </c>
      <c r="C199" t="inlineStr">
        <is>
          <t xml:space="preserve">CONCLUIDO	</t>
        </is>
      </c>
      <c r="D199" t="n">
        <v>8.729200000000001</v>
      </c>
      <c r="E199" t="n">
        <v>11.46</v>
      </c>
      <c r="F199" t="n">
        <v>7.74</v>
      </c>
      <c r="G199" t="n">
        <v>35.71</v>
      </c>
      <c r="H199" t="n">
        <v>0.43</v>
      </c>
      <c r="I199" t="n">
        <v>13</v>
      </c>
      <c r="J199" t="n">
        <v>310.5</v>
      </c>
      <c r="K199" t="n">
        <v>61.82</v>
      </c>
      <c r="L199" t="n">
        <v>7.5</v>
      </c>
      <c r="M199" t="n">
        <v>11</v>
      </c>
      <c r="N199" t="n">
        <v>91.18000000000001</v>
      </c>
      <c r="O199" t="n">
        <v>38528.81</v>
      </c>
      <c r="P199" t="n">
        <v>123.42</v>
      </c>
      <c r="Q199" t="n">
        <v>968.33</v>
      </c>
      <c r="R199" t="n">
        <v>33.15</v>
      </c>
      <c r="S199" t="n">
        <v>23.91</v>
      </c>
      <c r="T199" t="n">
        <v>3833.69</v>
      </c>
      <c r="U199" t="n">
        <v>0.72</v>
      </c>
      <c r="V199" t="n">
        <v>0.87</v>
      </c>
      <c r="W199" t="n">
        <v>1.1</v>
      </c>
      <c r="X199" t="n">
        <v>0.24</v>
      </c>
      <c r="Y199" t="n">
        <v>1</v>
      </c>
      <c r="Z199" t="n">
        <v>10</v>
      </c>
    </row>
    <row r="200">
      <c r="A200" t="n">
        <v>27</v>
      </c>
      <c r="B200" t="n">
        <v>150</v>
      </c>
      <c r="C200" t="inlineStr">
        <is>
          <t xml:space="preserve">CONCLUIDO	</t>
        </is>
      </c>
      <c r="D200" t="n">
        <v>8.7258</v>
      </c>
      <c r="E200" t="n">
        <v>11.46</v>
      </c>
      <c r="F200" t="n">
        <v>7.74</v>
      </c>
      <c r="G200" t="n">
        <v>35.73</v>
      </c>
      <c r="H200" t="n">
        <v>0.44</v>
      </c>
      <c r="I200" t="n">
        <v>13</v>
      </c>
      <c r="J200" t="n">
        <v>311.04</v>
      </c>
      <c r="K200" t="n">
        <v>61.82</v>
      </c>
      <c r="L200" t="n">
        <v>7.75</v>
      </c>
      <c r="M200" t="n">
        <v>11</v>
      </c>
      <c r="N200" t="n">
        <v>91.47</v>
      </c>
      <c r="O200" t="n">
        <v>38596.15</v>
      </c>
      <c r="P200" t="n">
        <v>122.9</v>
      </c>
      <c r="Q200" t="n">
        <v>968.4299999999999</v>
      </c>
      <c r="R200" t="n">
        <v>33.14</v>
      </c>
      <c r="S200" t="n">
        <v>23.91</v>
      </c>
      <c r="T200" t="n">
        <v>3828.96</v>
      </c>
      <c r="U200" t="n">
        <v>0.72</v>
      </c>
      <c r="V200" t="n">
        <v>0.87</v>
      </c>
      <c r="W200" t="n">
        <v>1.1</v>
      </c>
      <c r="X200" t="n">
        <v>0.24</v>
      </c>
      <c r="Y200" t="n">
        <v>1</v>
      </c>
      <c r="Z200" t="n">
        <v>10</v>
      </c>
    </row>
    <row r="201">
      <c r="A201" t="n">
        <v>28</v>
      </c>
      <c r="B201" t="n">
        <v>150</v>
      </c>
      <c r="C201" t="inlineStr">
        <is>
          <t xml:space="preserve">CONCLUIDO	</t>
        </is>
      </c>
      <c r="D201" t="n">
        <v>8.7925</v>
      </c>
      <c r="E201" t="n">
        <v>11.37</v>
      </c>
      <c r="F201" t="n">
        <v>7.71</v>
      </c>
      <c r="G201" t="n">
        <v>38.55</v>
      </c>
      <c r="H201" t="n">
        <v>0.46</v>
      </c>
      <c r="I201" t="n">
        <v>12</v>
      </c>
      <c r="J201" t="n">
        <v>311.59</v>
      </c>
      <c r="K201" t="n">
        <v>61.82</v>
      </c>
      <c r="L201" t="n">
        <v>8</v>
      </c>
      <c r="M201" t="n">
        <v>10</v>
      </c>
      <c r="N201" t="n">
        <v>91.77</v>
      </c>
      <c r="O201" t="n">
        <v>38663.62</v>
      </c>
      <c r="P201" t="n">
        <v>121.14</v>
      </c>
      <c r="Q201" t="n">
        <v>968.34</v>
      </c>
      <c r="R201" t="n">
        <v>32.35</v>
      </c>
      <c r="S201" t="n">
        <v>23.91</v>
      </c>
      <c r="T201" t="n">
        <v>3440.22</v>
      </c>
      <c r="U201" t="n">
        <v>0.74</v>
      </c>
      <c r="V201" t="n">
        <v>0.88</v>
      </c>
      <c r="W201" t="n">
        <v>1.1</v>
      </c>
      <c r="X201" t="n">
        <v>0.21</v>
      </c>
      <c r="Y201" t="n">
        <v>1</v>
      </c>
      <c r="Z201" t="n">
        <v>10</v>
      </c>
    </row>
    <row r="202">
      <c r="A202" t="n">
        <v>29</v>
      </c>
      <c r="B202" t="n">
        <v>150</v>
      </c>
      <c r="C202" t="inlineStr">
        <is>
          <t xml:space="preserve">CONCLUIDO	</t>
        </is>
      </c>
      <c r="D202" t="n">
        <v>8.789899999999999</v>
      </c>
      <c r="E202" t="n">
        <v>11.38</v>
      </c>
      <c r="F202" t="n">
        <v>7.71</v>
      </c>
      <c r="G202" t="n">
        <v>38.56</v>
      </c>
      <c r="H202" t="n">
        <v>0.47</v>
      </c>
      <c r="I202" t="n">
        <v>12</v>
      </c>
      <c r="J202" t="n">
        <v>312.14</v>
      </c>
      <c r="K202" t="n">
        <v>61.82</v>
      </c>
      <c r="L202" t="n">
        <v>8.25</v>
      </c>
      <c r="M202" t="n">
        <v>10</v>
      </c>
      <c r="N202" t="n">
        <v>92.06999999999999</v>
      </c>
      <c r="O202" t="n">
        <v>38731.35</v>
      </c>
      <c r="P202" t="n">
        <v>120.4</v>
      </c>
      <c r="Q202" t="n">
        <v>968.39</v>
      </c>
      <c r="R202" t="n">
        <v>32.46</v>
      </c>
      <c r="S202" t="n">
        <v>23.91</v>
      </c>
      <c r="T202" t="n">
        <v>3494.07</v>
      </c>
      <c r="U202" t="n">
        <v>0.74</v>
      </c>
      <c r="V202" t="n">
        <v>0.88</v>
      </c>
      <c r="W202" t="n">
        <v>1.1</v>
      </c>
      <c r="X202" t="n">
        <v>0.22</v>
      </c>
      <c r="Y202" t="n">
        <v>1</v>
      </c>
      <c r="Z202" t="n">
        <v>10</v>
      </c>
    </row>
    <row r="203">
      <c r="A203" t="n">
        <v>30</v>
      </c>
      <c r="B203" t="n">
        <v>150</v>
      </c>
      <c r="C203" t="inlineStr">
        <is>
          <t xml:space="preserve">CONCLUIDO	</t>
        </is>
      </c>
      <c r="D203" t="n">
        <v>8.788600000000001</v>
      </c>
      <c r="E203" t="n">
        <v>11.38</v>
      </c>
      <c r="F203" t="n">
        <v>7.71</v>
      </c>
      <c r="G203" t="n">
        <v>38.57</v>
      </c>
      <c r="H203" t="n">
        <v>0.48</v>
      </c>
      <c r="I203" t="n">
        <v>12</v>
      </c>
      <c r="J203" t="n">
        <v>312.69</v>
      </c>
      <c r="K203" t="n">
        <v>61.82</v>
      </c>
      <c r="L203" t="n">
        <v>8.5</v>
      </c>
      <c r="M203" t="n">
        <v>10</v>
      </c>
      <c r="N203" t="n">
        <v>92.37</v>
      </c>
      <c r="O203" t="n">
        <v>38799.09</v>
      </c>
      <c r="P203" t="n">
        <v>119.53</v>
      </c>
      <c r="Q203" t="n">
        <v>968.3200000000001</v>
      </c>
      <c r="R203" t="n">
        <v>32.51</v>
      </c>
      <c r="S203" t="n">
        <v>23.91</v>
      </c>
      <c r="T203" t="n">
        <v>3520.15</v>
      </c>
      <c r="U203" t="n">
        <v>0.74</v>
      </c>
      <c r="V203" t="n">
        <v>0.88</v>
      </c>
      <c r="W203" t="n">
        <v>1.1</v>
      </c>
      <c r="X203" t="n">
        <v>0.22</v>
      </c>
      <c r="Y203" t="n">
        <v>1</v>
      </c>
      <c r="Z203" t="n">
        <v>10</v>
      </c>
    </row>
    <row r="204">
      <c r="A204" t="n">
        <v>31</v>
      </c>
      <c r="B204" t="n">
        <v>150</v>
      </c>
      <c r="C204" t="inlineStr">
        <is>
          <t xml:space="preserve">CONCLUIDO	</t>
        </is>
      </c>
      <c r="D204" t="n">
        <v>8.8474</v>
      </c>
      <c r="E204" t="n">
        <v>11.3</v>
      </c>
      <c r="F204" t="n">
        <v>7.69</v>
      </c>
      <c r="G204" t="n">
        <v>41.97</v>
      </c>
      <c r="H204" t="n">
        <v>0.5</v>
      </c>
      <c r="I204" t="n">
        <v>11</v>
      </c>
      <c r="J204" t="n">
        <v>313.24</v>
      </c>
      <c r="K204" t="n">
        <v>61.82</v>
      </c>
      <c r="L204" t="n">
        <v>8.75</v>
      </c>
      <c r="M204" t="n">
        <v>9</v>
      </c>
      <c r="N204" t="n">
        <v>92.67</v>
      </c>
      <c r="O204" t="n">
        <v>38866.96</v>
      </c>
      <c r="P204" t="n">
        <v>118.6</v>
      </c>
      <c r="Q204" t="n">
        <v>968.3200000000001</v>
      </c>
      <c r="R204" t="n">
        <v>31.8</v>
      </c>
      <c r="S204" t="n">
        <v>23.91</v>
      </c>
      <c r="T204" t="n">
        <v>3171.06</v>
      </c>
      <c r="U204" t="n">
        <v>0.75</v>
      </c>
      <c r="V204" t="n">
        <v>0.88</v>
      </c>
      <c r="W204" t="n">
        <v>1.1</v>
      </c>
      <c r="X204" t="n">
        <v>0.2</v>
      </c>
      <c r="Y204" t="n">
        <v>1</v>
      </c>
      <c r="Z204" t="n">
        <v>10</v>
      </c>
    </row>
    <row r="205">
      <c r="A205" t="n">
        <v>32</v>
      </c>
      <c r="B205" t="n">
        <v>150</v>
      </c>
      <c r="C205" t="inlineStr">
        <is>
          <t xml:space="preserve">CONCLUIDO	</t>
        </is>
      </c>
      <c r="D205" t="n">
        <v>8.843500000000001</v>
      </c>
      <c r="E205" t="n">
        <v>11.31</v>
      </c>
      <c r="F205" t="n">
        <v>7.7</v>
      </c>
      <c r="G205" t="n">
        <v>42</v>
      </c>
      <c r="H205" t="n">
        <v>0.51</v>
      </c>
      <c r="I205" t="n">
        <v>11</v>
      </c>
      <c r="J205" t="n">
        <v>313.79</v>
      </c>
      <c r="K205" t="n">
        <v>61.82</v>
      </c>
      <c r="L205" t="n">
        <v>9</v>
      </c>
      <c r="M205" t="n">
        <v>9</v>
      </c>
      <c r="N205" t="n">
        <v>92.97</v>
      </c>
      <c r="O205" t="n">
        <v>38934.97</v>
      </c>
      <c r="P205" t="n">
        <v>118.39</v>
      </c>
      <c r="Q205" t="n">
        <v>968.3200000000001</v>
      </c>
      <c r="R205" t="n">
        <v>32.12</v>
      </c>
      <c r="S205" t="n">
        <v>23.91</v>
      </c>
      <c r="T205" t="n">
        <v>3331.71</v>
      </c>
      <c r="U205" t="n">
        <v>0.74</v>
      </c>
      <c r="V205" t="n">
        <v>0.88</v>
      </c>
      <c r="W205" t="n">
        <v>1.1</v>
      </c>
      <c r="X205" t="n">
        <v>0.2</v>
      </c>
      <c r="Y205" t="n">
        <v>1</v>
      </c>
      <c r="Z205" t="n">
        <v>10</v>
      </c>
    </row>
    <row r="206">
      <c r="A206" t="n">
        <v>33</v>
      </c>
      <c r="B206" t="n">
        <v>150</v>
      </c>
      <c r="C206" t="inlineStr">
        <is>
          <t xml:space="preserve">CONCLUIDO	</t>
        </is>
      </c>
      <c r="D206" t="n">
        <v>8.845000000000001</v>
      </c>
      <c r="E206" t="n">
        <v>11.31</v>
      </c>
      <c r="F206" t="n">
        <v>7.7</v>
      </c>
      <c r="G206" t="n">
        <v>41.99</v>
      </c>
      <c r="H206" t="n">
        <v>0.52</v>
      </c>
      <c r="I206" t="n">
        <v>11</v>
      </c>
      <c r="J206" t="n">
        <v>314.34</v>
      </c>
      <c r="K206" t="n">
        <v>61.82</v>
      </c>
      <c r="L206" t="n">
        <v>9.25</v>
      </c>
      <c r="M206" t="n">
        <v>9</v>
      </c>
      <c r="N206" t="n">
        <v>93.27</v>
      </c>
      <c r="O206" t="n">
        <v>39003.11</v>
      </c>
      <c r="P206" t="n">
        <v>117.6</v>
      </c>
      <c r="Q206" t="n">
        <v>968.35</v>
      </c>
      <c r="R206" t="n">
        <v>31.92</v>
      </c>
      <c r="S206" t="n">
        <v>23.91</v>
      </c>
      <c r="T206" t="n">
        <v>3233.07</v>
      </c>
      <c r="U206" t="n">
        <v>0.75</v>
      </c>
      <c r="V206" t="n">
        <v>0.88</v>
      </c>
      <c r="W206" t="n">
        <v>1.1</v>
      </c>
      <c r="X206" t="n">
        <v>0.2</v>
      </c>
      <c r="Y206" t="n">
        <v>1</v>
      </c>
      <c r="Z206" t="n">
        <v>10</v>
      </c>
    </row>
    <row r="207">
      <c r="A207" t="n">
        <v>34</v>
      </c>
      <c r="B207" t="n">
        <v>150</v>
      </c>
      <c r="C207" t="inlineStr">
        <is>
          <t xml:space="preserve">CONCLUIDO	</t>
        </is>
      </c>
      <c r="D207" t="n">
        <v>8.915100000000001</v>
      </c>
      <c r="E207" t="n">
        <v>11.22</v>
      </c>
      <c r="F207" t="n">
        <v>7.66</v>
      </c>
      <c r="G207" t="n">
        <v>45.98</v>
      </c>
      <c r="H207" t="n">
        <v>0.54</v>
      </c>
      <c r="I207" t="n">
        <v>10</v>
      </c>
      <c r="J207" t="n">
        <v>314.9</v>
      </c>
      <c r="K207" t="n">
        <v>61.82</v>
      </c>
      <c r="L207" t="n">
        <v>9.5</v>
      </c>
      <c r="M207" t="n">
        <v>8</v>
      </c>
      <c r="N207" t="n">
        <v>93.56999999999999</v>
      </c>
      <c r="O207" t="n">
        <v>39071.38</v>
      </c>
      <c r="P207" t="n">
        <v>115.72</v>
      </c>
      <c r="Q207" t="n">
        <v>968.42</v>
      </c>
      <c r="R207" t="n">
        <v>30.91</v>
      </c>
      <c r="S207" t="n">
        <v>23.91</v>
      </c>
      <c r="T207" t="n">
        <v>2733.34</v>
      </c>
      <c r="U207" t="n">
        <v>0.77</v>
      </c>
      <c r="V207" t="n">
        <v>0.88</v>
      </c>
      <c r="W207" t="n">
        <v>1.09</v>
      </c>
      <c r="X207" t="n">
        <v>0.17</v>
      </c>
      <c r="Y207" t="n">
        <v>1</v>
      </c>
      <c r="Z207" t="n">
        <v>10</v>
      </c>
    </row>
    <row r="208">
      <c r="A208" t="n">
        <v>35</v>
      </c>
      <c r="B208" t="n">
        <v>150</v>
      </c>
      <c r="C208" t="inlineStr">
        <is>
          <t xml:space="preserve">CONCLUIDO	</t>
        </is>
      </c>
      <c r="D208" t="n">
        <v>8.911099999999999</v>
      </c>
      <c r="E208" t="n">
        <v>11.22</v>
      </c>
      <c r="F208" t="n">
        <v>7.67</v>
      </c>
      <c r="G208" t="n">
        <v>46.02</v>
      </c>
      <c r="H208" t="n">
        <v>0.55</v>
      </c>
      <c r="I208" t="n">
        <v>10</v>
      </c>
      <c r="J208" t="n">
        <v>315.45</v>
      </c>
      <c r="K208" t="n">
        <v>61.82</v>
      </c>
      <c r="L208" t="n">
        <v>9.75</v>
      </c>
      <c r="M208" t="n">
        <v>8</v>
      </c>
      <c r="N208" t="n">
        <v>93.88</v>
      </c>
      <c r="O208" t="n">
        <v>39139.8</v>
      </c>
      <c r="P208" t="n">
        <v>115.34</v>
      </c>
      <c r="Q208" t="n">
        <v>968.3200000000001</v>
      </c>
      <c r="R208" t="n">
        <v>31.14</v>
      </c>
      <c r="S208" t="n">
        <v>23.91</v>
      </c>
      <c r="T208" t="n">
        <v>2843.5</v>
      </c>
      <c r="U208" t="n">
        <v>0.77</v>
      </c>
      <c r="V208" t="n">
        <v>0.88</v>
      </c>
      <c r="W208" t="n">
        <v>1.09</v>
      </c>
      <c r="X208" t="n">
        <v>0.17</v>
      </c>
      <c r="Y208" t="n">
        <v>1</v>
      </c>
      <c r="Z208" t="n">
        <v>10</v>
      </c>
    </row>
    <row r="209">
      <c r="A209" t="n">
        <v>36</v>
      </c>
      <c r="B209" t="n">
        <v>150</v>
      </c>
      <c r="C209" t="inlineStr">
        <is>
          <t xml:space="preserve">CONCLUIDO	</t>
        </is>
      </c>
      <c r="D209" t="n">
        <v>8.914</v>
      </c>
      <c r="E209" t="n">
        <v>11.22</v>
      </c>
      <c r="F209" t="n">
        <v>7.67</v>
      </c>
      <c r="G209" t="n">
        <v>45.99</v>
      </c>
      <c r="H209" t="n">
        <v>0.5600000000000001</v>
      </c>
      <c r="I209" t="n">
        <v>10</v>
      </c>
      <c r="J209" t="n">
        <v>316.01</v>
      </c>
      <c r="K209" t="n">
        <v>61.82</v>
      </c>
      <c r="L209" t="n">
        <v>10</v>
      </c>
      <c r="M209" t="n">
        <v>8</v>
      </c>
      <c r="N209" t="n">
        <v>94.18000000000001</v>
      </c>
      <c r="O209" t="n">
        <v>39208.35</v>
      </c>
      <c r="P209" t="n">
        <v>113.4</v>
      </c>
      <c r="Q209" t="n">
        <v>968.41</v>
      </c>
      <c r="R209" t="n">
        <v>30.79</v>
      </c>
      <c r="S209" t="n">
        <v>23.91</v>
      </c>
      <c r="T209" t="n">
        <v>2671.47</v>
      </c>
      <c r="U209" t="n">
        <v>0.78</v>
      </c>
      <c r="V209" t="n">
        <v>0.88</v>
      </c>
      <c r="W209" t="n">
        <v>1.1</v>
      </c>
      <c r="X209" t="n">
        <v>0.17</v>
      </c>
      <c r="Y209" t="n">
        <v>1</v>
      </c>
      <c r="Z209" t="n">
        <v>10</v>
      </c>
    </row>
    <row r="210">
      <c r="A210" t="n">
        <v>37</v>
      </c>
      <c r="B210" t="n">
        <v>150</v>
      </c>
      <c r="C210" t="inlineStr">
        <is>
          <t xml:space="preserve">CONCLUIDO	</t>
        </is>
      </c>
      <c r="D210" t="n">
        <v>8.965</v>
      </c>
      <c r="E210" t="n">
        <v>11.15</v>
      </c>
      <c r="F210" t="n">
        <v>7.66</v>
      </c>
      <c r="G210" t="n">
        <v>51.05</v>
      </c>
      <c r="H210" t="n">
        <v>0.58</v>
      </c>
      <c r="I210" t="n">
        <v>9</v>
      </c>
      <c r="J210" t="n">
        <v>316.56</v>
      </c>
      <c r="K210" t="n">
        <v>61.82</v>
      </c>
      <c r="L210" t="n">
        <v>10.25</v>
      </c>
      <c r="M210" t="n">
        <v>7</v>
      </c>
      <c r="N210" t="n">
        <v>94.48999999999999</v>
      </c>
      <c r="O210" t="n">
        <v>39277.04</v>
      </c>
      <c r="P210" t="n">
        <v>112.85</v>
      </c>
      <c r="Q210" t="n">
        <v>968.3200000000001</v>
      </c>
      <c r="R210" t="n">
        <v>30.79</v>
      </c>
      <c r="S210" t="n">
        <v>23.91</v>
      </c>
      <c r="T210" t="n">
        <v>2678.18</v>
      </c>
      <c r="U210" t="n">
        <v>0.78</v>
      </c>
      <c r="V210" t="n">
        <v>0.88</v>
      </c>
      <c r="W210" t="n">
        <v>1.09</v>
      </c>
      <c r="X210" t="n">
        <v>0.16</v>
      </c>
      <c r="Y210" t="n">
        <v>1</v>
      </c>
      <c r="Z210" t="n">
        <v>10</v>
      </c>
    </row>
    <row r="211">
      <c r="A211" t="n">
        <v>38</v>
      </c>
      <c r="B211" t="n">
        <v>150</v>
      </c>
      <c r="C211" t="inlineStr">
        <is>
          <t xml:space="preserve">CONCLUIDO	</t>
        </is>
      </c>
      <c r="D211" t="n">
        <v>8.968400000000001</v>
      </c>
      <c r="E211" t="n">
        <v>11.15</v>
      </c>
      <c r="F211" t="n">
        <v>7.65</v>
      </c>
      <c r="G211" t="n">
        <v>51.02</v>
      </c>
      <c r="H211" t="n">
        <v>0.59</v>
      </c>
      <c r="I211" t="n">
        <v>9</v>
      </c>
      <c r="J211" t="n">
        <v>317.12</v>
      </c>
      <c r="K211" t="n">
        <v>61.82</v>
      </c>
      <c r="L211" t="n">
        <v>10.5</v>
      </c>
      <c r="M211" t="n">
        <v>7</v>
      </c>
      <c r="N211" t="n">
        <v>94.8</v>
      </c>
      <c r="O211" t="n">
        <v>39345.87</v>
      </c>
      <c r="P211" t="n">
        <v>112.45</v>
      </c>
      <c r="Q211" t="n">
        <v>968.33</v>
      </c>
      <c r="R211" t="n">
        <v>30.54</v>
      </c>
      <c r="S211" t="n">
        <v>23.91</v>
      </c>
      <c r="T211" t="n">
        <v>2552.06</v>
      </c>
      <c r="U211" t="n">
        <v>0.78</v>
      </c>
      <c r="V211" t="n">
        <v>0.88</v>
      </c>
      <c r="W211" t="n">
        <v>1.09</v>
      </c>
      <c r="X211" t="n">
        <v>0.16</v>
      </c>
      <c r="Y211" t="n">
        <v>1</v>
      </c>
      <c r="Z211" t="n">
        <v>10</v>
      </c>
    </row>
    <row r="212">
      <c r="A212" t="n">
        <v>39</v>
      </c>
      <c r="B212" t="n">
        <v>150</v>
      </c>
      <c r="C212" t="inlineStr">
        <is>
          <t xml:space="preserve">CONCLUIDO	</t>
        </is>
      </c>
      <c r="D212" t="n">
        <v>8.9673</v>
      </c>
      <c r="E212" t="n">
        <v>11.15</v>
      </c>
      <c r="F212" t="n">
        <v>7.65</v>
      </c>
      <c r="G212" t="n">
        <v>51.03</v>
      </c>
      <c r="H212" t="n">
        <v>0.6</v>
      </c>
      <c r="I212" t="n">
        <v>9</v>
      </c>
      <c r="J212" t="n">
        <v>317.68</v>
      </c>
      <c r="K212" t="n">
        <v>61.82</v>
      </c>
      <c r="L212" t="n">
        <v>10.75</v>
      </c>
      <c r="M212" t="n">
        <v>7</v>
      </c>
      <c r="N212" t="n">
        <v>95.11</v>
      </c>
      <c r="O212" t="n">
        <v>39414.84</v>
      </c>
      <c r="P212" t="n">
        <v>111.61</v>
      </c>
      <c r="Q212" t="n">
        <v>968.34</v>
      </c>
      <c r="R212" t="n">
        <v>30.65</v>
      </c>
      <c r="S212" t="n">
        <v>23.91</v>
      </c>
      <c r="T212" t="n">
        <v>2605.22</v>
      </c>
      <c r="U212" t="n">
        <v>0.78</v>
      </c>
      <c r="V212" t="n">
        <v>0.88</v>
      </c>
      <c r="W212" t="n">
        <v>1.09</v>
      </c>
      <c r="X212" t="n">
        <v>0.16</v>
      </c>
      <c r="Y212" t="n">
        <v>1</v>
      </c>
      <c r="Z212" t="n">
        <v>10</v>
      </c>
    </row>
    <row r="213">
      <c r="A213" t="n">
        <v>40</v>
      </c>
      <c r="B213" t="n">
        <v>150</v>
      </c>
      <c r="C213" t="inlineStr">
        <is>
          <t xml:space="preserve">CONCLUIDO	</t>
        </is>
      </c>
      <c r="D213" t="n">
        <v>8.963900000000001</v>
      </c>
      <c r="E213" t="n">
        <v>11.16</v>
      </c>
      <c r="F213" t="n">
        <v>7.66</v>
      </c>
      <c r="G213" t="n">
        <v>51.06</v>
      </c>
      <c r="H213" t="n">
        <v>0.62</v>
      </c>
      <c r="I213" t="n">
        <v>9</v>
      </c>
      <c r="J213" t="n">
        <v>318.24</v>
      </c>
      <c r="K213" t="n">
        <v>61.82</v>
      </c>
      <c r="L213" t="n">
        <v>11</v>
      </c>
      <c r="M213" t="n">
        <v>7</v>
      </c>
      <c r="N213" t="n">
        <v>95.42</v>
      </c>
      <c r="O213" t="n">
        <v>39483.95</v>
      </c>
      <c r="P213" t="n">
        <v>110.57</v>
      </c>
      <c r="Q213" t="n">
        <v>968.3200000000001</v>
      </c>
      <c r="R213" t="n">
        <v>30.68</v>
      </c>
      <c r="S213" t="n">
        <v>23.91</v>
      </c>
      <c r="T213" t="n">
        <v>2619.35</v>
      </c>
      <c r="U213" t="n">
        <v>0.78</v>
      </c>
      <c r="V213" t="n">
        <v>0.88</v>
      </c>
      <c r="W213" t="n">
        <v>1.1</v>
      </c>
      <c r="X213" t="n">
        <v>0.16</v>
      </c>
      <c r="Y213" t="n">
        <v>1</v>
      </c>
      <c r="Z213" t="n">
        <v>10</v>
      </c>
    </row>
    <row r="214">
      <c r="A214" t="n">
        <v>41</v>
      </c>
      <c r="B214" t="n">
        <v>150</v>
      </c>
      <c r="C214" t="inlineStr">
        <is>
          <t xml:space="preserve">CONCLUIDO	</t>
        </is>
      </c>
      <c r="D214" t="n">
        <v>9.026400000000001</v>
      </c>
      <c r="E214" t="n">
        <v>11.08</v>
      </c>
      <c r="F214" t="n">
        <v>7.64</v>
      </c>
      <c r="G214" t="n">
        <v>57.28</v>
      </c>
      <c r="H214" t="n">
        <v>0.63</v>
      </c>
      <c r="I214" t="n">
        <v>8</v>
      </c>
      <c r="J214" t="n">
        <v>318.8</v>
      </c>
      <c r="K214" t="n">
        <v>61.82</v>
      </c>
      <c r="L214" t="n">
        <v>11.25</v>
      </c>
      <c r="M214" t="n">
        <v>3</v>
      </c>
      <c r="N214" t="n">
        <v>95.73</v>
      </c>
      <c r="O214" t="n">
        <v>39553.2</v>
      </c>
      <c r="P214" t="n">
        <v>108.74</v>
      </c>
      <c r="Q214" t="n">
        <v>968.36</v>
      </c>
      <c r="R214" t="n">
        <v>29.97</v>
      </c>
      <c r="S214" t="n">
        <v>23.91</v>
      </c>
      <c r="T214" t="n">
        <v>2270.31</v>
      </c>
      <c r="U214" t="n">
        <v>0.8</v>
      </c>
      <c r="V214" t="n">
        <v>0.89</v>
      </c>
      <c r="W214" t="n">
        <v>1.1</v>
      </c>
      <c r="X214" t="n">
        <v>0.14</v>
      </c>
      <c r="Y214" t="n">
        <v>1</v>
      </c>
      <c r="Z214" t="n">
        <v>10</v>
      </c>
    </row>
    <row r="215">
      <c r="A215" t="n">
        <v>42</v>
      </c>
      <c r="B215" t="n">
        <v>150</v>
      </c>
      <c r="C215" t="inlineStr">
        <is>
          <t xml:space="preserve">CONCLUIDO	</t>
        </is>
      </c>
      <c r="D215" t="n">
        <v>9.0244</v>
      </c>
      <c r="E215" t="n">
        <v>11.08</v>
      </c>
      <c r="F215" t="n">
        <v>7.64</v>
      </c>
      <c r="G215" t="n">
        <v>57.3</v>
      </c>
      <c r="H215" t="n">
        <v>0.64</v>
      </c>
      <c r="I215" t="n">
        <v>8</v>
      </c>
      <c r="J215" t="n">
        <v>319.36</v>
      </c>
      <c r="K215" t="n">
        <v>61.82</v>
      </c>
      <c r="L215" t="n">
        <v>11.5</v>
      </c>
      <c r="M215" t="n">
        <v>3</v>
      </c>
      <c r="N215" t="n">
        <v>96.04000000000001</v>
      </c>
      <c r="O215" t="n">
        <v>39622.59</v>
      </c>
      <c r="P215" t="n">
        <v>109.13</v>
      </c>
      <c r="Q215" t="n">
        <v>968.39</v>
      </c>
      <c r="R215" t="n">
        <v>30.03</v>
      </c>
      <c r="S215" t="n">
        <v>23.91</v>
      </c>
      <c r="T215" t="n">
        <v>2300.91</v>
      </c>
      <c r="U215" t="n">
        <v>0.8</v>
      </c>
      <c r="V215" t="n">
        <v>0.89</v>
      </c>
      <c r="W215" t="n">
        <v>1.1</v>
      </c>
      <c r="X215" t="n">
        <v>0.14</v>
      </c>
      <c r="Y215" t="n">
        <v>1</v>
      </c>
      <c r="Z215" t="n">
        <v>10</v>
      </c>
    </row>
    <row r="216">
      <c r="A216" t="n">
        <v>43</v>
      </c>
      <c r="B216" t="n">
        <v>150</v>
      </c>
      <c r="C216" t="inlineStr">
        <is>
          <t xml:space="preserve">CONCLUIDO	</t>
        </is>
      </c>
      <c r="D216" t="n">
        <v>9.024100000000001</v>
      </c>
      <c r="E216" t="n">
        <v>11.08</v>
      </c>
      <c r="F216" t="n">
        <v>7.64</v>
      </c>
      <c r="G216" t="n">
        <v>57.3</v>
      </c>
      <c r="H216" t="n">
        <v>0.65</v>
      </c>
      <c r="I216" t="n">
        <v>8</v>
      </c>
      <c r="J216" t="n">
        <v>319.93</v>
      </c>
      <c r="K216" t="n">
        <v>61.82</v>
      </c>
      <c r="L216" t="n">
        <v>11.75</v>
      </c>
      <c r="M216" t="n">
        <v>3</v>
      </c>
      <c r="N216" t="n">
        <v>96.36</v>
      </c>
      <c r="O216" t="n">
        <v>39692.13</v>
      </c>
      <c r="P216" t="n">
        <v>109.64</v>
      </c>
      <c r="Q216" t="n">
        <v>968.36</v>
      </c>
      <c r="R216" t="n">
        <v>30</v>
      </c>
      <c r="S216" t="n">
        <v>23.91</v>
      </c>
      <c r="T216" t="n">
        <v>2286.85</v>
      </c>
      <c r="U216" t="n">
        <v>0.8</v>
      </c>
      <c r="V216" t="n">
        <v>0.89</v>
      </c>
      <c r="W216" t="n">
        <v>1.1</v>
      </c>
      <c r="X216" t="n">
        <v>0.14</v>
      </c>
      <c r="Y216" t="n">
        <v>1</v>
      </c>
      <c r="Z216" t="n">
        <v>10</v>
      </c>
    </row>
    <row r="217">
      <c r="A217" t="n">
        <v>44</v>
      </c>
      <c r="B217" t="n">
        <v>150</v>
      </c>
      <c r="C217" t="inlineStr">
        <is>
          <t xml:space="preserve">CONCLUIDO	</t>
        </is>
      </c>
      <c r="D217" t="n">
        <v>9.022600000000001</v>
      </c>
      <c r="E217" t="n">
        <v>11.08</v>
      </c>
      <c r="F217" t="n">
        <v>7.64</v>
      </c>
      <c r="G217" t="n">
        <v>57.31</v>
      </c>
      <c r="H217" t="n">
        <v>0.67</v>
      </c>
      <c r="I217" t="n">
        <v>8</v>
      </c>
      <c r="J217" t="n">
        <v>320.49</v>
      </c>
      <c r="K217" t="n">
        <v>61.82</v>
      </c>
      <c r="L217" t="n">
        <v>12</v>
      </c>
      <c r="M217" t="n">
        <v>1</v>
      </c>
      <c r="N217" t="n">
        <v>96.67</v>
      </c>
      <c r="O217" t="n">
        <v>39761.81</v>
      </c>
      <c r="P217" t="n">
        <v>109.44</v>
      </c>
      <c r="Q217" t="n">
        <v>968.36</v>
      </c>
      <c r="R217" t="n">
        <v>29.99</v>
      </c>
      <c r="S217" t="n">
        <v>23.91</v>
      </c>
      <c r="T217" t="n">
        <v>2279.89</v>
      </c>
      <c r="U217" t="n">
        <v>0.8</v>
      </c>
      <c r="V217" t="n">
        <v>0.88</v>
      </c>
      <c r="W217" t="n">
        <v>1.1</v>
      </c>
      <c r="X217" t="n">
        <v>0.15</v>
      </c>
      <c r="Y217" t="n">
        <v>1</v>
      </c>
      <c r="Z217" t="n">
        <v>10</v>
      </c>
    </row>
    <row r="218">
      <c r="A218" t="n">
        <v>45</v>
      </c>
      <c r="B218" t="n">
        <v>150</v>
      </c>
      <c r="C218" t="inlineStr">
        <is>
          <t xml:space="preserve">CONCLUIDO	</t>
        </is>
      </c>
      <c r="D218" t="n">
        <v>9.0219</v>
      </c>
      <c r="E218" t="n">
        <v>11.08</v>
      </c>
      <c r="F218" t="n">
        <v>7.64</v>
      </c>
      <c r="G218" t="n">
        <v>57.32</v>
      </c>
      <c r="H218" t="n">
        <v>0.68</v>
      </c>
      <c r="I218" t="n">
        <v>8</v>
      </c>
      <c r="J218" t="n">
        <v>321.06</v>
      </c>
      <c r="K218" t="n">
        <v>61.82</v>
      </c>
      <c r="L218" t="n">
        <v>12.25</v>
      </c>
      <c r="M218" t="n">
        <v>1</v>
      </c>
      <c r="N218" t="n">
        <v>96.98999999999999</v>
      </c>
      <c r="O218" t="n">
        <v>39831.64</v>
      </c>
      <c r="P218" t="n">
        <v>109.34</v>
      </c>
      <c r="Q218" t="n">
        <v>968.36</v>
      </c>
      <c r="R218" t="n">
        <v>30.06</v>
      </c>
      <c r="S218" t="n">
        <v>23.91</v>
      </c>
      <c r="T218" t="n">
        <v>2315.26</v>
      </c>
      <c r="U218" t="n">
        <v>0.8</v>
      </c>
      <c r="V218" t="n">
        <v>0.88</v>
      </c>
      <c r="W218" t="n">
        <v>1.1</v>
      </c>
      <c r="X218" t="n">
        <v>0.15</v>
      </c>
      <c r="Y218" t="n">
        <v>1</v>
      </c>
      <c r="Z218" t="n">
        <v>10</v>
      </c>
    </row>
    <row r="219">
      <c r="A219" t="n">
        <v>46</v>
      </c>
      <c r="B219" t="n">
        <v>150</v>
      </c>
      <c r="C219" t="inlineStr">
        <is>
          <t xml:space="preserve">CONCLUIDO	</t>
        </is>
      </c>
      <c r="D219" t="n">
        <v>9.020300000000001</v>
      </c>
      <c r="E219" t="n">
        <v>11.09</v>
      </c>
      <c r="F219" t="n">
        <v>7.64</v>
      </c>
      <c r="G219" t="n">
        <v>57.33</v>
      </c>
      <c r="H219" t="n">
        <v>0.6899999999999999</v>
      </c>
      <c r="I219" t="n">
        <v>8</v>
      </c>
      <c r="J219" t="n">
        <v>321.63</v>
      </c>
      <c r="K219" t="n">
        <v>61.82</v>
      </c>
      <c r="L219" t="n">
        <v>12.5</v>
      </c>
      <c r="M219" t="n">
        <v>1</v>
      </c>
      <c r="N219" t="n">
        <v>97.31</v>
      </c>
      <c r="O219" t="n">
        <v>39901.61</v>
      </c>
      <c r="P219" t="n">
        <v>109.51</v>
      </c>
      <c r="Q219" t="n">
        <v>968.36</v>
      </c>
      <c r="R219" t="n">
        <v>30.1</v>
      </c>
      <c r="S219" t="n">
        <v>23.91</v>
      </c>
      <c r="T219" t="n">
        <v>2335.24</v>
      </c>
      <c r="U219" t="n">
        <v>0.79</v>
      </c>
      <c r="V219" t="n">
        <v>0.88</v>
      </c>
      <c r="W219" t="n">
        <v>1.1</v>
      </c>
      <c r="X219" t="n">
        <v>0.15</v>
      </c>
      <c r="Y219" t="n">
        <v>1</v>
      </c>
      <c r="Z219" t="n">
        <v>10</v>
      </c>
    </row>
    <row r="220">
      <c r="A220" t="n">
        <v>47</v>
      </c>
      <c r="B220" t="n">
        <v>150</v>
      </c>
      <c r="C220" t="inlineStr">
        <is>
          <t xml:space="preserve">CONCLUIDO	</t>
        </is>
      </c>
      <c r="D220" t="n">
        <v>9.018000000000001</v>
      </c>
      <c r="E220" t="n">
        <v>11.09</v>
      </c>
      <c r="F220" t="n">
        <v>7.65</v>
      </c>
      <c r="G220" t="n">
        <v>57.35</v>
      </c>
      <c r="H220" t="n">
        <v>0.71</v>
      </c>
      <c r="I220" t="n">
        <v>8</v>
      </c>
      <c r="J220" t="n">
        <v>322.2</v>
      </c>
      <c r="K220" t="n">
        <v>61.82</v>
      </c>
      <c r="L220" t="n">
        <v>12.75</v>
      </c>
      <c r="M220" t="n">
        <v>1</v>
      </c>
      <c r="N220" t="n">
        <v>97.62</v>
      </c>
      <c r="O220" t="n">
        <v>39971.73</v>
      </c>
      <c r="P220" t="n">
        <v>109.52</v>
      </c>
      <c r="Q220" t="n">
        <v>968.36</v>
      </c>
      <c r="R220" t="n">
        <v>30.11</v>
      </c>
      <c r="S220" t="n">
        <v>23.91</v>
      </c>
      <c r="T220" t="n">
        <v>2340.12</v>
      </c>
      <c r="U220" t="n">
        <v>0.79</v>
      </c>
      <c r="V220" t="n">
        <v>0.88</v>
      </c>
      <c r="W220" t="n">
        <v>1.1</v>
      </c>
      <c r="X220" t="n">
        <v>0.15</v>
      </c>
      <c r="Y220" t="n">
        <v>1</v>
      </c>
      <c r="Z220" t="n">
        <v>10</v>
      </c>
    </row>
    <row r="221">
      <c r="A221" t="n">
        <v>48</v>
      </c>
      <c r="B221" t="n">
        <v>150</v>
      </c>
      <c r="C221" t="inlineStr">
        <is>
          <t xml:space="preserve">CONCLUIDO	</t>
        </is>
      </c>
      <c r="D221" t="n">
        <v>9.019600000000001</v>
      </c>
      <c r="E221" t="n">
        <v>11.09</v>
      </c>
      <c r="F221" t="n">
        <v>7.65</v>
      </c>
      <c r="G221" t="n">
        <v>57.34</v>
      </c>
      <c r="H221" t="n">
        <v>0.72</v>
      </c>
      <c r="I221" t="n">
        <v>8</v>
      </c>
      <c r="J221" t="n">
        <v>322.77</v>
      </c>
      <c r="K221" t="n">
        <v>61.82</v>
      </c>
      <c r="L221" t="n">
        <v>13</v>
      </c>
      <c r="M221" t="n">
        <v>0</v>
      </c>
      <c r="N221" t="n">
        <v>97.94</v>
      </c>
      <c r="O221" t="n">
        <v>40042</v>
      </c>
      <c r="P221" t="n">
        <v>109.65</v>
      </c>
      <c r="Q221" t="n">
        <v>968.38</v>
      </c>
      <c r="R221" t="n">
        <v>30.06</v>
      </c>
      <c r="S221" t="n">
        <v>23.91</v>
      </c>
      <c r="T221" t="n">
        <v>2318.1</v>
      </c>
      <c r="U221" t="n">
        <v>0.8</v>
      </c>
      <c r="V221" t="n">
        <v>0.88</v>
      </c>
      <c r="W221" t="n">
        <v>1.1</v>
      </c>
      <c r="X221" t="n">
        <v>0.15</v>
      </c>
      <c r="Y221" t="n">
        <v>1</v>
      </c>
      <c r="Z221" t="n">
        <v>10</v>
      </c>
    </row>
    <row r="222">
      <c r="A222" t="n">
        <v>0</v>
      </c>
      <c r="B222" t="n">
        <v>10</v>
      </c>
      <c r="C222" t="inlineStr">
        <is>
          <t xml:space="preserve">CONCLUIDO	</t>
        </is>
      </c>
      <c r="D222" t="n">
        <v>8.140000000000001</v>
      </c>
      <c r="E222" t="n">
        <v>12.28</v>
      </c>
      <c r="F222" t="n">
        <v>9.550000000000001</v>
      </c>
      <c r="G222" t="n">
        <v>5.85</v>
      </c>
      <c r="H222" t="n">
        <v>0.64</v>
      </c>
      <c r="I222" t="n">
        <v>98</v>
      </c>
      <c r="J222" t="n">
        <v>26.11</v>
      </c>
      <c r="K222" t="n">
        <v>12.1</v>
      </c>
      <c r="L222" t="n">
        <v>1</v>
      </c>
      <c r="M222" t="n">
        <v>0</v>
      </c>
      <c r="N222" t="n">
        <v>3.01</v>
      </c>
      <c r="O222" t="n">
        <v>3454.41</v>
      </c>
      <c r="P222" t="n">
        <v>27.96</v>
      </c>
      <c r="Q222" t="n">
        <v>968.9299999999999</v>
      </c>
      <c r="R222" t="n">
        <v>85.59</v>
      </c>
      <c r="S222" t="n">
        <v>23.91</v>
      </c>
      <c r="T222" t="n">
        <v>29631.35</v>
      </c>
      <c r="U222" t="n">
        <v>0.28</v>
      </c>
      <c r="V222" t="n">
        <v>0.71</v>
      </c>
      <c r="W222" t="n">
        <v>1.36</v>
      </c>
      <c r="X222" t="n">
        <v>2.05</v>
      </c>
      <c r="Y222" t="n">
        <v>1</v>
      </c>
      <c r="Z222" t="n">
        <v>10</v>
      </c>
    </row>
    <row r="223">
      <c r="A223" t="n">
        <v>0</v>
      </c>
      <c r="B223" t="n">
        <v>45</v>
      </c>
      <c r="C223" t="inlineStr">
        <is>
          <t xml:space="preserve">CONCLUIDO	</t>
        </is>
      </c>
      <c r="D223" t="n">
        <v>8.660299999999999</v>
      </c>
      <c r="E223" t="n">
        <v>11.55</v>
      </c>
      <c r="F223" t="n">
        <v>8.51</v>
      </c>
      <c r="G223" t="n">
        <v>10.01</v>
      </c>
      <c r="H223" t="n">
        <v>0.18</v>
      </c>
      <c r="I223" t="n">
        <v>51</v>
      </c>
      <c r="J223" t="n">
        <v>98.70999999999999</v>
      </c>
      <c r="K223" t="n">
        <v>39.72</v>
      </c>
      <c r="L223" t="n">
        <v>1</v>
      </c>
      <c r="M223" t="n">
        <v>49</v>
      </c>
      <c r="N223" t="n">
        <v>12.99</v>
      </c>
      <c r="O223" t="n">
        <v>12407.75</v>
      </c>
      <c r="P223" t="n">
        <v>69.09</v>
      </c>
      <c r="Q223" t="n">
        <v>968.48</v>
      </c>
      <c r="R223" t="n">
        <v>57.3</v>
      </c>
      <c r="S223" t="n">
        <v>23.91</v>
      </c>
      <c r="T223" t="n">
        <v>15721.55</v>
      </c>
      <c r="U223" t="n">
        <v>0.42</v>
      </c>
      <c r="V223" t="n">
        <v>0.79</v>
      </c>
      <c r="W223" t="n">
        <v>1.16</v>
      </c>
      <c r="X223" t="n">
        <v>1.01</v>
      </c>
      <c r="Y223" t="n">
        <v>1</v>
      </c>
      <c r="Z223" t="n">
        <v>10</v>
      </c>
    </row>
    <row r="224">
      <c r="A224" t="n">
        <v>1</v>
      </c>
      <c r="B224" t="n">
        <v>45</v>
      </c>
      <c r="C224" t="inlineStr">
        <is>
          <t xml:space="preserve">CONCLUIDO	</t>
        </is>
      </c>
      <c r="D224" t="n">
        <v>9.0854</v>
      </c>
      <c r="E224" t="n">
        <v>11.01</v>
      </c>
      <c r="F224" t="n">
        <v>8.24</v>
      </c>
      <c r="G224" t="n">
        <v>13.01</v>
      </c>
      <c r="H224" t="n">
        <v>0.22</v>
      </c>
      <c r="I224" t="n">
        <v>38</v>
      </c>
      <c r="J224" t="n">
        <v>99.02</v>
      </c>
      <c r="K224" t="n">
        <v>39.72</v>
      </c>
      <c r="L224" t="n">
        <v>1.25</v>
      </c>
      <c r="M224" t="n">
        <v>36</v>
      </c>
      <c r="N224" t="n">
        <v>13.05</v>
      </c>
      <c r="O224" t="n">
        <v>12446.14</v>
      </c>
      <c r="P224" t="n">
        <v>64.25</v>
      </c>
      <c r="Q224" t="n">
        <v>968.38</v>
      </c>
      <c r="R224" t="n">
        <v>48.67</v>
      </c>
      <c r="S224" t="n">
        <v>23.91</v>
      </c>
      <c r="T224" t="n">
        <v>11470.57</v>
      </c>
      <c r="U224" t="n">
        <v>0.49</v>
      </c>
      <c r="V224" t="n">
        <v>0.82</v>
      </c>
      <c r="W224" t="n">
        <v>1.14</v>
      </c>
      <c r="X224" t="n">
        <v>0.74</v>
      </c>
      <c r="Y224" t="n">
        <v>1</v>
      </c>
      <c r="Z224" t="n">
        <v>10</v>
      </c>
    </row>
    <row r="225">
      <c r="A225" t="n">
        <v>2</v>
      </c>
      <c r="B225" t="n">
        <v>45</v>
      </c>
      <c r="C225" t="inlineStr">
        <is>
          <t xml:space="preserve">CONCLUIDO	</t>
        </is>
      </c>
      <c r="D225" t="n">
        <v>9.3657</v>
      </c>
      <c r="E225" t="n">
        <v>10.68</v>
      </c>
      <c r="F225" t="n">
        <v>8.07</v>
      </c>
      <c r="G225" t="n">
        <v>16.14</v>
      </c>
      <c r="H225" t="n">
        <v>0.27</v>
      </c>
      <c r="I225" t="n">
        <v>30</v>
      </c>
      <c r="J225" t="n">
        <v>99.33</v>
      </c>
      <c r="K225" t="n">
        <v>39.72</v>
      </c>
      <c r="L225" t="n">
        <v>1.5</v>
      </c>
      <c r="M225" t="n">
        <v>27</v>
      </c>
      <c r="N225" t="n">
        <v>13.11</v>
      </c>
      <c r="O225" t="n">
        <v>12484.55</v>
      </c>
      <c r="P225" t="n">
        <v>60.23</v>
      </c>
      <c r="Q225" t="n">
        <v>968.4</v>
      </c>
      <c r="R225" t="n">
        <v>43.64</v>
      </c>
      <c r="S225" t="n">
        <v>23.91</v>
      </c>
      <c r="T225" t="n">
        <v>8997.07</v>
      </c>
      <c r="U225" t="n">
        <v>0.55</v>
      </c>
      <c r="V225" t="n">
        <v>0.84</v>
      </c>
      <c r="W225" t="n">
        <v>1.13</v>
      </c>
      <c r="X225" t="n">
        <v>0.58</v>
      </c>
      <c r="Y225" t="n">
        <v>1</v>
      </c>
      <c r="Z225" t="n">
        <v>10</v>
      </c>
    </row>
    <row r="226">
      <c r="A226" t="n">
        <v>3</v>
      </c>
      <c r="B226" t="n">
        <v>45</v>
      </c>
      <c r="C226" t="inlineStr">
        <is>
          <t xml:space="preserve">CONCLUIDO	</t>
        </is>
      </c>
      <c r="D226" t="n">
        <v>9.524800000000001</v>
      </c>
      <c r="E226" t="n">
        <v>10.5</v>
      </c>
      <c r="F226" t="n">
        <v>8</v>
      </c>
      <c r="G226" t="n">
        <v>19.19</v>
      </c>
      <c r="H226" t="n">
        <v>0.31</v>
      </c>
      <c r="I226" t="n">
        <v>25</v>
      </c>
      <c r="J226" t="n">
        <v>99.64</v>
      </c>
      <c r="K226" t="n">
        <v>39.72</v>
      </c>
      <c r="L226" t="n">
        <v>1.75</v>
      </c>
      <c r="M226" t="n">
        <v>17</v>
      </c>
      <c r="N226" t="n">
        <v>13.18</v>
      </c>
      <c r="O226" t="n">
        <v>12522.99</v>
      </c>
      <c r="P226" t="n">
        <v>56.9</v>
      </c>
      <c r="Q226" t="n">
        <v>968.74</v>
      </c>
      <c r="R226" t="n">
        <v>40.78</v>
      </c>
      <c r="S226" t="n">
        <v>23.91</v>
      </c>
      <c r="T226" t="n">
        <v>7590.91</v>
      </c>
      <c r="U226" t="n">
        <v>0.59</v>
      </c>
      <c r="V226" t="n">
        <v>0.85</v>
      </c>
      <c r="W226" t="n">
        <v>1.14</v>
      </c>
      <c r="X226" t="n">
        <v>0.5</v>
      </c>
      <c r="Y226" t="n">
        <v>1</v>
      </c>
      <c r="Z226" t="n">
        <v>10</v>
      </c>
    </row>
    <row r="227">
      <c r="A227" t="n">
        <v>4</v>
      </c>
      <c r="B227" t="n">
        <v>45</v>
      </c>
      <c r="C227" t="inlineStr">
        <is>
          <t xml:space="preserve">CONCLUIDO	</t>
        </is>
      </c>
      <c r="D227" t="n">
        <v>9.565799999999999</v>
      </c>
      <c r="E227" t="n">
        <v>10.45</v>
      </c>
      <c r="F227" t="n">
        <v>7.97</v>
      </c>
      <c r="G227" t="n">
        <v>19.93</v>
      </c>
      <c r="H227" t="n">
        <v>0.35</v>
      </c>
      <c r="I227" t="n">
        <v>24</v>
      </c>
      <c r="J227" t="n">
        <v>99.95</v>
      </c>
      <c r="K227" t="n">
        <v>39.72</v>
      </c>
      <c r="L227" t="n">
        <v>2</v>
      </c>
      <c r="M227" t="n">
        <v>3</v>
      </c>
      <c r="N227" t="n">
        <v>13.24</v>
      </c>
      <c r="O227" t="n">
        <v>12561.45</v>
      </c>
      <c r="P227" t="n">
        <v>56.12</v>
      </c>
      <c r="Q227" t="n">
        <v>968.49</v>
      </c>
      <c r="R227" t="n">
        <v>39.62</v>
      </c>
      <c r="S227" t="n">
        <v>23.91</v>
      </c>
      <c r="T227" t="n">
        <v>7014.35</v>
      </c>
      <c r="U227" t="n">
        <v>0.6</v>
      </c>
      <c r="V227" t="n">
        <v>0.85</v>
      </c>
      <c r="W227" t="n">
        <v>1.15</v>
      </c>
      <c r="X227" t="n">
        <v>0.48</v>
      </c>
      <c r="Y227" t="n">
        <v>1</v>
      </c>
      <c r="Z227" t="n">
        <v>10</v>
      </c>
    </row>
    <row r="228">
      <c r="A228" t="n">
        <v>5</v>
      </c>
      <c r="B228" t="n">
        <v>45</v>
      </c>
      <c r="C228" t="inlineStr">
        <is>
          <t xml:space="preserve">CONCLUIDO	</t>
        </is>
      </c>
      <c r="D228" t="n">
        <v>9.5816</v>
      </c>
      <c r="E228" t="n">
        <v>10.44</v>
      </c>
      <c r="F228" t="n">
        <v>7.98</v>
      </c>
      <c r="G228" t="n">
        <v>20.81</v>
      </c>
      <c r="H228" t="n">
        <v>0.39</v>
      </c>
      <c r="I228" t="n">
        <v>23</v>
      </c>
      <c r="J228" t="n">
        <v>100.27</v>
      </c>
      <c r="K228" t="n">
        <v>39.72</v>
      </c>
      <c r="L228" t="n">
        <v>2.25</v>
      </c>
      <c r="M228" t="n">
        <v>1</v>
      </c>
      <c r="N228" t="n">
        <v>13.3</v>
      </c>
      <c r="O228" t="n">
        <v>12599.94</v>
      </c>
      <c r="P228" t="n">
        <v>56.07</v>
      </c>
      <c r="Q228" t="n">
        <v>968.47</v>
      </c>
      <c r="R228" t="n">
        <v>39.75</v>
      </c>
      <c r="S228" t="n">
        <v>23.91</v>
      </c>
      <c r="T228" t="n">
        <v>7084.24</v>
      </c>
      <c r="U228" t="n">
        <v>0.6</v>
      </c>
      <c r="V228" t="n">
        <v>0.85</v>
      </c>
      <c r="W228" t="n">
        <v>1.14</v>
      </c>
      <c r="X228" t="n">
        <v>0.48</v>
      </c>
      <c r="Y228" t="n">
        <v>1</v>
      </c>
      <c r="Z228" t="n">
        <v>10</v>
      </c>
    </row>
    <row r="229">
      <c r="A229" t="n">
        <v>6</v>
      </c>
      <c r="B229" t="n">
        <v>45</v>
      </c>
      <c r="C229" t="inlineStr">
        <is>
          <t xml:space="preserve">CONCLUIDO	</t>
        </is>
      </c>
      <c r="D229" t="n">
        <v>9.577500000000001</v>
      </c>
      <c r="E229" t="n">
        <v>10.44</v>
      </c>
      <c r="F229" t="n">
        <v>7.98</v>
      </c>
      <c r="G229" t="n">
        <v>20.82</v>
      </c>
      <c r="H229" t="n">
        <v>0.44</v>
      </c>
      <c r="I229" t="n">
        <v>23</v>
      </c>
      <c r="J229" t="n">
        <v>100.58</v>
      </c>
      <c r="K229" t="n">
        <v>39.72</v>
      </c>
      <c r="L229" t="n">
        <v>2.5</v>
      </c>
      <c r="M229" t="n">
        <v>0</v>
      </c>
      <c r="N229" t="n">
        <v>13.36</v>
      </c>
      <c r="O229" t="n">
        <v>12638.45</v>
      </c>
      <c r="P229" t="n">
        <v>56.25</v>
      </c>
      <c r="Q229" t="n">
        <v>968.54</v>
      </c>
      <c r="R229" t="n">
        <v>39.79</v>
      </c>
      <c r="S229" t="n">
        <v>23.91</v>
      </c>
      <c r="T229" t="n">
        <v>7103.76</v>
      </c>
      <c r="U229" t="n">
        <v>0.6</v>
      </c>
      <c r="V229" t="n">
        <v>0.85</v>
      </c>
      <c r="W229" t="n">
        <v>1.15</v>
      </c>
      <c r="X229" t="n">
        <v>0.48</v>
      </c>
      <c r="Y229" t="n">
        <v>1</v>
      </c>
      <c r="Z229" t="n">
        <v>10</v>
      </c>
    </row>
    <row r="230">
      <c r="A230" t="n">
        <v>0</v>
      </c>
      <c r="B230" t="n">
        <v>105</v>
      </c>
      <c r="C230" t="inlineStr">
        <is>
          <t xml:space="preserve">CONCLUIDO	</t>
        </is>
      </c>
      <c r="D230" t="n">
        <v>6.2647</v>
      </c>
      <c r="E230" t="n">
        <v>15.96</v>
      </c>
      <c r="F230" t="n">
        <v>9.460000000000001</v>
      </c>
      <c r="G230" t="n">
        <v>5.85</v>
      </c>
      <c r="H230" t="n">
        <v>0.09</v>
      </c>
      <c r="I230" t="n">
        <v>97</v>
      </c>
      <c r="J230" t="n">
        <v>204</v>
      </c>
      <c r="K230" t="n">
        <v>55.27</v>
      </c>
      <c r="L230" t="n">
        <v>1</v>
      </c>
      <c r="M230" t="n">
        <v>95</v>
      </c>
      <c r="N230" t="n">
        <v>42.72</v>
      </c>
      <c r="O230" t="n">
        <v>25393.6</v>
      </c>
      <c r="P230" t="n">
        <v>133.32</v>
      </c>
      <c r="Q230" t="n">
        <v>968.58</v>
      </c>
      <c r="R230" t="n">
        <v>87.05</v>
      </c>
      <c r="S230" t="n">
        <v>23.91</v>
      </c>
      <c r="T230" t="n">
        <v>30368.08</v>
      </c>
      <c r="U230" t="n">
        <v>0.27</v>
      </c>
      <c r="V230" t="n">
        <v>0.71</v>
      </c>
      <c r="W230" t="n">
        <v>1.24</v>
      </c>
      <c r="X230" t="n">
        <v>1.97</v>
      </c>
      <c r="Y230" t="n">
        <v>1</v>
      </c>
      <c r="Z230" t="n">
        <v>10</v>
      </c>
    </row>
    <row r="231">
      <c r="A231" t="n">
        <v>1</v>
      </c>
      <c r="B231" t="n">
        <v>105</v>
      </c>
      <c r="C231" t="inlineStr">
        <is>
          <t xml:space="preserve">CONCLUIDO	</t>
        </is>
      </c>
      <c r="D231" t="n">
        <v>6.9109</v>
      </c>
      <c r="E231" t="n">
        <v>14.47</v>
      </c>
      <c r="F231" t="n">
        <v>8.94</v>
      </c>
      <c r="G231" t="n">
        <v>7.35</v>
      </c>
      <c r="H231" t="n">
        <v>0.11</v>
      </c>
      <c r="I231" t="n">
        <v>73</v>
      </c>
      <c r="J231" t="n">
        <v>204.39</v>
      </c>
      <c r="K231" t="n">
        <v>55.27</v>
      </c>
      <c r="L231" t="n">
        <v>1.25</v>
      </c>
      <c r="M231" t="n">
        <v>71</v>
      </c>
      <c r="N231" t="n">
        <v>42.87</v>
      </c>
      <c r="O231" t="n">
        <v>25442.42</v>
      </c>
      <c r="P231" t="n">
        <v>124.9</v>
      </c>
      <c r="Q231" t="n">
        <v>968.6</v>
      </c>
      <c r="R231" t="n">
        <v>70.89</v>
      </c>
      <c r="S231" t="n">
        <v>23.91</v>
      </c>
      <c r="T231" t="n">
        <v>22405.23</v>
      </c>
      <c r="U231" t="n">
        <v>0.34</v>
      </c>
      <c r="V231" t="n">
        <v>0.76</v>
      </c>
      <c r="W231" t="n">
        <v>1.19</v>
      </c>
      <c r="X231" t="n">
        <v>1.45</v>
      </c>
      <c r="Y231" t="n">
        <v>1</v>
      </c>
      <c r="Z231" t="n">
        <v>10</v>
      </c>
    </row>
    <row r="232">
      <c r="A232" t="n">
        <v>2</v>
      </c>
      <c r="B232" t="n">
        <v>105</v>
      </c>
      <c r="C232" t="inlineStr">
        <is>
          <t xml:space="preserve">CONCLUIDO	</t>
        </is>
      </c>
      <c r="D232" t="n">
        <v>7.3317</v>
      </c>
      <c r="E232" t="n">
        <v>13.64</v>
      </c>
      <c r="F232" t="n">
        <v>8.68</v>
      </c>
      <c r="G232" t="n">
        <v>8.83</v>
      </c>
      <c r="H232" t="n">
        <v>0.13</v>
      </c>
      <c r="I232" t="n">
        <v>59</v>
      </c>
      <c r="J232" t="n">
        <v>204.79</v>
      </c>
      <c r="K232" t="n">
        <v>55.27</v>
      </c>
      <c r="L232" t="n">
        <v>1.5</v>
      </c>
      <c r="M232" t="n">
        <v>57</v>
      </c>
      <c r="N232" t="n">
        <v>43.02</v>
      </c>
      <c r="O232" t="n">
        <v>25491.3</v>
      </c>
      <c r="P232" t="n">
        <v>120.24</v>
      </c>
      <c r="Q232" t="n">
        <v>968.37</v>
      </c>
      <c r="R232" t="n">
        <v>62.58</v>
      </c>
      <c r="S232" t="n">
        <v>23.91</v>
      </c>
      <c r="T232" t="n">
        <v>18322.92</v>
      </c>
      <c r="U232" t="n">
        <v>0.38</v>
      </c>
      <c r="V232" t="n">
        <v>0.78</v>
      </c>
      <c r="W232" t="n">
        <v>1.18</v>
      </c>
      <c r="X232" t="n">
        <v>1.19</v>
      </c>
      <c r="Y232" t="n">
        <v>1</v>
      </c>
      <c r="Z232" t="n">
        <v>10</v>
      </c>
    </row>
    <row r="233">
      <c r="A233" t="n">
        <v>3</v>
      </c>
      <c r="B233" t="n">
        <v>105</v>
      </c>
      <c r="C233" t="inlineStr">
        <is>
          <t xml:space="preserve">CONCLUIDO	</t>
        </is>
      </c>
      <c r="D233" t="n">
        <v>7.6753</v>
      </c>
      <c r="E233" t="n">
        <v>13.03</v>
      </c>
      <c r="F233" t="n">
        <v>8.48</v>
      </c>
      <c r="G233" t="n">
        <v>10.38</v>
      </c>
      <c r="H233" t="n">
        <v>0.15</v>
      </c>
      <c r="I233" t="n">
        <v>49</v>
      </c>
      <c r="J233" t="n">
        <v>205.18</v>
      </c>
      <c r="K233" t="n">
        <v>55.27</v>
      </c>
      <c r="L233" t="n">
        <v>1.75</v>
      </c>
      <c r="M233" t="n">
        <v>47</v>
      </c>
      <c r="N233" t="n">
        <v>43.16</v>
      </c>
      <c r="O233" t="n">
        <v>25540.22</v>
      </c>
      <c r="P233" t="n">
        <v>116.4</v>
      </c>
      <c r="Q233" t="n">
        <v>968.53</v>
      </c>
      <c r="R233" t="n">
        <v>56.04</v>
      </c>
      <c r="S233" t="n">
        <v>23.91</v>
      </c>
      <c r="T233" t="n">
        <v>15099.67</v>
      </c>
      <c r="U233" t="n">
        <v>0.43</v>
      </c>
      <c r="V233" t="n">
        <v>0.8</v>
      </c>
      <c r="W233" t="n">
        <v>1.17</v>
      </c>
      <c r="X233" t="n">
        <v>0.98</v>
      </c>
      <c r="Y233" t="n">
        <v>1</v>
      </c>
      <c r="Z233" t="n">
        <v>10</v>
      </c>
    </row>
    <row r="234">
      <c r="A234" t="n">
        <v>4</v>
      </c>
      <c r="B234" t="n">
        <v>105</v>
      </c>
      <c r="C234" t="inlineStr">
        <is>
          <t xml:space="preserve">CONCLUIDO	</t>
        </is>
      </c>
      <c r="D234" t="n">
        <v>7.9323</v>
      </c>
      <c r="E234" t="n">
        <v>12.61</v>
      </c>
      <c r="F234" t="n">
        <v>8.34</v>
      </c>
      <c r="G234" t="n">
        <v>11.91</v>
      </c>
      <c r="H234" t="n">
        <v>0.17</v>
      </c>
      <c r="I234" t="n">
        <v>42</v>
      </c>
      <c r="J234" t="n">
        <v>205.58</v>
      </c>
      <c r="K234" t="n">
        <v>55.27</v>
      </c>
      <c r="L234" t="n">
        <v>2</v>
      </c>
      <c r="M234" t="n">
        <v>40</v>
      </c>
      <c r="N234" t="n">
        <v>43.31</v>
      </c>
      <c r="O234" t="n">
        <v>25589.2</v>
      </c>
      <c r="P234" t="n">
        <v>113.38</v>
      </c>
      <c r="Q234" t="n">
        <v>968.4</v>
      </c>
      <c r="R234" t="n">
        <v>51.8</v>
      </c>
      <c r="S234" t="n">
        <v>23.91</v>
      </c>
      <c r="T234" t="n">
        <v>13016.02</v>
      </c>
      <c r="U234" t="n">
        <v>0.46</v>
      </c>
      <c r="V234" t="n">
        <v>0.8100000000000001</v>
      </c>
      <c r="W234" t="n">
        <v>1.15</v>
      </c>
      <c r="X234" t="n">
        <v>0.84</v>
      </c>
      <c r="Y234" t="n">
        <v>1</v>
      </c>
      <c r="Z234" t="n">
        <v>10</v>
      </c>
    </row>
    <row r="235">
      <c r="A235" t="n">
        <v>5</v>
      </c>
      <c r="B235" t="n">
        <v>105</v>
      </c>
      <c r="C235" t="inlineStr">
        <is>
          <t xml:space="preserve">CONCLUIDO	</t>
        </is>
      </c>
      <c r="D235" t="n">
        <v>8.138500000000001</v>
      </c>
      <c r="E235" t="n">
        <v>12.29</v>
      </c>
      <c r="F235" t="n">
        <v>8.220000000000001</v>
      </c>
      <c r="G235" t="n">
        <v>13.33</v>
      </c>
      <c r="H235" t="n">
        <v>0.19</v>
      </c>
      <c r="I235" t="n">
        <v>37</v>
      </c>
      <c r="J235" t="n">
        <v>205.98</v>
      </c>
      <c r="K235" t="n">
        <v>55.27</v>
      </c>
      <c r="L235" t="n">
        <v>2.25</v>
      </c>
      <c r="M235" t="n">
        <v>35</v>
      </c>
      <c r="N235" t="n">
        <v>43.46</v>
      </c>
      <c r="O235" t="n">
        <v>25638.22</v>
      </c>
      <c r="P235" t="n">
        <v>110.81</v>
      </c>
      <c r="Q235" t="n">
        <v>968.54</v>
      </c>
      <c r="R235" t="n">
        <v>48.09</v>
      </c>
      <c r="S235" t="n">
        <v>23.91</v>
      </c>
      <c r="T235" t="n">
        <v>11184</v>
      </c>
      <c r="U235" t="n">
        <v>0.5</v>
      </c>
      <c r="V235" t="n">
        <v>0.82</v>
      </c>
      <c r="W235" t="n">
        <v>1.14</v>
      </c>
      <c r="X235" t="n">
        <v>0.72</v>
      </c>
      <c r="Y235" t="n">
        <v>1</v>
      </c>
      <c r="Z235" t="n">
        <v>10</v>
      </c>
    </row>
    <row r="236">
      <c r="A236" t="n">
        <v>6</v>
      </c>
      <c r="B236" t="n">
        <v>105</v>
      </c>
      <c r="C236" t="inlineStr">
        <is>
          <t xml:space="preserve">CONCLUIDO	</t>
        </is>
      </c>
      <c r="D236" t="n">
        <v>8.3399</v>
      </c>
      <c r="E236" t="n">
        <v>11.99</v>
      </c>
      <c r="F236" t="n">
        <v>8.130000000000001</v>
      </c>
      <c r="G236" t="n">
        <v>15.24</v>
      </c>
      <c r="H236" t="n">
        <v>0.22</v>
      </c>
      <c r="I236" t="n">
        <v>32</v>
      </c>
      <c r="J236" t="n">
        <v>206.38</v>
      </c>
      <c r="K236" t="n">
        <v>55.27</v>
      </c>
      <c r="L236" t="n">
        <v>2.5</v>
      </c>
      <c r="M236" t="n">
        <v>30</v>
      </c>
      <c r="N236" t="n">
        <v>43.6</v>
      </c>
      <c r="O236" t="n">
        <v>25687.3</v>
      </c>
      <c r="P236" t="n">
        <v>108.14</v>
      </c>
      <c r="Q236" t="n">
        <v>968.52</v>
      </c>
      <c r="R236" t="n">
        <v>45.34</v>
      </c>
      <c r="S236" t="n">
        <v>23.91</v>
      </c>
      <c r="T236" t="n">
        <v>9835.16</v>
      </c>
      <c r="U236" t="n">
        <v>0.53</v>
      </c>
      <c r="V236" t="n">
        <v>0.83</v>
      </c>
      <c r="W236" t="n">
        <v>1.13</v>
      </c>
      <c r="X236" t="n">
        <v>0.63</v>
      </c>
      <c r="Y236" t="n">
        <v>1</v>
      </c>
      <c r="Z236" t="n">
        <v>10</v>
      </c>
    </row>
    <row r="237">
      <c r="A237" t="n">
        <v>7</v>
      </c>
      <c r="B237" t="n">
        <v>105</v>
      </c>
      <c r="C237" t="inlineStr">
        <is>
          <t xml:space="preserve">CONCLUIDO	</t>
        </is>
      </c>
      <c r="D237" t="n">
        <v>8.4686</v>
      </c>
      <c r="E237" t="n">
        <v>11.81</v>
      </c>
      <c r="F237" t="n">
        <v>8.07</v>
      </c>
      <c r="G237" t="n">
        <v>16.69</v>
      </c>
      <c r="H237" t="n">
        <v>0.24</v>
      </c>
      <c r="I237" t="n">
        <v>29</v>
      </c>
      <c r="J237" t="n">
        <v>206.78</v>
      </c>
      <c r="K237" t="n">
        <v>55.27</v>
      </c>
      <c r="L237" t="n">
        <v>2.75</v>
      </c>
      <c r="M237" t="n">
        <v>27</v>
      </c>
      <c r="N237" t="n">
        <v>43.75</v>
      </c>
      <c r="O237" t="n">
        <v>25736.42</v>
      </c>
      <c r="P237" t="n">
        <v>106.56</v>
      </c>
      <c r="Q237" t="n">
        <v>968.42</v>
      </c>
      <c r="R237" t="n">
        <v>43.55</v>
      </c>
      <c r="S237" t="n">
        <v>23.91</v>
      </c>
      <c r="T237" t="n">
        <v>8953.700000000001</v>
      </c>
      <c r="U237" t="n">
        <v>0.55</v>
      </c>
      <c r="V237" t="n">
        <v>0.84</v>
      </c>
      <c r="W237" t="n">
        <v>1.13</v>
      </c>
      <c r="X237" t="n">
        <v>0.57</v>
      </c>
      <c r="Y237" t="n">
        <v>1</v>
      </c>
      <c r="Z237" t="n">
        <v>10</v>
      </c>
    </row>
    <row r="238">
      <c r="A238" t="n">
        <v>8</v>
      </c>
      <c r="B238" t="n">
        <v>105</v>
      </c>
      <c r="C238" t="inlineStr">
        <is>
          <t xml:space="preserve">CONCLUIDO	</t>
        </is>
      </c>
      <c r="D238" t="n">
        <v>8.606299999999999</v>
      </c>
      <c r="E238" t="n">
        <v>11.62</v>
      </c>
      <c r="F238" t="n">
        <v>8</v>
      </c>
      <c r="G238" t="n">
        <v>18.46</v>
      </c>
      <c r="H238" t="n">
        <v>0.26</v>
      </c>
      <c r="I238" t="n">
        <v>26</v>
      </c>
      <c r="J238" t="n">
        <v>207.17</v>
      </c>
      <c r="K238" t="n">
        <v>55.27</v>
      </c>
      <c r="L238" t="n">
        <v>3</v>
      </c>
      <c r="M238" t="n">
        <v>24</v>
      </c>
      <c r="N238" t="n">
        <v>43.9</v>
      </c>
      <c r="O238" t="n">
        <v>25785.6</v>
      </c>
      <c r="P238" t="n">
        <v>104.42</v>
      </c>
      <c r="Q238" t="n">
        <v>968.3200000000001</v>
      </c>
      <c r="R238" t="n">
        <v>41.28</v>
      </c>
      <c r="S238" t="n">
        <v>23.91</v>
      </c>
      <c r="T238" t="n">
        <v>7833.7</v>
      </c>
      <c r="U238" t="n">
        <v>0.58</v>
      </c>
      <c r="V238" t="n">
        <v>0.85</v>
      </c>
      <c r="W238" t="n">
        <v>1.13</v>
      </c>
      <c r="X238" t="n">
        <v>0.5</v>
      </c>
      <c r="Y238" t="n">
        <v>1</v>
      </c>
      <c r="Z238" t="n">
        <v>10</v>
      </c>
    </row>
    <row r="239">
      <c r="A239" t="n">
        <v>9</v>
      </c>
      <c r="B239" t="n">
        <v>105</v>
      </c>
      <c r="C239" t="inlineStr">
        <is>
          <t xml:space="preserve">CONCLUIDO	</t>
        </is>
      </c>
      <c r="D239" t="n">
        <v>8.709300000000001</v>
      </c>
      <c r="E239" t="n">
        <v>11.48</v>
      </c>
      <c r="F239" t="n">
        <v>7.94</v>
      </c>
      <c r="G239" t="n">
        <v>19.86</v>
      </c>
      <c r="H239" t="n">
        <v>0.28</v>
      </c>
      <c r="I239" t="n">
        <v>24</v>
      </c>
      <c r="J239" t="n">
        <v>207.57</v>
      </c>
      <c r="K239" t="n">
        <v>55.27</v>
      </c>
      <c r="L239" t="n">
        <v>3.25</v>
      </c>
      <c r="M239" t="n">
        <v>22</v>
      </c>
      <c r="N239" t="n">
        <v>44.05</v>
      </c>
      <c r="O239" t="n">
        <v>25834.83</v>
      </c>
      <c r="P239" t="n">
        <v>102.78</v>
      </c>
      <c r="Q239" t="n">
        <v>968.4</v>
      </c>
      <c r="R239" t="n">
        <v>39.49</v>
      </c>
      <c r="S239" t="n">
        <v>23.91</v>
      </c>
      <c r="T239" t="n">
        <v>6952.94</v>
      </c>
      <c r="U239" t="n">
        <v>0.61</v>
      </c>
      <c r="V239" t="n">
        <v>0.85</v>
      </c>
      <c r="W239" t="n">
        <v>1.12</v>
      </c>
      <c r="X239" t="n">
        <v>0.45</v>
      </c>
      <c r="Y239" t="n">
        <v>1</v>
      </c>
      <c r="Z239" t="n">
        <v>10</v>
      </c>
    </row>
    <row r="240">
      <c r="A240" t="n">
        <v>10</v>
      </c>
      <c r="B240" t="n">
        <v>105</v>
      </c>
      <c r="C240" t="inlineStr">
        <is>
          <t xml:space="preserve">CONCLUIDO	</t>
        </is>
      </c>
      <c r="D240" t="n">
        <v>8.8048</v>
      </c>
      <c r="E240" t="n">
        <v>11.36</v>
      </c>
      <c r="F240" t="n">
        <v>7.9</v>
      </c>
      <c r="G240" t="n">
        <v>21.55</v>
      </c>
      <c r="H240" t="n">
        <v>0.3</v>
      </c>
      <c r="I240" t="n">
        <v>22</v>
      </c>
      <c r="J240" t="n">
        <v>207.97</v>
      </c>
      <c r="K240" t="n">
        <v>55.27</v>
      </c>
      <c r="L240" t="n">
        <v>3.5</v>
      </c>
      <c r="M240" t="n">
        <v>20</v>
      </c>
      <c r="N240" t="n">
        <v>44.2</v>
      </c>
      <c r="O240" t="n">
        <v>25884.1</v>
      </c>
      <c r="P240" t="n">
        <v>101</v>
      </c>
      <c r="Q240" t="n">
        <v>968.42</v>
      </c>
      <c r="R240" t="n">
        <v>38.39</v>
      </c>
      <c r="S240" t="n">
        <v>23.91</v>
      </c>
      <c r="T240" t="n">
        <v>6412.68</v>
      </c>
      <c r="U240" t="n">
        <v>0.62</v>
      </c>
      <c r="V240" t="n">
        <v>0.86</v>
      </c>
      <c r="W240" t="n">
        <v>1.11</v>
      </c>
      <c r="X240" t="n">
        <v>0.4</v>
      </c>
      <c r="Y240" t="n">
        <v>1</v>
      </c>
      <c r="Z240" t="n">
        <v>10</v>
      </c>
    </row>
    <row r="241">
      <c r="A241" t="n">
        <v>11</v>
      </c>
      <c r="B241" t="n">
        <v>105</v>
      </c>
      <c r="C241" t="inlineStr">
        <is>
          <t xml:space="preserve">CONCLUIDO	</t>
        </is>
      </c>
      <c r="D241" t="n">
        <v>8.898099999999999</v>
      </c>
      <c r="E241" t="n">
        <v>11.24</v>
      </c>
      <c r="F241" t="n">
        <v>7.86</v>
      </c>
      <c r="G241" t="n">
        <v>23.59</v>
      </c>
      <c r="H241" t="n">
        <v>0.32</v>
      </c>
      <c r="I241" t="n">
        <v>20</v>
      </c>
      <c r="J241" t="n">
        <v>208.37</v>
      </c>
      <c r="K241" t="n">
        <v>55.27</v>
      </c>
      <c r="L241" t="n">
        <v>3.75</v>
      </c>
      <c r="M241" t="n">
        <v>18</v>
      </c>
      <c r="N241" t="n">
        <v>44.35</v>
      </c>
      <c r="O241" t="n">
        <v>25933.43</v>
      </c>
      <c r="P241" t="n">
        <v>99.58</v>
      </c>
      <c r="Q241" t="n">
        <v>968.39</v>
      </c>
      <c r="R241" t="n">
        <v>37.12</v>
      </c>
      <c r="S241" t="n">
        <v>23.91</v>
      </c>
      <c r="T241" t="n">
        <v>5783.95</v>
      </c>
      <c r="U241" t="n">
        <v>0.64</v>
      </c>
      <c r="V241" t="n">
        <v>0.86</v>
      </c>
      <c r="W241" t="n">
        <v>1.11</v>
      </c>
      <c r="X241" t="n">
        <v>0.37</v>
      </c>
      <c r="Y241" t="n">
        <v>1</v>
      </c>
      <c r="Z241" t="n">
        <v>10</v>
      </c>
    </row>
    <row r="242">
      <c r="A242" t="n">
        <v>12</v>
      </c>
      <c r="B242" t="n">
        <v>105</v>
      </c>
      <c r="C242" t="inlineStr">
        <is>
          <t xml:space="preserve">CONCLUIDO	</t>
        </is>
      </c>
      <c r="D242" t="n">
        <v>8.946099999999999</v>
      </c>
      <c r="E242" t="n">
        <v>11.18</v>
      </c>
      <c r="F242" t="n">
        <v>7.84</v>
      </c>
      <c r="G242" t="n">
        <v>24.77</v>
      </c>
      <c r="H242" t="n">
        <v>0.34</v>
      </c>
      <c r="I242" t="n">
        <v>19</v>
      </c>
      <c r="J242" t="n">
        <v>208.77</v>
      </c>
      <c r="K242" t="n">
        <v>55.27</v>
      </c>
      <c r="L242" t="n">
        <v>4</v>
      </c>
      <c r="M242" t="n">
        <v>17</v>
      </c>
      <c r="N242" t="n">
        <v>44.5</v>
      </c>
      <c r="O242" t="n">
        <v>25982.82</v>
      </c>
      <c r="P242" t="n">
        <v>97.56</v>
      </c>
      <c r="Q242" t="n">
        <v>968.35</v>
      </c>
      <c r="R242" t="n">
        <v>36.39</v>
      </c>
      <c r="S242" t="n">
        <v>23.91</v>
      </c>
      <c r="T242" t="n">
        <v>5423.49</v>
      </c>
      <c r="U242" t="n">
        <v>0.66</v>
      </c>
      <c r="V242" t="n">
        <v>0.86</v>
      </c>
      <c r="W242" t="n">
        <v>1.11</v>
      </c>
      <c r="X242" t="n">
        <v>0.35</v>
      </c>
      <c r="Y242" t="n">
        <v>1</v>
      </c>
      <c r="Z242" t="n">
        <v>10</v>
      </c>
    </row>
    <row r="243">
      <c r="A243" t="n">
        <v>13</v>
      </c>
      <c r="B243" t="n">
        <v>105</v>
      </c>
      <c r="C243" t="inlineStr">
        <is>
          <t xml:space="preserve">CONCLUIDO	</t>
        </is>
      </c>
      <c r="D243" t="n">
        <v>9.0489</v>
      </c>
      <c r="E243" t="n">
        <v>11.05</v>
      </c>
      <c r="F243" t="n">
        <v>7.8</v>
      </c>
      <c r="G243" t="n">
        <v>27.52</v>
      </c>
      <c r="H243" t="n">
        <v>0.36</v>
      </c>
      <c r="I243" t="n">
        <v>17</v>
      </c>
      <c r="J243" t="n">
        <v>209.17</v>
      </c>
      <c r="K243" t="n">
        <v>55.27</v>
      </c>
      <c r="L243" t="n">
        <v>4.25</v>
      </c>
      <c r="M243" t="n">
        <v>15</v>
      </c>
      <c r="N243" t="n">
        <v>44.65</v>
      </c>
      <c r="O243" t="n">
        <v>26032.25</v>
      </c>
      <c r="P243" t="n">
        <v>95.08</v>
      </c>
      <c r="Q243" t="n">
        <v>968.36</v>
      </c>
      <c r="R243" t="n">
        <v>34.93</v>
      </c>
      <c r="S243" t="n">
        <v>23.91</v>
      </c>
      <c r="T243" t="n">
        <v>4704.68</v>
      </c>
      <c r="U243" t="n">
        <v>0.68</v>
      </c>
      <c r="V243" t="n">
        <v>0.87</v>
      </c>
      <c r="W243" t="n">
        <v>1.11</v>
      </c>
      <c r="X243" t="n">
        <v>0.3</v>
      </c>
      <c r="Y243" t="n">
        <v>1</v>
      </c>
      <c r="Z243" t="n">
        <v>10</v>
      </c>
    </row>
    <row r="244">
      <c r="A244" t="n">
        <v>14</v>
      </c>
      <c r="B244" t="n">
        <v>105</v>
      </c>
      <c r="C244" t="inlineStr">
        <is>
          <t xml:space="preserve">CONCLUIDO	</t>
        </is>
      </c>
      <c r="D244" t="n">
        <v>9.026899999999999</v>
      </c>
      <c r="E244" t="n">
        <v>11.08</v>
      </c>
      <c r="F244" t="n">
        <v>7.82</v>
      </c>
      <c r="G244" t="n">
        <v>27.61</v>
      </c>
      <c r="H244" t="n">
        <v>0.38</v>
      </c>
      <c r="I244" t="n">
        <v>17</v>
      </c>
      <c r="J244" t="n">
        <v>209.58</v>
      </c>
      <c r="K244" t="n">
        <v>55.27</v>
      </c>
      <c r="L244" t="n">
        <v>4.5</v>
      </c>
      <c r="M244" t="n">
        <v>15</v>
      </c>
      <c r="N244" t="n">
        <v>44.8</v>
      </c>
      <c r="O244" t="n">
        <v>26081.73</v>
      </c>
      <c r="P244" t="n">
        <v>95.37</v>
      </c>
      <c r="Q244" t="n">
        <v>968.36</v>
      </c>
      <c r="R244" t="n">
        <v>35.84</v>
      </c>
      <c r="S244" t="n">
        <v>23.91</v>
      </c>
      <c r="T244" t="n">
        <v>5159.14</v>
      </c>
      <c r="U244" t="n">
        <v>0.67</v>
      </c>
      <c r="V244" t="n">
        <v>0.86</v>
      </c>
      <c r="W244" t="n">
        <v>1.11</v>
      </c>
      <c r="X244" t="n">
        <v>0.33</v>
      </c>
      <c r="Y244" t="n">
        <v>1</v>
      </c>
      <c r="Z244" t="n">
        <v>10</v>
      </c>
    </row>
    <row r="245">
      <c r="A245" t="n">
        <v>15</v>
      </c>
      <c r="B245" t="n">
        <v>105</v>
      </c>
      <c r="C245" t="inlineStr">
        <is>
          <t xml:space="preserve">CONCLUIDO	</t>
        </is>
      </c>
      <c r="D245" t="n">
        <v>9.130800000000001</v>
      </c>
      <c r="E245" t="n">
        <v>10.95</v>
      </c>
      <c r="F245" t="n">
        <v>7.78</v>
      </c>
      <c r="G245" t="n">
        <v>31.12</v>
      </c>
      <c r="H245" t="n">
        <v>0.4</v>
      </c>
      <c r="I245" t="n">
        <v>15</v>
      </c>
      <c r="J245" t="n">
        <v>209.98</v>
      </c>
      <c r="K245" t="n">
        <v>55.27</v>
      </c>
      <c r="L245" t="n">
        <v>4.75</v>
      </c>
      <c r="M245" t="n">
        <v>13</v>
      </c>
      <c r="N245" t="n">
        <v>44.95</v>
      </c>
      <c r="O245" t="n">
        <v>26131.27</v>
      </c>
      <c r="P245" t="n">
        <v>92.7</v>
      </c>
      <c r="Q245" t="n">
        <v>968.4</v>
      </c>
      <c r="R245" t="n">
        <v>34.45</v>
      </c>
      <c r="S245" t="n">
        <v>23.91</v>
      </c>
      <c r="T245" t="n">
        <v>4476.41</v>
      </c>
      <c r="U245" t="n">
        <v>0.6899999999999999</v>
      </c>
      <c r="V245" t="n">
        <v>0.87</v>
      </c>
      <c r="W245" t="n">
        <v>1.1</v>
      </c>
      <c r="X245" t="n">
        <v>0.28</v>
      </c>
      <c r="Y245" t="n">
        <v>1</v>
      </c>
      <c r="Z245" t="n">
        <v>10</v>
      </c>
    </row>
    <row r="246">
      <c r="A246" t="n">
        <v>16</v>
      </c>
      <c r="B246" t="n">
        <v>105</v>
      </c>
      <c r="C246" t="inlineStr">
        <is>
          <t xml:space="preserve">CONCLUIDO	</t>
        </is>
      </c>
      <c r="D246" t="n">
        <v>9.1373</v>
      </c>
      <c r="E246" t="n">
        <v>10.94</v>
      </c>
      <c r="F246" t="n">
        <v>7.77</v>
      </c>
      <c r="G246" t="n">
        <v>31.08</v>
      </c>
      <c r="H246" t="n">
        <v>0.42</v>
      </c>
      <c r="I246" t="n">
        <v>15</v>
      </c>
      <c r="J246" t="n">
        <v>210.38</v>
      </c>
      <c r="K246" t="n">
        <v>55.27</v>
      </c>
      <c r="L246" t="n">
        <v>5</v>
      </c>
      <c r="M246" t="n">
        <v>13</v>
      </c>
      <c r="N246" t="n">
        <v>45.11</v>
      </c>
      <c r="O246" t="n">
        <v>26180.86</v>
      </c>
      <c r="P246" t="n">
        <v>91.97</v>
      </c>
      <c r="Q246" t="n">
        <v>968.36</v>
      </c>
      <c r="R246" t="n">
        <v>34.21</v>
      </c>
      <c r="S246" t="n">
        <v>23.91</v>
      </c>
      <c r="T246" t="n">
        <v>4354.45</v>
      </c>
      <c r="U246" t="n">
        <v>0.7</v>
      </c>
      <c r="V246" t="n">
        <v>0.87</v>
      </c>
      <c r="W246" t="n">
        <v>1.1</v>
      </c>
      <c r="X246" t="n">
        <v>0.27</v>
      </c>
      <c r="Y246" t="n">
        <v>1</v>
      </c>
      <c r="Z246" t="n">
        <v>10</v>
      </c>
    </row>
    <row r="247">
      <c r="A247" t="n">
        <v>17</v>
      </c>
      <c r="B247" t="n">
        <v>105</v>
      </c>
      <c r="C247" t="inlineStr">
        <is>
          <t xml:space="preserve">CONCLUIDO	</t>
        </is>
      </c>
      <c r="D247" t="n">
        <v>9.1919</v>
      </c>
      <c r="E247" t="n">
        <v>10.88</v>
      </c>
      <c r="F247" t="n">
        <v>7.75</v>
      </c>
      <c r="G247" t="n">
        <v>33.2</v>
      </c>
      <c r="H247" t="n">
        <v>0.44</v>
      </c>
      <c r="I247" t="n">
        <v>14</v>
      </c>
      <c r="J247" t="n">
        <v>210.78</v>
      </c>
      <c r="K247" t="n">
        <v>55.27</v>
      </c>
      <c r="L247" t="n">
        <v>5.25</v>
      </c>
      <c r="M247" t="n">
        <v>12</v>
      </c>
      <c r="N247" t="n">
        <v>45.26</v>
      </c>
      <c r="O247" t="n">
        <v>26230.5</v>
      </c>
      <c r="P247" t="n">
        <v>90.84</v>
      </c>
      <c r="Q247" t="n">
        <v>968.36</v>
      </c>
      <c r="R247" t="n">
        <v>33.36</v>
      </c>
      <c r="S247" t="n">
        <v>23.91</v>
      </c>
      <c r="T247" t="n">
        <v>3935.28</v>
      </c>
      <c r="U247" t="n">
        <v>0.72</v>
      </c>
      <c r="V247" t="n">
        <v>0.87</v>
      </c>
      <c r="W247" t="n">
        <v>1.1</v>
      </c>
      <c r="X247" t="n">
        <v>0.25</v>
      </c>
      <c r="Y247" t="n">
        <v>1</v>
      </c>
      <c r="Z247" t="n">
        <v>10</v>
      </c>
    </row>
    <row r="248">
      <c r="A248" t="n">
        <v>18</v>
      </c>
      <c r="B248" t="n">
        <v>105</v>
      </c>
      <c r="C248" t="inlineStr">
        <is>
          <t xml:space="preserve">CONCLUIDO	</t>
        </is>
      </c>
      <c r="D248" t="n">
        <v>9.2324</v>
      </c>
      <c r="E248" t="n">
        <v>10.83</v>
      </c>
      <c r="F248" t="n">
        <v>7.74</v>
      </c>
      <c r="G248" t="n">
        <v>35.72</v>
      </c>
      <c r="H248" t="n">
        <v>0.46</v>
      </c>
      <c r="I248" t="n">
        <v>13</v>
      </c>
      <c r="J248" t="n">
        <v>211.18</v>
      </c>
      <c r="K248" t="n">
        <v>55.27</v>
      </c>
      <c r="L248" t="n">
        <v>5.5</v>
      </c>
      <c r="M248" t="n">
        <v>11</v>
      </c>
      <c r="N248" t="n">
        <v>45.41</v>
      </c>
      <c r="O248" t="n">
        <v>26280.2</v>
      </c>
      <c r="P248" t="n">
        <v>89.66</v>
      </c>
      <c r="Q248" t="n">
        <v>968.38</v>
      </c>
      <c r="R248" t="n">
        <v>33.31</v>
      </c>
      <c r="S248" t="n">
        <v>23.91</v>
      </c>
      <c r="T248" t="n">
        <v>3917.79</v>
      </c>
      <c r="U248" t="n">
        <v>0.72</v>
      </c>
      <c r="V248" t="n">
        <v>0.87</v>
      </c>
      <c r="W248" t="n">
        <v>1.1</v>
      </c>
      <c r="X248" t="n">
        <v>0.24</v>
      </c>
      <c r="Y248" t="n">
        <v>1</v>
      </c>
      <c r="Z248" t="n">
        <v>10</v>
      </c>
    </row>
    <row r="249">
      <c r="A249" t="n">
        <v>19</v>
      </c>
      <c r="B249" t="n">
        <v>105</v>
      </c>
      <c r="C249" t="inlineStr">
        <is>
          <t xml:space="preserve">CONCLUIDO	</t>
        </is>
      </c>
      <c r="D249" t="n">
        <v>9.292</v>
      </c>
      <c r="E249" t="n">
        <v>10.76</v>
      </c>
      <c r="F249" t="n">
        <v>7.71</v>
      </c>
      <c r="G249" t="n">
        <v>38.55</v>
      </c>
      <c r="H249" t="n">
        <v>0.48</v>
      </c>
      <c r="I249" t="n">
        <v>12</v>
      </c>
      <c r="J249" t="n">
        <v>211.59</v>
      </c>
      <c r="K249" t="n">
        <v>55.27</v>
      </c>
      <c r="L249" t="n">
        <v>5.75</v>
      </c>
      <c r="M249" t="n">
        <v>10</v>
      </c>
      <c r="N249" t="n">
        <v>45.57</v>
      </c>
      <c r="O249" t="n">
        <v>26329.94</v>
      </c>
      <c r="P249" t="n">
        <v>87.18000000000001</v>
      </c>
      <c r="Q249" t="n">
        <v>968.39</v>
      </c>
      <c r="R249" t="n">
        <v>32.38</v>
      </c>
      <c r="S249" t="n">
        <v>23.91</v>
      </c>
      <c r="T249" t="n">
        <v>3457.08</v>
      </c>
      <c r="U249" t="n">
        <v>0.74</v>
      </c>
      <c r="V249" t="n">
        <v>0.88</v>
      </c>
      <c r="W249" t="n">
        <v>1.1</v>
      </c>
      <c r="X249" t="n">
        <v>0.21</v>
      </c>
      <c r="Y249" t="n">
        <v>1</v>
      </c>
      <c r="Z249" t="n">
        <v>10</v>
      </c>
    </row>
    <row r="250">
      <c r="A250" t="n">
        <v>20</v>
      </c>
      <c r="B250" t="n">
        <v>105</v>
      </c>
      <c r="C250" t="inlineStr">
        <is>
          <t xml:space="preserve">CONCLUIDO	</t>
        </is>
      </c>
      <c r="D250" t="n">
        <v>9.2889</v>
      </c>
      <c r="E250" t="n">
        <v>10.77</v>
      </c>
      <c r="F250" t="n">
        <v>7.71</v>
      </c>
      <c r="G250" t="n">
        <v>38.57</v>
      </c>
      <c r="H250" t="n">
        <v>0.5</v>
      </c>
      <c r="I250" t="n">
        <v>12</v>
      </c>
      <c r="J250" t="n">
        <v>211.99</v>
      </c>
      <c r="K250" t="n">
        <v>55.27</v>
      </c>
      <c r="L250" t="n">
        <v>6</v>
      </c>
      <c r="M250" t="n">
        <v>8</v>
      </c>
      <c r="N250" t="n">
        <v>45.72</v>
      </c>
      <c r="O250" t="n">
        <v>26379.74</v>
      </c>
      <c r="P250" t="n">
        <v>86.02</v>
      </c>
      <c r="Q250" t="n">
        <v>968.3200000000001</v>
      </c>
      <c r="R250" t="n">
        <v>32.38</v>
      </c>
      <c r="S250" t="n">
        <v>23.91</v>
      </c>
      <c r="T250" t="n">
        <v>3458.22</v>
      </c>
      <c r="U250" t="n">
        <v>0.74</v>
      </c>
      <c r="V250" t="n">
        <v>0.88</v>
      </c>
      <c r="W250" t="n">
        <v>1.1</v>
      </c>
      <c r="X250" t="n">
        <v>0.22</v>
      </c>
      <c r="Y250" t="n">
        <v>1</v>
      </c>
      <c r="Z250" t="n">
        <v>10</v>
      </c>
    </row>
    <row r="251">
      <c r="A251" t="n">
        <v>21</v>
      </c>
      <c r="B251" t="n">
        <v>105</v>
      </c>
      <c r="C251" t="inlineStr">
        <is>
          <t xml:space="preserve">CONCLUIDO	</t>
        </is>
      </c>
      <c r="D251" t="n">
        <v>9.336600000000001</v>
      </c>
      <c r="E251" t="n">
        <v>10.71</v>
      </c>
      <c r="F251" t="n">
        <v>7.7</v>
      </c>
      <c r="G251" t="n">
        <v>42</v>
      </c>
      <c r="H251" t="n">
        <v>0.52</v>
      </c>
      <c r="I251" t="n">
        <v>11</v>
      </c>
      <c r="J251" t="n">
        <v>212.4</v>
      </c>
      <c r="K251" t="n">
        <v>55.27</v>
      </c>
      <c r="L251" t="n">
        <v>6.25</v>
      </c>
      <c r="M251" t="n">
        <v>4</v>
      </c>
      <c r="N251" t="n">
        <v>45.87</v>
      </c>
      <c r="O251" t="n">
        <v>26429.59</v>
      </c>
      <c r="P251" t="n">
        <v>84.40000000000001</v>
      </c>
      <c r="Q251" t="n">
        <v>968.39</v>
      </c>
      <c r="R251" t="n">
        <v>31.84</v>
      </c>
      <c r="S251" t="n">
        <v>23.91</v>
      </c>
      <c r="T251" t="n">
        <v>3188.52</v>
      </c>
      <c r="U251" t="n">
        <v>0.75</v>
      </c>
      <c r="V251" t="n">
        <v>0.88</v>
      </c>
      <c r="W251" t="n">
        <v>1.1</v>
      </c>
      <c r="X251" t="n">
        <v>0.2</v>
      </c>
      <c r="Y251" t="n">
        <v>1</v>
      </c>
      <c r="Z251" t="n">
        <v>10</v>
      </c>
    </row>
    <row r="252">
      <c r="A252" t="n">
        <v>22</v>
      </c>
      <c r="B252" t="n">
        <v>105</v>
      </c>
      <c r="C252" t="inlineStr">
        <is>
          <t xml:space="preserve">CONCLUIDO	</t>
        </is>
      </c>
      <c r="D252" t="n">
        <v>9.3325</v>
      </c>
      <c r="E252" t="n">
        <v>10.72</v>
      </c>
      <c r="F252" t="n">
        <v>7.7</v>
      </c>
      <c r="G252" t="n">
        <v>42.02</v>
      </c>
      <c r="H252" t="n">
        <v>0.54</v>
      </c>
      <c r="I252" t="n">
        <v>11</v>
      </c>
      <c r="J252" t="n">
        <v>212.8</v>
      </c>
      <c r="K252" t="n">
        <v>55.27</v>
      </c>
      <c r="L252" t="n">
        <v>6.5</v>
      </c>
      <c r="M252" t="n">
        <v>2</v>
      </c>
      <c r="N252" t="n">
        <v>46.03</v>
      </c>
      <c r="O252" t="n">
        <v>26479.5</v>
      </c>
      <c r="P252" t="n">
        <v>84.31999999999999</v>
      </c>
      <c r="Q252" t="n">
        <v>968.36</v>
      </c>
      <c r="R252" t="n">
        <v>31.99</v>
      </c>
      <c r="S252" t="n">
        <v>23.91</v>
      </c>
      <c r="T252" t="n">
        <v>3265.85</v>
      </c>
      <c r="U252" t="n">
        <v>0.75</v>
      </c>
      <c r="V252" t="n">
        <v>0.88</v>
      </c>
      <c r="W252" t="n">
        <v>1.1</v>
      </c>
      <c r="X252" t="n">
        <v>0.21</v>
      </c>
      <c r="Y252" t="n">
        <v>1</v>
      </c>
      <c r="Z252" t="n">
        <v>10</v>
      </c>
    </row>
    <row r="253">
      <c r="A253" t="n">
        <v>23</v>
      </c>
      <c r="B253" t="n">
        <v>105</v>
      </c>
      <c r="C253" t="inlineStr">
        <is>
          <t xml:space="preserve">CONCLUIDO	</t>
        </is>
      </c>
      <c r="D253" t="n">
        <v>9.332000000000001</v>
      </c>
      <c r="E253" t="n">
        <v>10.72</v>
      </c>
      <c r="F253" t="n">
        <v>7.71</v>
      </c>
      <c r="G253" t="n">
        <v>42.03</v>
      </c>
      <c r="H253" t="n">
        <v>0.5600000000000001</v>
      </c>
      <c r="I253" t="n">
        <v>11</v>
      </c>
      <c r="J253" t="n">
        <v>213.21</v>
      </c>
      <c r="K253" t="n">
        <v>55.27</v>
      </c>
      <c r="L253" t="n">
        <v>6.75</v>
      </c>
      <c r="M253" t="n">
        <v>2</v>
      </c>
      <c r="N253" t="n">
        <v>46.18</v>
      </c>
      <c r="O253" t="n">
        <v>26529.46</v>
      </c>
      <c r="P253" t="n">
        <v>84.29000000000001</v>
      </c>
      <c r="Q253" t="n">
        <v>968.37</v>
      </c>
      <c r="R253" t="n">
        <v>31.99</v>
      </c>
      <c r="S253" t="n">
        <v>23.91</v>
      </c>
      <c r="T253" t="n">
        <v>3266.19</v>
      </c>
      <c r="U253" t="n">
        <v>0.75</v>
      </c>
      <c r="V253" t="n">
        <v>0.88</v>
      </c>
      <c r="W253" t="n">
        <v>1.1</v>
      </c>
      <c r="X253" t="n">
        <v>0.21</v>
      </c>
      <c r="Y253" t="n">
        <v>1</v>
      </c>
      <c r="Z253" t="n">
        <v>10</v>
      </c>
    </row>
    <row r="254">
      <c r="A254" t="n">
        <v>24</v>
      </c>
      <c r="B254" t="n">
        <v>105</v>
      </c>
      <c r="C254" t="inlineStr">
        <is>
          <t xml:space="preserve">CONCLUIDO	</t>
        </is>
      </c>
      <c r="D254" t="n">
        <v>9.330500000000001</v>
      </c>
      <c r="E254" t="n">
        <v>10.72</v>
      </c>
      <c r="F254" t="n">
        <v>7.71</v>
      </c>
      <c r="G254" t="n">
        <v>42.04</v>
      </c>
      <c r="H254" t="n">
        <v>0.58</v>
      </c>
      <c r="I254" t="n">
        <v>11</v>
      </c>
      <c r="J254" t="n">
        <v>213.61</v>
      </c>
      <c r="K254" t="n">
        <v>55.27</v>
      </c>
      <c r="L254" t="n">
        <v>7</v>
      </c>
      <c r="M254" t="n">
        <v>1</v>
      </c>
      <c r="N254" t="n">
        <v>46.34</v>
      </c>
      <c r="O254" t="n">
        <v>26579.47</v>
      </c>
      <c r="P254" t="n">
        <v>84.27</v>
      </c>
      <c r="Q254" t="n">
        <v>968.36</v>
      </c>
      <c r="R254" t="n">
        <v>32.06</v>
      </c>
      <c r="S254" t="n">
        <v>23.91</v>
      </c>
      <c r="T254" t="n">
        <v>3299.8</v>
      </c>
      <c r="U254" t="n">
        <v>0.75</v>
      </c>
      <c r="V254" t="n">
        <v>0.88</v>
      </c>
      <c r="W254" t="n">
        <v>1.1</v>
      </c>
      <c r="X254" t="n">
        <v>0.21</v>
      </c>
      <c r="Y254" t="n">
        <v>1</v>
      </c>
      <c r="Z254" t="n">
        <v>10</v>
      </c>
    </row>
    <row r="255">
      <c r="A255" t="n">
        <v>25</v>
      </c>
      <c r="B255" t="n">
        <v>105</v>
      </c>
      <c r="C255" t="inlineStr">
        <is>
          <t xml:space="preserve">CONCLUIDO	</t>
        </is>
      </c>
      <c r="D255" t="n">
        <v>9.329800000000001</v>
      </c>
      <c r="E255" t="n">
        <v>10.72</v>
      </c>
      <c r="F255" t="n">
        <v>7.71</v>
      </c>
      <c r="G255" t="n">
        <v>42.04</v>
      </c>
      <c r="H255" t="n">
        <v>0.6</v>
      </c>
      <c r="I255" t="n">
        <v>11</v>
      </c>
      <c r="J255" t="n">
        <v>214.02</v>
      </c>
      <c r="K255" t="n">
        <v>55.27</v>
      </c>
      <c r="L255" t="n">
        <v>7.25</v>
      </c>
      <c r="M255" t="n">
        <v>0</v>
      </c>
      <c r="N255" t="n">
        <v>46.49</v>
      </c>
      <c r="O255" t="n">
        <v>26629.54</v>
      </c>
      <c r="P255" t="n">
        <v>84.31</v>
      </c>
      <c r="Q255" t="n">
        <v>968.36</v>
      </c>
      <c r="R255" t="n">
        <v>32.01</v>
      </c>
      <c r="S255" t="n">
        <v>23.91</v>
      </c>
      <c r="T255" t="n">
        <v>3274.03</v>
      </c>
      <c r="U255" t="n">
        <v>0.75</v>
      </c>
      <c r="V255" t="n">
        <v>0.88</v>
      </c>
      <c r="W255" t="n">
        <v>1.11</v>
      </c>
      <c r="X255" t="n">
        <v>0.21</v>
      </c>
      <c r="Y255" t="n">
        <v>1</v>
      </c>
      <c r="Z255" t="n">
        <v>10</v>
      </c>
    </row>
    <row r="256">
      <c r="A256" t="n">
        <v>0</v>
      </c>
      <c r="B256" t="n">
        <v>60</v>
      </c>
      <c r="C256" t="inlineStr">
        <is>
          <t xml:space="preserve">CONCLUIDO	</t>
        </is>
      </c>
      <c r="D256" t="n">
        <v>8.0009</v>
      </c>
      <c r="E256" t="n">
        <v>12.5</v>
      </c>
      <c r="F256" t="n">
        <v>8.76</v>
      </c>
      <c r="G256" t="n">
        <v>8.34</v>
      </c>
      <c r="H256" t="n">
        <v>0.14</v>
      </c>
      <c r="I256" t="n">
        <v>63</v>
      </c>
      <c r="J256" t="n">
        <v>124.63</v>
      </c>
      <c r="K256" t="n">
        <v>45</v>
      </c>
      <c r="L256" t="n">
        <v>1</v>
      </c>
      <c r="M256" t="n">
        <v>61</v>
      </c>
      <c r="N256" t="n">
        <v>18.64</v>
      </c>
      <c r="O256" t="n">
        <v>15605.44</v>
      </c>
      <c r="P256" t="n">
        <v>86.28</v>
      </c>
      <c r="Q256" t="n">
        <v>968.49</v>
      </c>
      <c r="R256" t="n">
        <v>65.04000000000001</v>
      </c>
      <c r="S256" t="n">
        <v>23.91</v>
      </c>
      <c r="T256" t="n">
        <v>19530.95</v>
      </c>
      <c r="U256" t="n">
        <v>0.37</v>
      </c>
      <c r="V256" t="n">
        <v>0.77</v>
      </c>
      <c r="W256" t="n">
        <v>1.18</v>
      </c>
      <c r="X256" t="n">
        <v>1.26</v>
      </c>
      <c r="Y256" t="n">
        <v>1</v>
      </c>
      <c r="Z256" t="n">
        <v>10</v>
      </c>
    </row>
    <row r="257">
      <c r="A257" t="n">
        <v>1</v>
      </c>
      <c r="B257" t="n">
        <v>60</v>
      </c>
      <c r="C257" t="inlineStr">
        <is>
          <t xml:space="preserve">CONCLUIDO	</t>
        </is>
      </c>
      <c r="D257" t="n">
        <v>8.466200000000001</v>
      </c>
      <c r="E257" t="n">
        <v>11.81</v>
      </c>
      <c r="F257" t="n">
        <v>8.449999999999999</v>
      </c>
      <c r="G257" t="n">
        <v>10.57</v>
      </c>
      <c r="H257" t="n">
        <v>0.18</v>
      </c>
      <c r="I257" t="n">
        <v>48</v>
      </c>
      <c r="J257" t="n">
        <v>124.96</v>
      </c>
      <c r="K257" t="n">
        <v>45</v>
      </c>
      <c r="L257" t="n">
        <v>1.25</v>
      </c>
      <c r="M257" t="n">
        <v>46</v>
      </c>
      <c r="N257" t="n">
        <v>18.71</v>
      </c>
      <c r="O257" t="n">
        <v>15645.96</v>
      </c>
      <c r="P257" t="n">
        <v>81.56999999999999</v>
      </c>
      <c r="Q257" t="n">
        <v>968.5</v>
      </c>
      <c r="R257" t="n">
        <v>55.13</v>
      </c>
      <c r="S257" t="n">
        <v>23.91</v>
      </c>
      <c r="T257" t="n">
        <v>14651.61</v>
      </c>
      <c r="U257" t="n">
        <v>0.43</v>
      </c>
      <c r="V257" t="n">
        <v>0.8</v>
      </c>
      <c r="W257" t="n">
        <v>1.17</v>
      </c>
      <c r="X257" t="n">
        <v>0.96</v>
      </c>
      <c r="Y257" t="n">
        <v>1</v>
      </c>
      <c r="Z257" t="n">
        <v>10</v>
      </c>
    </row>
    <row r="258">
      <c r="A258" t="n">
        <v>2</v>
      </c>
      <c r="B258" t="n">
        <v>60</v>
      </c>
      <c r="C258" t="inlineStr">
        <is>
          <t xml:space="preserve">CONCLUIDO	</t>
        </is>
      </c>
      <c r="D258" t="n">
        <v>8.827400000000001</v>
      </c>
      <c r="E258" t="n">
        <v>11.33</v>
      </c>
      <c r="F258" t="n">
        <v>8.220000000000001</v>
      </c>
      <c r="G258" t="n">
        <v>12.99</v>
      </c>
      <c r="H258" t="n">
        <v>0.21</v>
      </c>
      <c r="I258" t="n">
        <v>38</v>
      </c>
      <c r="J258" t="n">
        <v>125.29</v>
      </c>
      <c r="K258" t="n">
        <v>45</v>
      </c>
      <c r="L258" t="n">
        <v>1.5</v>
      </c>
      <c r="M258" t="n">
        <v>36</v>
      </c>
      <c r="N258" t="n">
        <v>18.79</v>
      </c>
      <c r="O258" t="n">
        <v>15686.51</v>
      </c>
      <c r="P258" t="n">
        <v>77.43000000000001</v>
      </c>
      <c r="Q258" t="n">
        <v>968.47</v>
      </c>
      <c r="R258" t="n">
        <v>48.3</v>
      </c>
      <c r="S258" t="n">
        <v>23.91</v>
      </c>
      <c r="T258" t="n">
        <v>11283.88</v>
      </c>
      <c r="U258" t="n">
        <v>0.5</v>
      </c>
      <c r="V258" t="n">
        <v>0.82</v>
      </c>
      <c r="W258" t="n">
        <v>1.14</v>
      </c>
      <c r="X258" t="n">
        <v>0.73</v>
      </c>
      <c r="Y258" t="n">
        <v>1</v>
      </c>
      <c r="Z258" t="n">
        <v>10</v>
      </c>
    </row>
    <row r="259">
      <c r="A259" t="n">
        <v>3</v>
      </c>
      <c r="B259" t="n">
        <v>60</v>
      </c>
      <c r="C259" t="inlineStr">
        <is>
          <t xml:space="preserve">CONCLUIDO	</t>
        </is>
      </c>
      <c r="D259" t="n">
        <v>9.026899999999999</v>
      </c>
      <c r="E259" t="n">
        <v>11.08</v>
      </c>
      <c r="F259" t="n">
        <v>8.130000000000001</v>
      </c>
      <c r="G259" t="n">
        <v>15.24</v>
      </c>
      <c r="H259" t="n">
        <v>0.25</v>
      </c>
      <c r="I259" t="n">
        <v>32</v>
      </c>
      <c r="J259" t="n">
        <v>125.62</v>
      </c>
      <c r="K259" t="n">
        <v>45</v>
      </c>
      <c r="L259" t="n">
        <v>1.75</v>
      </c>
      <c r="M259" t="n">
        <v>30</v>
      </c>
      <c r="N259" t="n">
        <v>18.87</v>
      </c>
      <c r="O259" t="n">
        <v>15727.09</v>
      </c>
      <c r="P259" t="n">
        <v>74.53</v>
      </c>
      <c r="Q259" t="n">
        <v>968.39</v>
      </c>
      <c r="R259" t="n">
        <v>45.42</v>
      </c>
      <c r="S259" t="n">
        <v>23.91</v>
      </c>
      <c r="T259" t="n">
        <v>9876.4</v>
      </c>
      <c r="U259" t="n">
        <v>0.53</v>
      </c>
      <c r="V259" t="n">
        <v>0.83</v>
      </c>
      <c r="W259" t="n">
        <v>1.13</v>
      </c>
      <c r="X259" t="n">
        <v>0.63</v>
      </c>
      <c r="Y259" t="n">
        <v>1</v>
      </c>
      <c r="Z259" t="n">
        <v>10</v>
      </c>
    </row>
    <row r="260">
      <c r="A260" t="n">
        <v>4</v>
      </c>
      <c r="B260" t="n">
        <v>60</v>
      </c>
      <c r="C260" t="inlineStr">
        <is>
          <t xml:space="preserve">CONCLUIDO	</t>
        </is>
      </c>
      <c r="D260" t="n">
        <v>9.2334</v>
      </c>
      <c r="E260" t="n">
        <v>10.83</v>
      </c>
      <c r="F260" t="n">
        <v>8.01</v>
      </c>
      <c r="G260" t="n">
        <v>17.8</v>
      </c>
      <c r="H260" t="n">
        <v>0.28</v>
      </c>
      <c r="I260" t="n">
        <v>27</v>
      </c>
      <c r="J260" t="n">
        <v>125.95</v>
      </c>
      <c r="K260" t="n">
        <v>45</v>
      </c>
      <c r="L260" t="n">
        <v>2</v>
      </c>
      <c r="M260" t="n">
        <v>25</v>
      </c>
      <c r="N260" t="n">
        <v>18.95</v>
      </c>
      <c r="O260" t="n">
        <v>15767.7</v>
      </c>
      <c r="P260" t="n">
        <v>71.27</v>
      </c>
      <c r="Q260" t="n">
        <v>968.37</v>
      </c>
      <c r="R260" t="n">
        <v>41.36</v>
      </c>
      <c r="S260" t="n">
        <v>23.91</v>
      </c>
      <c r="T260" t="n">
        <v>7868.53</v>
      </c>
      <c r="U260" t="n">
        <v>0.58</v>
      </c>
      <c r="V260" t="n">
        <v>0.84</v>
      </c>
      <c r="W260" t="n">
        <v>1.13</v>
      </c>
      <c r="X260" t="n">
        <v>0.51</v>
      </c>
      <c r="Y260" t="n">
        <v>1</v>
      </c>
      <c r="Z260" t="n">
        <v>10</v>
      </c>
    </row>
    <row r="261">
      <c r="A261" t="n">
        <v>5</v>
      </c>
      <c r="B261" t="n">
        <v>60</v>
      </c>
      <c r="C261" t="inlineStr">
        <is>
          <t xml:space="preserve">CONCLUIDO	</t>
        </is>
      </c>
      <c r="D261" t="n">
        <v>9.387700000000001</v>
      </c>
      <c r="E261" t="n">
        <v>10.65</v>
      </c>
      <c r="F261" t="n">
        <v>7.93</v>
      </c>
      <c r="G261" t="n">
        <v>20.69</v>
      </c>
      <c r="H261" t="n">
        <v>0.31</v>
      </c>
      <c r="I261" t="n">
        <v>23</v>
      </c>
      <c r="J261" t="n">
        <v>126.28</v>
      </c>
      <c r="K261" t="n">
        <v>45</v>
      </c>
      <c r="L261" t="n">
        <v>2.25</v>
      </c>
      <c r="M261" t="n">
        <v>21</v>
      </c>
      <c r="N261" t="n">
        <v>19.03</v>
      </c>
      <c r="O261" t="n">
        <v>15808.34</v>
      </c>
      <c r="P261" t="n">
        <v>68.33</v>
      </c>
      <c r="Q261" t="n">
        <v>968.39</v>
      </c>
      <c r="R261" t="n">
        <v>39.1</v>
      </c>
      <c r="S261" t="n">
        <v>23.91</v>
      </c>
      <c r="T261" t="n">
        <v>6759.24</v>
      </c>
      <c r="U261" t="n">
        <v>0.61</v>
      </c>
      <c r="V261" t="n">
        <v>0.85</v>
      </c>
      <c r="W261" t="n">
        <v>1.12</v>
      </c>
      <c r="X261" t="n">
        <v>0.44</v>
      </c>
      <c r="Y261" t="n">
        <v>1</v>
      </c>
      <c r="Z261" t="n">
        <v>10</v>
      </c>
    </row>
    <row r="262">
      <c r="A262" t="n">
        <v>6</v>
      </c>
      <c r="B262" t="n">
        <v>60</v>
      </c>
      <c r="C262" t="inlineStr">
        <is>
          <t xml:space="preserve">CONCLUIDO	</t>
        </is>
      </c>
      <c r="D262" t="n">
        <v>9.498900000000001</v>
      </c>
      <c r="E262" t="n">
        <v>10.53</v>
      </c>
      <c r="F262" t="n">
        <v>7.88</v>
      </c>
      <c r="G262" t="n">
        <v>23.65</v>
      </c>
      <c r="H262" t="n">
        <v>0.35</v>
      </c>
      <c r="I262" t="n">
        <v>20</v>
      </c>
      <c r="J262" t="n">
        <v>126.61</v>
      </c>
      <c r="K262" t="n">
        <v>45</v>
      </c>
      <c r="L262" t="n">
        <v>2.5</v>
      </c>
      <c r="M262" t="n">
        <v>17</v>
      </c>
      <c r="N262" t="n">
        <v>19.11</v>
      </c>
      <c r="O262" t="n">
        <v>15849</v>
      </c>
      <c r="P262" t="n">
        <v>66.04000000000001</v>
      </c>
      <c r="Q262" t="n">
        <v>968.3200000000001</v>
      </c>
      <c r="R262" t="n">
        <v>37.56</v>
      </c>
      <c r="S262" t="n">
        <v>23.91</v>
      </c>
      <c r="T262" t="n">
        <v>6007.98</v>
      </c>
      <c r="U262" t="n">
        <v>0.64</v>
      </c>
      <c r="V262" t="n">
        <v>0.86</v>
      </c>
      <c r="W262" t="n">
        <v>1.12</v>
      </c>
      <c r="X262" t="n">
        <v>0.39</v>
      </c>
      <c r="Y262" t="n">
        <v>1</v>
      </c>
      <c r="Z262" t="n">
        <v>10</v>
      </c>
    </row>
    <row r="263">
      <c r="A263" t="n">
        <v>7</v>
      </c>
      <c r="B263" t="n">
        <v>60</v>
      </c>
      <c r="C263" t="inlineStr">
        <is>
          <t xml:space="preserve">CONCLUIDO	</t>
        </is>
      </c>
      <c r="D263" t="n">
        <v>9.5806</v>
      </c>
      <c r="E263" t="n">
        <v>10.44</v>
      </c>
      <c r="F263" t="n">
        <v>7.85</v>
      </c>
      <c r="G263" t="n">
        <v>26.15</v>
      </c>
      <c r="H263" t="n">
        <v>0.38</v>
      </c>
      <c r="I263" t="n">
        <v>18</v>
      </c>
      <c r="J263" t="n">
        <v>126.94</v>
      </c>
      <c r="K263" t="n">
        <v>45</v>
      </c>
      <c r="L263" t="n">
        <v>2.75</v>
      </c>
      <c r="M263" t="n">
        <v>8</v>
      </c>
      <c r="N263" t="n">
        <v>19.19</v>
      </c>
      <c r="O263" t="n">
        <v>15889.69</v>
      </c>
      <c r="P263" t="n">
        <v>63.82</v>
      </c>
      <c r="Q263" t="n">
        <v>968.34</v>
      </c>
      <c r="R263" t="n">
        <v>36.13</v>
      </c>
      <c r="S263" t="n">
        <v>23.91</v>
      </c>
      <c r="T263" t="n">
        <v>5301.76</v>
      </c>
      <c r="U263" t="n">
        <v>0.66</v>
      </c>
      <c r="V263" t="n">
        <v>0.86</v>
      </c>
      <c r="W263" t="n">
        <v>1.12</v>
      </c>
      <c r="X263" t="n">
        <v>0.35</v>
      </c>
      <c r="Y263" t="n">
        <v>1</v>
      </c>
      <c r="Z263" t="n">
        <v>10</v>
      </c>
    </row>
    <row r="264">
      <c r="A264" t="n">
        <v>8</v>
      </c>
      <c r="B264" t="n">
        <v>60</v>
      </c>
      <c r="C264" t="inlineStr">
        <is>
          <t xml:space="preserve">CONCLUIDO	</t>
        </is>
      </c>
      <c r="D264" t="n">
        <v>9.5686</v>
      </c>
      <c r="E264" t="n">
        <v>10.45</v>
      </c>
      <c r="F264" t="n">
        <v>7.86</v>
      </c>
      <c r="G264" t="n">
        <v>26.2</v>
      </c>
      <c r="H264" t="n">
        <v>0.42</v>
      </c>
      <c r="I264" t="n">
        <v>18</v>
      </c>
      <c r="J264" t="n">
        <v>127.27</v>
      </c>
      <c r="K264" t="n">
        <v>45</v>
      </c>
      <c r="L264" t="n">
        <v>3</v>
      </c>
      <c r="M264" t="n">
        <v>2</v>
      </c>
      <c r="N264" t="n">
        <v>19.27</v>
      </c>
      <c r="O264" t="n">
        <v>15930.42</v>
      </c>
      <c r="P264" t="n">
        <v>64.40000000000001</v>
      </c>
      <c r="Q264" t="n">
        <v>968.42</v>
      </c>
      <c r="R264" t="n">
        <v>36.35</v>
      </c>
      <c r="S264" t="n">
        <v>23.91</v>
      </c>
      <c r="T264" t="n">
        <v>5412.25</v>
      </c>
      <c r="U264" t="n">
        <v>0.66</v>
      </c>
      <c r="V264" t="n">
        <v>0.86</v>
      </c>
      <c r="W264" t="n">
        <v>1.13</v>
      </c>
      <c r="X264" t="n">
        <v>0.36</v>
      </c>
      <c r="Y264" t="n">
        <v>1</v>
      </c>
      <c r="Z264" t="n">
        <v>10</v>
      </c>
    </row>
    <row r="265">
      <c r="A265" t="n">
        <v>9</v>
      </c>
      <c r="B265" t="n">
        <v>60</v>
      </c>
      <c r="C265" t="inlineStr">
        <is>
          <t xml:space="preserve">CONCLUIDO	</t>
        </is>
      </c>
      <c r="D265" t="n">
        <v>9.5686</v>
      </c>
      <c r="E265" t="n">
        <v>10.45</v>
      </c>
      <c r="F265" t="n">
        <v>7.86</v>
      </c>
      <c r="G265" t="n">
        <v>26.2</v>
      </c>
      <c r="H265" t="n">
        <v>0.45</v>
      </c>
      <c r="I265" t="n">
        <v>18</v>
      </c>
      <c r="J265" t="n">
        <v>127.6</v>
      </c>
      <c r="K265" t="n">
        <v>45</v>
      </c>
      <c r="L265" t="n">
        <v>3.25</v>
      </c>
      <c r="M265" t="n">
        <v>1</v>
      </c>
      <c r="N265" t="n">
        <v>19.35</v>
      </c>
      <c r="O265" t="n">
        <v>15971.17</v>
      </c>
      <c r="P265" t="n">
        <v>64.06</v>
      </c>
      <c r="Q265" t="n">
        <v>968.35</v>
      </c>
      <c r="R265" t="n">
        <v>36.35</v>
      </c>
      <c r="S265" t="n">
        <v>23.91</v>
      </c>
      <c r="T265" t="n">
        <v>5409.19</v>
      </c>
      <c r="U265" t="n">
        <v>0.66</v>
      </c>
      <c r="V265" t="n">
        <v>0.86</v>
      </c>
      <c r="W265" t="n">
        <v>1.13</v>
      </c>
      <c r="X265" t="n">
        <v>0.36</v>
      </c>
      <c r="Y265" t="n">
        <v>1</v>
      </c>
      <c r="Z265" t="n">
        <v>10</v>
      </c>
    </row>
    <row r="266">
      <c r="A266" t="n">
        <v>10</v>
      </c>
      <c r="B266" t="n">
        <v>60</v>
      </c>
      <c r="C266" t="inlineStr">
        <is>
          <t xml:space="preserve">CONCLUIDO	</t>
        </is>
      </c>
      <c r="D266" t="n">
        <v>9.568099999999999</v>
      </c>
      <c r="E266" t="n">
        <v>10.45</v>
      </c>
      <c r="F266" t="n">
        <v>7.86</v>
      </c>
      <c r="G266" t="n">
        <v>26.2</v>
      </c>
      <c r="H266" t="n">
        <v>0.48</v>
      </c>
      <c r="I266" t="n">
        <v>18</v>
      </c>
      <c r="J266" t="n">
        <v>127.93</v>
      </c>
      <c r="K266" t="n">
        <v>45</v>
      </c>
      <c r="L266" t="n">
        <v>3.5</v>
      </c>
      <c r="M266" t="n">
        <v>0</v>
      </c>
      <c r="N266" t="n">
        <v>19.43</v>
      </c>
      <c r="O266" t="n">
        <v>16011.95</v>
      </c>
      <c r="P266" t="n">
        <v>64.09999999999999</v>
      </c>
      <c r="Q266" t="n">
        <v>968.4400000000001</v>
      </c>
      <c r="R266" t="n">
        <v>36.14</v>
      </c>
      <c r="S266" t="n">
        <v>23.91</v>
      </c>
      <c r="T266" t="n">
        <v>5305.25</v>
      </c>
      <c r="U266" t="n">
        <v>0.66</v>
      </c>
      <c r="V266" t="n">
        <v>0.86</v>
      </c>
      <c r="W266" t="n">
        <v>1.13</v>
      </c>
      <c r="X266" t="n">
        <v>0.36</v>
      </c>
      <c r="Y266" t="n">
        <v>1</v>
      </c>
      <c r="Z266" t="n">
        <v>10</v>
      </c>
    </row>
    <row r="267">
      <c r="A267" t="n">
        <v>0</v>
      </c>
      <c r="B267" t="n">
        <v>135</v>
      </c>
      <c r="C267" t="inlineStr">
        <is>
          <t xml:space="preserve">CONCLUIDO	</t>
        </is>
      </c>
      <c r="D267" t="n">
        <v>5.2781</v>
      </c>
      <c r="E267" t="n">
        <v>18.95</v>
      </c>
      <c r="F267" t="n">
        <v>9.98</v>
      </c>
      <c r="G267" t="n">
        <v>4.95</v>
      </c>
      <c r="H267" t="n">
        <v>0.07000000000000001</v>
      </c>
      <c r="I267" t="n">
        <v>121</v>
      </c>
      <c r="J267" t="n">
        <v>263.32</v>
      </c>
      <c r="K267" t="n">
        <v>59.89</v>
      </c>
      <c r="L267" t="n">
        <v>1</v>
      </c>
      <c r="M267" t="n">
        <v>119</v>
      </c>
      <c r="N267" t="n">
        <v>67.43000000000001</v>
      </c>
      <c r="O267" t="n">
        <v>32710.1</v>
      </c>
      <c r="P267" t="n">
        <v>166.53</v>
      </c>
      <c r="Q267" t="n">
        <v>968.74</v>
      </c>
      <c r="R267" t="n">
        <v>102.57</v>
      </c>
      <c r="S267" t="n">
        <v>23.91</v>
      </c>
      <c r="T267" t="n">
        <v>38005.51</v>
      </c>
      <c r="U267" t="n">
        <v>0.23</v>
      </c>
      <c r="V267" t="n">
        <v>0.68</v>
      </c>
      <c r="W267" t="n">
        <v>1.29</v>
      </c>
      <c r="X267" t="n">
        <v>2.48</v>
      </c>
      <c r="Y267" t="n">
        <v>1</v>
      </c>
      <c r="Z267" t="n">
        <v>10</v>
      </c>
    </row>
    <row r="268">
      <c r="A268" t="n">
        <v>1</v>
      </c>
      <c r="B268" t="n">
        <v>135</v>
      </c>
      <c r="C268" t="inlineStr">
        <is>
          <t xml:space="preserve">CONCLUIDO	</t>
        </is>
      </c>
      <c r="D268" t="n">
        <v>5.9892</v>
      </c>
      <c r="E268" t="n">
        <v>16.7</v>
      </c>
      <c r="F268" t="n">
        <v>9.289999999999999</v>
      </c>
      <c r="G268" t="n">
        <v>6.2</v>
      </c>
      <c r="H268" t="n">
        <v>0.08</v>
      </c>
      <c r="I268" t="n">
        <v>90</v>
      </c>
      <c r="J268" t="n">
        <v>263.79</v>
      </c>
      <c r="K268" t="n">
        <v>59.89</v>
      </c>
      <c r="L268" t="n">
        <v>1.25</v>
      </c>
      <c r="M268" t="n">
        <v>88</v>
      </c>
      <c r="N268" t="n">
        <v>67.65000000000001</v>
      </c>
      <c r="O268" t="n">
        <v>32767.75</v>
      </c>
      <c r="P268" t="n">
        <v>154.31</v>
      </c>
      <c r="Q268" t="n">
        <v>968.71</v>
      </c>
      <c r="R268" t="n">
        <v>81.53</v>
      </c>
      <c r="S268" t="n">
        <v>23.91</v>
      </c>
      <c r="T268" t="n">
        <v>27640.17</v>
      </c>
      <c r="U268" t="n">
        <v>0.29</v>
      </c>
      <c r="V268" t="n">
        <v>0.73</v>
      </c>
      <c r="W268" t="n">
        <v>1.23</v>
      </c>
      <c r="X268" t="n">
        <v>1.79</v>
      </c>
      <c r="Y268" t="n">
        <v>1</v>
      </c>
      <c r="Z268" t="n">
        <v>10</v>
      </c>
    </row>
    <row r="269">
      <c r="A269" t="n">
        <v>2</v>
      </c>
      <c r="B269" t="n">
        <v>135</v>
      </c>
      <c r="C269" t="inlineStr">
        <is>
          <t xml:space="preserve">CONCLUIDO	</t>
        </is>
      </c>
      <c r="D269" t="n">
        <v>6.478</v>
      </c>
      <c r="E269" t="n">
        <v>15.44</v>
      </c>
      <c r="F269" t="n">
        <v>8.94</v>
      </c>
      <c r="G269" t="n">
        <v>7.45</v>
      </c>
      <c r="H269" t="n">
        <v>0.1</v>
      </c>
      <c r="I269" t="n">
        <v>72</v>
      </c>
      <c r="J269" t="n">
        <v>264.25</v>
      </c>
      <c r="K269" t="n">
        <v>59.89</v>
      </c>
      <c r="L269" t="n">
        <v>1.5</v>
      </c>
      <c r="M269" t="n">
        <v>70</v>
      </c>
      <c r="N269" t="n">
        <v>67.87</v>
      </c>
      <c r="O269" t="n">
        <v>32825.49</v>
      </c>
      <c r="P269" t="n">
        <v>147.74</v>
      </c>
      <c r="Q269" t="n">
        <v>968.62</v>
      </c>
      <c r="R269" t="n">
        <v>70.56999999999999</v>
      </c>
      <c r="S269" t="n">
        <v>23.91</v>
      </c>
      <c r="T269" t="n">
        <v>22248.56</v>
      </c>
      <c r="U269" t="n">
        <v>0.34</v>
      </c>
      <c r="V269" t="n">
        <v>0.76</v>
      </c>
      <c r="W269" t="n">
        <v>1.2</v>
      </c>
      <c r="X269" t="n">
        <v>1.45</v>
      </c>
      <c r="Y269" t="n">
        <v>1</v>
      </c>
      <c r="Z269" t="n">
        <v>10</v>
      </c>
    </row>
    <row r="270">
      <c r="A270" t="n">
        <v>3</v>
      </c>
      <c r="B270" t="n">
        <v>135</v>
      </c>
      <c r="C270" t="inlineStr">
        <is>
          <t xml:space="preserve">CONCLUIDO	</t>
        </is>
      </c>
      <c r="D270" t="n">
        <v>6.8639</v>
      </c>
      <c r="E270" t="n">
        <v>14.57</v>
      </c>
      <c r="F270" t="n">
        <v>8.68</v>
      </c>
      <c r="G270" t="n">
        <v>8.68</v>
      </c>
      <c r="H270" t="n">
        <v>0.12</v>
      </c>
      <c r="I270" t="n">
        <v>60</v>
      </c>
      <c r="J270" t="n">
        <v>264.72</v>
      </c>
      <c r="K270" t="n">
        <v>59.89</v>
      </c>
      <c r="L270" t="n">
        <v>1.75</v>
      </c>
      <c r="M270" t="n">
        <v>58</v>
      </c>
      <c r="N270" t="n">
        <v>68.09</v>
      </c>
      <c r="O270" t="n">
        <v>32883.31</v>
      </c>
      <c r="P270" t="n">
        <v>142.64</v>
      </c>
      <c r="Q270" t="n">
        <v>968.4</v>
      </c>
      <c r="R270" t="n">
        <v>62.77</v>
      </c>
      <c r="S270" t="n">
        <v>23.91</v>
      </c>
      <c r="T270" t="n">
        <v>18411.72</v>
      </c>
      <c r="U270" t="n">
        <v>0.38</v>
      </c>
      <c r="V270" t="n">
        <v>0.78</v>
      </c>
      <c r="W270" t="n">
        <v>1.17</v>
      </c>
      <c r="X270" t="n">
        <v>1.19</v>
      </c>
      <c r="Y270" t="n">
        <v>1</v>
      </c>
      <c r="Z270" t="n">
        <v>10</v>
      </c>
    </row>
    <row r="271">
      <c r="A271" t="n">
        <v>4</v>
      </c>
      <c r="B271" t="n">
        <v>135</v>
      </c>
      <c r="C271" t="inlineStr">
        <is>
          <t xml:space="preserve">CONCLUIDO	</t>
        </is>
      </c>
      <c r="D271" t="n">
        <v>7.1699</v>
      </c>
      <c r="E271" t="n">
        <v>13.95</v>
      </c>
      <c r="F271" t="n">
        <v>8.52</v>
      </c>
      <c r="G271" t="n">
        <v>10.02</v>
      </c>
      <c r="H271" t="n">
        <v>0.13</v>
      </c>
      <c r="I271" t="n">
        <v>51</v>
      </c>
      <c r="J271" t="n">
        <v>265.19</v>
      </c>
      <c r="K271" t="n">
        <v>59.89</v>
      </c>
      <c r="L271" t="n">
        <v>2</v>
      </c>
      <c r="M271" t="n">
        <v>49</v>
      </c>
      <c r="N271" t="n">
        <v>68.31</v>
      </c>
      <c r="O271" t="n">
        <v>32941.21</v>
      </c>
      <c r="P271" t="n">
        <v>139.15</v>
      </c>
      <c r="Q271" t="n">
        <v>968.52</v>
      </c>
      <c r="R271" t="n">
        <v>57.03</v>
      </c>
      <c r="S271" t="n">
        <v>23.91</v>
      </c>
      <c r="T271" t="n">
        <v>15586.29</v>
      </c>
      <c r="U271" t="n">
        <v>0.42</v>
      </c>
      <c r="V271" t="n">
        <v>0.79</v>
      </c>
      <c r="W271" t="n">
        <v>1.17</v>
      </c>
      <c r="X271" t="n">
        <v>1.02</v>
      </c>
      <c r="Y271" t="n">
        <v>1</v>
      </c>
      <c r="Z271" t="n">
        <v>10</v>
      </c>
    </row>
    <row r="272">
      <c r="A272" t="n">
        <v>5</v>
      </c>
      <c r="B272" t="n">
        <v>135</v>
      </c>
      <c r="C272" t="inlineStr">
        <is>
          <t xml:space="preserve">CONCLUIDO	</t>
        </is>
      </c>
      <c r="D272" t="n">
        <v>7.4089</v>
      </c>
      <c r="E272" t="n">
        <v>13.5</v>
      </c>
      <c r="F272" t="n">
        <v>8.369999999999999</v>
      </c>
      <c r="G272" t="n">
        <v>11.16</v>
      </c>
      <c r="H272" t="n">
        <v>0.15</v>
      </c>
      <c r="I272" t="n">
        <v>45</v>
      </c>
      <c r="J272" t="n">
        <v>265.66</v>
      </c>
      <c r="K272" t="n">
        <v>59.89</v>
      </c>
      <c r="L272" t="n">
        <v>2.25</v>
      </c>
      <c r="M272" t="n">
        <v>43</v>
      </c>
      <c r="N272" t="n">
        <v>68.53</v>
      </c>
      <c r="O272" t="n">
        <v>32999.19</v>
      </c>
      <c r="P272" t="n">
        <v>135.87</v>
      </c>
      <c r="Q272" t="n">
        <v>968.4</v>
      </c>
      <c r="R272" t="n">
        <v>52.89</v>
      </c>
      <c r="S272" t="n">
        <v>23.91</v>
      </c>
      <c r="T272" t="n">
        <v>13545.73</v>
      </c>
      <c r="U272" t="n">
        <v>0.45</v>
      </c>
      <c r="V272" t="n">
        <v>0.8100000000000001</v>
      </c>
      <c r="W272" t="n">
        <v>1.15</v>
      </c>
      <c r="X272" t="n">
        <v>0.87</v>
      </c>
      <c r="Y272" t="n">
        <v>1</v>
      </c>
      <c r="Z272" t="n">
        <v>10</v>
      </c>
    </row>
    <row r="273">
      <c r="A273" t="n">
        <v>6</v>
      </c>
      <c r="B273" t="n">
        <v>135</v>
      </c>
      <c r="C273" t="inlineStr">
        <is>
          <t xml:space="preserve">CONCLUIDO	</t>
        </is>
      </c>
      <c r="D273" t="n">
        <v>7.6034</v>
      </c>
      <c r="E273" t="n">
        <v>13.15</v>
      </c>
      <c r="F273" t="n">
        <v>8.279999999999999</v>
      </c>
      <c r="G273" t="n">
        <v>12.41</v>
      </c>
      <c r="H273" t="n">
        <v>0.17</v>
      </c>
      <c r="I273" t="n">
        <v>40</v>
      </c>
      <c r="J273" t="n">
        <v>266.13</v>
      </c>
      <c r="K273" t="n">
        <v>59.89</v>
      </c>
      <c r="L273" t="n">
        <v>2.5</v>
      </c>
      <c r="M273" t="n">
        <v>38</v>
      </c>
      <c r="N273" t="n">
        <v>68.75</v>
      </c>
      <c r="O273" t="n">
        <v>33057.26</v>
      </c>
      <c r="P273" t="n">
        <v>133.76</v>
      </c>
      <c r="Q273" t="n">
        <v>968.48</v>
      </c>
      <c r="R273" t="n">
        <v>49.82</v>
      </c>
      <c r="S273" t="n">
        <v>23.91</v>
      </c>
      <c r="T273" t="n">
        <v>12036.45</v>
      </c>
      <c r="U273" t="n">
        <v>0.48</v>
      </c>
      <c r="V273" t="n">
        <v>0.82</v>
      </c>
      <c r="W273" t="n">
        <v>1.15</v>
      </c>
      <c r="X273" t="n">
        <v>0.78</v>
      </c>
      <c r="Y273" t="n">
        <v>1</v>
      </c>
      <c r="Z273" t="n">
        <v>10</v>
      </c>
    </row>
    <row r="274">
      <c r="A274" t="n">
        <v>7</v>
      </c>
      <c r="B274" t="n">
        <v>135</v>
      </c>
      <c r="C274" t="inlineStr">
        <is>
          <t xml:space="preserve">CONCLUIDO	</t>
        </is>
      </c>
      <c r="D274" t="n">
        <v>7.767</v>
      </c>
      <c r="E274" t="n">
        <v>12.88</v>
      </c>
      <c r="F274" t="n">
        <v>8.199999999999999</v>
      </c>
      <c r="G274" t="n">
        <v>13.67</v>
      </c>
      <c r="H274" t="n">
        <v>0.18</v>
      </c>
      <c r="I274" t="n">
        <v>36</v>
      </c>
      <c r="J274" t="n">
        <v>266.6</v>
      </c>
      <c r="K274" t="n">
        <v>59.89</v>
      </c>
      <c r="L274" t="n">
        <v>2.75</v>
      </c>
      <c r="M274" t="n">
        <v>34</v>
      </c>
      <c r="N274" t="n">
        <v>68.97</v>
      </c>
      <c r="O274" t="n">
        <v>33115.41</v>
      </c>
      <c r="P274" t="n">
        <v>131.91</v>
      </c>
      <c r="Q274" t="n">
        <v>968.45</v>
      </c>
      <c r="R274" t="n">
        <v>47.64</v>
      </c>
      <c r="S274" t="n">
        <v>23.91</v>
      </c>
      <c r="T274" t="n">
        <v>10964.18</v>
      </c>
      <c r="U274" t="n">
        <v>0.5</v>
      </c>
      <c r="V274" t="n">
        <v>0.82</v>
      </c>
      <c r="W274" t="n">
        <v>1.14</v>
      </c>
      <c r="X274" t="n">
        <v>0.7</v>
      </c>
      <c r="Y274" t="n">
        <v>1</v>
      </c>
      <c r="Z274" t="n">
        <v>10</v>
      </c>
    </row>
    <row r="275">
      <c r="A275" t="n">
        <v>8</v>
      </c>
      <c r="B275" t="n">
        <v>135</v>
      </c>
      <c r="C275" t="inlineStr">
        <is>
          <t xml:space="preserve">CONCLUIDO	</t>
        </is>
      </c>
      <c r="D275" t="n">
        <v>7.9414</v>
      </c>
      <c r="E275" t="n">
        <v>12.59</v>
      </c>
      <c r="F275" t="n">
        <v>8.119999999999999</v>
      </c>
      <c r="G275" t="n">
        <v>15.23</v>
      </c>
      <c r="H275" t="n">
        <v>0.2</v>
      </c>
      <c r="I275" t="n">
        <v>32</v>
      </c>
      <c r="J275" t="n">
        <v>267.08</v>
      </c>
      <c r="K275" t="n">
        <v>59.89</v>
      </c>
      <c r="L275" t="n">
        <v>3</v>
      </c>
      <c r="M275" t="n">
        <v>30</v>
      </c>
      <c r="N275" t="n">
        <v>69.19</v>
      </c>
      <c r="O275" t="n">
        <v>33173.65</v>
      </c>
      <c r="P275" t="n">
        <v>129.62</v>
      </c>
      <c r="Q275" t="n">
        <v>968.6900000000001</v>
      </c>
      <c r="R275" t="n">
        <v>45.2</v>
      </c>
      <c r="S275" t="n">
        <v>23.91</v>
      </c>
      <c r="T275" t="n">
        <v>9764.07</v>
      </c>
      <c r="U275" t="n">
        <v>0.53</v>
      </c>
      <c r="V275" t="n">
        <v>0.83</v>
      </c>
      <c r="W275" t="n">
        <v>1.13</v>
      </c>
      <c r="X275" t="n">
        <v>0.62</v>
      </c>
      <c r="Y275" t="n">
        <v>1</v>
      </c>
      <c r="Z275" t="n">
        <v>10</v>
      </c>
    </row>
    <row r="276">
      <c r="A276" t="n">
        <v>9</v>
      </c>
      <c r="B276" t="n">
        <v>135</v>
      </c>
      <c r="C276" t="inlineStr">
        <is>
          <t xml:space="preserve">CONCLUIDO	</t>
        </is>
      </c>
      <c r="D276" t="n">
        <v>8.0375</v>
      </c>
      <c r="E276" t="n">
        <v>12.44</v>
      </c>
      <c r="F276" t="n">
        <v>8.07</v>
      </c>
      <c r="G276" t="n">
        <v>16.14</v>
      </c>
      <c r="H276" t="n">
        <v>0.22</v>
      </c>
      <c r="I276" t="n">
        <v>30</v>
      </c>
      <c r="J276" t="n">
        <v>267.55</v>
      </c>
      <c r="K276" t="n">
        <v>59.89</v>
      </c>
      <c r="L276" t="n">
        <v>3.25</v>
      </c>
      <c r="M276" t="n">
        <v>28</v>
      </c>
      <c r="N276" t="n">
        <v>69.41</v>
      </c>
      <c r="O276" t="n">
        <v>33231.97</v>
      </c>
      <c r="P276" t="n">
        <v>128.17</v>
      </c>
      <c r="Q276" t="n">
        <v>968.4400000000001</v>
      </c>
      <c r="R276" t="n">
        <v>43.64</v>
      </c>
      <c r="S276" t="n">
        <v>23.91</v>
      </c>
      <c r="T276" t="n">
        <v>8994.48</v>
      </c>
      <c r="U276" t="n">
        <v>0.55</v>
      </c>
      <c r="V276" t="n">
        <v>0.84</v>
      </c>
      <c r="W276" t="n">
        <v>1.13</v>
      </c>
      <c r="X276" t="n">
        <v>0.57</v>
      </c>
      <c r="Y276" t="n">
        <v>1</v>
      </c>
      <c r="Z276" t="n">
        <v>10</v>
      </c>
    </row>
    <row r="277">
      <c r="A277" t="n">
        <v>10</v>
      </c>
      <c r="B277" t="n">
        <v>135</v>
      </c>
      <c r="C277" t="inlineStr">
        <is>
          <t xml:space="preserve">CONCLUIDO	</t>
        </is>
      </c>
      <c r="D277" t="n">
        <v>8.176600000000001</v>
      </c>
      <c r="E277" t="n">
        <v>12.23</v>
      </c>
      <c r="F277" t="n">
        <v>8.01</v>
      </c>
      <c r="G277" t="n">
        <v>17.8</v>
      </c>
      <c r="H277" t="n">
        <v>0.23</v>
      </c>
      <c r="I277" t="n">
        <v>27</v>
      </c>
      <c r="J277" t="n">
        <v>268.02</v>
      </c>
      <c r="K277" t="n">
        <v>59.89</v>
      </c>
      <c r="L277" t="n">
        <v>3.5</v>
      </c>
      <c r="M277" t="n">
        <v>25</v>
      </c>
      <c r="N277" t="n">
        <v>69.64</v>
      </c>
      <c r="O277" t="n">
        <v>33290.38</v>
      </c>
      <c r="P277" t="n">
        <v>126.36</v>
      </c>
      <c r="Q277" t="n">
        <v>968.62</v>
      </c>
      <c r="R277" t="n">
        <v>41.73</v>
      </c>
      <c r="S277" t="n">
        <v>23.91</v>
      </c>
      <c r="T277" t="n">
        <v>8057.92</v>
      </c>
      <c r="U277" t="n">
        <v>0.57</v>
      </c>
      <c r="V277" t="n">
        <v>0.84</v>
      </c>
      <c r="W277" t="n">
        <v>1.12</v>
      </c>
      <c r="X277" t="n">
        <v>0.51</v>
      </c>
      <c r="Y277" t="n">
        <v>1</v>
      </c>
      <c r="Z277" t="n">
        <v>10</v>
      </c>
    </row>
    <row r="278">
      <c r="A278" t="n">
        <v>11</v>
      </c>
      <c r="B278" t="n">
        <v>135</v>
      </c>
      <c r="C278" t="inlineStr">
        <is>
          <t xml:space="preserve">CONCLUIDO	</t>
        </is>
      </c>
      <c r="D278" t="n">
        <v>8.2681</v>
      </c>
      <c r="E278" t="n">
        <v>12.09</v>
      </c>
      <c r="F278" t="n">
        <v>7.98</v>
      </c>
      <c r="G278" t="n">
        <v>19.15</v>
      </c>
      <c r="H278" t="n">
        <v>0.25</v>
      </c>
      <c r="I278" t="n">
        <v>25</v>
      </c>
      <c r="J278" t="n">
        <v>268.5</v>
      </c>
      <c r="K278" t="n">
        <v>59.89</v>
      </c>
      <c r="L278" t="n">
        <v>3.75</v>
      </c>
      <c r="M278" t="n">
        <v>23</v>
      </c>
      <c r="N278" t="n">
        <v>69.86</v>
      </c>
      <c r="O278" t="n">
        <v>33348.87</v>
      </c>
      <c r="P278" t="n">
        <v>125.14</v>
      </c>
      <c r="Q278" t="n">
        <v>968.36</v>
      </c>
      <c r="R278" t="n">
        <v>40.88</v>
      </c>
      <c r="S278" t="n">
        <v>23.91</v>
      </c>
      <c r="T278" t="n">
        <v>7641.46</v>
      </c>
      <c r="U278" t="n">
        <v>0.58</v>
      </c>
      <c r="V278" t="n">
        <v>0.85</v>
      </c>
      <c r="W278" t="n">
        <v>1.12</v>
      </c>
      <c r="X278" t="n">
        <v>0.48</v>
      </c>
      <c r="Y278" t="n">
        <v>1</v>
      </c>
      <c r="Z278" t="n">
        <v>10</v>
      </c>
    </row>
    <row r="279">
      <c r="A279" t="n">
        <v>12</v>
      </c>
      <c r="B279" t="n">
        <v>135</v>
      </c>
      <c r="C279" t="inlineStr">
        <is>
          <t xml:space="preserve">CONCLUIDO	</t>
        </is>
      </c>
      <c r="D279" t="n">
        <v>8.313499999999999</v>
      </c>
      <c r="E279" t="n">
        <v>12.03</v>
      </c>
      <c r="F279" t="n">
        <v>7.96</v>
      </c>
      <c r="G279" t="n">
        <v>19.91</v>
      </c>
      <c r="H279" t="n">
        <v>0.26</v>
      </c>
      <c r="I279" t="n">
        <v>24</v>
      </c>
      <c r="J279" t="n">
        <v>268.97</v>
      </c>
      <c r="K279" t="n">
        <v>59.89</v>
      </c>
      <c r="L279" t="n">
        <v>4</v>
      </c>
      <c r="M279" t="n">
        <v>22</v>
      </c>
      <c r="N279" t="n">
        <v>70.09</v>
      </c>
      <c r="O279" t="n">
        <v>33407.45</v>
      </c>
      <c r="P279" t="n">
        <v>123.98</v>
      </c>
      <c r="Q279" t="n">
        <v>968.45</v>
      </c>
      <c r="R279" t="n">
        <v>40.07</v>
      </c>
      <c r="S279" t="n">
        <v>23.91</v>
      </c>
      <c r="T279" t="n">
        <v>7238.75</v>
      </c>
      <c r="U279" t="n">
        <v>0.6</v>
      </c>
      <c r="V279" t="n">
        <v>0.85</v>
      </c>
      <c r="W279" t="n">
        <v>1.12</v>
      </c>
      <c r="X279" t="n">
        <v>0.47</v>
      </c>
      <c r="Y279" t="n">
        <v>1</v>
      </c>
      <c r="Z279" t="n">
        <v>10</v>
      </c>
    </row>
    <row r="280">
      <c r="A280" t="n">
        <v>13</v>
      </c>
      <c r="B280" t="n">
        <v>135</v>
      </c>
      <c r="C280" t="inlineStr">
        <is>
          <t xml:space="preserve">CONCLUIDO	</t>
        </is>
      </c>
      <c r="D280" t="n">
        <v>8.420299999999999</v>
      </c>
      <c r="E280" t="n">
        <v>11.88</v>
      </c>
      <c r="F280" t="n">
        <v>7.91</v>
      </c>
      <c r="G280" t="n">
        <v>21.57</v>
      </c>
      <c r="H280" t="n">
        <v>0.28</v>
      </c>
      <c r="I280" t="n">
        <v>22</v>
      </c>
      <c r="J280" t="n">
        <v>269.45</v>
      </c>
      <c r="K280" t="n">
        <v>59.89</v>
      </c>
      <c r="L280" t="n">
        <v>4.25</v>
      </c>
      <c r="M280" t="n">
        <v>20</v>
      </c>
      <c r="N280" t="n">
        <v>70.31</v>
      </c>
      <c r="O280" t="n">
        <v>33466.11</v>
      </c>
      <c r="P280" t="n">
        <v>122.58</v>
      </c>
      <c r="Q280" t="n">
        <v>968.39</v>
      </c>
      <c r="R280" t="n">
        <v>38.53</v>
      </c>
      <c r="S280" t="n">
        <v>23.91</v>
      </c>
      <c r="T280" t="n">
        <v>6482.47</v>
      </c>
      <c r="U280" t="n">
        <v>0.62</v>
      </c>
      <c r="V280" t="n">
        <v>0.85</v>
      </c>
      <c r="W280" t="n">
        <v>1.11</v>
      </c>
      <c r="X280" t="n">
        <v>0.41</v>
      </c>
      <c r="Y280" t="n">
        <v>1</v>
      </c>
      <c r="Z280" t="n">
        <v>10</v>
      </c>
    </row>
    <row r="281">
      <c r="A281" t="n">
        <v>14</v>
      </c>
      <c r="B281" t="n">
        <v>135</v>
      </c>
      <c r="C281" t="inlineStr">
        <is>
          <t xml:space="preserve">CONCLUIDO	</t>
        </is>
      </c>
      <c r="D281" t="n">
        <v>8.4664</v>
      </c>
      <c r="E281" t="n">
        <v>11.81</v>
      </c>
      <c r="F281" t="n">
        <v>7.9</v>
      </c>
      <c r="G281" t="n">
        <v>22.56</v>
      </c>
      <c r="H281" t="n">
        <v>0.3</v>
      </c>
      <c r="I281" t="n">
        <v>21</v>
      </c>
      <c r="J281" t="n">
        <v>269.92</v>
      </c>
      <c r="K281" t="n">
        <v>59.89</v>
      </c>
      <c r="L281" t="n">
        <v>4.5</v>
      </c>
      <c r="M281" t="n">
        <v>19</v>
      </c>
      <c r="N281" t="n">
        <v>70.54000000000001</v>
      </c>
      <c r="O281" t="n">
        <v>33524.86</v>
      </c>
      <c r="P281" t="n">
        <v>121.45</v>
      </c>
      <c r="Q281" t="n">
        <v>968.3200000000001</v>
      </c>
      <c r="R281" t="n">
        <v>38.06</v>
      </c>
      <c r="S281" t="n">
        <v>23.91</v>
      </c>
      <c r="T281" t="n">
        <v>6253.13</v>
      </c>
      <c r="U281" t="n">
        <v>0.63</v>
      </c>
      <c r="V281" t="n">
        <v>0.86</v>
      </c>
      <c r="W281" t="n">
        <v>1.12</v>
      </c>
      <c r="X281" t="n">
        <v>0.4</v>
      </c>
      <c r="Y281" t="n">
        <v>1</v>
      </c>
      <c r="Z281" t="n">
        <v>10</v>
      </c>
    </row>
    <row r="282">
      <c r="A282" t="n">
        <v>15</v>
      </c>
      <c r="B282" t="n">
        <v>135</v>
      </c>
      <c r="C282" t="inlineStr">
        <is>
          <t xml:space="preserve">CONCLUIDO	</t>
        </is>
      </c>
      <c r="D282" t="n">
        <v>8.5223</v>
      </c>
      <c r="E282" t="n">
        <v>11.73</v>
      </c>
      <c r="F282" t="n">
        <v>7.87</v>
      </c>
      <c r="G282" t="n">
        <v>23.61</v>
      </c>
      <c r="H282" t="n">
        <v>0.31</v>
      </c>
      <c r="I282" t="n">
        <v>20</v>
      </c>
      <c r="J282" t="n">
        <v>270.4</v>
      </c>
      <c r="K282" t="n">
        <v>59.89</v>
      </c>
      <c r="L282" t="n">
        <v>4.75</v>
      </c>
      <c r="M282" t="n">
        <v>18</v>
      </c>
      <c r="N282" t="n">
        <v>70.76000000000001</v>
      </c>
      <c r="O282" t="n">
        <v>33583.7</v>
      </c>
      <c r="P282" t="n">
        <v>120.66</v>
      </c>
      <c r="Q282" t="n">
        <v>968.4299999999999</v>
      </c>
      <c r="R282" t="n">
        <v>37.39</v>
      </c>
      <c r="S282" t="n">
        <v>23.91</v>
      </c>
      <c r="T282" t="n">
        <v>5919.86</v>
      </c>
      <c r="U282" t="n">
        <v>0.64</v>
      </c>
      <c r="V282" t="n">
        <v>0.86</v>
      </c>
      <c r="W282" t="n">
        <v>1.11</v>
      </c>
      <c r="X282" t="n">
        <v>0.37</v>
      </c>
      <c r="Y282" t="n">
        <v>1</v>
      </c>
      <c r="Z282" t="n">
        <v>10</v>
      </c>
    </row>
    <row r="283">
      <c r="A283" t="n">
        <v>16</v>
      </c>
      <c r="B283" t="n">
        <v>135</v>
      </c>
      <c r="C283" t="inlineStr">
        <is>
          <t xml:space="preserve">CONCLUIDO	</t>
        </is>
      </c>
      <c r="D283" t="n">
        <v>8.569800000000001</v>
      </c>
      <c r="E283" t="n">
        <v>11.67</v>
      </c>
      <c r="F283" t="n">
        <v>7.86</v>
      </c>
      <c r="G283" t="n">
        <v>24.81</v>
      </c>
      <c r="H283" t="n">
        <v>0.33</v>
      </c>
      <c r="I283" t="n">
        <v>19</v>
      </c>
      <c r="J283" t="n">
        <v>270.88</v>
      </c>
      <c r="K283" t="n">
        <v>59.89</v>
      </c>
      <c r="L283" t="n">
        <v>5</v>
      </c>
      <c r="M283" t="n">
        <v>17</v>
      </c>
      <c r="N283" t="n">
        <v>70.98999999999999</v>
      </c>
      <c r="O283" t="n">
        <v>33642.62</v>
      </c>
      <c r="P283" t="n">
        <v>119.27</v>
      </c>
      <c r="Q283" t="n">
        <v>968.38</v>
      </c>
      <c r="R283" t="n">
        <v>36.75</v>
      </c>
      <c r="S283" t="n">
        <v>23.91</v>
      </c>
      <c r="T283" t="n">
        <v>5605.1</v>
      </c>
      <c r="U283" t="n">
        <v>0.65</v>
      </c>
      <c r="V283" t="n">
        <v>0.86</v>
      </c>
      <c r="W283" t="n">
        <v>1.11</v>
      </c>
      <c r="X283" t="n">
        <v>0.36</v>
      </c>
      <c r="Y283" t="n">
        <v>1</v>
      </c>
      <c r="Z283" t="n">
        <v>10</v>
      </c>
    </row>
    <row r="284">
      <c r="A284" t="n">
        <v>17</v>
      </c>
      <c r="B284" t="n">
        <v>135</v>
      </c>
      <c r="C284" t="inlineStr">
        <is>
          <t xml:space="preserve">CONCLUIDO	</t>
        </is>
      </c>
      <c r="D284" t="n">
        <v>8.674899999999999</v>
      </c>
      <c r="E284" t="n">
        <v>11.53</v>
      </c>
      <c r="F284" t="n">
        <v>7.82</v>
      </c>
      <c r="G284" t="n">
        <v>27.58</v>
      </c>
      <c r="H284" t="n">
        <v>0.34</v>
      </c>
      <c r="I284" t="n">
        <v>17</v>
      </c>
      <c r="J284" t="n">
        <v>271.36</v>
      </c>
      <c r="K284" t="n">
        <v>59.89</v>
      </c>
      <c r="L284" t="n">
        <v>5.25</v>
      </c>
      <c r="M284" t="n">
        <v>15</v>
      </c>
      <c r="N284" t="n">
        <v>71.22</v>
      </c>
      <c r="O284" t="n">
        <v>33701.64</v>
      </c>
      <c r="P284" t="n">
        <v>117.12</v>
      </c>
      <c r="Q284" t="n">
        <v>968.34</v>
      </c>
      <c r="R284" t="n">
        <v>35.45</v>
      </c>
      <c r="S284" t="n">
        <v>23.91</v>
      </c>
      <c r="T284" t="n">
        <v>4966.32</v>
      </c>
      <c r="U284" t="n">
        <v>0.67</v>
      </c>
      <c r="V284" t="n">
        <v>0.87</v>
      </c>
      <c r="W284" t="n">
        <v>1.11</v>
      </c>
      <c r="X284" t="n">
        <v>0.32</v>
      </c>
      <c r="Y284" t="n">
        <v>1</v>
      </c>
      <c r="Z284" t="n">
        <v>10</v>
      </c>
    </row>
    <row r="285">
      <c r="A285" t="n">
        <v>18</v>
      </c>
      <c r="B285" t="n">
        <v>135</v>
      </c>
      <c r="C285" t="inlineStr">
        <is>
          <t xml:space="preserve">CONCLUIDO	</t>
        </is>
      </c>
      <c r="D285" t="n">
        <v>8.672000000000001</v>
      </c>
      <c r="E285" t="n">
        <v>11.53</v>
      </c>
      <c r="F285" t="n">
        <v>7.82</v>
      </c>
      <c r="G285" t="n">
        <v>27.6</v>
      </c>
      <c r="H285" t="n">
        <v>0.36</v>
      </c>
      <c r="I285" t="n">
        <v>17</v>
      </c>
      <c r="J285" t="n">
        <v>271.84</v>
      </c>
      <c r="K285" t="n">
        <v>59.89</v>
      </c>
      <c r="L285" t="n">
        <v>5.5</v>
      </c>
      <c r="M285" t="n">
        <v>15</v>
      </c>
      <c r="N285" t="n">
        <v>71.45</v>
      </c>
      <c r="O285" t="n">
        <v>33760.74</v>
      </c>
      <c r="P285" t="n">
        <v>117.3</v>
      </c>
      <c r="Q285" t="n">
        <v>968.38</v>
      </c>
      <c r="R285" t="n">
        <v>35.67</v>
      </c>
      <c r="S285" t="n">
        <v>23.91</v>
      </c>
      <c r="T285" t="n">
        <v>5076.04</v>
      </c>
      <c r="U285" t="n">
        <v>0.67</v>
      </c>
      <c r="V285" t="n">
        <v>0.86</v>
      </c>
      <c r="W285" t="n">
        <v>1.11</v>
      </c>
      <c r="X285" t="n">
        <v>0.32</v>
      </c>
      <c r="Y285" t="n">
        <v>1</v>
      </c>
      <c r="Z285" t="n">
        <v>10</v>
      </c>
    </row>
    <row r="286">
      <c r="A286" t="n">
        <v>19</v>
      </c>
      <c r="B286" t="n">
        <v>135</v>
      </c>
      <c r="C286" t="inlineStr">
        <is>
          <t xml:space="preserve">CONCLUIDO	</t>
        </is>
      </c>
      <c r="D286" t="n">
        <v>8.7203</v>
      </c>
      <c r="E286" t="n">
        <v>11.47</v>
      </c>
      <c r="F286" t="n">
        <v>7.81</v>
      </c>
      <c r="G286" t="n">
        <v>29.27</v>
      </c>
      <c r="H286" t="n">
        <v>0.38</v>
      </c>
      <c r="I286" t="n">
        <v>16</v>
      </c>
      <c r="J286" t="n">
        <v>272.32</v>
      </c>
      <c r="K286" t="n">
        <v>59.89</v>
      </c>
      <c r="L286" t="n">
        <v>5.75</v>
      </c>
      <c r="M286" t="n">
        <v>14</v>
      </c>
      <c r="N286" t="n">
        <v>71.68000000000001</v>
      </c>
      <c r="O286" t="n">
        <v>33820.05</v>
      </c>
      <c r="P286" t="n">
        <v>116.33</v>
      </c>
      <c r="Q286" t="n">
        <v>968.53</v>
      </c>
      <c r="R286" t="n">
        <v>35.38</v>
      </c>
      <c r="S286" t="n">
        <v>23.91</v>
      </c>
      <c r="T286" t="n">
        <v>4935.33</v>
      </c>
      <c r="U286" t="n">
        <v>0.68</v>
      </c>
      <c r="V286" t="n">
        <v>0.87</v>
      </c>
      <c r="W286" t="n">
        <v>1.1</v>
      </c>
      <c r="X286" t="n">
        <v>0.31</v>
      </c>
      <c r="Y286" t="n">
        <v>1</v>
      </c>
      <c r="Z286" t="n">
        <v>10</v>
      </c>
    </row>
    <row r="287">
      <c r="A287" t="n">
        <v>20</v>
      </c>
      <c r="B287" t="n">
        <v>135</v>
      </c>
      <c r="C287" t="inlineStr">
        <is>
          <t xml:space="preserve">CONCLUIDO	</t>
        </is>
      </c>
      <c r="D287" t="n">
        <v>8.781599999999999</v>
      </c>
      <c r="E287" t="n">
        <v>11.39</v>
      </c>
      <c r="F287" t="n">
        <v>7.78</v>
      </c>
      <c r="G287" t="n">
        <v>31.1</v>
      </c>
      <c r="H287" t="n">
        <v>0.39</v>
      </c>
      <c r="I287" t="n">
        <v>15</v>
      </c>
      <c r="J287" t="n">
        <v>272.8</v>
      </c>
      <c r="K287" t="n">
        <v>59.89</v>
      </c>
      <c r="L287" t="n">
        <v>6</v>
      </c>
      <c r="M287" t="n">
        <v>13</v>
      </c>
      <c r="N287" t="n">
        <v>71.91</v>
      </c>
      <c r="O287" t="n">
        <v>33879.33</v>
      </c>
      <c r="P287" t="n">
        <v>114.63</v>
      </c>
      <c r="Q287" t="n">
        <v>968.37</v>
      </c>
      <c r="R287" t="n">
        <v>34.36</v>
      </c>
      <c r="S287" t="n">
        <v>23.91</v>
      </c>
      <c r="T287" t="n">
        <v>4431.25</v>
      </c>
      <c r="U287" t="n">
        <v>0.7</v>
      </c>
      <c r="V287" t="n">
        <v>0.87</v>
      </c>
      <c r="W287" t="n">
        <v>1.1</v>
      </c>
      <c r="X287" t="n">
        <v>0.28</v>
      </c>
      <c r="Y287" t="n">
        <v>1</v>
      </c>
      <c r="Z287" t="n">
        <v>10</v>
      </c>
    </row>
    <row r="288">
      <c r="A288" t="n">
        <v>21</v>
      </c>
      <c r="B288" t="n">
        <v>135</v>
      </c>
      <c r="C288" t="inlineStr">
        <is>
          <t xml:space="preserve">CONCLUIDO	</t>
        </is>
      </c>
      <c r="D288" t="n">
        <v>8.841100000000001</v>
      </c>
      <c r="E288" t="n">
        <v>11.31</v>
      </c>
      <c r="F288" t="n">
        <v>7.75</v>
      </c>
      <c r="G288" t="n">
        <v>33.21</v>
      </c>
      <c r="H288" t="n">
        <v>0.41</v>
      </c>
      <c r="I288" t="n">
        <v>14</v>
      </c>
      <c r="J288" t="n">
        <v>273.28</v>
      </c>
      <c r="K288" t="n">
        <v>59.89</v>
      </c>
      <c r="L288" t="n">
        <v>6.25</v>
      </c>
      <c r="M288" t="n">
        <v>12</v>
      </c>
      <c r="N288" t="n">
        <v>72.14</v>
      </c>
      <c r="O288" t="n">
        <v>33938.7</v>
      </c>
      <c r="P288" t="n">
        <v>113.25</v>
      </c>
      <c r="Q288" t="n">
        <v>968.4</v>
      </c>
      <c r="R288" t="n">
        <v>33.53</v>
      </c>
      <c r="S288" t="n">
        <v>23.91</v>
      </c>
      <c r="T288" t="n">
        <v>4021.27</v>
      </c>
      <c r="U288" t="n">
        <v>0.71</v>
      </c>
      <c r="V288" t="n">
        <v>0.87</v>
      </c>
      <c r="W288" t="n">
        <v>1.1</v>
      </c>
      <c r="X288" t="n">
        <v>0.25</v>
      </c>
      <c r="Y288" t="n">
        <v>1</v>
      </c>
      <c r="Z288" t="n">
        <v>10</v>
      </c>
    </row>
    <row r="289">
      <c r="A289" t="n">
        <v>22</v>
      </c>
      <c r="B289" t="n">
        <v>135</v>
      </c>
      <c r="C289" t="inlineStr">
        <is>
          <t xml:space="preserve">CONCLUIDO	</t>
        </is>
      </c>
      <c r="D289" t="n">
        <v>8.8443</v>
      </c>
      <c r="E289" t="n">
        <v>11.31</v>
      </c>
      <c r="F289" t="n">
        <v>7.75</v>
      </c>
      <c r="G289" t="n">
        <v>33.2</v>
      </c>
      <c r="H289" t="n">
        <v>0.42</v>
      </c>
      <c r="I289" t="n">
        <v>14</v>
      </c>
      <c r="J289" t="n">
        <v>273.76</v>
      </c>
      <c r="K289" t="n">
        <v>59.89</v>
      </c>
      <c r="L289" t="n">
        <v>6.5</v>
      </c>
      <c r="M289" t="n">
        <v>12</v>
      </c>
      <c r="N289" t="n">
        <v>72.37</v>
      </c>
      <c r="O289" t="n">
        <v>33998.16</v>
      </c>
      <c r="P289" t="n">
        <v>112.85</v>
      </c>
      <c r="Q289" t="n">
        <v>968.33</v>
      </c>
      <c r="R289" t="n">
        <v>33.42</v>
      </c>
      <c r="S289" t="n">
        <v>23.91</v>
      </c>
      <c r="T289" t="n">
        <v>3963.72</v>
      </c>
      <c r="U289" t="n">
        <v>0.72</v>
      </c>
      <c r="V289" t="n">
        <v>0.87</v>
      </c>
      <c r="W289" t="n">
        <v>1.1</v>
      </c>
      <c r="X289" t="n">
        <v>0.25</v>
      </c>
      <c r="Y289" t="n">
        <v>1</v>
      </c>
      <c r="Z289" t="n">
        <v>10</v>
      </c>
    </row>
    <row r="290">
      <c r="A290" t="n">
        <v>23</v>
      </c>
      <c r="B290" t="n">
        <v>135</v>
      </c>
      <c r="C290" t="inlineStr">
        <is>
          <t xml:space="preserve">CONCLUIDO	</t>
        </is>
      </c>
      <c r="D290" t="n">
        <v>8.888</v>
      </c>
      <c r="E290" t="n">
        <v>11.25</v>
      </c>
      <c r="F290" t="n">
        <v>7.74</v>
      </c>
      <c r="G290" t="n">
        <v>35.73</v>
      </c>
      <c r="H290" t="n">
        <v>0.44</v>
      </c>
      <c r="I290" t="n">
        <v>13</v>
      </c>
      <c r="J290" t="n">
        <v>274.24</v>
      </c>
      <c r="K290" t="n">
        <v>59.89</v>
      </c>
      <c r="L290" t="n">
        <v>6.75</v>
      </c>
      <c r="M290" t="n">
        <v>11</v>
      </c>
      <c r="N290" t="n">
        <v>72.61</v>
      </c>
      <c r="O290" t="n">
        <v>34057.71</v>
      </c>
      <c r="P290" t="n">
        <v>112.07</v>
      </c>
      <c r="Q290" t="n">
        <v>968.37</v>
      </c>
      <c r="R290" t="n">
        <v>33.25</v>
      </c>
      <c r="S290" t="n">
        <v>23.91</v>
      </c>
      <c r="T290" t="n">
        <v>3886.25</v>
      </c>
      <c r="U290" t="n">
        <v>0.72</v>
      </c>
      <c r="V290" t="n">
        <v>0.87</v>
      </c>
      <c r="W290" t="n">
        <v>1.1</v>
      </c>
      <c r="X290" t="n">
        <v>0.24</v>
      </c>
      <c r="Y290" t="n">
        <v>1</v>
      </c>
      <c r="Z290" t="n">
        <v>10</v>
      </c>
    </row>
    <row r="291">
      <c r="A291" t="n">
        <v>24</v>
      </c>
      <c r="B291" t="n">
        <v>135</v>
      </c>
      <c r="C291" t="inlineStr">
        <is>
          <t xml:space="preserve">CONCLUIDO	</t>
        </is>
      </c>
      <c r="D291" t="n">
        <v>8.891500000000001</v>
      </c>
      <c r="E291" t="n">
        <v>11.25</v>
      </c>
      <c r="F291" t="n">
        <v>7.74</v>
      </c>
      <c r="G291" t="n">
        <v>35.71</v>
      </c>
      <c r="H291" t="n">
        <v>0.45</v>
      </c>
      <c r="I291" t="n">
        <v>13</v>
      </c>
      <c r="J291" t="n">
        <v>274.73</v>
      </c>
      <c r="K291" t="n">
        <v>59.89</v>
      </c>
      <c r="L291" t="n">
        <v>7</v>
      </c>
      <c r="M291" t="n">
        <v>11</v>
      </c>
      <c r="N291" t="n">
        <v>72.84</v>
      </c>
      <c r="O291" t="n">
        <v>34117.35</v>
      </c>
      <c r="P291" t="n">
        <v>111.29</v>
      </c>
      <c r="Q291" t="n">
        <v>968.36</v>
      </c>
      <c r="R291" t="n">
        <v>33.17</v>
      </c>
      <c r="S291" t="n">
        <v>23.91</v>
      </c>
      <c r="T291" t="n">
        <v>3847.31</v>
      </c>
      <c r="U291" t="n">
        <v>0.72</v>
      </c>
      <c r="V291" t="n">
        <v>0.87</v>
      </c>
      <c r="W291" t="n">
        <v>1.1</v>
      </c>
      <c r="X291" t="n">
        <v>0.24</v>
      </c>
      <c r="Y291" t="n">
        <v>1</v>
      </c>
      <c r="Z291" t="n">
        <v>10</v>
      </c>
    </row>
    <row r="292">
      <c r="A292" t="n">
        <v>25</v>
      </c>
      <c r="B292" t="n">
        <v>135</v>
      </c>
      <c r="C292" t="inlineStr">
        <is>
          <t xml:space="preserve">CONCLUIDO	</t>
        </is>
      </c>
      <c r="D292" t="n">
        <v>8.9521</v>
      </c>
      <c r="E292" t="n">
        <v>11.17</v>
      </c>
      <c r="F292" t="n">
        <v>7.71</v>
      </c>
      <c r="G292" t="n">
        <v>38.55</v>
      </c>
      <c r="H292" t="n">
        <v>0.47</v>
      </c>
      <c r="I292" t="n">
        <v>12</v>
      </c>
      <c r="J292" t="n">
        <v>275.21</v>
      </c>
      <c r="K292" t="n">
        <v>59.89</v>
      </c>
      <c r="L292" t="n">
        <v>7.25</v>
      </c>
      <c r="M292" t="n">
        <v>10</v>
      </c>
      <c r="N292" t="n">
        <v>73.08</v>
      </c>
      <c r="O292" t="n">
        <v>34177.09</v>
      </c>
      <c r="P292" t="n">
        <v>109.52</v>
      </c>
      <c r="Q292" t="n">
        <v>968.3200000000001</v>
      </c>
      <c r="R292" t="n">
        <v>32.41</v>
      </c>
      <c r="S292" t="n">
        <v>23.91</v>
      </c>
      <c r="T292" t="n">
        <v>3469.16</v>
      </c>
      <c r="U292" t="n">
        <v>0.74</v>
      </c>
      <c r="V292" t="n">
        <v>0.88</v>
      </c>
      <c r="W292" t="n">
        <v>1.1</v>
      </c>
      <c r="X292" t="n">
        <v>0.21</v>
      </c>
      <c r="Y292" t="n">
        <v>1</v>
      </c>
      <c r="Z292" t="n">
        <v>10</v>
      </c>
    </row>
    <row r="293">
      <c r="A293" t="n">
        <v>26</v>
      </c>
      <c r="B293" t="n">
        <v>135</v>
      </c>
      <c r="C293" t="inlineStr">
        <is>
          <t xml:space="preserve">CONCLUIDO	</t>
        </is>
      </c>
      <c r="D293" t="n">
        <v>8.952999999999999</v>
      </c>
      <c r="E293" t="n">
        <v>11.17</v>
      </c>
      <c r="F293" t="n">
        <v>7.71</v>
      </c>
      <c r="G293" t="n">
        <v>38.55</v>
      </c>
      <c r="H293" t="n">
        <v>0.48</v>
      </c>
      <c r="I293" t="n">
        <v>12</v>
      </c>
      <c r="J293" t="n">
        <v>275.7</v>
      </c>
      <c r="K293" t="n">
        <v>59.89</v>
      </c>
      <c r="L293" t="n">
        <v>7.5</v>
      </c>
      <c r="M293" t="n">
        <v>10</v>
      </c>
      <c r="N293" t="n">
        <v>73.31</v>
      </c>
      <c r="O293" t="n">
        <v>34236.91</v>
      </c>
      <c r="P293" t="n">
        <v>108.39</v>
      </c>
      <c r="Q293" t="n">
        <v>968.38</v>
      </c>
      <c r="R293" t="n">
        <v>32.39</v>
      </c>
      <c r="S293" t="n">
        <v>23.91</v>
      </c>
      <c r="T293" t="n">
        <v>3461.15</v>
      </c>
      <c r="U293" t="n">
        <v>0.74</v>
      </c>
      <c r="V293" t="n">
        <v>0.88</v>
      </c>
      <c r="W293" t="n">
        <v>1.1</v>
      </c>
      <c r="X293" t="n">
        <v>0.21</v>
      </c>
      <c r="Y293" t="n">
        <v>1</v>
      </c>
      <c r="Z293" t="n">
        <v>10</v>
      </c>
    </row>
    <row r="294">
      <c r="A294" t="n">
        <v>27</v>
      </c>
      <c r="B294" t="n">
        <v>135</v>
      </c>
      <c r="C294" t="inlineStr">
        <is>
          <t xml:space="preserve">CONCLUIDO	</t>
        </is>
      </c>
      <c r="D294" t="n">
        <v>9.011699999999999</v>
      </c>
      <c r="E294" t="n">
        <v>11.1</v>
      </c>
      <c r="F294" t="n">
        <v>7.69</v>
      </c>
      <c r="G294" t="n">
        <v>41.93</v>
      </c>
      <c r="H294" t="n">
        <v>0.5</v>
      </c>
      <c r="I294" t="n">
        <v>11</v>
      </c>
      <c r="J294" t="n">
        <v>276.18</v>
      </c>
      <c r="K294" t="n">
        <v>59.89</v>
      </c>
      <c r="L294" t="n">
        <v>7.75</v>
      </c>
      <c r="M294" t="n">
        <v>9</v>
      </c>
      <c r="N294" t="n">
        <v>73.55</v>
      </c>
      <c r="O294" t="n">
        <v>34296.82</v>
      </c>
      <c r="P294" t="n">
        <v>106.85</v>
      </c>
      <c r="Q294" t="n">
        <v>968.38</v>
      </c>
      <c r="R294" t="n">
        <v>31.65</v>
      </c>
      <c r="S294" t="n">
        <v>23.91</v>
      </c>
      <c r="T294" t="n">
        <v>3096.2</v>
      </c>
      <c r="U294" t="n">
        <v>0.76</v>
      </c>
      <c r="V294" t="n">
        <v>0.88</v>
      </c>
      <c r="W294" t="n">
        <v>1.1</v>
      </c>
      <c r="X294" t="n">
        <v>0.19</v>
      </c>
      <c r="Y294" t="n">
        <v>1</v>
      </c>
      <c r="Z294" t="n">
        <v>10</v>
      </c>
    </row>
    <row r="295">
      <c r="A295" t="n">
        <v>28</v>
      </c>
      <c r="B295" t="n">
        <v>135</v>
      </c>
      <c r="C295" t="inlineStr">
        <is>
          <t xml:space="preserve">CONCLUIDO	</t>
        </is>
      </c>
      <c r="D295" t="n">
        <v>9.0083</v>
      </c>
      <c r="E295" t="n">
        <v>11.1</v>
      </c>
      <c r="F295" t="n">
        <v>7.69</v>
      </c>
      <c r="G295" t="n">
        <v>41.95</v>
      </c>
      <c r="H295" t="n">
        <v>0.51</v>
      </c>
      <c r="I295" t="n">
        <v>11</v>
      </c>
      <c r="J295" t="n">
        <v>276.67</v>
      </c>
      <c r="K295" t="n">
        <v>59.89</v>
      </c>
      <c r="L295" t="n">
        <v>8</v>
      </c>
      <c r="M295" t="n">
        <v>9</v>
      </c>
      <c r="N295" t="n">
        <v>73.78</v>
      </c>
      <c r="O295" t="n">
        <v>34356.83</v>
      </c>
      <c r="P295" t="n">
        <v>106.67</v>
      </c>
      <c r="Q295" t="n">
        <v>968.3200000000001</v>
      </c>
      <c r="R295" t="n">
        <v>31.85</v>
      </c>
      <c r="S295" t="n">
        <v>23.91</v>
      </c>
      <c r="T295" t="n">
        <v>3194.91</v>
      </c>
      <c r="U295" t="n">
        <v>0.75</v>
      </c>
      <c r="V295" t="n">
        <v>0.88</v>
      </c>
      <c r="W295" t="n">
        <v>1.1</v>
      </c>
      <c r="X295" t="n">
        <v>0.2</v>
      </c>
      <c r="Y295" t="n">
        <v>1</v>
      </c>
      <c r="Z295" t="n">
        <v>10</v>
      </c>
    </row>
    <row r="296">
      <c r="A296" t="n">
        <v>29</v>
      </c>
      <c r="B296" t="n">
        <v>135</v>
      </c>
      <c r="C296" t="inlineStr">
        <is>
          <t xml:space="preserve">CONCLUIDO	</t>
        </is>
      </c>
      <c r="D296" t="n">
        <v>9.0054</v>
      </c>
      <c r="E296" t="n">
        <v>11.1</v>
      </c>
      <c r="F296" t="n">
        <v>7.7</v>
      </c>
      <c r="G296" t="n">
        <v>41.97</v>
      </c>
      <c r="H296" t="n">
        <v>0.53</v>
      </c>
      <c r="I296" t="n">
        <v>11</v>
      </c>
      <c r="J296" t="n">
        <v>277.16</v>
      </c>
      <c r="K296" t="n">
        <v>59.89</v>
      </c>
      <c r="L296" t="n">
        <v>8.25</v>
      </c>
      <c r="M296" t="n">
        <v>9</v>
      </c>
      <c r="N296" t="n">
        <v>74.02</v>
      </c>
      <c r="O296" t="n">
        <v>34416.93</v>
      </c>
      <c r="P296" t="n">
        <v>106.05</v>
      </c>
      <c r="Q296" t="n">
        <v>968.33</v>
      </c>
      <c r="R296" t="n">
        <v>31.79</v>
      </c>
      <c r="S296" t="n">
        <v>23.91</v>
      </c>
      <c r="T296" t="n">
        <v>3165.76</v>
      </c>
      <c r="U296" t="n">
        <v>0.75</v>
      </c>
      <c r="V296" t="n">
        <v>0.88</v>
      </c>
      <c r="W296" t="n">
        <v>1.1</v>
      </c>
      <c r="X296" t="n">
        <v>0.2</v>
      </c>
      <c r="Y296" t="n">
        <v>1</v>
      </c>
      <c r="Z296" t="n">
        <v>10</v>
      </c>
    </row>
    <row r="297">
      <c r="A297" t="n">
        <v>30</v>
      </c>
      <c r="B297" t="n">
        <v>135</v>
      </c>
      <c r="C297" t="inlineStr">
        <is>
          <t xml:space="preserve">CONCLUIDO	</t>
        </is>
      </c>
      <c r="D297" t="n">
        <v>9.069800000000001</v>
      </c>
      <c r="E297" t="n">
        <v>11.03</v>
      </c>
      <c r="F297" t="n">
        <v>7.67</v>
      </c>
      <c r="G297" t="n">
        <v>46</v>
      </c>
      <c r="H297" t="n">
        <v>0.55</v>
      </c>
      <c r="I297" t="n">
        <v>10</v>
      </c>
      <c r="J297" t="n">
        <v>277.65</v>
      </c>
      <c r="K297" t="n">
        <v>59.89</v>
      </c>
      <c r="L297" t="n">
        <v>8.5</v>
      </c>
      <c r="M297" t="n">
        <v>8</v>
      </c>
      <c r="N297" t="n">
        <v>74.26000000000001</v>
      </c>
      <c r="O297" t="n">
        <v>34477.13</v>
      </c>
      <c r="P297" t="n">
        <v>103.82</v>
      </c>
      <c r="Q297" t="n">
        <v>968.3200000000001</v>
      </c>
      <c r="R297" t="n">
        <v>31.01</v>
      </c>
      <c r="S297" t="n">
        <v>23.91</v>
      </c>
      <c r="T297" t="n">
        <v>2778.64</v>
      </c>
      <c r="U297" t="n">
        <v>0.77</v>
      </c>
      <c r="V297" t="n">
        <v>0.88</v>
      </c>
      <c r="W297" t="n">
        <v>1.1</v>
      </c>
      <c r="X297" t="n">
        <v>0.17</v>
      </c>
      <c r="Y297" t="n">
        <v>1</v>
      </c>
      <c r="Z297" t="n">
        <v>10</v>
      </c>
    </row>
    <row r="298">
      <c r="A298" t="n">
        <v>31</v>
      </c>
      <c r="B298" t="n">
        <v>135</v>
      </c>
      <c r="C298" t="inlineStr">
        <is>
          <t xml:space="preserve">CONCLUIDO	</t>
        </is>
      </c>
      <c r="D298" t="n">
        <v>9.069599999999999</v>
      </c>
      <c r="E298" t="n">
        <v>11.03</v>
      </c>
      <c r="F298" t="n">
        <v>7.67</v>
      </c>
      <c r="G298" t="n">
        <v>46</v>
      </c>
      <c r="H298" t="n">
        <v>0.5600000000000001</v>
      </c>
      <c r="I298" t="n">
        <v>10</v>
      </c>
      <c r="J298" t="n">
        <v>278.13</v>
      </c>
      <c r="K298" t="n">
        <v>59.89</v>
      </c>
      <c r="L298" t="n">
        <v>8.75</v>
      </c>
      <c r="M298" t="n">
        <v>8</v>
      </c>
      <c r="N298" t="n">
        <v>74.5</v>
      </c>
      <c r="O298" t="n">
        <v>34537.41</v>
      </c>
      <c r="P298" t="n">
        <v>103</v>
      </c>
      <c r="Q298" t="n">
        <v>968.35</v>
      </c>
      <c r="R298" t="n">
        <v>30.95</v>
      </c>
      <c r="S298" t="n">
        <v>23.91</v>
      </c>
      <c r="T298" t="n">
        <v>2751.78</v>
      </c>
      <c r="U298" t="n">
        <v>0.77</v>
      </c>
      <c r="V298" t="n">
        <v>0.88</v>
      </c>
      <c r="W298" t="n">
        <v>1.1</v>
      </c>
      <c r="X298" t="n">
        <v>0.17</v>
      </c>
      <c r="Y298" t="n">
        <v>1</v>
      </c>
      <c r="Z298" t="n">
        <v>10</v>
      </c>
    </row>
    <row r="299">
      <c r="A299" t="n">
        <v>32</v>
      </c>
      <c r="B299" t="n">
        <v>135</v>
      </c>
      <c r="C299" t="inlineStr">
        <is>
          <t xml:space="preserve">CONCLUIDO	</t>
        </is>
      </c>
      <c r="D299" t="n">
        <v>9.1225</v>
      </c>
      <c r="E299" t="n">
        <v>10.96</v>
      </c>
      <c r="F299" t="n">
        <v>7.65</v>
      </c>
      <c r="G299" t="n">
        <v>51.03</v>
      </c>
      <c r="H299" t="n">
        <v>0.58</v>
      </c>
      <c r="I299" t="n">
        <v>9</v>
      </c>
      <c r="J299" t="n">
        <v>278.62</v>
      </c>
      <c r="K299" t="n">
        <v>59.89</v>
      </c>
      <c r="L299" t="n">
        <v>9</v>
      </c>
      <c r="M299" t="n">
        <v>6</v>
      </c>
      <c r="N299" t="n">
        <v>74.73999999999999</v>
      </c>
      <c r="O299" t="n">
        <v>34597.8</v>
      </c>
      <c r="P299" t="n">
        <v>100.18</v>
      </c>
      <c r="Q299" t="n">
        <v>968.42</v>
      </c>
      <c r="R299" t="n">
        <v>30.52</v>
      </c>
      <c r="S299" t="n">
        <v>23.91</v>
      </c>
      <c r="T299" t="n">
        <v>2542.18</v>
      </c>
      <c r="U299" t="n">
        <v>0.78</v>
      </c>
      <c r="V299" t="n">
        <v>0.88</v>
      </c>
      <c r="W299" t="n">
        <v>1.1</v>
      </c>
      <c r="X299" t="n">
        <v>0.16</v>
      </c>
      <c r="Y299" t="n">
        <v>1</v>
      </c>
      <c r="Z299" t="n">
        <v>10</v>
      </c>
    </row>
    <row r="300">
      <c r="A300" t="n">
        <v>33</v>
      </c>
      <c r="B300" t="n">
        <v>135</v>
      </c>
      <c r="C300" t="inlineStr">
        <is>
          <t xml:space="preserve">CONCLUIDO	</t>
        </is>
      </c>
      <c r="D300" t="n">
        <v>9.113</v>
      </c>
      <c r="E300" t="n">
        <v>10.97</v>
      </c>
      <c r="F300" t="n">
        <v>7.67</v>
      </c>
      <c r="G300" t="n">
        <v>51.1</v>
      </c>
      <c r="H300" t="n">
        <v>0.59</v>
      </c>
      <c r="I300" t="n">
        <v>9</v>
      </c>
      <c r="J300" t="n">
        <v>279.11</v>
      </c>
      <c r="K300" t="n">
        <v>59.89</v>
      </c>
      <c r="L300" t="n">
        <v>9.25</v>
      </c>
      <c r="M300" t="n">
        <v>4</v>
      </c>
      <c r="N300" t="n">
        <v>74.98</v>
      </c>
      <c r="O300" t="n">
        <v>34658.27</v>
      </c>
      <c r="P300" t="n">
        <v>100.73</v>
      </c>
      <c r="Q300" t="n">
        <v>968.33</v>
      </c>
      <c r="R300" t="n">
        <v>30.81</v>
      </c>
      <c r="S300" t="n">
        <v>23.91</v>
      </c>
      <c r="T300" t="n">
        <v>2683.73</v>
      </c>
      <c r="U300" t="n">
        <v>0.78</v>
      </c>
      <c r="V300" t="n">
        <v>0.88</v>
      </c>
      <c r="W300" t="n">
        <v>1.1</v>
      </c>
      <c r="X300" t="n">
        <v>0.17</v>
      </c>
      <c r="Y300" t="n">
        <v>1</v>
      </c>
      <c r="Z300" t="n">
        <v>10</v>
      </c>
    </row>
    <row r="301">
      <c r="A301" t="n">
        <v>34</v>
      </c>
      <c r="B301" t="n">
        <v>135</v>
      </c>
      <c r="C301" t="inlineStr">
        <is>
          <t xml:space="preserve">CONCLUIDO	</t>
        </is>
      </c>
      <c r="D301" t="n">
        <v>9.1174</v>
      </c>
      <c r="E301" t="n">
        <v>10.97</v>
      </c>
      <c r="F301" t="n">
        <v>7.66</v>
      </c>
      <c r="G301" t="n">
        <v>51.07</v>
      </c>
      <c r="H301" t="n">
        <v>0.6</v>
      </c>
      <c r="I301" t="n">
        <v>9</v>
      </c>
      <c r="J301" t="n">
        <v>279.61</v>
      </c>
      <c r="K301" t="n">
        <v>59.89</v>
      </c>
      <c r="L301" t="n">
        <v>9.5</v>
      </c>
      <c r="M301" t="n">
        <v>4</v>
      </c>
      <c r="N301" t="n">
        <v>75.22</v>
      </c>
      <c r="O301" t="n">
        <v>34718.84</v>
      </c>
      <c r="P301" t="n">
        <v>100.56</v>
      </c>
      <c r="Q301" t="n">
        <v>968.38</v>
      </c>
      <c r="R301" t="n">
        <v>30.73</v>
      </c>
      <c r="S301" t="n">
        <v>23.91</v>
      </c>
      <c r="T301" t="n">
        <v>2644.45</v>
      </c>
      <c r="U301" t="n">
        <v>0.78</v>
      </c>
      <c r="V301" t="n">
        <v>0.88</v>
      </c>
      <c r="W301" t="n">
        <v>1.1</v>
      </c>
      <c r="X301" t="n">
        <v>0.16</v>
      </c>
      <c r="Y301" t="n">
        <v>1</v>
      </c>
      <c r="Z301" t="n">
        <v>10</v>
      </c>
    </row>
    <row r="302">
      <c r="A302" t="n">
        <v>35</v>
      </c>
      <c r="B302" t="n">
        <v>135</v>
      </c>
      <c r="C302" t="inlineStr">
        <is>
          <t xml:space="preserve">CONCLUIDO	</t>
        </is>
      </c>
      <c r="D302" t="n">
        <v>9.1153</v>
      </c>
      <c r="E302" t="n">
        <v>10.97</v>
      </c>
      <c r="F302" t="n">
        <v>7.66</v>
      </c>
      <c r="G302" t="n">
        <v>51.08</v>
      </c>
      <c r="H302" t="n">
        <v>0.62</v>
      </c>
      <c r="I302" t="n">
        <v>9</v>
      </c>
      <c r="J302" t="n">
        <v>280.1</v>
      </c>
      <c r="K302" t="n">
        <v>59.89</v>
      </c>
      <c r="L302" t="n">
        <v>9.75</v>
      </c>
      <c r="M302" t="n">
        <v>3</v>
      </c>
      <c r="N302" t="n">
        <v>75.45999999999999</v>
      </c>
      <c r="O302" t="n">
        <v>34779.51</v>
      </c>
      <c r="P302" t="n">
        <v>99.98</v>
      </c>
      <c r="Q302" t="n">
        <v>968.3200000000001</v>
      </c>
      <c r="R302" t="n">
        <v>30.79</v>
      </c>
      <c r="S302" t="n">
        <v>23.91</v>
      </c>
      <c r="T302" t="n">
        <v>2677.33</v>
      </c>
      <c r="U302" t="n">
        <v>0.78</v>
      </c>
      <c r="V302" t="n">
        <v>0.88</v>
      </c>
      <c r="W302" t="n">
        <v>1.1</v>
      </c>
      <c r="X302" t="n">
        <v>0.17</v>
      </c>
      <c r="Y302" t="n">
        <v>1</v>
      </c>
      <c r="Z302" t="n">
        <v>10</v>
      </c>
    </row>
    <row r="303">
      <c r="A303" t="n">
        <v>36</v>
      </c>
      <c r="B303" t="n">
        <v>135</v>
      </c>
      <c r="C303" t="inlineStr">
        <is>
          <t xml:space="preserve">CONCLUIDO	</t>
        </is>
      </c>
      <c r="D303" t="n">
        <v>9.119</v>
      </c>
      <c r="E303" t="n">
        <v>10.97</v>
      </c>
      <c r="F303" t="n">
        <v>7.66</v>
      </c>
      <c r="G303" t="n">
        <v>51.05</v>
      </c>
      <c r="H303" t="n">
        <v>0.63</v>
      </c>
      <c r="I303" t="n">
        <v>9</v>
      </c>
      <c r="J303" t="n">
        <v>280.59</v>
      </c>
      <c r="K303" t="n">
        <v>59.89</v>
      </c>
      <c r="L303" t="n">
        <v>10</v>
      </c>
      <c r="M303" t="n">
        <v>2</v>
      </c>
      <c r="N303" t="n">
        <v>75.7</v>
      </c>
      <c r="O303" t="n">
        <v>34840.27</v>
      </c>
      <c r="P303" t="n">
        <v>99.7</v>
      </c>
      <c r="Q303" t="n">
        <v>968.37</v>
      </c>
      <c r="R303" t="n">
        <v>30.5</v>
      </c>
      <c r="S303" t="n">
        <v>23.91</v>
      </c>
      <c r="T303" t="n">
        <v>2530.33</v>
      </c>
      <c r="U303" t="n">
        <v>0.78</v>
      </c>
      <c r="V303" t="n">
        <v>0.88</v>
      </c>
      <c r="W303" t="n">
        <v>1.1</v>
      </c>
      <c r="X303" t="n">
        <v>0.16</v>
      </c>
      <c r="Y303" t="n">
        <v>1</v>
      </c>
      <c r="Z303" t="n">
        <v>10</v>
      </c>
    </row>
    <row r="304">
      <c r="A304" t="n">
        <v>37</v>
      </c>
      <c r="B304" t="n">
        <v>135</v>
      </c>
      <c r="C304" t="inlineStr">
        <is>
          <t xml:space="preserve">CONCLUIDO	</t>
        </is>
      </c>
      <c r="D304" t="n">
        <v>9.1128</v>
      </c>
      <c r="E304" t="n">
        <v>10.97</v>
      </c>
      <c r="F304" t="n">
        <v>7.67</v>
      </c>
      <c r="G304" t="n">
        <v>51.1</v>
      </c>
      <c r="H304" t="n">
        <v>0.65</v>
      </c>
      <c r="I304" t="n">
        <v>9</v>
      </c>
      <c r="J304" t="n">
        <v>281.08</v>
      </c>
      <c r="K304" t="n">
        <v>59.89</v>
      </c>
      <c r="L304" t="n">
        <v>10.25</v>
      </c>
      <c r="M304" t="n">
        <v>2</v>
      </c>
      <c r="N304" t="n">
        <v>75.95</v>
      </c>
      <c r="O304" t="n">
        <v>34901.13</v>
      </c>
      <c r="P304" t="n">
        <v>99.55</v>
      </c>
      <c r="Q304" t="n">
        <v>968.3200000000001</v>
      </c>
      <c r="R304" t="n">
        <v>30.76</v>
      </c>
      <c r="S304" t="n">
        <v>23.91</v>
      </c>
      <c r="T304" t="n">
        <v>2658.91</v>
      </c>
      <c r="U304" t="n">
        <v>0.78</v>
      </c>
      <c r="V304" t="n">
        <v>0.88</v>
      </c>
      <c r="W304" t="n">
        <v>1.1</v>
      </c>
      <c r="X304" t="n">
        <v>0.17</v>
      </c>
      <c r="Y304" t="n">
        <v>1</v>
      </c>
      <c r="Z304" t="n">
        <v>10</v>
      </c>
    </row>
    <row r="305">
      <c r="A305" t="n">
        <v>38</v>
      </c>
      <c r="B305" t="n">
        <v>135</v>
      </c>
      <c r="C305" t="inlineStr">
        <is>
          <t xml:space="preserve">CONCLUIDO	</t>
        </is>
      </c>
      <c r="D305" t="n">
        <v>9.1091</v>
      </c>
      <c r="E305" t="n">
        <v>10.98</v>
      </c>
      <c r="F305" t="n">
        <v>7.67</v>
      </c>
      <c r="G305" t="n">
        <v>51.13</v>
      </c>
      <c r="H305" t="n">
        <v>0.66</v>
      </c>
      <c r="I305" t="n">
        <v>9</v>
      </c>
      <c r="J305" t="n">
        <v>281.58</v>
      </c>
      <c r="K305" t="n">
        <v>59.89</v>
      </c>
      <c r="L305" t="n">
        <v>10.5</v>
      </c>
      <c r="M305" t="n">
        <v>0</v>
      </c>
      <c r="N305" t="n">
        <v>76.19</v>
      </c>
      <c r="O305" t="n">
        <v>34962.08</v>
      </c>
      <c r="P305" t="n">
        <v>99.77</v>
      </c>
      <c r="Q305" t="n">
        <v>968.41</v>
      </c>
      <c r="R305" t="n">
        <v>30.75</v>
      </c>
      <c r="S305" t="n">
        <v>23.91</v>
      </c>
      <c r="T305" t="n">
        <v>2654.72</v>
      </c>
      <c r="U305" t="n">
        <v>0.78</v>
      </c>
      <c r="V305" t="n">
        <v>0.88</v>
      </c>
      <c r="W305" t="n">
        <v>1.11</v>
      </c>
      <c r="X305" t="n">
        <v>0.17</v>
      </c>
      <c r="Y305" t="n">
        <v>1</v>
      </c>
      <c r="Z305" t="n">
        <v>10</v>
      </c>
    </row>
    <row r="306">
      <c r="A306" t="n">
        <v>0</v>
      </c>
      <c r="B306" t="n">
        <v>80</v>
      </c>
      <c r="C306" t="inlineStr">
        <is>
          <t xml:space="preserve">CONCLUIDO	</t>
        </is>
      </c>
      <c r="D306" t="n">
        <v>7.1954</v>
      </c>
      <c r="E306" t="n">
        <v>13.9</v>
      </c>
      <c r="F306" t="n">
        <v>9.06</v>
      </c>
      <c r="G306" t="n">
        <v>6.97</v>
      </c>
      <c r="H306" t="n">
        <v>0.11</v>
      </c>
      <c r="I306" t="n">
        <v>78</v>
      </c>
      <c r="J306" t="n">
        <v>159.12</v>
      </c>
      <c r="K306" t="n">
        <v>50.28</v>
      </c>
      <c r="L306" t="n">
        <v>1</v>
      </c>
      <c r="M306" t="n">
        <v>76</v>
      </c>
      <c r="N306" t="n">
        <v>27.84</v>
      </c>
      <c r="O306" t="n">
        <v>19859.16</v>
      </c>
      <c r="P306" t="n">
        <v>107.26</v>
      </c>
      <c r="Q306" t="n">
        <v>968.54</v>
      </c>
      <c r="R306" t="n">
        <v>74.52</v>
      </c>
      <c r="S306" t="n">
        <v>23.91</v>
      </c>
      <c r="T306" t="n">
        <v>24195.71</v>
      </c>
      <c r="U306" t="n">
        <v>0.32</v>
      </c>
      <c r="V306" t="n">
        <v>0.75</v>
      </c>
      <c r="W306" t="n">
        <v>1.2</v>
      </c>
      <c r="X306" t="n">
        <v>1.56</v>
      </c>
      <c r="Y306" t="n">
        <v>1</v>
      </c>
      <c r="Z306" t="n">
        <v>10</v>
      </c>
    </row>
    <row r="307">
      <c r="A307" t="n">
        <v>1</v>
      </c>
      <c r="B307" t="n">
        <v>80</v>
      </c>
      <c r="C307" t="inlineStr">
        <is>
          <t xml:space="preserve">CONCLUIDO	</t>
        </is>
      </c>
      <c r="D307" t="n">
        <v>7.7566</v>
      </c>
      <c r="E307" t="n">
        <v>12.89</v>
      </c>
      <c r="F307" t="n">
        <v>8.67</v>
      </c>
      <c r="G307" t="n">
        <v>8.81</v>
      </c>
      <c r="H307" t="n">
        <v>0.14</v>
      </c>
      <c r="I307" t="n">
        <v>59</v>
      </c>
      <c r="J307" t="n">
        <v>159.48</v>
      </c>
      <c r="K307" t="n">
        <v>50.28</v>
      </c>
      <c r="L307" t="n">
        <v>1.25</v>
      </c>
      <c r="M307" t="n">
        <v>57</v>
      </c>
      <c r="N307" t="n">
        <v>27.95</v>
      </c>
      <c r="O307" t="n">
        <v>19902.91</v>
      </c>
      <c r="P307" t="n">
        <v>101.22</v>
      </c>
      <c r="Q307" t="n">
        <v>968.6900000000001</v>
      </c>
      <c r="R307" t="n">
        <v>61.8</v>
      </c>
      <c r="S307" t="n">
        <v>23.91</v>
      </c>
      <c r="T307" t="n">
        <v>17932.28</v>
      </c>
      <c r="U307" t="n">
        <v>0.39</v>
      </c>
      <c r="V307" t="n">
        <v>0.78</v>
      </c>
      <c r="W307" t="n">
        <v>1.18</v>
      </c>
      <c r="X307" t="n">
        <v>1.17</v>
      </c>
      <c r="Y307" t="n">
        <v>1</v>
      </c>
      <c r="Z307" t="n">
        <v>10</v>
      </c>
    </row>
    <row r="308">
      <c r="A308" t="n">
        <v>2</v>
      </c>
      <c r="B308" t="n">
        <v>80</v>
      </c>
      <c r="C308" t="inlineStr">
        <is>
          <t xml:space="preserve">CONCLUIDO	</t>
        </is>
      </c>
      <c r="D308" t="n">
        <v>8.1275</v>
      </c>
      <c r="E308" t="n">
        <v>12.3</v>
      </c>
      <c r="F308" t="n">
        <v>8.43</v>
      </c>
      <c r="G308" t="n">
        <v>10.54</v>
      </c>
      <c r="H308" t="n">
        <v>0.17</v>
      </c>
      <c r="I308" t="n">
        <v>48</v>
      </c>
      <c r="J308" t="n">
        <v>159.83</v>
      </c>
      <c r="K308" t="n">
        <v>50.28</v>
      </c>
      <c r="L308" t="n">
        <v>1.5</v>
      </c>
      <c r="M308" t="n">
        <v>46</v>
      </c>
      <c r="N308" t="n">
        <v>28.05</v>
      </c>
      <c r="O308" t="n">
        <v>19946.71</v>
      </c>
      <c r="P308" t="n">
        <v>97.18000000000001</v>
      </c>
      <c r="Q308" t="n">
        <v>968.45</v>
      </c>
      <c r="R308" t="n">
        <v>54.92</v>
      </c>
      <c r="S308" t="n">
        <v>23.91</v>
      </c>
      <c r="T308" t="n">
        <v>14543.69</v>
      </c>
      <c r="U308" t="n">
        <v>0.44</v>
      </c>
      <c r="V308" t="n">
        <v>0.8</v>
      </c>
      <c r="W308" t="n">
        <v>1.15</v>
      </c>
      <c r="X308" t="n">
        <v>0.9399999999999999</v>
      </c>
      <c r="Y308" t="n">
        <v>1</v>
      </c>
      <c r="Z308" t="n">
        <v>10</v>
      </c>
    </row>
    <row r="309">
      <c r="A309" t="n">
        <v>3</v>
      </c>
      <c r="B309" t="n">
        <v>80</v>
      </c>
      <c r="C309" t="inlineStr">
        <is>
          <t xml:space="preserve">CONCLUIDO	</t>
        </is>
      </c>
      <c r="D309" t="n">
        <v>8.4148</v>
      </c>
      <c r="E309" t="n">
        <v>11.88</v>
      </c>
      <c r="F309" t="n">
        <v>8.27</v>
      </c>
      <c r="G309" t="n">
        <v>12.41</v>
      </c>
      <c r="H309" t="n">
        <v>0.19</v>
      </c>
      <c r="I309" t="n">
        <v>40</v>
      </c>
      <c r="J309" t="n">
        <v>160.19</v>
      </c>
      <c r="K309" t="n">
        <v>50.28</v>
      </c>
      <c r="L309" t="n">
        <v>1.75</v>
      </c>
      <c r="M309" t="n">
        <v>38</v>
      </c>
      <c r="N309" t="n">
        <v>28.16</v>
      </c>
      <c r="O309" t="n">
        <v>19990.53</v>
      </c>
      <c r="P309" t="n">
        <v>93.88</v>
      </c>
      <c r="Q309" t="n">
        <v>968.49</v>
      </c>
      <c r="R309" t="n">
        <v>49.66</v>
      </c>
      <c r="S309" t="n">
        <v>23.91</v>
      </c>
      <c r="T309" t="n">
        <v>11957.76</v>
      </c>
      <c r="U309" t="n">
        <v>0.48</v>
      </c>
      <c r="V309" t="n">
        <v>0.82</v>
      </c>
      <c r="W309" t="n">
        <v>1.15</v>
      </c>
      <c r="X309" t="n">
        <v>0.77</v>
      </c>
      <c r="Y309" t="n">
        <v>1</v>
      </c>
      <c r="Z309" t="n">
        <v>10</v>
      </c>
    </row>
    <row r="310">
      <c r="A310" t="n">
        <v>4</v>
      </c>
      <c r="B310" t="n">
        <v>80</v>
      </c>
      <c r="C310" t="inlineStr">
        <is>
          <t xml:space="preserve">CONCLUIDO	</t>
        </is>
      </c>
      <c r="D310" t="n">
        <v>8.6426</v>
      </c>
      <c r="E310" t="n">
        <v>11.57</v>
      </c>
      <c r="F310" t="n">
        <v>8.15</v>
      </c>
      <c r="G310" t="n">
        <v>14.38</v>
      </c>
      <c r="H310" t="n">
        <v>0.22</v>
      </c>
      <c r="I310" t="n">
        <v>34</v>
      </c>
      <c r="J310" t="n">
        <v>160.54</v>
      </c>
      <c r="K310" t="n">
        <v>50.28</v>
      </c>
      <c r="L310" t="n">
        <v>2</v>
      </c>
      <c r="M310" t="n">
        <v>32</v>
      </c>
      <c r="N310" t="n">
        <v>28.26</v>
      </c>
      <c r="O310" t="n">
        <v>20034.4</v>
      </c>
      <c r="P310" t="n">
        <v>90.91</v>
      </c>
      <c r="Q310" t="n">
        <v>968.4400000000001</v>
      </c>
      <c r="R310" t="n">
        <v>45.76</v>
      </c>
      <c r="S310" t="n">
        <v>23.91</v>
      </c>
      <c r="T310" t="n">
        <v>10036.49</v>
      </c>
      <c r="U310" t="n">
        <v>0.52</v>
      </c>
      <c r="V310" t="n">
        <v>0.83</v>
      </c>
      <c r="W310" t="n">
        <v>1.14</v>
      </c>
      <c r="X310" t="n">
        <v>0.65</v>
      </c>
      <c r="Y310" t="n">
        <v>1</v>
      </c>
      <c r="Z310" t="n">
        <v>10</v>
      </c>
    </row>
    <row r="311">
      <c r="A311" t="n">
        <v>5</v>
      </c>
      <c r="B311" t="n">
        <v>80</v>
      </c>
      <c r="C311" t="inlineStr">
        <is>
          <t xml:space="preserve">CONCLUIDO	</t>
        </is>
      </c>
      <c r="D311" t="n">
        <v>8.789300000000001</v>
      </c>
      <c r="E311" t="n">
        <v>11.38</v>
      </c>
      <c r="F311" t="n">
        <v>8.09</v>
      </c>
      <c r="G311" t="n">
        <v>16.17</v>
      </c>
      <c r="H311" t="n">
        <v>0.25</v>
      </c>
      <c r="I311" t="n">
        <v>30</v>
      </c>
      <c r="J311" t="n">
        <v>160.9</v>
      </c>
      <c r="K311" t="n">
        <v>50.28</v>
      </c>
      <c r="L311" t="n">
        <v>2.25</v>
      </c>
      <c r="M311" t="n">
        <v>28</v>
      </c>
      <c r="N311" t="n">
        <v>28.37</v>
      </c>
      <c r="O311" t="n">
        <v>20078.3</v>
      </c>
      <c r="P311" t="n">
        <v>88.54000000000001</v>
      </c>
      <c r="Q311" t="n">
        <v>968.47</v>
      </c>
      <c r="R311" t="n">
        <v>43.86</v>
      </c>
      <c r="S311" t="n">
        <v>23.91</v>
      </c>
      <c r="T311" t="n">
        <v>9105.709999999999</v>
      </c>
      <c r="U311" t="n">
        <v>0.55</v>
      </c>
      <c r="V311" t="n">
        <v>0.84</v>
      </c>
      <c r="W311" t="n">
        <v>1.14</v>
      </c>
      <c r="X311" t="n">
        <v>0.59</v>
      </c>
      <c r="Y311" t="n">
        <v>1</v>
      </c>
      <c r="Z311" t="n">
        <v>10</v>
      </c>
    </row>
    <row r="312">
      <c r="A312" t="n">
        <v>6</v>
      </c>
      <c r="B312" t="n">
        <v>80</v>
      </c>
      <c r="C312" t="inlineStr">
        <is>
          <t xml:space="preserve">CONCLUIDO	</t>
        </is>
      </c>
      <c r="D312" t="n">
        <v>8.965</v>
      </c>
      <c r="E312" t="n">
        <v>11.15</v>
      </c>
      <c r="F312" t="n">
        <v>7.99</v>
      </c>
      <c r="G312" t="n">
        <v>18.44</v>
      </c>
      <c r="H312" t="n">
        <v>0.27</v>
      </c>
      <c r="I312" t="n">
        <v>26</v>
      </c>
      <c r="J312" t="n">
        <v>161.26</v>
      </c>
      <c r="K312" t="n">
        <v>50.28</v>
      </c>
      <c r="L312" t="n">
        <v>2.5</v>
      </c>
      <c r="M312" t="n">
        <v>24</v>
      </c>
      <c r="N312" t="n">
        <v>28.48</v>
      </c>
      <c r="O312" t="n">
        <v>20122.23</v>
      </c>
      <c r="P312" t="n">
        <v>86.18000000000001</v>
      </c>
      <c r="Q312" t="n">
        <v>968.39</v>
      </c>
      <c r="R312" t="n">
        <v>41.05</v>
      </c>
      <c r="S312" t="n">
        <v>23.91</v>
      </c>
      <c r="T312" t="n">
        <v>7722.88</v>
      </c>
      <c r="U312" t="n">
        <v>0.58</v>
      </c>
      <c r="V312" t="n">
        <v>0.85</v>
      </c>
      <c r="W312" t="n">
        <v>1.12</v>
      </c>
      <c r="X312" t="n">
        <v>0.5</v>
      </c>
      <c r="Y312" t="n">
        <v>1</v>
      </c>
      <c r="Z312" t="n">
        <v>10</v>
      </c>
    </row>
    <row r="313">
      <c r="A313" t="n">
        <v>7</v>
      </c>
      <c r="B313" t="n">
        <v>80</v>
      </c>
      <c r="C313" t="inlineStr">
        <is>
          <t xml:space="preserve">CONCLUIDO	</t>
        </is>
      </c>
      <c r="D313" t="n">
        <v>9.074199999999999</v>
      </c>
      <c r="E313" t="n">
        <v>11.02</v>
      </c>
      <c r="F313" t="n">
        <v>7.95</v>
      </c>
      <c r="G313" t="n">
        <v>20.75</v>
      </c>
      <c r="H313" t="n">
        <v>0.3</v>
      </c>
      <c r="I313" t="n">
        <v>23</v>
      </c>
      <c r="J313" t="n">
        <v>161.61</v>
      </c>
      <c r="K313" t="n">
        <v>50.28</v>
      </c>
      <c r="L313" t="n">
        <v>2.75</v>
      </c>
      <c r="M313" t="n">
        <v>21</v>
      </c>
      <c r="N313" t="n">
        <v>28.58</v>
      </c>
      <c r="O313" t="n">
        <v>20166.2</v>
      </c>
      <c r="P313" t="n">
        <v>84.36</v>
      </c>
      <c r="Q313" t="n">
        <v>968.34</v>
      </c>
      <c r="R313" t="n">
        <v>39.87</v>
      </c>
      <c r="S313" t="n">
        <v>23.91</v>
      </c>
      <c r="T313" t="n">
        <v>7146.03</v>
      </c>
      <c r="U313" t="n">
        <v>0.6</v>
      </c>
      <c r="V313" t="n">
        <v>0.85</v>
      </c>
      <c r="W313" t="n">
        <v>1.12</v>
      </c>
      <c r="X313" t="n">
        <v>0.46</v>
      </c>
      <c r="Y313" t="n">
        <v>1</v>
      </c>
      <c r="Z313" t="n">
        <v>10</v>
      </c>
    </row>
    <row r="314">
      <c r="A314" t="n">
        <v>8</v>
      </c>
      <c r="B314" t="n">
        <v>80</v>
      </c>
      <c r="C314" t="inlineStr">
        <is>
          <t xml:space="preserve">CONCLUIDO	</t>
        </is>
      </c>
      <c r="D314" t="n">
        <v>9.175000000000001</v>
      </c>
      <c r="E314" t="n">
        <v>10.9</v>
      </c>
      <c r="F314" t="n">
        <v>7.9</v>
      </c>
      <c r="G314" t="n">
        <v>22.57</v>
      </c>
      <c r="H314" t="n">
        <v>0.33</v>
      </c>
      <c r="I314" t="n">
        <v>21</v>
      </c>
      <c r="J314" t="n">
        <v>161.97</v>
      </c>
      <c r="K314" t="n">
        <v>50.28</v>
      </c>
      <c r="L314" t="n">
        <v>3</v>
      </c>
      <c r="M314" t="n">
        <v>19</v>
      </c>
      <c r="N314" t="n">
        <v>28.69</v>
      </c>
      <c r="O314" t="n">
        <v>20210.21</v>
      </c>
      <c r="P314" t="n">
        <v>81.87</v>
      </c>
      <c r="Q314" t="n">
        <v>968.3200000000001</v>
      </c>
      <c r="R314" t="n">
        <v>38.14</v>
      </c>
      <c r="S314" t="n">
        <v>23.91</v>
      </c>
      <c r="T314" t="n">
        <v>6291.97</v>
      </c>
      <c r="U314" t="n">
        <v>0.63</v>
      </c>
      <c r="V314" t="n">
        <v>0.86</v>
      </c>
      <c r="W314" t="n">
        <v>1.12</v>
      </c>
      <c r="X314" t="n">
        <v>0.4</v>
      </c>
      <c r="Y314" t="n">
        <v>1</v>
      </c>
      <c r="Z314" t="n">
        <v>10</v>
      </c>
    </row>
    <row r="315">
      <c r="A315" t="n">
        <v>9</v>
      </c>
      <c r="B315" t="n">
        <v>80</v>
      </c>
      <c r="C315" t="inlineStr">
        <is>
          <t xml:space="preserve">CONCLUIDO	</t>
        </is>
      </c>
      <c r="D315" t="n">
        <v>9.2776</v>
      </c>
      <c r="E315" t="n">
        <v>10.78</v>
      </c>
      <c r="F315" t="n">
        <v>7.84</v>
      </c>
      <c r="G315" t="n">
        <v>24.76</v>
      </c>
      <c r="H315" t="n">
        <v>0.35</v>
      </c>
      <c r="I315" t="n">
        <v>19</v>
      </c>
      <c r="J315" t="n">
        <v>162.33</v>
      </c>
      <c r="K315" t="n">
        <v>50.28</v>
      </c>
      <c r="L315" t="n">
        <v>3.25</v>
      </c>
      <c r="M315" t="n">
        <v>17</v>
      </c>
      <c r="N315" t="n">
        <v>28.8</v>
      </c>
      <c r="O315" t="n">
        <v>20254.26</v>
      </c>
      <c r="P315" t="n">
        <v>79.16</v>
      </c>
      <c r="Q315" t="n">
        <v>968.35</v>
      </c>
      <c r="R315" t="n">
        <v>36.53</v>
      </c>
      <c r="S315" t="n">
        <v>23.91</v>
      </c>
      <c r="T315" t="n">
        <v>5497.25</v>
      </c>
      <c r="U315" t="n">
        <v>0.65</v>
      </c>
      <c r="V315" t="n">
        <v>0.86</v>
      </c>
      <c r="W315" t="n">
        <v>1.11</v>
      </c>
      <c r="X315" t="n">
        <v>0.34</v>
      </c>
      <c r="Y315" t="n">
        <v>1</v>
      </c>
      <c r="Z315" t="n">
        <v>10</v>
      </c>
    </row>
    <row r="316">
      <c r="A316" t="n">
        <v>10</v>
      </c>
      <c r="B316" t="n">
        <v>80</v>
      </c>
      <c r="C316" t="inlineStr">
        <is>
          <t xml:space="preserve">CONCLUIDO	</t>
        </is>
      </c>
      <c r="D316" t="n">
        <v>9.352600000000001</v>
      </c>
      <c r="E316" t="n">
        <v>10.69</v>
      </c>
      <c r="F316" t="n">
        <v>7.82</v>
      </c>
      <c r="G316" t="n">
        <v>27.6</v>
      </c>
      <c r="H316" t="n">
        <v>0.38</v>
      </c>
      <c r="I316" t="n">
        <v>17</v>
      </c>
      <c r="J316" t="n">
        <v>162.68</v>
      </c>
      <c r="K316" t="n">
        <v>50.28</v>
      </c>
      <c r="L316" t="n">
        <v>3.5</v>
      </c>
      <c r="M316" t="n">
        <v>15</v>
      </c>
      <c r="N316" t="n">
        <v>28.9</v>
      </c>
      <c r="O316" t="n">
        <v>20298.34</v>
      </c>
      <c r="P316" t="n">
        <v>77.52</v>
      </c>
      <c r="Q316" t="n">
        <v>968.33</v>
      </c>
      <c r="R316" t="n">
        <v>35.84</v>
      </c>
      <c r="S316" t="n">
        <v>23.91</v>
      </c>
      <c r="T316" t="n">
        <v>5160.91</v>
      </c>
      <c r="U316" t="n">
        <v>0.67</v>
      </c>
      <c r="V316" t="n">
        <v>0.86</v>
      </c>
      <c r="W316" t="n">
        <v>1.11</v>
      </c>
      <c r="X316" t="n">
        <v>0.32</v>
      </c>
      <c r="Y316" t="n">
        <v>1</v>
      </c>
      <c r="Z316" t="n">
        <v>10</v>
      </c>
    </row>
    <row r="317">
      <c r="A317" t="n">
        <v>11</v>
      </c>
      <c r="B317" t="n">
        <v>80</v>
      </c>
      <c r="C317" t="inlineStr">
        <is>
          <t xml:space="preserve">CONCLUIDO	</t>
        </is>
      </c>
      <c r="D317" t="n">
        <v>9.390700000000001</v>
      </c>
      <c r="E317" t="n">
        <v>10.65</v>
      </c>
      <c r="F317" t="n">
        <v>7.81</v>
      </c>
      <c r="G317" t="n">
        <v>29.28</v>
      </c>
      <c r="H317" t="n">
        <v>0.41</v>
      </c>
      <c r="I317" t="n">
        <v>16</v>
      </c>
      <c r="J317" t="n">
        <v>163.04</v>
      </c>
      <c r="K317" t="n">
        <v>50.28</v>
      </c>
      <c r="L317" t="n">
        <v>3.75</v>
      </c>
      <c r="M317" t="n">
        <v>14</v>
      </c>
      <c r="N317" t="n">
        <v>29.01</v>
      </c>
      <c r="O317" t="n">
        <v>20342.46</v>
      </c>
      <c r="P317" t="n">
        <v>75.90000000000001</v>
      </c>
      <c r="Q317" t="n">
        <v>968.38</v>
      </c>
      <c r="R317" t="n">
        <v>35.33</v>
      </c>
      <c r="S317" t="n">
        <v>23.91</v>
      </c>
      <c r="T317" t="n">
        <v>4909.84</v>
      </c>
      <c r="U317" t="n">
        <v>0.68</v>
      </c>
      <c r="V317" t="n">
        <v>0.87</v>
      </c>
      <c r="W317" t="n">
        <v>1.11</v>
      </c>
      <c r="X317" t="n">
        <v>0.31</v>
      </c>
      <c r="Y317" t="n">
        <v>1</v>
      </c>
      <c r="Z317" t="n">
        <v>10</v>
      </c>
    </row>
    <row r="318">
      <c r="A318" t="n">
        <v>12</v>
      </c>
      <c r="B318" t="n">
        <v>80</v>
      </c>
      <c r="C318" t="inlineStr">
        <is>
          <t xml:space="preserve">CONCLUIDO	</t>
        </is>
      </c>
      <c r="D318" t="n">
        <v>9.4476</v>
      </c>
      <c r="E318" t="n">
        <v>10.58</v>
      </c>
      <c r="F318" t="n">
        <v>7.78</v>
      </c>
      <c r="G318" t="n">
        <v>31.11</v>
      </c>
      <c r="H318" t="n">
        <v>0.43</v>
      </c>
      <c r="I318" t="n">
        <v>15</v>
      </c>
      <c r="J318" t="n">
        <v>163.4</v>
      </c>
      <c r="K318" t="n">
        <v>50.28</v>
      </c>
      <c r="L318" t="n">
        <v>4</v>
      </c>
      <c r="M318" t="n">
        <v>11</v>
      </c>
      <c r="N318" t="n">
        <v>29.12</v>
      </c>
      <c r="O318" t="n">
        <v>20386.62</v>
      </c>
      <c r="P318" t="n">
        <v>73.58</v>
      </c>
      <c r="Q318" t="n">
        <v>968.47</v>
      </c>
      <c r="R318" t="n">
        <v>34.29</v>
      </c>
      <c r="S318" t="n">
        <v>23.91</v>
      </c>
      <c r="T318" t="n">
        <v>4395.46</v>
      </c>
      <c r="U318" t="n">
        <v>0.7</v>
      </c>
      <c r="V318" t="n">
        <v>0.87</v>
      </c>
      <c r="W318" t="n">
        <v>1.11</v>
      </c>
      <c r="X318" t="n">
        <v>0.28</v>
      </c>
      <c r="Y318" t="n">
        <v>1</v>
      </c>
      <c r="Z318" t="n">
        <v>10</v>
      </c>
    </row>
    <row r="319">
      <c r="A319" t="n">
        <v>13</v>
      </c>
      <c r="B319" t="n">
        <v>80</v>
      </c>
      <c r="C319" t="inlineStr">
        <is>
          <t xml:space="preserve">CONCLUIDO	</t>
        </is>
      </c>
      <c r="D319" t="n">
        <v>9.487399999999999</v>
      </c>
      <c r="E319" t="n">
        <v>10.54</v>
      </c>
      <c r="F319" t="n">
        <v>7.76</v>
      </c>
      <c r="G319" t="n">
        <v>33.28</v>
      </c>
      <c r="H319" t="n">
        <v>0.46</v>
      </c>
      <c r="I319" t="n">
        <v>14</v>
      </c>
      <c r="J319" t="n">
        <v>163.76</v>
      </c>
      <c r="K319" t="n">
        <v>50.28</v>
      </c>
      <c r="L319" t="n">
        <v>4.25</v>
      </c>
      <c r="M319" t="n">
        <v>3</v>
      </c>
      <c r="N319" t="n">
        <v>29.23</v>
      </c>
      <c r="O319" t="n">
        <v>20430.81</v>
      </c>
      <c r="P319" t="n">
        <v>72.37</v>
      </c>
      <c r="Q319" t="n">
        <v>968.48</v>
      </c>
      <c r="R319" t="n">
        <v>33.73</v>
      </c>
      <c r="S319" t="n">
        <v>23.91</v>
      </c>
      <c r="T319" t="n">
        <v>4119.51</v>
      </c>
      <c r="U319" t="n">
        <v>0.71</v>
      </c>
      <c r="V319" t="n">
        <v>0.87</v>
      </c>
      <c r="W319" t="n">
        <v>1.11</v>
      </c>
      <c r="X319" t="n">
        <v>0.27</v>
      </c>
      <c r="Y319" t="n">
        <v>1</v>
      </c>
      <c r="Z319" t="n">
        <v>10</v>
      </c>
    </row>
    <row r="320">
      <c r="A320" t="n">
        <v>14</v>
      </c>
      <c r="B320" t="n">
        <v>80</v>
      </c>
      <c r="C320" t="inlineStr">
        <is>
          <t xml:space="preserve">CONCLUIDO	</t>
        </is>
      </c>
      <c r="D320" t="n">
        <v>9.493399999999999</v>
      </c>
      <c r="E320" t="n">
        <v>10.53</v>
      </c>
      <c r="F320" t="n">
        <v>7.76</v>
      </c>
      <c r="G320" t="n">
        <v>33.25</v>
      </c>
      <c r="H320" t="n">
        <v>0.49</v>
      </c>
      <c r="I320" t="n">
        <v>14</v>
      </c>
      <c r="J320" t="n">
        <v>164.12</v>
      </c>
      <c r="K320" t="n">
        <v>50.28</v>
      </c>
      <c r="L320" t="n">
        <v>4.5</v>
      </c>
      <c r="M320" t="n">
        <v>2</v>
      </c>
      <c r="N320" t="n">
        <v>29.34</v>
      </c>
      <c r="O320" t="n">
        <v>20475.04</v>
      </c>
      <c r="P320" t="n">
        <v>72.08</v>
      </c>
      <c r="Q320" t="n">
        <v>968.47</v>
      </c>
      <c r="R320" t="n">
        <v>33.45</v>
      </c>
      <c r="S320" t="n">
        <v>23.91</v>
      </c>
      <c r="T320" t="n">
        <v>3981.51</v>
      </c>
      <c r="U320" t="n">
        <v>0.71</v>
      </c>
      <c r="V320" t="n">
        <v>0.87</v>
      </c>
      <c r="W320" t="n">
        <v>1.11</v>
      </c>
      <c r="X320" t="n">
        <v>0.26</v>
      </c>
      <c r="Y320" t="n">
        <v>1</v>
      </c>
      <c r="Z320" t="n">
        <v>10</v>
      </c>
    </row>
    <row r="321">
      <c r="A321" t="n">
        <v>15</v>
      </c>
      <c r="B321" t="n">
        <v>80</v>
      </c>
      <c r="C321" t="inlineStr">
        <is>
          <t xml:space="preserve">CONCLUIDO	</t>
        </is>
      </c>
      <c r="D321" t="n">
        <v>9.495200000000001</v>
      </c>
      <c r="E321" t="n">
        <v>10.53</v>
      </c>
      <c r="F321" t="n">
        <v>7.76</v>
      </c>
      <c r="G321" t="n">
        <v>33.24</v>
      </c>
      <c r="H321" t="n">
        <v>0.51</v>
      </c>
      <c r="I321" t="n">
        <v>14</v>
      </c>
      <c r="J321" t="n">
        <v>164.48</v>
      </c>
      <c r="K321" t="n">
        <v>50.28</v>
      </c>
      <c r="L321" t="n">
        <v>4.75</v>
      </c>
      <c r="M321" t="n">
        <v>1</v>
      </c>
      <c r="N321" t="n">
        <v>29.45</v>
      </c>
      <c r="O321" t="n">
        <v>20519.3</v>
      </c>
      <c r="P321" t="n">
        <v>71.98</v>
      </c>
      <c r="Q321" t="n">
        <v>968.45</v>
      </c>
      <c r="R321" t="n">
        <v>33.33</v>
      </c>
      <c r="S321" t="n">
        <v>23.91</v>
      </c>
      <c r="T321" t="n">
        <v>3920.49</v>
      </c>
      <c r="U321" t="n">
        <v>0.72</v>
      </c>
      <c r="V321" t="n">
        <v>0.87</v>
      </c>
      <c r="W321" t="n">
        <v>1.11</v>
      </c>
      <c r="X321" t="n">
        <v>0.26</v>
      </c>
      <c r="Y321" t="n">
        <v>1</v>
      </c>
      <c r="Z321" t="n">
        <v>10</v>
      </c>
    </row>
    <row r="322">
      <c r="A322" t="n">
        <v>16</v>
      </c>
      <c r="B322" t="n">
        <v>80</v>
      </c>
      <c r="C322" t="inlineStr">
        <is>
          <t xml:space="preserve">CONCLUIDO	</t>
        </is>
      </c>
      <c r="D322" t="n">
        <v>9.4954</v>
      </c>
      <c r="E322" t="n">
        <v>10.53</v>
      </c>
      <c r="F322" t="n">
        <v>7.76</v>
      </c>
      <c r="G322" t="n">
        <v>33.24</v>
      </c>
      <c r="H322" t="n">
        <v>0.54</v>
      </c>
      <c r="I322" t="n">
        <v>14</v>
      </c>
      <c r="J322" t="n">
        <v>164.83</v>
      </c>
      <c r="K322" t="n">
        <v>50.28</v>
      </c>
      <c r="L322" t="n">
        <v>5</v>
      </c>
      <c r="M322" t="n">
        <v>0</v>
      </c>
      <c r="N322" t="n">
        <v>29.55</v>
      </c>
      <c r="O322" t="n">
        <v>20563.61</v>
      </c>
      <c r="P322" t="n">
        <v>71.88</v>
      </c>
      <c r="Q322" t="n">
        <v>968.45</v>
      </c>
      <c r="R322" t="n">
        <v>33.29</v>
      </c>
      <c r="S322" t="n">
        <v>23.91</v>
      </c>
      <c r="T322" t="n">
        <v>3902.21</v>
      </c>
      <c r="U322" t="n">
        <v>0.72</v>
      </c>
      <c r="V322" t="n">
        <v>0.87</v>
      </c>
      <c r="W322" t="n">
        <v>1.11</v>
      </c>
      <c r="X322" t="n">
        <v>0.26</v>
      </c>
      <c r="Y322" t="n">
        <v>1</v>
      </c>
      <c r="Z322" t="n">
        <v>10</v>
      </c>
    </row>
    <row r="323">
      <c r="A323" t="n">
        <v>0</v>
      </c>
      <c r="B323" t="n">
        <v>115</v>
      </c>
      <c r="C323" t="inlineStr">
        <is>
          <t xml:space="preserve">CONCLUIDO	</t>
        </is>
      </c>
      <c r="D323" t="n">
        <v>5.9093</v>
      </c>
      <c r="E323" t="n">
        <v>16.92</v>
      </c>
      <c r="F323" t="n">
        <v>9.65</v>
      </c>
      <c r="G323" t="n">
        <v>5.52</v>
      </c>
      <c r="H323" t="n">
        <v>0.08</v>
      </c>
      <c r="I323" t="n">
        <v>105</v>
      </c>
      <c r="J323" t="n">
        <v>222.93</v>
      </c>
      <c r="K323" t="n">
        <v>56.94</v>
      </c>
      <c r="L323" t="n">
        <v>1</v>
      </c>
      <c r="M323" t="n">
        <v>103</v>
      </c>
      <c r="N323" t="n">
        <v>49.99</v>
      </c>
      <c r="O323" t="n">
        <v>27728.69</v>
      </c>
      <c r="P323" t="n">
        <v>144.38</v>
      </c>
      <c r="Q323" t="n">
        <v>968.66</v>
      </c>
      <c r="R323" t="n">
        <v>92.09</v>
      </c>
      <c r="S323" t="n">
        <v>23.91</v>
      </c>
      <c r="T323" t="n">
        <v>32844.72</v>
      </c>
      <c r="U323" t="n">
        <v>0.26</v>
      </c>
      <c r="V323" t="n">
        <v>0.7</v>
      </c>
      <c r="W323" t="n">
        <v>1.28</v>
      </c>
      <c r="X323" t="n">
        <v>2.15</v>
      </c>
      <c r="Y323" t="n">
        <v>1</v>
      </c>
      <c r="Z323" t="n">
        <v>10</v>
      </c>
    </row>
    <row r="324">
      <c r="A324" t="n">
        <v>1</v>
      </c>
      <c r="B324" t="n">
        <v>115</v>
      </c>
      <c r="C324" t="inlineStr">
        <is>
          <t xml:space="preserve">CONCLUIDO	</t>
        </is>
      </c>
      <c r="D324" t="n">
        <v>6.6064</v>
      </c>
      <c r="E324" t="n">
        <v>15.14</v>
      </c>
      <c r="F324" t="n">
        <v>9.050000000000001</v>
      </c>
      <c r="G324" t="n">
        <v>6.96</v>
      </c>
      <c r="H324" t="n">
        <v>0.1</v>
      </c>
      <c r="I324" t="n">
        <v>78</v>
      </c>
      <c r="J324" t="n">
        <v>223.35</v>
      </c>
      <c r="K324" t="n">
        <v>56.94</v>
      </c>
      <c r="L324" t="n">
        <v>1.25</v>
      </c>
      <c r="M324" t="n">
        <v>76</v>
      </c>
      <c r="N324" t="n">
        <v>50.15</v>
      </c>
      <c r="O324" t="n">
        <v>27780.03</v>
      </c>
      <c r="P324" t="n">
        <v>134.33</v>
      </c>
      <c r="Q324" t="n">
        <v>968.58</v>
      </c>
      <c r="R324" t="n">
        <v>74.20999999999999</v>
      </c>
      <c r="S324" t="n">
        <v>23.91</v>
      </c>
      <c r="T324" t="n">
        <v>24038.55</v>
      </c>
      <c r="U324" t="n">
        <v>0.32</v>
      </c>
      <c r="V324" t="n">
        <v>0.75</v>
      </c>
      <c r="W324" t="n">
        <v>1.2</v>
      </c>
      <c r="X324" t="n">
        <v>1.56</v>
      </c>
      <c r="Y324" t="n">
        <v>1</v>
      </c>
      <c r="Z324" t="n">
        <v>10</v>
      </c>
    </row>
    <row r="325">
      <c r="A325" t="n">
        <v>2</v>
      </c>
      <c r="B325" t="n">
        <v>115</v>
      </c>
      <c r="C325" t="inlineStr">
        <is>
          <t xml:space="preserve">CONCLUIDO	</t>
        </is>
      </c>
      <c r="D325" t="n">
        <v>7.0505</v>
      </c>
      <c r="E325" t="n">
        <v>14.18</v>
      </c>
      <c r="F325" t="n">
        <v>8.76</v>
      </c>
      <c r="G325" t="n">
        <v>8.34</v>
      </c>
      <c r="H325" t="n">
        <v>0.12</v>
      </c>
      <c r="I325" t="n">
        <v>63</v>
      </c>
      <c r="J325" t="n">
        <v>223.76</v>
      </c>
      <c r="K325" t="n">
        <v>56.94</v>
      </c>
      <c r="L325" t="n">
        <v>1.5</v>
      </c>
      <c r="M325" t="n">
        <v>61</v>
      </c>
      <c r="N325" t="n">
        <v>50.32</v>
      </c>
      <c r="O325" t="n">
        <v>27831.42</v>
      </c>
      <c r="P325" t="n">
        <v>129.05</v>
      </c>
      <c r="Q325" t="n">
        <v>968.55</v>
      </c>
      <c r="R325" t="n">
        <v>65.15000000000001</v>
      </c>
      <c r="S325" t="n">
        <v>23.91</v>
      </c>
      <c r="T325" t="n">
        <v>19585.3</v>
      </c>
      <c r="U325" t="n">
        <v>0.37</v>
      </c>
      <c r="V325" t="n">
        <v>0.77</v>
      </c>
      <c r="W325" t="n">
        <v>1.18</v>
      </c>
      <c r="X325" t="n">
        <v>1.26</v>
      </c>
      <c r="Y325" t="n">
        <v>1</v>
      </c>
      <c r="Z325" t="n">
        <v>10</v>
      </c>
    </row>
    <row r="326">
      <c r="A326" t="n">
        <v>3</v>
      </c>
      <c r="B326" t="n">
        <v>115</v>
      </c>
      <c r="C326" t="inlineStr">
        <is>
          <t xml:space="preserve">CONCLUIDO	</t>
        </is>
      </c>
      <c r="D326" t="n">
        <v>7.3855</v>
      </c>
      <c r="E326" t="n">
        <v>13.54</v>
      </c>
      <c r="F326" t="n">
        <v>8.550000000000001</v>
      </c>
      <c r="G326" t="n">
        <v>9.68</v>
      </c>
      <c r="H326" t="n">
        <v>0.14</v>
      </c>
      <c r="I326" t="n">
        <v>53</v>
      </c>
      <c r="J326" t="n">
        <v>224.18</v>
      </c>
      <c r="K326" t="n">
        <v>56.94</v>
      </c>
      <c r="L326" t="n">
        <v>1.75</v>
      </c>
      <c r="M326" t="n">
        <v>51</v>
      </c>
      <c r="N326" t="n">
        <v>50.49</v>
      </c>
      <c r="O326" t="n">
        <v>27882.87</v>
      </c>
      <c r="P326" t="n">
        <v>125.12</v>
      </c>
      <c r="Q326" t="n">
        <v>968.51</v>
      </c>
      <c r="R326" t="n">
        <v>58.34</v>
      </c>
      <c r="S326" t="n">
        <v>23.91</v>
      </c>
      <c r="T326" t="n">
        <v>16229.61</v>
      </c>
      <c r="U326" t="n">
        <v>0.41</v>
      </c>
      <c r="V326" t="n">
        <v>0.79</v>
      </c>
      <c r="W326" t="n">
        <v>1.17</v>
      </c>
      <c r="X326" t="n">
        <v>1.06</v>
      </c>
      <c r="Y326" t="n">
        <v>1</v>
      </c>
      <c r="Z326" t="n">
        <v>10</v>
      </c>
    </row>
    <row r="327">
      <c r="A327" t="n">
        <v>4</v>
      </c>
      <c r="B327" t="n">
        <v>115</v>
      </c>
      <c r="C327" t="inlineStr">
        <is>
          <t xml:space="preserve">CONCLUIDO	</t>
        </is>
      </c>
      <c r="D327" t="n">
        <v>7.6905</v>
      </c>
      <c r="E327" t="n">
        <v>13</v>
      </c>
      <c r="F327" t="n">
        <v>8.369999999999999</v>
      </c>
      <c r="G327" t="n">
        <v>11.16</v>
      </c>
      <c r="H327" t="n">
        <v>0.16</v>
      </c>
      <c r="I327" t="n">
        <v>45</v>
      </c>
      <c r="J327" t="n">
        <v>224.6</v>
      </c>
      <c r="K327" t="n">
        <v>56.94</v>
      </c>
      <c r="L327" t="n">
        <v>2</v>
      </c>
      <c r="M327" t="n">
        <v>43</v>
      </c>
      <c r="N327" t="n">
        <v>50.65</v>
      </c>
      <c r="O327" t="n">
        <v>27934.37</v>
      </c>
      <c r="P327" t="n">
        <v>121.47</v>
      </c>
      <c r="Q327" t="n">
        <v>968.48</v>
      </c>
      <c r="R327" t="n">
        <v>52.94</v>
      </c>
      <c r="S327" t="n">
        <v>23.91</v>
      </c>
      <c r="T327" t="n">
        <v>13569.47</v>
      </c>
      <c r="U327" t="n">
        <v>0.45</v>
      </c>
      <c r="V327" t="n">
        <v>0.8100000000000001</v>
      </c>
      <c r="W327" t="n">
        <v>1.15</v>
      </c>
      <c r="X327" t="n">
        <v>0.87</v>
      </c>
      <c r="Y327" t="n">
        <v>1</v>
      </c>
      <c r="Z327" t="n">
        <v>10</v>
      </c>
    </row>
    <row r="328">
      <c r="A328" t="n">
        <v>5</v>
      </c>
      <c r="B328" t="n">
        <v>115</v>
      </c>
      <c r="C328" t="inlineStr">
        <is>
          <t xml:space="preserve">CONCLUIDO	</t>
        </is>
      </c>
      <c r="D328" t="n">
        <v>7.9204</v>
      </c>
      <c r="E328" t="n">
        <v>12.63</v>
      </c>
      <c r="F328" t="n">
        <v>8.25</v>
      </c>
      <c r="G328" t="n">
        <v>12.7</v>
      </c>
      <c r="H328" t="n">
        <v>0.18</v>
      </c>
      <c r="I328" t="n">
        <v>39</v>
      </c>
      <c r="J328" t="n">
        <v>225.01</v>
      </c>
      <c r="K328" t="n">
        <v>56.94</v>
      </c>
      <c r="L328" t="n">
        <v>2.25</v>
      </c>
      <c r="M328" t="n">
        <v>37</v>
      </c>
      <c r="N328" t="n">
        <v>50.82</v>
      </c>
      <c r="O328" t="n">
        <v>27985.94</v>
      </c>
      <c r="P328" t="n">
        <v>118.86</v>
      </c>
      <c r="Q328" t="n">
        <v>968.35</v>
      </c>
      <c r="R328" t="n">
        <v>48.86</v>
      </c>
      <c r="S328" t="n">
        <v>23.91</v>
      </c>
      <c r="T328" t="n">
        <v>11562.98</v>
      </c>
      <c r="U328" t="n">
        <v>0.49</v>
      </c>
      <c r="V328" t="n">
        <v>0.82</v>
      </c>
      <c r="W328" t="n">
        <v>1.15</v>
      </c>
      <c r="X328" t="n">
        <v>0.76</v>
      </c>
      <c r="Y328" t="n">
        <v>1</v>
      </c>
      <c r="Z328" t="n">
        <v>10</v>
      </c>
    </row>
    <row r="329">
      <c r="A329" t="n">
        <v>6</v>
      </c>
      <c r="B329" t="n">
        <v>115</v>
      </c>
      <c r="C329" t="inlineStr">
        <is>
          <t xml:space="preserve">CONCLUIDO	</t>
        </is>
      </c>
      <c r="D329" t="n">
        <v>8.079700000000001</v>
      </c>
      <c r="E329" t="n">
        <v>12.38</v>
      </c>
      <c r="F329" t="n">
        <v>8.18</v>
      </c>
      <c r="G329" t="n">
        <v>14.02</v>
      </c>
      <c r="H329" t="n">
        <v>0.2</v>
      </c>
      <c r="I329" t="n">
        <v>35</v>
      </c>
      <c r="J329" t="n">
        <v>225.43</v>
      </c>
      <c r="K329" t="n">
        <v>56.94</v>
      </c>
      <c r="L329" t="n">
        <v>2.5</v>
      </c>
      <c r="M329" t="n">
        <v>33</v>
      </c>
      <c r="N329" t="n">
        <v>50.99</v>
      </c>
      <c r="O329" t="n">
        <v>28037.57</v>
      </c>
      <c r="P329" t="n">
        <v>116.68</v>
      </c>
      <c r="Q329" t="n">
        <v>968.34</v>
      </c>
      <c r="R329" t="n">
        <v>46.98</v>
      </c>
      <c r="S329" t="n">
        <v>23.91</v>
      </c>
      <c r="T329" t="n">
        <v>10640.49</v>
      </c>
      <c r="U329" t="n">
        <v>0.51</v>
      </c>
      <c r="V329" t="n">
        <v>0.83</v>
      </c>
      <c r="W329" t="n">
        <v>1.14</v>
      </c>
      <c r="X329" t="n">
        <v>0.68</v>
      </c>
      <c r="Y329" t="n">
        <v>1</v>
      </c>
      <c r="Z329" t="n">
        <v>10</v>
      </c>
    </row>
    <row r="330">
      <c r="A330" t="n">
        <v>7</v>
      </c>
      <c r="B330" t="n">
        <v>115</v>
      </c>
      <c r="C330" t="inlineStr">
        <is>
          <t xml:space="preserve">CONCLUIDO	</t>
        </is>
      </c>
      <c r="D330" t="n">
        <v>8.248699999999999</v>
      </c>
      <c r="E330" t="n">
        <v>12.12</v>
      </c>
      <c r="F330" t="n">
        <v>8.1</v>
      </c>
      <c r="G330" t="n">
        <v>15.68</v>
      </c>
      <c r="H330" t="n">
        <v>0.22</v>
      </c>
      <c r="I330" t="n">
        <v>31</v>
      </c>
      <c r="J330" t="n">
        <v>225.85</v>
      </c>
      <c r="K330" t="n">
        <v>56.94</v>
      </c>
      <c r="L330" t="n">
        <v>2.75</v>
      </c>
      <c r="M330" t="n">
        <v>29</v>
      </c>
      <c r="N330" t="n">
        <v>51.16</v>
      </c>
      <c r="O330" t="n">
        <v>28089.25</v>
      </c>
      <c r="P330" t="n">
        <v>114.82</v>
      </c>
      <c r="Q330" t="n">
        <v>968.42</v>
      </c>
      <c r="R330" t="n">
        <v>44.48</v>
      </c>
      <c r="S330" t="n">
        <v>23.91</v>
      </c>
      <c r="T330" t="n">
        <v>9411.950000000001</v>
      </c>
      <c r="U330" t="n">
        <v>0.54</v>
      </c>
      <c r="V330" t="n">
        <v>0.83</v>
      </c>
      <c r="W330" t="n">
        <v>1.13</v>
      </c>
      <c r="X330" t="n">
        <v>0.6</v>
      </c>
      <c r="Y330" t="n">
        <v>1</v>
      </c>
      <c r="Z330" t="n">
        <v>10</v>
      </c>
    </row>
    <row r="331">
      <c r="A331" t="n">
        <v>8</v>
      </c>
      <c r="B331" t="n">
        <v>115</v>
      </c>
      <c r="C331" t="inlineStr">
        <is>
          <t xml:space="preserve">CONCLUIDO	</t>
        </is>
      </c>
      <c r="D331" t="n">
        <v>8.3863</v>
      </c>
      <c r="E331" t="n">
        <v>11.92</v>
      </c>
      <c r="F331" t="n">
        <v>8.029999999999999</v>
      </c>
      <c r="G331" t="n">
        <v>17.22</v>
      </c>
      <c r="H331" t="n">
        <v>0.24</v>
      </c>
      <c r="I331" t="n">
        <v>28</v>
      </c>
      <c r="J331" t="n">
        <v>226.27</v>
      </c>
      <c r="K331" t="n">
        <v>56.94</v>
      </c>
      <c r="L331" t="n">
        <v>3</v>
      </c>
      <c r="M331" t="n">
        <v>26</v>
      </c>
      <c r="N331" t="n">
        <v>51.33</v>
      </c>
      <c r="O331" t="n">
        <v>28140.99</v>
      </c>
      <c r="P331" t="n">
        <v>113.01</v>
      </c>
      <c r="Q331" t="n">
        <v>968.47</v>
      </c>
      <c r="R331" t="n">
        <v>42.29</v>
      </c>
      <c r="S331" t="n">
        <v>23.91</v>
      </c>
      <c r="T331" t="n">
        <v>8331.65</v>
      </c>
      <c r="U331" t="n">
        <v>0.57</v>
      </c>
      <c r="V331" t="n">
        <v>0.84</v>
      </c>
      <c r="W331" t="n">
        <v>1.13</v>
      </c>
      <c r="X331" t="n">
        <v>0.54</v>
      </c>
      <c r="Y331" t="n">
        <v>1</v>
      </c>
      <c r="Z331" t="n">
        <v>10</v>
      </c>
    </row>
    <row r="332">
      <c r="A332" t="n">
        <v>9</v>
      </c>
      <c r="B332" t="n">
        <v>115</v>
      </c>
      <c r="C332" t="inlineStr">
        <is>
          <t xml:space="preserve">CONCLUIDO	</t>
        </is>
      </c>
      <c r="D332" t="n">
        <v>8.483000000000001</v>
      </c>
      <c r="E332" t="n">
        <v>11.79</v>
      </c>
      <c r="F332" t="n">
        <v>7.99</v>
      </c>
      <c r="G332" t="n">
        <v>18.43</v>
      </c>
      <c r="H332" t="n">
        <v>0.25</v>
      </c>
      <c r="I332" t="n">
        <v>26</v>
      </c>
      <c r="J332" t="n">
        <v>226.69</v>
      </c>
      <c r="K332" t="n">
        <v>56.94</v>
      </c>
      <c r="L332" t="n">
        <v>3.25</v>
      </c>
      <c r="M332" t="n">
        <v>24</v>
      </c>
      <c r="N332" t="n">
        <v>51.5</v>
      </c>
      <c r="O332" t="n">
        <v>28192.8</v>
      </c>
      <c r="P332" t="n">
        <v>111.33</v>
      </c>
      <c r="Q332" t="n">
        <v>968.3200000000001</v>
      </c>
      <c r="R332" t="n">
        <v>41.12</v>
      </c>
      <c r="S332" t="n">
        <v>23.91</v>
      </c>
      <c r="T332" t="n">
        <v>7755.36</v>
      </c>
      <c r="U332" t="n">
        <v>0.58</v>
      </c>
      <c r="V332" t="n">
        <v>0.85</v>
      </c>
      <c r="W332" t="n">
        <v>1.12</v>
      </c>
      <c r="X332" t="n">
        <v>0.49</v>
      </c>
      <c r="Y332" t="n">
        <v>1</v>
      </c>
      <c r="Z332" t="n">
        <v>10</v>
      </c>
    </row>
    <row r="333">
      <c r="A333" t="n">
        <v>10</v>
      </c>
      <c r="B333" t="n">
        <v>115</v>
      </c>
      <c r="C333" t="inlineStr">
        <is>
          <t xml:space="preserve">CONCLUIDO	</t>
        </is>
      </c>
      <c r="D333" t="n">
        <v>8.5794</v>
      </c>
      <c r="E333" t="n">
        <v>11.66</v>
      </c>
      <c r="F333" t="n">
        <v>7.94</v>
      </c>
      <c r="G333" t="n">
        <v>19.85</v>
      </c>
      <c r="H333" t="n">
        <v>0.27</v>
      </c>
      <c r="I333" t="n">
        <v>24</v>
      </c>
      <c r="J333" t="n">
        <v>227.11</v>
      </c>
      <c r="K333" t="n">
        <v>56.94</v>
      </c>
      <c r="L333" t="n">
        <v>3.5</v>
      </c>
      <c r="M333" t="n">
        <v>22</v>
      </c>
      <c r="N333" t="n">
        <v>51.67</v>
      </c>
      <c r="O333" t="n">
        <v>28244.66</v>
      </c>
      <c r="P333" t="n">
        <v>109.69</v>
      </c>
      <c r="Q333" t="n">
        <v>968.38</v>
      </c>
      <c r="R333" t="n">
        <v>39.5</v>
      </c>
      <c r="S333" t="n">
        <v>23.91</v>
      </c>
      <c r="T333" t="n">
        <v>6957.56</v>
      </c>
      <c r="U333" t="n">
        <v>0.61</v>
      </c>
      <c r="V333" t="n">
        <v>0.85</v>
      </c>
      <c r="W333" t="n">
        <v>1.12</v>
      </c>
      <c r="X333" t="n">
        <v>0.45</v>
      </c>
      <c r="Y333" t="n">
        <v>1</v>
      </c>
      <c r="Z333" t="n">
        <v>10</v>
      </c>
    </row>
    <row r="334">
      <c r="A334" t="n">
        <v>11</v>
      </c>
      <c r="B334" t="n">
        <v>115</v>
      </c>
      <c r="C334" t="inlineStr">
        <is>
          <t xml:space="preserve">CONCLUIDO	</t>
        </is>
      </c>
      <c r="D334" t="n">
        <v>8.6732</v>
      </c>
      <c r="E334" t="n">
        <v>11.53</v>
      </c>
      <c r="F334" t="n">
        <v>7.9</v>
      </c>
      <c r="G334" t="n">
        <v>21.55</v>
      </c>
      <c r="H334" t="n">
        <v>0.29</v>
      </c>
      <c r="I334" t="n">
        <v>22</v>
      </c>
      <c r="J334" t="n">
        <v>227.53</v>
      </c>
      <c r="K334" t="n">
        <v>56.94</v>
      </c>
      <c r="L334" t="n">
        <v>3.75</v>
      </c>
      <c r="M334" t="n">
        <v>20</v>
      </c>
      <c r="N334" t="n">
        <v>51.84</v>
      </c>
      <c r="O334" t="n">
        <v>28296.58</v>
      </c>
      <c r="P334" t="n">
        <v>108.14</v>
      </c>
      <c r="Q334" t="n">
        <v>968.34</v>
      </c>
      <c r="R334" t="n">
        <v>38.44</v>
      </c>
      <c r="S334" t="n">
        <v>23.91</v>
      </c>
      <c r="T334" t="n">
        <v>6438.01</v>
      </c>
      <c r="U334" t="n">
        <v>0.62</v>
      </c>
      <c r="V334" t="n">
        <v>0.86</v>
      </c>
      <c r="W334" t="n">
        <v>1.11</v>
      </c>
      <c r="X334" t="n">
        <v>0.41</v>
      </c>
      <c r="Y334" t="n">
        <v>1</v>
      </c>
      <c r="Z334" t="n">
        <v>10</v>
      </c>
    </row>
    <row r="335">
      <c r="A335" t="n">
        <v>12</v>
      </c>
      <c r="B335" t="n">
        <v>115</v>
      </c>
      <c r="C335" t="inlineStr">
        <is>
          <t xml:space="preserve">CONCLUIDO	</t>
        </is>
      </c>
      <c r="D335" t="n">
        <v>8.7125</v>
      </c>
      <c r="E335" t="n">
        <v>11.48</v>
      </c>
      <c r="F335" t="n">
        <v>7.9</v>
      </c>
      <c r="G335" t="n">
        <v>22.56</v>
      </c>
      <c r="H335" t="n">
        <v>0.31</v>
      </c>
      <c r="I335" t="n">
        <v>21</v>
      </c>
      <c r="J335" t="n">
        <v>227.95</v>
      </c>
      <c r="K335" t="n">
        <v>56.94</v>
      </c>
      <c r="L335" t="n">
        <v>4</v>
      </c>
      <c r="M335" t="n">
        <v>19</v>
      </c>
      <c r="N335" t="n">
        <v>52.01</v>
      </c>
      <c r="O335" t="n">
        <v>28348.56</v>
      </c>
      <c r="P335" t="n">
        <v>107.12</v>
      </c>
      <c r="Q335" t="n">
        <v>968.42</v>
      </c>
      <c r="R335" t="n">
        <v>38.11</v>
      </c>
      <c r="S335" t="n">
        <v>23.91</v>
      </c>
      <c r="T335" t="n">
        <v>6274.59</v>
      </c>
      <c r="U335" t="n">
        <v>0.63</v>
      </c>
      <c r="V335" t="n">
        <v>0.86</v>
      </c>
      <c r="W335" t="n">
        <v>1.11</v>
      </c>
      <c r="X335" t="n">
        <v>0.4</v>
      </c>
      <c r="Y335" t="n">
        <v>1</v>
      </c>
      <c r="Z335" t="n">
        <v>10</v>
      </c>
    </row>
    <row r="336">
      <c r="A336" t="n">
        <v>13</v>
      </c>
      <c r="B336" t="n">
        <v>115</v>
      </c>
      <c r="C336" t="inlineStr">
        <is>
          <t xml:space="preserve">CONCLUIDO	</t>
        </is>
      </c>
      <c r="D336" t="n">
        <v>8.8164</v>
      </c>
      <c r="E336" t="n">
        <v>11.34</v>
      </c>
      <c r="F336" t="n">
        <v>7.85</v>
      </c>
      <c r="G336" t="n">
        <v>24.78</v>
      </c>
      <c r="H336" t="n">
        <v>0.33</v>
      </c>
      <c r="I336" t="n">
        <v>19</v>
      </c>
      <c r="J336" t="n">
        <v>228.38</v>
      </c>
      <c r="K336" t="n">
        <v>56.94</v>
      </c>
      <c r="L336" t="n">
        <v>4.25</v>
      </c>
      <c r="M336" t="n">
        <v>17</v>
      </c>
      <c r="N336" t="n">
        <v>52.18</v>
      </c>
      <c r="O336" t="n">
        <v>28400.61</v>
      </c>
      <c r="P336" t="n">
        <v>105.3</v>
      </c>
      <c r="Q336" t="n">
        <v>968.3200000000001</v>
      </c>
      <c r="R336" t="n">
        <v>36.54</v>
      </c>
      <c r="S336" t="n">
        <v>23.91</v>
      </c>
      <c r="T336" t="n">
        <v>5503</v>
      </c>
      <c r="U336" t="n">
        <v>0.65</v>
      </c>
      <c r="V336" t="n">
        <v>0.86</v>
      </c>
      <c r="W336" t="n">
        <v>1.11</v>
      </c>
      <c r="X336" t="n">
        <v>0.35</v>
      </c>
      <c r="Y336" t="n">
        <v>1</v>
      </c>
      <c r="Z336" t="n">
        <v>10</v>
      </c>
    </row>
    <row r="337">
      <c r="A337" t="n">
        <v>14</v>
      </c>
      <c r="B337" t="n">
        <v>115</v>
      </c>
      <c r="C337" t="inlineStr">
        <is>
          <t xml:space="preserve">CONCLUIDO	</t>
        </is>
      </c>
      <c r="D337" t="n">
        <v>8.870699999999999</v>
      </c>
      <c r="E337" t="n">
        <v>11.27</v>
      </c>
      <c r="F337" t="n">
        <v>7.82</v>
      </c>
      <c r="G337" t="n">
        <v>26.07</v>
      </c>
      <c r="H337" t="n">
        <v>0.35</v>
      </c>
      <c r="I337" t="n">
        <v>18</v>
      </c>
      <c r="J337" t="n">
        <v>228.8</v>
      </c>
      <c r="K337" t="n">
        <v>56.94</v>
      </c>
      <c r="L337" t="n">
        <v>4.5</v>
      </c>
      <c r="M337" t="n">
        <v>16</v>
      </c>
      <c r="N337" t="n">
        <v>52.36</v>
      </c>
      <c r="O337" t="n">
        <v>28452.71</v>
      </c>
      <c r="P337" t="n">
        <v>103.69</v>
      </c>
      <c r="Q337" t="n">
        <v>968.42</v>
      </c>
      <c r="R337" t="n">
        <v>35.73</v>
      </c>
      <c r="S337" t="n">
        <v>23.91</v>
      </c>
      <c r="T337" t="n">
        <v>5103.19</v>
      </c>
      <c r="U337" t="n">
        <v>0.67</v>
      </c>
      <c r="V337" t="n">
        <v>0.86</v>
      </c>
      <c r="W337" t="n">
        <v>1.11</v>
      </c>
      <c r="X337" t="n">
        <v>0.33</v>
      </c>
      <c r="Y337" t="n">
        <v>1</v>
      </c>
      <c r="Z337" t="n">
        <v>10</v>
      </c>
    </row>
    <row r="338">
      <c r="A338" t="n">
        <v>15</v>
      </c>
      <c r="B338" t="n">
        <v>115</v>
      </c>
      <c r="C338" t="inlineStr">
        <is>
          <t xml:space="preserve">CONCLUIDO	</t>
        </is>
      </c>
      <c r="D338" t="n">
        <v>8.897500000000001</v>
      </c>
      <c r="E338" t="n">
        <v>11.24</v>
      </c>
      <c r="F338" t="n">
        <v>7.83</v>
      </c>
      <c r="G338" t="n">
        <v>27.64</v>
      </c>
      <c r="H338" t="n">
        <v>0.37</v>
      </c>
      <c r="I338" t="n">
        <v>17</v>
      </c>
      <c r="J338" t="n">
        <v>229.22</v>
      </c>
      <c r="K338" t="n">
        <v>56.94</v>
      </c>
      <c r="L338" t="n">
        <v>4.75</v>
      </c>
      <c r="M338" t="n">
        <v>15</v>
      </c>
      <c r="N338" t="n">
        <v>52.53</v>
      </c>
      <c r="O338" t="n">
        <v>28504.87</v>
      </c>
      <c r="P338" t="n">
        <v>103</v>
      </c>
      <c r="Q338" t="n">
        <v>968.4400000000001</v>
      </c>
      <c r="R338" t="n">
        <v>36.22</v>
      </c>
      <c r="S338" t="n">
        <v>23.91</v>
      </c>
      <c r="T338" t="n">
        <v>5349.9</v>
      </c>
      <c r="U338" t="n">
        <v>0.66</v>
      </c>
      <c r="V338" t="n">
        <v>0.86</v>
      </c>
      <c r="W338" t="n">
        <v>1.11</v>
      </c>
      <c r="X338" t="n">
        <v>0.33</v>
      </c>
      <c r="Y338" t="n">
        <v>1</v>
      </c>
      <c r="Z338" t="n">
        <v>10</v>
      </c>
    </row>
    <row r="339">
      <c r="A339" t="n">
        <v>16</v>
      </c>
      <c r="B339" t="n">
        <v>115</v>
      </c>
      <c r="C339" t="inlineStr">
        <is>
          <t xml:space="preserve">CONCLUIDO	</t>
        </is>
      </c>
      <c r="D339" t="n">
        <v>8.9543</v>
      </c>
      <c r="E339" t="n">
        <v>11.17</v>
      </c>
      <c r="F339" t="n">
        <v>7.8</v>
      </c>
      <c r="G339" t="n">
        <v>29.27</v>
      </c>
      <c r="H339" t="n">
        <v>0.39</v>
      </c>
      <c r="I339" t="n">
        <v>16</v>
      </c>
      <c r="J339" t="n">
        <v>229.65</v>
      </c>
      <c r="K339" t="n">
        <v>56.94</v>
      </c>
      <c r="L339" t="n">
        <v>5</v>
      </c>
      <c r="M339" t="n">
        <v>14</v>
      </c>
      <c r="N339" t="n">
        <v>52.7</v>
      </c>
      <c r="O339" t="n">
        <v>28557.1</v>
      </c>
      <c r="P339" t="n">
        <v>101.92</v>
      </c>
      <c r="Q339" t="n">
        <v>968.52</v>
      </c>
      <c r="R339" t="n">
        <v>35.28</v>
      </c>
      <c r="S339" t="n">
        <v>23.91</v>
      </c>
      <c r="T339" t="n">
        <v>4883.55</v>
      </c>
      <c r="U339" t="n">
        <v>0.68</v>
      </c>
      <c r="V339" t="n">
        <v>0.87</v>
      </c>
      <c r="W339" t="n">
        <v>1.11</v>
      </c>
      <c r="X339" t="n">
        <v>0.31</v>
      </c>
      <c r="Y339" t="n">
        <v>1</v>
      </c>
      <c r="Z339" t="n">
        <v>10</v>
      </c>
    </row>
    <row r="340">
      <c r="A340" t="n">
        <v>17</v>
      </c>
      <c r="B340" t="n">
        <v>115</v>
      </c>
      <c r="C340" t="inlineStr">
        <is>
          <t xml:space="preserve">CONCLUIDO	</t>
        </is>
      </c>
      <c r="D340" t="n">
        <v>9.015599999999999</v>
      </c>
      <c r="E340" t="n">
        <v>11.09</v>
      </c>
      <c r="F340" t="n">
        <v>7.77</v>
      </c>
      <c r="G340" t="n">
        <v>31.09</v>
      </c>
      <c r="H340" t="n">
        <v>0.41</v>
      </c>
      <c r="I340" t="n">
        <v>15</v>
      </c>
      <c r="J340" t="n">
        <v>230.07</v>
      </c>
      <c r="K340" t="n">
        <v>56.94</v>
      </c>
      <c r="L340" t="n">
        <v>5.25</v>
      </c>
      <c r="M340" t="n">
        <v>13</v>
      </c>
      <c r="N340" t="n">
        <v>52.88</v>
      </c>
      <c r="O340" t="n">
        <v>28609.38</v>
      </c>
      <c r="P340" t="n">
        <v>100.03</v>
      </c>
      <c r="Q340" t="n">
        <v>968.41</v>
      </c>
      <c r="R340" t="n">
        <v>34.35</v>
      </c>
      <c r="S340" t="n">
        <v>23.91</v>
      </c>
      <c r="T340" t="n">
        <v>4425.68</v>
      </c>
      <c r="U340" t="n">
        <v>0.7</v>
      </c>
      <c r="V340" t="n">
        <v>0.87</v>
      </c>
      <c r="W340" t="n">
        <v>1.1</v>
      </c>
      <c r="X340" t="n">
        <v>0.28</v>
      </c>
      <c r="Y340" t="n">
        <v>1</v>
      </c>
      <c r="Z340" t="n">
        <v>10</v>
      </c>
    </row>
    <row r="341">
      <c r="A341" t="n">
        <v>18</v>
      </c>
      <c r="B341" t="n">
        <v>115</v>
      </c>
      <c r="C341" t="inlineStr">
        <is>
          <t xml:space="preserve">CONCLUIDO	</t>
        </is>
      </c>
      <c r="D341" t="n">
        <v>9.076700000000001</v>
      </c>
      <c r="E341" t="n">
        <v>11.02</v>
      </c>
      <c r="F341" t="n">
        <v>7.74</v>
      </c>
      <c r="G341" t="n">
        <v>33.18</v>
      </c>
      <c r="H341" t="n">
        <v>0.42</v>
      </c>
      <c r="I341" t="n">
        <v>14</v>
      </c>
      <c r="J341" t="n">
        <v>230.49</v>
      </c>
      <c r="K341" t="n">
        <v>56.94</v>
      </c>
      <c r="L341" t="n">
        <v>5.5</v>
      </c>
      <c r="M341" t="n">
        <v>12</v>
      </c>
      <c r="N341" t="n">
        <v>53.05</v>
      </c>
      <c r="O341" t="n">
        <v>28661.73</v>
      </c>
      <c r="P341" t="n">
        <v>98.39</v>
      </c>
      <c r="Q341" t="n">
        <v>968.3200000000001</v>
      </c>
      <c r="R341" t="n">
        <v>33.28</v>
      </c>
      <c r="S341" t="n">
        <v>23.91</v>
      </c>
      <c r="T341" t="n">
        <v>3894.56</v>
      </c>
      <c r="U341" t="n">
        <v>0.72</v>
      </c>
      <c r="V341" t="n">
        <v>0.87</v>
      </c>
      <c r="W341" t="n">
        <v>1.1</v>
      </c>
      <c r="X341" t="n">
        <v>0.25</v>
      </c>
      <c r="Y341" t="n">
        <v>1</v>
      </c>
      <c r="Z341" t="n">
        <v>10</v>
      </c>
    </row>
    <row r="342">
      <c r="A342" t="n">
        <v>19</v>
      </c>
      <c r="B342" t="n">
        <v>115</v>
      </c>
      <c r="C342" t="inlineStr">
        <is>
          <t xml:space="preserve">CONCLUIDO	</t>
        </is>
      </c>
      <c r="D342" t="n">
        <v>9.0703</v>
      </c>
      <c r="E342" t="n">
        <v>11.02</v>
      </c>
      <c r="F342" t="n">
        <v>7.75</v>
      </c>
      <c r="G342" t="n">
        <v>33.21</v>
      </c>
      <c r="H342" t="n">
        <v>0.44</v>
      </c>
      <c r="I342" t="n">
        <v>14</v>
      </c>
      <c r="J342" t="n">
        <v>230.92</v>
      </c>
      <c r="K342" t="n">
        <v>56.94</v>
      </c>
      <c r="L342" t="n">
        <v>5.75</v>
      </c>
      <c r="M342" t="n">
        <v>12</v>
      </c>
      <c r="N342" t="n">
        <v>53.23</v>
      </c>
      <c r="O342" t="n">
        <v>28714.14</v>
      </c>
      <c r="P342" t="n">
        <v>98.03</v>
      </c>
      <c r="Q342" t="n">
        <v>968.3200000000001</v>
      </c>
      <c r="R342" t="n">
        <v>33.77</v>
      </c>
      <c r="S342" t="n">
        <v>23.91</v>
      </c>
      <c r="T342" t="n">
        <v>4138.75</v>
      </c>
      <c r="U342" t="n">
        <v>0.71</v>
      </c>
      <c r="V342" t="n">
        <v>0.87</v>
      </c>
      <c r="W342" t="n">
        <v>1.1</v>
      </c>
      <c r="X342" t="n">
        <v>0.25</v>
      </c>
      <c r="Y342" t="n">
        <v>1</v>
      </c>
      <c r="Z342" t="n">
        <v>10</v>
      </c>
    </row>
    <row r="343">
      <c r="A343" t="n">
        <v>20</v>
      </c>
      <c r="B343" t="n">
        <v>115</v>
      </c>
      <c r="C343" t="inlineStr">
        <is>
          <t xml:space="preserve">CONCLUIDO	</t>
        </is>
      </c>
      <c r="D343" t="n">
        <v>9.122</v>
      </c>
      <c r="E343" t="n">
        <v>10.96</v>
      </c>
      <c r="F343" t="n">
        <v>7.73</v>
      </c>
      <c r="G343" t="n">
        <v>35.68</v>
      </c>
      <c r="H343" t="n">
        <v>0.46</v>
      </c>
      <c r="I343" t="n">
        <v>13</v>
      </c>
      <c r="J343" t="n">
        <v>231.34</v>
      </c>
      <c r="K343" t="n">
        <v>56.94</v>
      </c>
      <c r="L343" t="n">
        <v>6</v>
      </c>
      <c r="M343" t="n">
        <v>11</v>
      </c>
      <c r="N343" t="n">
        <v>53.4</v>
      </c>
      <c r="O343" t="n">
        <v>28766.61</v>
      </c>
      <c r="P343" t="n">
        <v>96.73</v>
      </c>
      <c r="Q343" t="n">
        <v>968.39</v>
      </c>
      <c r="R343" t="n">
        <v>33.01</v>
      </c>
      <c r="S343" t="n">
        <v>23.91</v>
      </c>
      <c r="T343" t="n">
        <v>3766.86</v>
      </c>
      <c r="U343" t="n">
        <v>0.72</v>
      </c>
      <c r="V343" t="n">
        <v>0.87</v>
      </c>
      <c r="W343" t="n">
        <v>1.1</v>
      </c>
      <c r="X343" t="n">
        <v>0.23</v>
      </c>
      <c r="Y343" t="n">
        <v>1</v>
      </c>
      <c r="Z343" t="n">
        <v>10</v>
      </c>
    </row>
    <row r="344">
      <c r="A344" t="n">
        <v>21</v>
      </c>
      <c r="B344" t="n">
        <v>115</v>
      </c>
      <c r="C344" t="inlineStr">
        <is>
          <t xml:space="preserve">CONCLUIDO	</t>
        </is>
      </c>
      <c r="D344" t="n">
        <v>9.179500000000001</v>
      </c>
      <c r="E344" t="n">
        <v>10.89</v>
      </c>
      <c r="F344" t="n">
        <v>7.71</v>
      </c>
      <c r="G344" t="n">
        <v>38.53</v>
      </c>
      <c r="H344" t="n">
        <v>0.48</v>
      </c>
      <c r="I344" t="n">
        <v>12</v>
      </c>
      <c r="J344" t="n">
        <v>231.77</v>
      </c>
      <c r="K344" t="n">
        <v>56.94</v>
      </c>
      <c r="L344" t="n">
        <v>6.25</v>
      </c>
      <c r="M344" t="n">
        <v>10</v>
      </c>
      <c r="N344" t="n">
        <v>53.58</v>
      </c>
      <c r="O344" t="n">
        <v>28819.14</v>
      </c>
      <c r="P344" t="n">
        <v>94.53</v>
      </c>
      <c r="Q344" t="n">
        <v>968.33</v>
      </c>
      <c r="R344" t="n">
        <v>32.33</v>
      </c>
      <c r="S344" t="n">
        <v>23.91</v>
      </c>
      <c r="T344" t="n">
        <v>3428.84</v>
      </c>
      <c r="U344" t="n">
        <v>0.74</v>
      </c>
      <c r="V344" t="n">
        <v>0.88</v>
      </c>
      <c r="W344" t="n">
        <v>1.1</v>
      </c>
      <c r="X344" t="n">
        <v>0.21</v>
      </c>
      <c r="Y344" t="n">
        <v>1</v>
      </c>
      <c r="Z344" t="n">
        <v>10</v>
      </c>
    </row>
    <row r="345">
      <c r="A345" t="n">
        <v>22</v>
      </c>
      <c r="B345" t="n">
        <v>115</v>
      </c>
      <c r="C345" t="inlineStr">
        <is>
          <t xml:space="preserve">CONCLUIDO	</t>
        </is>
      </c>
      <c r="D345" t="n">
        <v>9.1776</v>
      </c>
      <c r="E345" t="n">
        <v>10.9</v>
      </c>
      <c r="F345" t="n">
        <v>7.71</v>
      </c>
      <c r="G345" t="n">
        <v>38.54</v>
      </c>
      <c r="H345" t="n">
        <v>0.5</v>
      </c>
      <c r="I345" t="n">
        <v>12</v>
      </c>
      <c r="J345" t="n">
        <v>232.2</v>
      </c>
      <c r="K345" t="n">
        <v>56.94</v>
      </c>
      <c r="L345" t="n">
        <v>6.5</v>
      </c>
      <c r="M345" t="n">
        <v>10</v>
      </c>
      <c r="N345" t="n">
        <v>53.75</v>
      </c>
      <c r="O345" t="n">
        <v>28871.74</v>
      </c>
      <c r="P345" t="n">
        <v>93.3</v>
      </c>
      <c r="Q345" t="n">
        <v>968.3200000000001</v>
      </c>
      <c r="R345" t="n">
        <v>32.33</v>
      </c>
      <c r="S345" t="n">
        <v>23.91</v>
      </c>
      <c r="T345" t="n">
        <v>3432.91</v>
      </c>
      <c r="U345" t="n">
        <v>0.74</v>
      </c>
      <c r="V345" t="n">
        <v>0.88</v>
      </c>
      <c r="W345" t="n">
        <v>1.1</v>
      </c>
      <c r="X345" t="n">
        <v>0.21</v>
      </c>
      <c r="Y345" t="n">
        <v>1</v>
      </c>
      <c r="Z345" t="n">
        <v>10</v>
      </c>
    </row>
    <row r="346">
      <c r="A346" t="n">
        <v>23</v>
      </c>
      <c r="B346" t="n">
        <v>115</v>
      </c>
      <c r="C346" t="inlineStr">
        <is>
          <t xml:space="preserve">CONCLUIDO	</t>
        </is>
      </c>
      <c r="D346" t="n">
        <v>9.231</v>
      </c>
      <c r="E346" t="n">
        <v>10.83</v>
      </c>
      <c r="F346" t="n">
        <v>7.69</v>
      </c>
      <c r="G346" t="n">
        <v>41.94</v>
      </c>
      <c r="H346" t="n">
        <v>0.52</v>
      </c>
      <c r="I346" t="n">
        <v>11</v>
      </c>
      <c r="J346" t="n">
        <v>232.62</v>
      </c>
      <c r="K346" t="n">
        <v>56.94</v>
      </c>
      <c r="L346" t="n">
        <v>6.75</v>
      </c>
      <c r="M346" t="n">
        <v>9</v>
      </c>
      <c r="N346" t="n">
        <v>53.93</v>
      </c>
      <c r="O346" t="n">
        <v>28924.39</v>
      </c>
      <c r="P346" t="n">
        <v>91.37</v>
      </c>
      <c r="Q346" t="n">
        <v>968.3200000000001</v>
      </c>
      <c r="R346" t="n">
        <v>31.9</v>
      </c>
      <c r="S346" t="n">
        <v>23.91</v>
      </c>
      <c r="T346" t="n">
        <v>3219.82</v>
      </c>
      <c r="U346" t="n">
        <v>0.75</v>
      </c>
      <c r="V346" t="n">
        <v>0.88</v>
      </c>
      <c r="W346" t="n">
        <v>1.09</v>
      </c>
      <c r="X346" t="n">
        <v>0.19</v>
      </c>
      <c r="Y346" t="n">
        <v>1</v>
      </c>
      <c r="Z346" t="n">
        <v>10</v>
      </c>
    </row>
    <row r="347">
      <c r="A347" t="n">
        <v>24</v>
      </c>
      <c r="B347" t="n">
        <v>115</v>
      </c>
      <c r="C347" t="inlineStr">
        <is>
          <t xml:space="preserve">CONCLUIDO	</t>
        </is>
      </c>
      <c r="D347" t="n">
        <v>9.2258</v>
      </c>
      <c r="E347" t="n">
        <v>10.84</v>
      </c>
      <c r="F347" t="n">
        <v>7.7</v>
      </c>
      <c r="G347" t="n">
        <v>41.98</v>
      </c>
      <c r="H347" t="n">
        <v>0.53</v>
      </c>
      <c r="I347" t="n">
        <v>11</v>
      </c>
      <c r="J347" t="n">
        <v>233.05</v>
      </c>
      <c r="K347" t="n">
        <v>56.94</v>
      </c>
      <c r="L347" t="n">
        <v>7</v>
      </c>
      <c r="M347" t="n">
        <v>8</v>
      </c>
      <c r="N347" t="n">
        <v>54.11</v>
      </c>
      <c r="O347" t="n">
        <v>28977.11</v>
      </c>
      <c r="P347" t="n">
        <v>90.53</v>
      </c>
      <c r="Q347" t="n">
        <v>968.3200000000001</v>
      </c>
      <c r="R347" t="n">
        <v>31.96</v>
      </c>
      <c r="S347" t="n">
        <v>23.91</v>
      </c>
      <c r="T347" t="n">
        <v>3250.09</v>
      </c>
      <c r="U347" t="n">
        <v>0.75</v>
      </c>
      <c r="V347" t="n">
        <v>0.88</v>
      </c>
      <c r="W347" t="n">
        <v>1.1</v>
      </c>
      <c r="X347" t="n">
        <v>0.2</v>
      </c>
      <c r="Y347" t="n">
        <v>1</v>
      </c>
      <c r="Z347" t="n">
        <v>10</v>
      </c>
    </row>
    <row r="348">
      <c r="A348" t="n">
        <v>25</v>
      </c>
      <c r="B348" t="n">
        <v>115</v>
      </c>
      <c r="C348" t="inlineStr">
        <is>
          <t xml:space="preserve">CONCLUIDO	</t>
        </is>
      </c>
      <c r="D348" t="n">
        <v>9.222</v>
      </c>
      <c r="E348" t="n">
        <v>10.84</v>
      </c>
      <c r="F348" t="n">
        <v>7.7</v>
      </c>
      <c r="G348" t="n">
        <v>42</v>
      </c>
      <c r="H348" t="n">
        <v>0.55</v>
      </c>
      <c r="I348" t="n">
        <v>11</v>
      </c>
      <c r="J348" t="n">
        <v>233.48</v>
      </c>
      <c r="K348" t="n">
        <v>56.94</v>
      </c>
      <c r="L348" t="n">
        <v>7.25</v>
      </c>
      <c r="M348" t="n">
        <v>5</v>
      </c>
      <c r="N348" t="n">
        <v>54.29</v>
      </c>
      <c r="O348" t="n">
        <v>29029.89</v>
      </c>
      <c r="P348" t="n">
        <v>90.48</v>
      </c>
      <c r="Q348" t="n">
        <v>968.38</v>
      </c>
      <c r="R348" t="n">
        <v>31.93</v>
      </c>
      <c r="S348" t="n">
        <v>23.91</v>
      </c>
      <c r="T348" t="n">
        <v>3235.94</v>
      </c>
      <c r="U348" t="n">
        <v>0.75</v>
      </c>
      <c r="V348" t="n">
        <v>0.88</v>
      </c>
      <c r="W348" t="n">
        <v>1.1</v>
      </c>
      <c r="X348" t="n">
        <v>0.2</v>
      </c>
      <c r="Y348" t="n">
        <v>1</v>
      </c>
      <c r="Z348" t="n">
        <v>10</v>
      </c>
    </row>
    <row r="349">
      <c r="A349" t="n">
        <v>26</v>
      </c>
      <c r="B349" t="n">
        <v>115</v>
      </c>
      <c r="C349" t="inlineStr">
        <is>
          <t xml:space="preserve">CONCLUIDO	</t>
        </is>
      </c>
      <c r="D349" t="n">
        <v>9.2781</v>
      </c>
      <c r="E349" t="n">
        <v>10.78</v>
      </c>
      <c r="F349" t="n">
        <v>7.68</v>
      </c>
      <c r="G349" t="n">
        <v>46.07</v>
      </c>
      <c r="H349" t="n">
        <v>0.57</v>
      </c>
      <c r="I349" t="n">
        <v>10</v>
      </c>
      <c r="J349" t="n">
        <v>233.91</v>
      </c>
      <c r="K349" t="n">
        <v>56.94</v>
      </c>
      <c r="L349" t="n">
        <v>7.5</v>
      </c>
      <c r="M349" t="n">
        <v>3</v>
      </c>
      <c r="N349" t="n">
        <v>54.46</v>
      </c>
      <c r="O349" t="n">
        <v>29082.74</v>
      </c>
      <c r="P349" t="n">
        <v>90.17</v>
      </c>
      <c r="Q349" t="n">
        <v>968.38</v>
      </c>
      <c r="R349" t="n">
        <v>31.22</v>
      </c>
      <c r="S349" t="n">
        <v>23.91</v>
      </c>
      <c r="T349" t="n">
        <v>2887.84</v>
      </c>
      <c r="U349" t="n">
        <v>0.77</v>
      </c>
      <c r="V349" t="n">
        <v>0.88</v>
      </c>
      <c r="W349" t="n">
        <v>1.1</v>
      </c>
      <c r="X349" t="n">
        <v>0.18</v>
      </c>
      <c r="Y349" t="n">
        <v>1</v>
      </c>
      <c r="Z349" t="n">
        <v>10</v>
      </c>
    </row>
    <row r="350">
      <c r="A350" t="n">
        <v>27</v>
      </c>
      <c r="B350" t="n">
        <v>115</v>
      </c>
      <c r="C350" t="inlineStr">
        <is>
          <t xml:space="preserve">CONCLUIDO	</t>
        </is>
      </c>
      <c r="D350" t="n">
        <v>9.282400000000001</v>
      </c>
      <c r="E350" t="n">
        <v>10.77</v>
      </c>
      <c r="F350" t="n">
        <v>7.67</v>
      </c>
      <c r="G350" t="n">
        <v>46.04</v>
      </c>
      <c r="H350" t="n">
        <v>0.59</v>
      </c>
      <c r="I350" t="n">
        <v>10</v>
      </c>
      <c r="J350" t="n">
        <v>234.34</v>
      </c>
      <c r="K350" t="n">
        <v>56.94</v>
      </c>
      <c r="L350" t="n">
        <v>7.75</v>
      </c>
      <c r="M350" t="n">
        <v>1</v>
      </c>
      <c r="N350" t="n">
        <v>54.64</v>
      </c>
      <c r="O350" t="n">
        <v>29135.65</v>
      </c>
      <c r="P350" t="n">
        <v>89.76000000000001</v>
      </c>
      <c r="Q350" t="n">
        <v>968.36</v>
      </c>
      <c r="R350" t="n">
        <v>31</v>
      </c>
      <c r="S350" t="n">
        <v>23.91</v>
      </c>
      <c r="T350" t="n">
        <v>2776.11</v>
      </c>
      <c r="U350" t="n">
        <v>0.77</v>
      </c>
      <c r="V350" t="n">
        <v>0.88</v>
      </c>
      <c r="W350" t="n">
        <v>1.1</v>
      </c>
      <c r="X350" t="n">
        <v>0.18</v>
      </c>
      <c r="Y350" t="n">
        <v>1</v>
      </c>
      <c r="Z350" t="n">
        <v>10</v>
      </c>
    </row>
    <row r="351">
      <c r="A351" t="n">
        <v>28</v>
      </c>
      <c r="B351" t="n">
        <v>115</v>
      </c>
      <c r="C351" t="inlineStr">
        <is>
          <t xml:space="preserve">CONCLUIDO	</t>
        </is>
      </c>
      <c r="D351" t="n">
        <v>9.275</v>
      </c>
      <c r="E351" t="n">
        <v>10.78</v>
      </c>
      <c r="F351" t="n">
        <v>7.68</v>
      </c>
      <c r="G351" t="n">
        <v>46.09</v>
      </c>
      <c r="H351" t="n">
        <v>0.61</v>
      </c>
      <c r="I351" t="n">
        <v>10</v>
      </c>
      <c r="J351" t="n">
        <v>234.77</v>
      </c>
      <c r="K351" t="n">
        <v>56.94</v>
      </c>
      <c r="L351" t="n">
        <v>8</v>
      </c>
      <c r="M351" t="n">
        <v>1</v>
      </c>
      <c r="N351" t="n">
        <v>54.82</v>
      </c>
      <c r="O351" t="n">
        <v>29188.62</v>
      </c>
      <c r="P351" t="n">
        <v>89.41</v>
      </c>
      <c r="Q351" t="n">
        <v>968.34</v>
      </c>
      <c r="R351" t="n">
        <v>31.12</v>
      </c>
      <c r="S351" t="n">
        <v>23.91</v>
      </c>
      <c r="T351" t="n">
        <v>2835.9</v>
      </c>
      <c r="U351" t="n">
        <v>0.77</v>
      </c>
      <c r="V351" t="n">
        <v>0.88</v>
      </c>
      <c r="W351" t="n">
        <v>1.11</v>
      </c>
      <c r="X351" t="n">
        <v>0.19</v>
      </c>
      <c r="Y351" t="n">
        <v>1</v>
      </c>
      <c r="Z351" t="n">
        <v>10</v>
      </c>
    </row>
    <row r="352">
      <c r="A352" t="n">
        <v>29</v>
      </c>
      <c r="B352" t="n">
        <v>115</v>
      </c>
      <c r="C352" t="inlineStr">
        <is>
          <t xml:space="preserve">CONCLUIDO	</t>
        </is>
      </c>
      <c r="D352" t="n">
        <v>9.279500000000001</v>
      </c>
      <c r="E352" t="n">
        <v>10.78</v>
      </c>
      <c r="F352" t="n">
        <v>7.68</v>
      </c>
      <c r="G352" t="n">
        <v>46.06</v>
      </c>
      <c r="H352" t="n">
        <v>0.62</v>
      </c>
      <c r="I352" t="n">
        <v>10</v>
      </c>
      <c r="J352" t="n">
        <v>235.2</v>
      </c>
      <c r="K352" t="n">
        <v>56.94</v>
      </c>
      <c r="L352" t="n">
        <v>8.25</v>
      </c>
      <c r="M352" t="n">
        <v>1</v>
      </c>
      <c r="N352" t="n">
        <v>55</v>
      </c>
      <c r="O352" t="n">
        <v>29241.66</v>
      </c>
      <c r="P352" t="n">
        <v>89.25</v>
      </c>
      <c r="Q352" t="n">
        <v>968.3200000000001</v>
      </c>
      <c r="R352" t="n">
        <v>31.03</v>
      </c>
      <c r="S352" t="n">
        <v>23.91</v>
      </c>
      <c r="T352" t="n">
        <v>2791.6</v>
      </c>
      <c r="U352" t="n">
        <v>0.77</v>
      </c>
      <c r="V352" t="n">
        <v>0.88</v>
      </c>
      <c r="W352" t="n">
        <v>1.1</v>
      </c>
      <c r="X352" t="n">
        <v>0.18</v>
      </c>
      <c r="Y352" t="n">
        <v>1</v>
      </c>
      <c r="Z352" t="n">
        <v>10</v>
      </c>
    </row>
    <row r="353">
      <c r="A353" t="n">
        <v>30</v>
      </c>
      <c r="B353" t="n">
        <v>115</v>
      </c>
      <c r="C353" t="inlineStr">
        <is>
          <t xml:space="preserve">CONCLUIDO	</t>
        </is>
      </c>
      <c r="D353" t="n">
        <v>9.2791</v>
      </c>
      <c r="E353" t="n">
        <v>10.78</v>
      </c>
      <c r="F353" t="n">
        <v>7.68</v>
      </c>
      <c r="G353" t="n">
        <v>46.06</v>
      </c>
      <c r="H353" t="n">
        <v>0.64</v>
      </c>
      <c r="I353" t="n">
        <v>10</v>
      </c>
      <c r="J353" t="n">
        <v>235.63</v>
      </c>
      <c r="K353" t="n">
        <v>56.94</v>
      </c>
      <c r="L353" t="n">
        <v>8.5</v>
      </c>
      <c r="M353" t="n">
        <v>1</v>
      </c>
      <c r="N353" t="n">
        <v>55.18</v>
      </c>
      <c r="O353" t="n">
        <v>29294.76</v>
      </c>
      <c r="P353" t="n">
        <v>89.75</v>
      </c>
      <c r="Q353" t="n">
        <v>968.3200000000001</v>
      </c>
      <c r="R353" t="n">
        <v>31.08</v>
      </c>
      <c r="S353" t="n">
        <v>23.91</v>
      </c>
      <c r="T353" t="n">
        <v>2814.73</v>
      </c>
      <c r="U353" t="n">
        <v>0.77</v>
      </c>
      <c r="V353" t="n">
        <v>0.88</v>
      </c>
      <c r="W353" t="n">
        <v>1.1</v>
      </c>
      <c r="X353" t="n">
        <v>0.18</v>
      </c>
      <c r="Y353" t="n">
        <v>1</v>
      </c>
      <c r="Z353" t="n">
        <v>10</v>
      </c>
    </row>
    <row r="354">
      <c r="A354" t="n">
        <v>31</v>
      </c>
      <c r="B354" t="n">
        <v>115</v>
      </c>
      <c r="C354" t="inlineStr">
        <is>
          <t xml:space="preserve">CONCLUIDO	</t>
        </is>
      </c>
      <c r="D354" t="n">
        <v>9.276899999999999</v>
      </c>
      <c r="E354" t="n">
        <v>10.78</v>
      </c>
      <c r="F354" t="n">
        <v>7.68</v>
      </c>
      <c r="G354" t="n">
        <v>46.08</v>
      </c>
      <c r="H354" t="n">
        <v>0.66</v>
      </c>
      <c r="I354" t="n">
        <v>10</v>
      </c>
      <c r="J354" t="n">
        <v>236.06</v>
      </c>
      <c r="K354" t="n">
        <v>56.94</v>
      </c>
      <c r="L354" t="n">
        <v>8.75</v>
      </c>
      <c r="M354" t="n">
        <v>0</v>
      </c>
      <c r="N354" t="n">
        <v>55.36</v>
      </c>
      <c r="O354" t="n">
        <v>29347.92</v>
      </c>
      <c r="P354" t="n">
        <v>89.84</v>
      </c>
      <c r="Q354" t="n">
        <v>968.3200000000001</v>
      </c>
      <c r="R354" t="n">
        <v>31.11</v>
      </c>
      <c r="S354" t="n">
        <v>23.91</v>
      </c>
      <c r="T354" t="n">
        <v>2831.03</v>
      </c>
      <c r="U354" t="n">
        <v>0.77</v>
      </c>
      <c r="V354" t="n">
        <v>0.88</v>
      </c>
      <c r="W354" t="n">
        <v>1.11</v>
      </c>
      <c r="X354" t="n">
        <v>0.18</v>
      </c>
      <c r="Y354" t="n">
        <v>1</v>
      </c>
      <c r="Z354" t="n">
        <v>10</v>
      </c>
    </row>
    <row r="355">
      <c r="A355" t="n">
        <v>0</v>
      </c>
      <c r="B355" t="n">
        <v>35</v>
      </c>
      <c r="C355" t="inlineStr">
        <is>
          <t xml:space="preserve">CONCLUIDO	</t>
        </is>
      </c>
      <c r="D355" t="n">
        <v>9.174799999999999</v>
      </c>
      <c r="E355" t="n">
        <v>10.9</v>
      </c>
      <c r="F355" t="n">
        <v>8.300000000000001</v>
      </c>
      <c r="G355" t="n">
        <v>12.15</v>
      </c>
      <c r="H355" t="n">
        <v>0.22</v>
      </c>
      <c r="I355" t="n">
        <v>41</v>
      </c>
      <c r="J355" t="n">
        <v>80.84</v>
      </c>
      <c r="K355" t="n">
        <v>35.1</v>
      </c>
      <c r="L355" t="n">
        <v>1</v>
      </c>
      <c r="M355" t="n">
        <v>39</v>
      </c>
      <c r="N355" t="n">
        <v>9.74</v>
      </c>
      <c r="O355" t="n">
        <v>10204.21</v>
      </c>
      <c r="P355" t="n">
        <v>55.38</v>
      </c>
      <c r="Q355" t="n">
        <v>968.5</v>
      </c>
      <c r="R355" t="n">
        <v>50.54</v>
      </c>
      <c r="S355" t="n">
        <v>23.91</v>
      </c>
      <c r="T355" t="n">
        <v>12389.03</v>
      </c>
      <c r="U355" t="n">
        <v>0.47</v>
      </c>
      <c r="V355" t="n">
        <v>0.8100000000000001</v>
      </c>
      <c r="W355" t="n">
        <v>1.15</v>
      </c>
      <c r="X355" t="n">
        <v>0.8</v>
      </c>
      <c r="Y355" t="n">
        <v>1</v>
      </c>
      <c r="Z355" t="n">
        <v>10</v>
      </c>
    </row>
    <row r="356">
      <c r="A356" t="n">
        <v>1</v>
      </c>
      <c r="B356" t="n">
        <v>35</v>
      </c>
      <c r="C356" t="inlineStr">
        <is>
          <t xml:space="preserve">CONCLUIDO	</t>
        </is>
      </c>
      <c r="D356" t="n">
        <v>9.4384</v>
      </c>
      <c r="E356" t="n">
        <v>10.6</v>
      </c>
      <c r="F356" t="n">
        <v>8.15</v>
      </c>
      <c r="G356" t="n">
        <v>15.28</v>
      </c>
      <c r="H356" t="n">
        <v>0.27</v>
      </c>
      <c r="I356" t="n">
        <v>32</v>
      </c>
      <c r="J356" t="n">
        <v>81.14</v>
      </c>
      <c r="K356" t="n">
        <v>35.1</v>
      </c>
      <c r="L356" t="n">
        <v>1.25</v>
      </c>
      <c r="M356" t="n">
        <v>18</v>
      </c>
      <c r="N356" t="n">
        <v>9.789999999999999</v>
      </c>
      <c r="O356" t="n">
        <v>10241.25</v>
      </c>
      <c r="P356" t="n">
        <v>51.47</v>
      </c>
      <c r="Q356" t="n">
        <v>968.3200000000001</v>
      </c>
      <c r="R356" t="n">
        <v>45.49</v>
      </c>
      <c r="S356" t="n">
        <v>23.91</v>
      </c>
      <c r="T356" t="n">
        <v>9908.959999999999</v>
      </c>
      <c r="U356" t="n">
        <v>0.53</v>
      </c>
      <c r="V356" t="n">
        <v>0.83</v>
      </c>
      <c r="W356" t="n">
        <v>1.15</v>
      </c>
      <c r="X356" t="n">
        <v>0.66</v>
      </c>
      <c r="Y356" t="n">
        <v>1</v>
      </c>
      <c r="Z356" t="n">
        <v>10</v>
      </c>
    </row>
    <row r="357">
      <c r="A357" t="n">
        <v>2</v>
      </c>
      <c r="B357" t="n">
        <v>35</v>
      </c>
      <c r="C357" t="inlineStr">
        <is>
          <t xml:space="preserve">CONCLUIDO	</t>
        </is>
      </c>
      <c r="D357" t="n">
        <v>9.548299999999999</v>
      </c>
      <c r="E357" t="n">
        <v>10.47</v>
      </c>
      <c r="F357" t="n">
        <v>8.08</v>
      </c>
      <c r="G357" t="n">
        <v>16.72</v>
      </c>
      <c r="H357" t="n">
        <v>0.32</v>
      </c>
      <c r="I357" t="n">
        <v>29</v>
      </c>
      <c r="J357" t="n">
        <v>81.44</v>
      </c>
      <c r="K357" t="n">
        <v>35.1</v>
      </c>
      <c r="L357" t="n">
        <v>1.5</v>
      </c>
      <c r="M357" t="n">
        <v>2</v>
      </c>
      <c r="N357" t="n">
        <v>9.84</v>
      </c>
      <c r="O357" t="n">
        <v>10278.32</v>
      </c>
      <c r="P357" t="n">
        <v>50.21</v>
      </c>
      <c r="Q357" t="n">
        <v>968.47</v>
      </c>
      <c r="R357" t="n">
        <v>42.8</v>
      </c>
      <c r="S357" t="n">
        <v>23.91</v>
      </c>
      <c r="T357" t="n">
        <v>8580.450000000001</v>
      </c>
      <c r="U357" t="n">
        <v>0.5600000000000001</v>
      </c>
      <c r="V357" t="n">
        <v>0.84</v>
      </c>
      <c r="W357" t="n">
        <v>1.16</v>
      </c>
      <c r="X357" t="n">
        <v>0.58</v>
      </c>
      <c r="Y357" t="n">
        <v>1</v>
      </c>
      <c r="Z357" t="n">
        <v>10</v>
      </c>
    </row>
    <row r="358">
      <c r="A358" t="n">
        <v>3</v>
      </c>
      <c r="B358" t="n">
        <v>35</v>
      </c>
      <c r="C358" t="inlineStr">
        <is>
          <t xml:space="preserve">CONCLUIDO	</t>
        </is>
      </c>
      <c r="D358" t="n">
        <v>9.5448</v>
      </c>
      <c r="E358" t="n">
        <v>10.48</v>
      </c>
      <c r="F358" t="n">
        <v>8.09</v>
      </c>
      <c r="G358" t="n">
        <v>16.73</v>
      </c>
      <c r="H358" t="n">
        <v>0.38</v>
      </c>
      <c r="I358" t="n">
        <v>29</v>
      </c>
      <c r="J358" t="n">
        <v>81.73999999999999</v>
      </c>
      <c r="K358" t="n">
        <v>35.1</v>
      </c>
      <c r="L358" t="n">
        <v>1.75</v>
      </c>
      <c r="M358" t="n">
        <v>0</v>
      </c>
      <c r="N358" t="n">
        <v>9.890000000000001</v>
      </c>
      <c r="O358" t="n">
        <v>10315.41</v>
      </c>
      <c r="P358" t="n">
        <v>50.4</v>
      </c>
      <c r="Q358" t="n">
        <v>968.47</v>
      </c>
      <c r="R358" t="n">
        <v>43</v>
      </c>
      <c r="S358" t="n">
        <v>23.91</v>
      </c>
      <c r="T358" t="n">
        <v>8681.42</v>
      </c>
      <c r="U358" t="n">
        <v>0.5600000000000001</v>
      </c>
      <c r="V358" t="n">
        <v>0.84</v>
      </c>
      <c r="W358" t="n">
        <v>1.16</v>
      </c>
      <c r="X358" t="n">
        <v>0.59</v>
      </c>
      <c r="Y358" t="n">
        <v>1</v>
      </c>
      <c r="Z358" t="n">
        <v>10</v>
      </c>
    </row>
    <row r="359">
      <c r="A359" t="n">
        <v>0</v>
      </c>
      <c r="B359" t="n">
        <v>50</v>
      </c>
      <c r="C359" t="inlineStr">
        <is>
          <t xml:space="preserve">CONCLUIDO	</t>
        </is>
      </c>
      <c r="D359" t="n">
        <v>8.443</v>
      </c>
      <c r="E359" t="n">
        <v>11.84</v>
      </c>
      <c r="F359" t="n">
        <v>8.59</v>
      </c>
      <c r="G359" t="n">
        <v>9.369999999999999</v>
      </c>
      <c r="H359" t="n">
        <v>0.16</v>
      </c>
      <c r="I359" t="n">
        <v>55</v>
      </c>
      <c r="J359" t="n">
        <v>107.41</v>
      </c>
      <c r="K359" t="n">
        <v>41.65</v>
      </c>
      <c r="L359" t="n">
        <v>1</v>
      </c>
      <c r="M359" t="n">
        <v>53</v>
      </c>
      <c r="N359" t="n">
        <v>14.77</v>
      </c>
      <c r="O359" t="n">
        <v>13481.73</v>
      </c>
      <c r="P359" t="n">
        <v>74.92</v>
      </c>
      <c r="Q359" t="n">
        <v>968.42</v>
      </c>
      <c r="R359" t="n">
        <v>59.33</v>
      </c>
      <c r="S359" t="n">
        <v>23.91</v>
      </c>
      <c r="T359" t="n">
        <v>16715.13</v>
      </c>
      <c r="U359" t="n">
        <v>0.4</v>
      </c>
      <c r="V359" t="n">
        <v>0.79</v>
      </c>
      <c r="W359" t="n">
        <v>1.18</v>
      </c>
      <c r="X359" t="n">
        <v>1.09</v>
      </c>
      <c r="Y359" t="n">
        <v>1</v>
      </c>
      <c r="Z359" t="n">
        <v>10</v>
      </c>
    </row>
    <row r="360">
      <c r="A360" t="n">
        <v>1</v>
      </c>
      <c r="B360" t="n">
        <v>50</v>
      </c>
      <c r="C360" t="inlineStr">
        <is>
          <t xml:space="preserve">CONCLUIDO	</t>
        </is>
      </c>
      <c r="D360" t="n">
        <v>8.852</v>
      </c>
      <c r="E360" t="n">
        <v>11.3</v>
      </c>
      <c r="F360" t="n">
        <v>8.33</v>
      </c>
      <c r="G360" t="n">
        <v>11.9</v>
      </c>
      <c r="H360" t="n">
        <v>0.2</v>
      </c>
      <c r="I360" t="n">
        <v>42</v>
      </c>
      <c r="J360" t="n">
        <v>107.73</v>
      </c>
      <c r="K360" t="n">
        <v>41.65</v>
      </c>
      <c r="L360" t="n">
        <v>1.25</v>
      </c>
      <c r="M360" t="n">
        <v>40</v>
      </c>
      <c r="N360" t="n">
        <v>14.83</v>
      </c>
      <c r="O360" t="n">
        <v>13520.81</v>
      </c>
      <c r="P360" t="n">
        <v>70.67</v>
      </c>
      <c r="Q360" t="n">
        <v>968.63</v>
      </c>
      <c r="R360" t="n">
        <v>51.64</v>
      </c>
      <c r="S360" t="n">
        <v>23.91</v>
      </c>
      <c r="T360" t="n">
        <v>12934.59</v>
      </c>
      <c r="U360" t="n">
        <v>0.46</v>
      </c>
      <c r="V360" t="n">
        <v>0.8100000000000001</v>
      </c>
      <c r="W360" t="n">
        <v>1.15</v>
      </c>
      <c r="X360" t="n">
        <v>0.83</v>
      </c>
      <c r="Y360" t="n">
        <v>1</v>
      </c>
      <c r="Z360" t="n">
        <v>10</v>
      </c>
    </row>
    <row r="361">
      <c r="A361" t="n">
        <v>2</v>
      </c>
      <c r="B361" t="n">
        <v>50</v>
      </c>
      <c r="C361" t="inlineStr">
        <is>
          <t xml:space="preserve">CONCLUIDO	</t>
        </is>
      </c>
      <c r="D361" t="n">
        <v>9.1624</v>
      </c>
      <c r="E361" t="n">
        <v>10.91</v>
      </c>
      <c r="F361" t="n">
        <v>8.140000000000001</v>
      </c>
      <c r="G361" t="n">
        <v>14.81</v>
      </c>
      <c r="H361" t="n">
        <v>0.24</v>
      </c>
      <c r="I361" t="n">
        <v>33</v>
      </c>
      <c r="J361" t="n">
        <v>108.05</v>
      </c>
      <c r="K361" t="n">
        <v>41.65</v>
      </c>
      <c r="L361" t="n">
        <v>1.5</v>
      </c>
      <c r="M361" t="n">
        <v>31</v>
      </c>
      <c r="N361" t="n">
        <v>14.9</v>
      </c>
      <c r="O361" t="n">
        <v>13559.91</v>
      </c>
      <c r="P361" t="n">
        <v>66.56</v>
      </c>
      <c r="Q361" t="n">
        <v>968.37</v>
      </c>
      <c r="R361" t="n">
        <v>45.99</v>
      </c>
      <c r="S361" t="n">
        <v>23.91</v>
      </c>
      <c r="T361" t="n">
        <v>10156.3</v>
      </c>
      <c r="U361" t="n">
        <v>0.52</v>
      </c>
      <c r="V361" t="n">
        <v>0.83</v>
      </c>
      <c r="W361" t="n">
        <v>1.13</v>
      </c>
      <c r="X361" t="n">
        <v>0.65</v>
      </c>
      <c r="Y361" t="n">
        <v>1</v>
      </c>
      <c r="Z361" t="n">
        <v>10</v>
      </c>
    </row>
    <row r="362">
      <c r="A362" t="n">
        <v>3</v>
      </c>
      <c r="B362" t="n">
        <v>50</v>
      </c>
      <c r="C362" t="inlineStr">
        <is>
          <t xml:space="preserve">CONCLUIDO	</t>
        </is>
      </c>
      <c r="D362" t="n">
        <v>9.3992</v>
      </c>
      <c r="E362" t="n">
        <v>10.64</v>
      </c>
      <c r="F362" t="n">
        <v>8</v>
      </c>
      <c r="G362" t="n">
        <v>17.78</v>
      </c>
      <c r="H362" t="n">
        <v>0.28</v>
      </c>
      <c r="I362" t="n">
        <v>27</v>
      </c>
      <c r="J362" t="n">
        <v>108.37</v>
      </c>
      <c r="K362" t="n">
        <v>41.65</v>
      </c>
      <c r="L362" t="n">
        <v>1.75</v>
      </c>
      <c r="M362" t="n">
        <v>24</v>
      </c>
      <c r="N362" t="n">
        <v>14.97</v>
      </c>
      <c r="O362" t="n">
        <v>13599.17</v>
      </c>
      <c r="P362" t="n">
        <v>62.84</v>
      </c>
      <c r="Q362" t="n">
        <v>968.52</v>
      </c>
      <c r="R362" t="n">
        <v>41.22</v>
      </c>
      <c r="S362" t="n">
        <v>23.91</v>
      </c>
      <c r="T362" t="n">
        <v>7800.8</v>
      </c>
      <c r="U362" t="n">
        <v>0.58</v>
      </c>
      <c r="V362" t="n">
        <v>0.85</v>
      </c>
      <c r="W362" t="n">
        <v>1.13</v>
      </c>
      <c r="X362" t="n">
        <v>0.51</v>
      </c>
      <c r="Y362" t="n">
        <v>1</v>
      </c>
      <c r="Z362" t="n">
        <v>10</v>
      </c>
    </row>
    <row r="363">
      <c r="A363" t="n">
        <v>4</v>
      </c>
      <c r="B363" t="n">
        <v>50</v>
      </c>
      <c r="C363" t="inlineStr">
        <is>
          <t xml:space="preserve">CONCLUIDO	</t>
        </is>
      </c>
      <c r="D363" t="n">
        <v>9.5402</v>
      </c>
      <c r="E363" t="n">
        <v>10.48</v>
      </c>
      <c r="F363" t="n">
        <v>7.93</v>
      </c>
      <c r="G363" t="n">
        <v>20.7</v>
      </c>
      <c r="H363" t="n">
        <v>0.32</v>
      </c>
      <c r="I363" t="n">
        <v>23</v>
      </c>
      <c r="J363" t="n">
        <v>108.68</v>
      </c>
      <c r="K363" t="n">
        <v>41.65</v>
      </c>
      <c r="L363" t="n">
        <v>2</v>
      </c>
      <c r="M363" t="n">
        <v>17</v>
      </c>
      <c r="N363" t="n">
        <v>15.03</v>
      </c>
      <c r="O363" t="n">
        <v>13638.32</v>
      </c>
      <c r="P363" t="n">
        <v>59.5</v>
      </c>
      <c r="Q363" t="n">
        <v>968.6</v>
      </c>
      <c r="R363" t="n">
        <v>39.2</v>
      </c>
      <c r="S363" t="n">
        <v>23.91</v>
      </c>
      <c r="T363" t="n">
        <v>6812.35</v>
      </c>
      <c r="U363" t="n">
        <v>0.61</v>
      </c>
      <c r="V363" t="n">
        <v>0.85</v>
      </c>
      <c r="W363" t="n">
        <v>1.12</v>
      </c>
      <c r="X363" t="n">
        <v>0.44</v>
      </c>
      <c r="Y363" t="n">
        <v>1</v>
      </c>
      <c r="Z363" t="n">
        <v>10</v>
      </c>
    </row>
    <row r="364">
      <c r="A364" t="n">
        <v>5</v>
      </c>
      <c r="B364" t="n">
        <v>50</v>
      </c>
      <c r="C364" t="inlineStr">
        <is>
          <t xml:space="preserve">CONCLUIDO	</t>
        </is>
      </c>
      <c r="D364" t="n">
        <v>9.599</v>
      </c>
      <c r="E364" t="n">
        <v>10.42</v>
      </c>
      <c r="F364" t="n">
        <v>7.92</v>
      </c>
      <c r="G364" t="n">
        <v>22.61</v>
      </c>
      <c r="H364" t="n">
        <v>0.36</v>
      </c>
      <c r="I364" t="n">
        <v>21</v>
      </c>
      <c r="J364" t="n">
        <v>109</v>
      </c>
      <c r="K364" t="n">
        <v>41.65</v>
      </c>
      <c r="L364" t="n">
        <v>2.25</v>
      </c>
      <c r="M364" t="n">
        <v>3</v>
      </c>
      <c r="N364" t="n">
        <v>15.1</v>
      </c>
      <c r="O364" t="n">
        <v>13677.51</v>
      </c>
      <c r="P364" t="n">
        <v>58.93</v>
      </c>
      <c r="Q364" t="n">
        <v>968.51</v>
      </c>
      <c r="R364" t="n">
        <v>38.07</v>
      </c>
      <c r="S364" t="n">
        <v>23.91</v>
      </c>
      <c r="T364" t="n">
        <v>6255.18</v>
      </c>
      <c r="U364" t="n">
        <v>0.63</v>
      </c>
      <c r="V364" t="n">
        <v>0.85</v>
      </c>
      <c r="W364" t="n">
        <v>1.13</v>
      </c>
      <c r="X364" t="n">
        <v>0.42</v>
      </c>
      <c r="Y364" t="n">
        <v>1</v>
      </c>
      <c r="Z364" t="n">
        <v>10</v>
      </c>
    </row>
    <row r="365">
      <c r="A365" t="n">
        <v>6</v>
      </c>
      <c r="B365" t="n">
        <v>50</v>
      </c>
      <c r="C365" t="inlineStr">
        <is>
          <t xml:space="preserve">CONCLUIDO	</t>
        </is>
      </c>
      <c r="D365" t="n">
        <v>9.586499999999999</v>
      </c>
      <c r="E365" t="n">
        <v>10.43</v>
      </c>
      <c r="F365" t="n">
        <v>7.93</v>
      </c>
      <c r="G365" t="n">
        <v>22.65</v>
      </c>
      <c r="H365" t="n">
        <v>0.4</v>
      </c>
      <c r="I365" t="n">
        <v>21</v>
      </c>
      <c r="J365" t="n">
        <v>109.32</v>
      </c>
      <c r="K365" t="n">
        <v>41.65</v>
      </c>
      <c r="L365" t="n">
        <v>2.5</v>
      </c>
      <c r="M365" t="n">
        <v>1</v>
      </c>
      <c r="N365" t="n">
        <v>15.17</v>
      </c>
      <c r="O365" t="n">
        <v>13716.72</v>
      </c>
      <c r="P365" t="n">
        <v>58.85</v>
      </c>
      <c r="Q365" t="n">
        <v>968.58</v>
      </c>
      <c r="R365" t="n">
        <v>38.35</v>
      </c>
      <c r="S365" t="n">
        <v>23.91</v>
      </c>
      <c r="T365" t="n">
        <v>6396.05</v>
      </c>
      <c r="U365" t="n">
        <v>0.62</v>
      </c>
      <c r="V365" t="n">
        <v>0.85</v>
      </c>
      <c r="W365" t="n">
        <v>1.14</v>
      </c>
      <c r="X365" t="n">
        <v>0.43</v>
      </c>
      <c r="Y365" t="n">
        <v>1</v>
      </c>
      <c r="Z365" t="n">
        <v>10</v>
      </c>
    </row>
    <row r="366">
      <c r="A366" t="n">
        <v>7</v>
      </c>
      <c r="B366" t="n">
        <v>50</v>
      </c>
      <c r="C366" t="inlineStr">
        <is>
          <t xml:space="preserve">CONCLUIDO	</t>
        </is>
      </c>
      <c r="D366" t="n">
        <v>9.599</v>
      </c>
      <c r="E366" t="n">
        <v>10.42</v>
      </c>
      <c r="F366" t="n">
        <v>7.92</v>
      </c>
      <c r="G366" t="n">
        <v>22.61</v>
      </c>
      <c r="H366" t="n">
        <v>0.44</v>
      </c>
      <c r="I366" t="n">
        <v>21</v>
      </c>
      <c r="J366" t="n">
        <v>109.64</v>
      </c>
      <c r="K366" t="n">
        <v>41.65</v>
      </c>
      <c r="L366" t="n">
        <v>2.75</v>
      </c>
      <c r="M366" t="n">
        <v>0</v>
      </c>
      <c r="N366" t="n">
        <v>15.24</v>
      </c>
      <c r="O366" t="n">
        <v>13755.95</v>
      </c>
      <c r="P366" t="n">
        <v>58.83</v>
      </c>
      <c r="Q366" t="n">
        <v>968.52</v>
      </c>
      <c r="R366" t="n">
        <v>37.98</v>
      </c>
      <c r="S366" t="n">
        <v>23.91</v>
      </c>
      <c r="T366" t="n">
        <v>6211.64</v>
      </c>
      <c r="U366" t="n">
        <v>0.63</v>
      </c>
      <c r="V366" t="n">
        <v>0.85</v>
      </c>
      <c r="W366" t="n">
        <v>1.14</v>
      </c>
      <c r="X366" t="n">
        <v>0.42</v>
      </c>
      <c r="Y366" t="n">
        <v>1</v>
      </c>
      <c r="Z366" t="n">
        <v>10</v>
      </c>
    </row>
    <row r="367">
      <c r="A367" t="n">
        <v>0</v>
      </c>
      <c r="B367" t="n">
        <v>25</v>
      </c>
      <c r="C367" t="inlineStr">
        <is>
          <t xml:space="preserve">CONCLUIDO	</t>
        </is>
      </c>
      <c r="D367" t="n">
        <v>9.367900000000001</v>
      </c>
      <c r="E367" t="n">
        <v>10.67</v>
      </c>
      <c r="F367" t="n">
        <v>8.32</v>
      </c>
      <c r="G367" t="n">
        <v>12.49</v>
      </c>
      <c r="H367" t="n">
        <v>0.28</v>
      </c>
      <c r="I367" t="n">
        <v>40</v>
      </c>
      <c r="J367" t="n">
        <v>61.76</v>
      </c>
      <c r="K367" t="n">
        <v>28.92</v>
      </c>
      <c r="L367" t="n">
        <v>1</v>
      </c>
      <c r="M367" t="n">
        <v>1</v>
      </c>
      <c r="N367" t="n">
        <v>6.84</v>
      </c>
      <c r="O367" t="n">
        <v>7851.41</v>
      </c>
      <c r="P367" t="n">
        <v>43.85</v>
      </c>
      <c r="Q367" t="n">
        <v>968.6799999999999</v>
      </c>
      <c r="R367" t="n">
        <v>50.03</v>
      </c>
      <c r="S367" t="n">
        <v>23.91</v>
      </c>
      <c r="T367" t="n">
        <v>12138.98</v>
      </c>
      <c r="U367" t="n">
        <v>0.48</v>
      </c>
      <c r="V367" t="n">
        <v>0.8100000000000001</v>
      </c>
      <c r="W367" t="n">
        <v>1.19</v>
      </c>
      <c r="X367" t="n">
        <v>0.83</v>
      </c>
      <c r="Y367" t="n">
        <v>1</v>
      </c>
      <c r="Z367" t="n">
        <v>10</v>
      </c>
    </row>
    <row r="368">
      <c r="A368" t="n">
        <v>1</v>
      </c>
      <c r="B368" t="n">
        <v>25</v>
      </c>
      <c r="C368" t="inlineStr">
        <is>
          <t xml:space="preserve">CONCLUIDO	</t>
        </is>
      </c>
      <c r="D368" t="n">
        <v>9.3826</v>
      </c>
      <c r="E368" t="n">
        <v>10.66</v>
      </c>
      <c r="F368" t="n">
        <v>8.31</v>
      </c>
      <c r="G368" t="n">
        <v>12.46</v>
      </c>
      <c r="H368" t="n">
        <v>0.35</v>
      </c>
      <c r="I368" t="n">
        <v>40</v>
      </c>
      <c r="J368" t="n">
        <v>62.05</v>
      </c>
      <c r="K368" t="n">
        <v>28.92</v>
      </c>
      <c r="L368" t="n">
        <v>1.25</v>
      </c>
      <c r="M368" t="n">
        <v>0</v>
      </c>
      <c r="N368" t="n">
        <v>6.88</v>
      </c>
      <c r="O368" t="n">
        <v>7887.12</v>
      </c>
      <c r="P368" t="n">
        <v>44.15</v>
      </c>
      <c r="Q368" t="n">
        <v>968.45</v>
      </c>
      <c r="R368" t="n">
        <v>49.46</v>
      </c>
      <c r="S368" t="n">
        <v>23.91</v>
      </c>
      <c r="T368" t="n">
        <v>11855.64</v>
      </c>
      <c r="U368" t="n">
        <v>0.48</v>
      </c>
      <c r="V368" t="n">
        <v>0.8100000000000001</v>
      </c>
      <c r="W368" t="n">
        <v>1.19</v>
      </c>
      <c r="X368" t="n">
        <v>0.8100000000000001</v>
      </c>
      <c r="Y368" t="n">
        <v>1</v>
      </c>
      <c r="Z368" t="n">
        <v>10</v>
      </c>
    </row>
    <row r="369">
      <c r="A369" t="n">
        <v>0</v>
      </c>
      <c r="B369" t="n">
        <v>85</v>
      </c>
      <c r="C369" t="inlineStr">
        <is>
          <t xml:space="preserve">CONCLUIDO	</t>
        </is>
      </c>
      <c r="D369" t="n">
        <v>6.9934</v>
      </c>
      <c r="E369" t="n">
        <v>14.3</v>
      </c>
      <c r="F369" t="n">
        <v>9.15</v>
      </c>
      <c r="G369" t="n">
        <v>6.69</v>
      </c>
      <c r="H369" t="n">
        <v>0.11</v>
      </c>
      <c r="I369" t="n">
        <v>82</v>
      </c>
      <c r="J369" t="n">
        <v>167.88</v>
      </c>
      <c r="K369" t="n">
        <v>51.39</v>
      </c>
      <c r="L369" t="n">
        <v>1</v>
      </c>
      <c r="M369" t="n">
        <v>80</v>
      </c>
      <c r="N369" t="n">
        <v>30.49</v>
      </c>
      <c r="O369" t="n">
        <v>20939.59</v>
      </c>
      <c r="P369" t="n">
        <v>112.55</v>
      </c>
      <c r="Q369" t="n">
        <v>968.4299999999999</v>
      </c>
      <c r="R369" t="n">
        <v>77.25</v>
      </c>
      <c r="S369" t="n">
        <v>23.91</v>
      </c>
      <c r="T369" t="n">
        <v>25542.85</v>
      </c>
      <c r="U369" t="n">
        <v>0.31</v>
      </c>
      <c r="V369" t="n">
        <v>0.74</v>
      </c>
      <c r="W369" t="n">
        <v>1.21</v>
      </c>
      <c r="X369" t="n">
        <v>1.65</v>
      </c>
      <c r="Y369" t="n">
        <v>1</v>
      </c>
      <c r="Z369" t="n">
        <v>10</v>
      </c>
    </row>
    <row r="370">
      <c r="A370" t="n">
        <v>1</v>
      </c>
      <c r="B370" t="n">
        <v>85</v>
      </c>
      <c r="C370" t="inlineStr">
        <is>
          <t xml:space="preserve">CONCLUIDO	</t>
        </is>
      </c>
      <c r="D370" t="n">
        <v>7.5756</v>
      </c>
      <c r="E370" t="n">
        <v>13.2</v>
      </c>
      <c r="F370" t="n">
        <v>8.73</v>
      </c>
      <c r="G370" t="n">
        <v>8.449999999999999</v>
      </c>
      <c r="H370" t="n">
        <v>0.13</v>
      </c>
      <c r="I370" t="n">
        <v>62</v>
      </c>
      <c r="J370" t="n">
        <v>168.25</v>
      </c>
      <c r="K370" t="n">
        <v>51.39</v>
      </c>
      <c r="L370" t="n">
        <v>1.25</v>
      </c>
      <c r="M370" t="n">
        <v>60</v>
      </c>
      <c r="N370" t="n">
        <v>30.6</v>
      </c>
      <c r="O370" t="n">
        <v>20984.25</v>
      </c>
      <c r="P370" t="n">
        <v>106.15</v>
      </c>
      <c r="Q370" t="n">
        <v>968.5700000000001</v>
      </c>
      <c r="R370" t="n">
        <v>64.06</v>
      </c>
      <c r="S370" t="n">
        <v>23.91</v>
      </c>
      <c r="T370" t="n">
        <v>19046.9</v>
      </c>
      <c r="U370" t="n">
        <v>0.37</v>
      </c>
      <c r="V370" t="n">
        <v>0.78</v>
      </c>
      <c r="W370" t="n">
        <v>1.17</v>
      </c>
      <c r="X370" t="n">
        <v>1.23</v>
      </c>
      <c r="Y370" t="n">
        <v>1</v>
      </c>
      <c r="Z370" t="n">
        <v>10</v>
      </c>
    </row>
    <row r="371">
      <c r="A371" t="n">
        <v>2</v>
      </c>
      <c r="B371" t="n">
        <v>85</v>
      </c>
      <c r="C371" t="inlineStr">
        <is>
          <t xml:space="preserve">CONCLUIDO	</t>
        </is>
      </c>
      <c r="D371" t="n">
        <v>7.9579</v>
      </c>
      <c r="E371" t="n">
        <v>12.57</v>
      </c>
      <c r="F371" t="n">
        <v>8.5</v>
      </c>
      <c r="G371" t="n">
        <v>10.2</v>
      </c>
      <c r="H371" t="n">
        <v>0.16</v>
      </c>
      <c r="I371" t="n">
        <v>50</v>
      </c>
      <c r="J371" t="n">
        <v>168.61</v>
      </c>
      <c r="K371" t="n">
        <v>51.39</v>
      </c>
      <c r="L371" t="n">
        <v>1.5</v>
      </c>
      <c r="M371" t="n">
        <v>48</v>
      </c>
      <c r="N371" t="n">
        <v>30.71</v>
      </c>
      <c r="O371" t="n">
        <v>21028.94</v>
      </c>
      <c r="P371" t="n">
        <v>101.97</v>
      </c>
      <c r="Q371" t="n">
        <v>968.42</v>
      </c>
      <c r="R371" t="n">
        <v>56.68</v>
      </c>
      <c r="S371" t="n">
        <v>23.91</v>
      </c>
      <c r="T371" t="n">
        <v>15413.72</v>
      </c>
      <c r="U371" t="n">
        <v>0.42</v>
      </c>
      <c r="V371" t="n">
        <v>0.8</v>
      </c>
      <c r="W371" t="n">
        <v>1.17</v>
      </c>
      <c r="X371" t="n">
        <v>1</v>
      </c>
      <c r="Y371" t="n">
        <v>1</v>
      </c>
      <c r="Z371" t="n">
        <v>10</v>
      </c>
    </row>
    <row r="372">
      <c r="A372" t="n">
        <v>3</v>
      </c>
      <c r="B372" t="n">
        <v>85</v>
      </c>
      <c r="C372" t="inlineStr">
        <is>
          <t xml:space="preserve">CONCLUIDO	</t>
        </is>
      </c>
      <c r="D372" t="n">
        <v>8.243499999999999</v>
      </c>
      <c r="E372" t="n">
        <v>12.13</v>
      </c>
      <c r="F372" t="n">
        <v>8.34</v>
      </c>
      <c r="G372" t="n">
        <v>11.91</v>
      </c>
      <c r="H372" t="n">
        <v>0.18</v>
      </c>
      <c r="I372" t="n">
        <v>42</v>
      </c>
      <c r="J372" t="n">
        <v>168.97</v>
      </c>
      <c r="K372" t="n">
        <v>51.39</v>
      </c>
      <c r="L372" t="n">
        <v>1.75</v>
      </c>
      <c r="M372" t="n">
        <v>40</v>
      </c>
      <c r="N372" t="n">
        <v>30.83</v>
      </c>
      <c r="O372" t="n">
        <v>21073.68</v>
      </c>
      <c r="P372" t="n">
        <v>98.78</v>
      </c>
      <c r="Q372" t="n">
        <v>968.41</v>
      </c>
      <c r="R372" t="n">
        <v>51.69</v>
      </c>
      <c r="S372" t="n">
        <v>23.91</v>
      </c>
      <c r="T372" t="n">
        <v>12961.26</v>
      </c>
      <c r="U372" t="n">
        <v>0.46</v>
      </c>
      <c r="V372" t="n">
        <v>0.8100000000000001</v>
      </c>
      <c r="W372" t="n">
        <v>1.15</v>
      </c>
      <c r="X372" t="n">
        <v>0.84</v>
      </c>
      <c r="Y372" t="n">
        <v>1</v>
      </c>
      <c r="Z372" t="n">
        <v>10</v>
      </c>
    </row>
    <row r="373">
      <c r="A373" t="n">
        <v>4</v>
      </c>
      <c r="B373" t="n">
        <v>85</v>
      </c>
      <c r="C373" t="inlineStr">
        <is>
          <t xml:space="preserve">CONCLUIDO	</t>
        </is>
      </c>
      <c r="D373" t="n">
        <v>8.472200000000001</v>
      </c>
      <c r="E373" t="n">
        <v>11.8</v>
      </c>
      <c r="F373" t="n">
        <v>8.210000000000001</v>
      </c>
      <c r="G373" t="n">
        <v>13.68</v>
      </c>
      <c r="H373" t="n">
        <v>0.21</v>
      </c>
      <c r="I373" t="n">
        <v>36</v>
      </c>
      <c r="J373" t="n">
        <v>169.33</v>
      </c>
      <c r="K373" t="n">
        <v>51.39</v>
      </c>
      <c r="L373" t="n">
        <v>2</v>
      </c>
      <c r="M373" t="n">
        <v>34</v>
      </c>
      <c r="N373" t="n">
        <v>30.94</v>
      </c>
      <c r="O373" t="n">
        <v>21118.46</v>
      </c>
      <c r="P373" t="n">
        <v>95.98999999999999</v>
      </c>
      <c r="Q373" t="n">
        <v>968.34</v>
      </c>
      <c r="R373" t="n">
        <v>47.73</v>
      </c>
      <c r="S373" t="n">
        <v>23.91</v>
      </c>
      <c r="T373" t="n">
        <v>11013.24</v>
      </c>
      <c r="U373" t="n">
        <v>0.5</v>
      </c>
      <c r="V373" t="n">
        <v>0.82</v>
      </c>
      <c r="W373" t="n">
        <v>1.15</v>
      </c>
      <c r="X373" t="n">
        <v>0.71</v>
      </c>
      <c r="Y373" t="n">
        <v>1</v>
      </c>
      <c r="Z373" t="n">
        <v>10</v>
      </c>
    </row>
    <row r="374">
      <c r="A374" t="n">
        <v>5</v>
      </c>
      <c r="B374" t="n">
        <v>85</v>
      </c>
      <c r="C374" t="inlineStr">
        <is>
          <t xml:space="preserve">CONCLUIDO	</t>
        </is>
      </c>
      <c r="D374" t="n">
        <v>8.6816</v>
      </c>
      <c r="E374" t="n">
        <v>11.52</v>
      </c>
      <c r="F374" t="n">
        <v>8.1</v>
      </c>
      <c r="G374" t="n">
        <v>15.67</v>
      </c>
      <c r="H374" t="n">
        <v>0.24</v>
      </c>
      <c r="I374" t="n">
        <v>31</v>
      </c>
      <c r="J374" t="n">
        <v>169.7</v>
      </c>
      <c r="K374" t="n">
        <v>51.39</v>
      </c>
      <c r="L374" t="n">
        <v>2.25</v>
      </c>
      <c r="M374" t="n">
        <v>29</v>
      </c>
      <c r="N374" t="n">
        <v>31.05</v>
      </c>
      <c r="O374" t="n">
        <v>21163.27</v>
      </c>
      <c r="P374" t="n">
        <v>93.08</v>
      </c>
      <c r="Q374" t="n">
        <v>968.46</v>
      </c>
      <c r="R374" t="n">
        <v>44.16</v>
      </c>
      <c r="S374" t="n">
        <v>23.91</v>
      </c>
      <c r="T374" t="n">
        <v>9252.379999999999</v>
      </c>
      <c r="U374" t="n">
        <v>0.54</v>
      </c>
      <c r="V374" t="n">
        <v>0.84</v>
      </c>
      <c r="W374" t="n">
        <v>1.13</v>
      </c>
      <c r="X374" t="n">
        <v>0.6</v>
      </c>
      <c r="Y374" t="n">
        <v>1</v>
      </c>
      <c r="Z374" t="n">
        <v>10</v>
      </c>
    </row>
    <row r="375">
      <c r="A375" t="n">
        <v>6</v>
      </c>
      <c r="B375" t="n">
        <v>85</v>
      </c>
      <c r="C375" t="inlineStr">
        <is>
          <t xml:space="preserve">CONCLUIDO	</t>
        </is>
      </c>
      <c r="D375" t="n">
        <v>8.853</v>
      </c>
      <c r="E375" t="n">
        <v>11.3</v>
      </c>
      <c r="F375" t="n">
        <v>8.01</v>
      </c>
      <c r="G375" t="n">
        <v>17.8</v>
      </c>
      <c r="H375" t="n">
        <v>0.26</v>
      </c>
      <c r="I375" t="n">
        <v>27</v>
      </c>
      <c r="J375" t="n">
        <v>170.06</v>
      </c>
      <c r="K375" t="n">
        <v>51.39</v>
      </c>
      <c r="L375" t="n">
        <v>2.5</v>
      </c>
      <c r="M375" t="n">
        <v>25</v>
      </c>
      <c r="N375" t="n">
        <v>31.17</v>
      </c>
      <c r="O375" t="n">
        <v>21208.12</v>
      </c>
      <c r="P375" t="n">
        <v>90.58</v>
      </c>
      <c r="Q375" t="n">
        <v>968.37</v>
      </c>
      <c r="R375" t="n">
        <v>41.65</v>
      </c>
      <c r="S375" t="n">
        <v>23.91</v>
      </c>
      <c r="T375" t="n">
        <v>8017.75</v>
      </c>
      <c r="U375" t="n">
        <v>0.57</v>
      </c>
      <c r="V375" t="n">
        <v>0.84</v>
      </c>
      <c r="W375" t="n">
        <v>1.12</v>
      </c>
      <c r="X375" t="n">
        <v>0.51</v>
      </c>
      <c r="Y375" t="n">
        <v>1</v>
      </c>
      <c r="Z375" t="n">
        <v>10</v>
      </c>
    </row>
    <row r="376">
      <c r="A376" t="n">
        <v>7</v>
      </c>
      <c r="B376" t="n">
        <v>85</v>
      </c>
      <c r="C376" t="inlineStr">
        <is>
          <t xml:space="preserve">CONCLUIDO	</t>
        </is>
      </c>
      <c r="D376" t="n">
        <v>8.9354</v>
      </c>
      <c r="E376" t="n">
        <v>11.19</v>
      </c>
      <c r="F376" t="n">
        <v>7.97</v>
      </c>
      <c r="G376" t="n">
        <v>19.13</v>
      </c>
      <c r="H376" t="n">
        <v>0.29</v>
      </c>
      <c r="I376" t="n">
        <v>25</v>
      </c>
      <c r="J376" t="n">
        <v>170.42</v>
      </c>
      <c r="K376" t="n">
        <v>51.39</v>
      </c>
      <c r="L376" t="n">
        <v>2.75</v>
      </c>
      <c r="M376" t="n">
        <v>23</v>
      </c>
      <c r="N376" t="n">
        <v>31.28</v>
      </c>
      <c r="O376" t="n">
        <v>21253.01</v>
      </c>
      <c r="P376" t="n">
        <v>89.16</v>
      </c>
      <c r="Q376" t="n">
        <v>968.37</v>
      </c>
      <c r="R376" t="n">
        <v>40.29</v>
      </c>
      <c r="S376" t="n">
        <v>23.91</v>
      </c>
      <c r="T376" t="n">
        <v>7345.21</v>
      </c>
      <c r="U376" t="n">
        <v>0.59</v>
      </c>
      <c r="V376" t="n">
        <v>0.85</v>
      </c>
      <c r="W376" t="n">
        <v>1.12</v>
      </c>
      <c r="X376" t="n">
        <v>0.47</v>
      </c>
      <c r="Y376" t="n">
        <v>1</v>
      </c>
      <c r="Z376" t="n">
        <v>10</v>
      </c>
    </row>
    <row r="377">
      <c r="A377" t="n">
        <v>8</v>
      </c>
      <c r="B377" t="n">
        <v>85</v>
      </c>
      <c r="C377" t="inlineStr">
        <is>
          <t xml:space="preserve">CONCLUIDO	</t>
        </is>
      </c>
      <c r="D377" t="n">
        <v>9.0724</v>
      </c>
      <c r="E377" t="n">
        <v>11.02</v>
      </c>
      <c r="F377" t="n">
        <v>7.9</v>
      </c>
      <c r="G377" t="n">
        <v>21.56</v>
      </c>
      <c r="H377" t="n">
        <v>0.31</v>
      </c>
      <c r="I377" t="n">
        <v>22</v>
      </c>
      <c r="J377" t="n">
        <v>170.79</v>
      </c>
      <c r="K377" t="n">
        <v>51.39</v>
      </c>
      <c r="L377" t="n">
        <v>3</v>
      </c>
      <c r="M377" t="n">
        <v>20</v>
      </c>
      <c r="N377" t="n">
        <v>31.4</v>
      </c>
      <c r="O377" t="n">
        <v>21297.94</v>
      </c>
      <c r="P377" t="n">
        <v>86.64</v>
      </c>
      <c r="Q377" t="n">
        <v>968.3200000000001</v>
      </c>
      <c r="R377" t="n">
        <v>38.43</v>
      </c>
      <c r="S377" t="n">
        <v>23.91</v>
      </c>
      <c r="T377" t="n">
        <v>6432.38</v>
      </c>
      <c r="U377" t="n">
        <v>0.62</v>
      </c>
      <c r="V377" t="n">
        <v>0.86</v>
      </c>
      <c r="W377" t="n">
        <v>1.11</v>
      </c>
      <c r="X377" t="n">
        <v>0.41</v>
      </c>
      <c r="Y377" t="n">
        <v>1</v>
      </c>
      <c r="Z377" t="n">
        <v>10</v>
      </c>
    </row>
    <row r="378">
      <c r="A378" t="n">
        <v>9</v>
      </c>
      <c r="B378" t="n">
        <v>85</v>
      </c>
      <c r="C378" t="inlineStr">
        <is>
          <t xml:space="preserve">CONCLUIDO	</t>
        </is>
      </c>
      <c r="D378" t="n">
        <v>9.159800000000001</v>
      </c>
      <c r="E378" t="n">
        <v>10.92</v>
      </c>
      <c r="F378" t="n">
        <v>7.87</v>
      </c>
      <c r="G378" t="n">
        <v>23.6</v>
      </c>
      <c r="H378" t="n">
        <v>0.34</v>
      </c>
      <c r="I378" t="n">
        <v>20</v>
      </c>
      <c r="J378" t="n">
        <v>171.15</v>
      </c>
      <c r="K378" t="n">
        <v>51.39</v>
      </c>
      <c r="L378" t="n">
        <v>3.25</v>
      </c>
      <c r="M378" t="n">
        <v>18</v>
      </c>
      <c r="N378" t="n">
        <v>31.51</v>
      </c>
      <c r="O378" t="n">
        <v>21342.91</v>
      </c>
      <c r="P378" t="n">
        <v>84.88</v>
      </c>
      <c r="Q378" t="n">
        <v>968.41</v>
      </c>
      <c r="R378" t="n">
        <v>37.03</v>
      </c>
      <c r="S378" t="n">
        <v>23.91</v>
      </c>
      <c r="T378" t="n">
        <v>5742.25</v>
      </c>
      <c r="U378" t="n">
        <v>0.65</v>
      </c>
      <c r="V378" t="n">
        <v>0.86</v>
      </c>
      <c r="W378" t="n">
        <v>1.12</v>
      </c>
      <c r="X378" t="n">
        <v>0.37</v>
      </c>
      <c r="Y378" t="n">
        <v>1</v>
      </c>
      <c r="Z378" t="n">
        <v>10</v>
      </c>
    </row>
    <row r="379">
      <c r="A379" t="n">
        <v>10</v>
      </c>
      <c r="B379" t="n">
        <v>85</v>
      </c>
      <c r="C379" t="inlineStr">
        <is>
          <t xml:space="preserve">CONCLUIDO	</t>
        </is>
      </c>
      <c r="D379" t="n">
        <v>9.2493</v>
      </c>
      <c r="E379" t="n">
        <v>10.81</v>
      </c>
      <c r="F379" t="n">
        <v>7.83</v>
      </c>
      <c r="G379" t="n">
        <v>26.1</v>
      </c>
      <c r="H379" t="n">
        <v>0.36</v>
      </c>
      <c r="I379" t="n">
        <v>18</v>
      </c>
      <c r="J379" t="n">
        <v>171.52</v>
      </c>
      <c r="K379" t="n">
        <v>51.39</v>
      </c>
      <c r="L379" t="n">
        <v>3.5</v>
      </c>
      <c r="M379" t="n">
        <v>16</v>
      </c>
      <c r="N379" t="n">
        <v>31.63</v>
      </c>
      <c r="O379" t="n">
        <v>21387.92</v>
      </c>
      <c r="P379" t="n">
        <v>82.43000000000001</v>
      </c>
      <c r="Q379" t="n">
        <v>968.46</v>
      </c>
      <c r="R379" t="n">
        <v>36.14</v>
      </c>
      <c r="S379" t="n">
        <v>23.91</v>
      </c>
      <c r="T379" t="n">
        <v>5307.92</v>
      </c>
      <c r="U379" t="n">
        <v>0.66</v>
      </c>
      <c r="V379" t="n">
        <v>0.86</v>
      </c>
      <c r="W379" t="n">
        <v>1.1</v>
      </c>
      <c r="X379" t="n">
        <v>0.33</v>
      </c>
      <c r="Y379" t="n">
        <v>1</v>
      </c>
      <c r="Z379" t="n">
        <v>10</v>
      </c>
    </row>
    <row r="380">
      <c r="A380" t="n">
        <v>11</v>
      </c>
      <c r="B380" t="n">
        <v>85</v>
      </c>
      <c r="C380" t="inlineStr">
        <is>
          <t xml:space="preserve">CONCLUIDO	</t>
        </is>
      </c>
      <c r="D380" t="n">
        <v>9.2829</v>
      </c>
      <c r="E380" t="n">
        <v>10.77</v>
      </c>
      <c r="F380" t="n">
        <v>7.82</v>
      </c>
      <c r="G380" t="n">
        <v>27.61</v>
      </c>
      <c r="H380" t="n">
        <v>0.39</v>
      </c>
      <c r="I380" t="n">
        <v>17</v>
      </c>
      <c r="J380" t="n">
        <v>171.88</v>
      </c>
      <c r="K380" t="n">
        <v>51.39</v>
      </c>
      <c r="L380" t="n">
        <v>3.75</v>
      </c>
      <c r="M380" t="n">
        <v>15</v>
      </c>
      <c r="N380" t="n">
        <v>31.74</v>
      </c>
      <c r="O380" t="n">
        <v>21432.96</v>
      </c>
      <c r="P380" t="n">
        <v>81.36</v>
      </c>
      <c r="Q380" t="n">
        <v>968.41</v>
      </c>
      <c r="R380" t="n">
        <v>35.89</v>
      </c>
      <c r="S380" t="n">
        <v>23.91</v>
      </c>
      <c r="T380" t="n">
        <v>5187.56</v>
      </c>
      <c r="U380" t="n">
        <v>0.67</v>
      </c>
      <c r="V380" t="n">
        <v>0.86</v>
      </c>
      <c r="W380" t="n">
        <v>1.11</v>
      </c>
      <c r="X380" t="n">
        <v>0.33</v>
      </c>
      <c r="Y380" t="n">
        <v>1</v>
      </c>
      <c r="Z380" t="n">
        <v>10</v>
      </c>
    </row>
    <row r="381">
      <c r="A381" t="n">
        <v>12</v>
      </c>
      <c r="B381" t="n">
        <v>85</v>
      </c>
      <c r="C381" t="inlineStr">
        <is>
          <t xml:space="preserve">CONCLUIDO	</t>
        </is>
      </c>
      <c r="D381" t="n">
        <v>9.3748</v>
      </c>
      <c r="E381" t="n">
        <v>10.67</v>
      </c>
      <c r="F381" t="n">
        <v>7.79</v>
      </c>
      <c r="G381" t="n">
        <v>31.14</v>
      </c>
      <c r="H381" t="n">
        <v>0.41</v>
      </c>
      <c r="I381" t="n">
        <v>15</v>
      </c>
      <c r="J381" t="n">
        <v>172.25</v>
      </c>
      <c r="K381" t="n">
        <v>51.39</v>
      </c>
      <c r="L381" t="n">
        <v>4</v>
      </c>
      <c r="M381" t="n">
        <v>13</v>
      </c>
      <c r="N381" t="n">
        <v>31.86</v>
      </c>
      <c r="O381" t="n">
        <v>21478.05</v>
      </c>
      <c r="P381" t="n">
        <v>78.06</v>
      </c>
      <c r="Q381" t="n">
        <v>968.3200000000001</v>
      </c>
      <c r="R381" t="n">
        <v>34.69</v>
      </c>
      <c r="S381" t="n">
        <v>23.91</v>
      </c>
      <c r="T381" t="n">
        <v>4598.33</v>
      </c>
      <c r="U381" t="n">
        <v>0.6899999999999999</v>
      </c>
      <c r="V381" t="n">
        <v>0.87</v>
      </c>
      <c r="W381" t="n">
        <v>1.11</v>
      </c>
      <c r="X381" t="n">
        <v>0.29</v>
      </c>
      <c r="Y381" t="n">
        <v>1</v>
      </c>
      <c r="Z381" t="n">
        <v>10</v>
      </c>
    </row>
    <row r="382">
      <c r="A382" t="n">
        <v>13</v>
      </c>
      <c r="B382" t="n">
        <v>85</v>
      </c>
      <c r="C382" t="inlineStr">
        <is>
          <t xml:space="preserve">CONCLUIDO	</t>
        </is>
      </c>
      <c r="D382" t="n">
        <v>9.445600000000001</v>
      </c>
      <c r="E382" t="n">
        <v>10.59</v>
      </c>
      <c r="F382" t="n">
        <v>7.74</v>
      </c>
      <c r="G382" t="n">
        <v>33.17</v>
      </c>
      <c r="H382" t="n">
        <v>0.44</v>
      </c>
      <c r="I382" t="n">
        <v>14</v>
      </c>
      <c r="J382" t="n">
        <v>172.61</v>
      </c>
      <c r="K382" t="n">
        <v>51.39</v>
      </c>
      <c r="L382" t="n">
        <v>4.25</v>
      </c>
      <c r="M382" t="n">
        <v>9</v>
      </c>
      <c r="N382" t="n">
        <v>31.97</v>
      </c>
      <c r="O382" t="n">
        <v>21523.17</v>
      </c>
      <c r="P382" t="n">
        <v>76.22</v>
      </c>
      <c r="Q382" t="n">
        <v>968.45</v>
      </c>
      <c r="R382" t="n">
        <v>33.23</v>
      </c>
      <c r="S382" t="n">
        <v>23.91</v>
      </c>
      <c r="T382" t="n">
        <v>3871.55</v>
      </c>
      <c r="U382" t="n">
        <v>0.72</v>
      </c>
      <c r="V382" t="n">
        <v>0.87</v>
      </c>
      <c r="W382" t="n">
        <v>1.1</v>
      </c>
      <c r="X382" t="n">
        <v>0.24</v>
      </c>
      <c r="Y382" t="n">
        <v>1</v>
      </c>
      <c r="Z382" t="n">
        <v>10</v>
      </c>
    </row>
    <row r="383">
      <c r="A383" t="n">
        <v>14</v>
      </c>
      <c r="B383" t="n">
        <v>85</v>
      </c>
      <c r="C383" t="inlineStr">
        <is>
          <t xml:space="preserve">CONCLUIDO	</t>
        </is>
      </c>
      <c r="D383" t="n">
        <v>9.4406</v>
      </c>
      <c r="E383" t="n">
        <v>10.59</v>
      </c>
      <c r="F383" t="n">
        <v>7.75</v>
      </c>
      <c r="G383" t="n">
        <v>33.2</v>
      </c>
      <c r="H383" t="n">
        <v>0.46</v>
      </c>
      <c r="I383" t="n">
        <v>14</v>
      </c>
      <c r="J383" t="n">
        <v>172.98</v>
      </c>
      <c r="K383" t="n">
        <v>51.39</v>
      </c>
      <c r="L383" t="n">
        <v>4.5</v>
      </c>
      <c r="M383" t="n">
        <v>8</v>
      </c>
      <c r="N383" t="n">
        <v>32.09</v>
      </c>
      <c r="O383" t="n">
        <v>21568.34</v>
      </c>
      <c r="P383" t="n">
        <v>75.86</v>
      </c>
      <c r="Q383" t="n">
        <v>968.39</v>
      </c>
      <c r="R383" t="n">
        <v>33.26</v>
      </c>
      <c r="S383" t="n">
        <v>23.91</v>
      </c>
      <c r="T383" t="n">
        <v>3887.14</v>
      </c>
      <c r="U383" t="n">
        <v>0.72</v>
      </c>
      <c r="V383" t="n">
        <v>0.87</v>
      </c>
      <c r="W383" t="n">
        <v>1.11</v>
      </c>
      <c r="X383" t="n">
        <v>0.25</v>
      </c>
      <c r="Y383" t="n">
        <v>1</v>
      </c>
      <c r="Z383" t="n">
        <v>10</v>
      </c>
    </row>
    <row r="384">
      <c r="A384" t="n">
        <v>15</v>
      </c>
      <c r="B384" t="n">
        <v>85</v>
      </c>
      <c r="C384" t="inlineStr">
        <is>
          <t xml:space="preserve">CONCLUIDO	</t>
        </is>
      </c>
      <c r="D384" t="n">
        <v>9.474399999999999</v>
      </c>
      <c r="E384" t="n">
        <v>10.55</v>
      </c>
      <c r="F384" t="n">
        <v>7.74</v>
      </c>
      <c r="G384" t="n">
        <v>35.73</v>
      </c>
      <c r="H384" t="n">
        <v>0.49</v>
      </c>
      <c r="I384" t="n">
        <v>13</v>
      </c>
      <c r="J384" t="n">
        <v>173.35</v>
      </c>
      <c r="K384" t="n">
        <v>51.39</v>
      </c>
      <c r="L384" t="n">
        <v>4.75</v>
      </c>
      <c r="M384" t="n">
        <v>2</v>
      </c>
      <c r="N384" t="n">
        <v>32.2</v>
      </c>
      <c r="O384" t="n">
        <v>21613.54</v>
      </c>
      <c r="P384" t="n">
        <v>74.87</v>
      </c>
      <c r="Q384" t="n">
        <v>968.51</v>
      </c>
      <c r="R384" t="n">
        <v>33.02</v>
      </c>
      <c r="S384" t="n">
        <v>23.91</v>
      </c>
      <c r="T384" t="n">
        <v>3772.34</v>
      </c>
      <c r="U384" t="n">
        <v>0.72</v>
      </c>
      <c r="V384" t="n">
        <v>0.87</v>
      </c>
      <c r="W384" t="n">
        <v>1.11</v>
      </c>
      <c r="X384" t="n">
        <v>0.24</v>
      </c>
      <c r="Y384" t="n">
        <v>1</v>
      </c>
      <c r="Z384" t="n">
        <v>10</v>
      </c>
    </row>
    <row r="385">
      <c r="A385" t="n">
        <v>16</v>
      </c>
      <c r="B385" t="n">
        <v>85</v>
      </c>
      <c r="C385" t="inlineStr">
        <is>
          <t xml:space="preserve">CONCLUIDO	</t>
        </is>
      </c>
      <c r="D385" t="n">
        <v>9.4749</v>
      </c>
      <c r="E385" t="n">
        <v>10.55</v>
      </c>
      <c r="F385" t="n">
        <v>7.74</v>
      </c>
      <c r="G385" t="n">
        <v>35.73</v>
      </c>
      <c r="H385" t="n">
        <v>0.51</v>
      </c>
      <c r="I385" t="n">
        <v>13</v>
      </c>
      <c r="J385" t="n">
        <v>173.71</v>
      </c>
      <c r="K385" t="n">
        <v>51.39</v>
      </c>
      <c r="L385" t="n">
        <v>5</v>
      </c>
      <c r="M385" t="n">
        <v>2</v>
      </c>
      <c r="N385" t="n">
        <v>32.32</v>
      </c>
      <c r="O385" t="n">
        <v>21658.78</v>
      </c>
      <c r="P385" t="n">
        <v>75.16</v>
      </c>
      <c r="Q385" t="n">
        <v>968.46</v>
      </c>
      <c r="R385" t="n">
        <v>33.04</v>
      </c>
      <c r="S385" t="n">
        <v>23.91</v>
      </c>
      <c r="T385" t="n">
        <v>3780.88</v>
      </c>
      <c r="U385" t="n">
        <v>0.72</v>
      </c>
      <c r="V385" t="n">
        <v>0.87</v>
      </c>
      <c r="W385" t="n">
        <v>1.11</v>
      </c>
      <c r="X385" t="n">
        <v>0.24</v>
      </c>
      <c r="Y385" t="n">
        <v>1</v>
      </c>
      <c r="Z385" t="n">
        <v>10</v>
      </c>
    </row>
    <row r="386">
      <c r="A386" t="n">
        <v>17</v>
      </c>
      <c r="B386" t="n">
        <v>85</v>
      </c>
      <c r="C386" t="inlineStr">
        <is>
          <t xml:space="preserve">CONCLUIDO	</t>
        </is>
      </c>
      <c r="D386" t="n">
        <v>9.4709</v>
      </c>
      <c r="E386" t="n">
        <v>10.56</v>
      </c>
      <c r="F386" t="n">
        <v>7.75</v>
      </c>
      <c r="G386" t="n">
        <v>35.75</v>
      </c>
      <c r="H386" t="n">
        <v>0.53</v>
      </c>
      <c r="I386" t="n">
        <v>13</v>
      </c>
      <c r="J386" t="n">
        <v>174.08</v>
      </c>
      <c r="K386" t="n">
        <v>51.39</v>
      </c>
      <c r="L386" t="n">
        <v>5.25</v>
      </c>
      <c r="M386" t="n">
        <v>1</v>
      </c>
      <c r="N386" t="n">
        <v>32.44</v>
      </c>
      <c r="O386" t="n">
        <v>21704.07</v>
      </c>
      <c r="P386" t="n">
        <v>74.83</v>
      </c>
      <c r="Q386" t="n">
        <v>968.46</v>
      </c>
      <c r="R386" t="n">
        <v>33.18</v>
      </c>
      <c r="S386" t="n">
        <v>23.91</v>
      </c>
      <c r="T386" t="n">
        <v>3850.22</v>
      </c>
      <c r="U386" t="n">
        <v>0.72</v>
      </c>
      <c r="V386" t="n">
        <v>0.87</v>
      </c>
      <c r="W386" t="n">
        <v>1.11</v>
      </c>
      <c r="X386" t="n">
        <v>0.25</v>
      </c>
      <c r="Y386" t="n">
        <v>1</v>
      </c>
      <c r="Z386" t="n">
        <v>10</v>
      </c>
    </row>
    <row r="387">
      <c r="A387" t="n">
        <v>18</v>
      </c>
      <c r="B387" t="n">
        <v>85</v>
      </c>
      <c r="C387" t="inlineStr">
        <is>
          <t xml:space="preserve">CONCLUIDO	</t>
        </is>
      </c>
      <c r="D387" t="n">
        <v>9.472200000000001</v>
      </c>
      <c r="E387" t="n">
        <v>10.56</v>
      </c>
      <c r="F387" t="n">
        <v>7.74</v>
      </c>
      <c r="G387" t="n">
        <v>35.74</v>
      </c>
      <c r="H387" t="n">
        <v>0.5600000000000001</v>
      </c>
      <c r="I387" t="n">
        <v>13</v>
      </c>
      <c r="J387" t="n">
        <v>174.45</v>
      </c>
      <c r="K387" t="n">
        <v>51.39</v>
      </c>
      <c r="L387" t="n">
        <v>5.5</v>
      </c>
      <c r="M387" t="n">
        <v>0</v>
      </c>
      <c r="N387" t="n">
        <v>32.56</v>
      </c>
      <c r="O387" t="n">
        <v>21749.39</v>
      </c>
      <c r="P387" t="n">
        <v>75.06</v>
      </c>
      <c r="Q387" t="n">
        <v>968.46</v>
      </c>
      <c r="R387" t="n">
        <v>33.17</v>
      </c>
      <c r="S387" t="n">
        <v>23.91</v>
      </c>
      <c r="T387" t="n">
        <v>3848.1</v>
      </c>
      <c r="U387" t="n">
        <v>0.72</v>
      </c>
      <c r="V387" t="n">
        <v>0.87</v>
      </c>
      <c r="W387" t="n">
        <v>1.11</v>
      </c>
      <c r="X387" t="n">
        <v>0.25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9.1813</v>
      </c>
      <c r="E388" t="n">
        <v>10.89</v>
      </c>
      <c r="F388" t="n">
        <v>8.529999999999999</v>
      </c>
      <c r="G388" t="n">
        <v>10.24</v>
      </c>
      <c r="H388" t="n">
        <v>0.34</v>
      </c>
      <c r="I388" t="n">
        <v>50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40.16</v>
      </c>
      <c r="Q388" t="n">
        <v>968.45</v>
      </c>
      <c r="R388" t="n">
        <v>55.96</v>
      </c>
      <c r="S388" t="n">
        <v>23.91</v>
      </c>
      <c r="T388" t="n">
        <v>15054.8</v>
      </c>
      <c r="U388" t="n">
        <v>0.43</v>
      </c>
      <c r="V388" t="n">
        <v>0.79</v>
      </c>
      <c r="W388" t="n">
        <v>1.22</v>
      </c>
      <c r="X388" t="n">
        <v>1.04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5.7751</v>
      </c>
      <c r="E389" t="n">
        <v>17.32</v>
      </c>
      <c r="F389" t="n">
        <v>9.69</v>
      </c>
      <c r="G389" t="n">
        <v>5.38</v>
      </c>
      <c r="H389" t="n">
        <v>0.08</v>
      </c>
      <c r="I389" t="n">
        <v>108</v>
      </c>
      <c r="J389" t="n">
        <v>232.68</v>
      </c>
      <c r="K389" t="n">
        <v>57.72</v>
      </c>
      <c r="L389" t="n">
        <v>1</v>
      </c>
      <c r="M389" t="n">
        <v>106</v>
      </c>
      <c r="N389" t="n">
        <v>53.95</v>
      </c>
      <c r="O389" t="n">
        <v>28931.02</v>
      </c>
      <c r="P389" t="n">
        <v>149.01</v>
      </c>
      <c r="Q389" t="n">
        <v>968.65</v>
      </c>
      <c r="R389" t="n">
        <v>94.34</v>
      </c>
      <c r="S389" t="n">
        <v>23.91</v>
      </c>
      <c r="T389" t="n">
        <v>33956.72</v>
      </c>
      <c r="U389" t="n">
        <v>0.25</v>
      </c>
      <c r="V389" t="n">
        <v>0.7</v>
      </c>
      <c r="W389" t="n">
        <v>1.25</v>
      </c>
      <c r="X389" t="n">
        <v>2.19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6.4488</v>
      </c>
      <c r="E390" t="n">
        <v>15.51</v>
      </c>
      <c r="F390" t="n">
        <v>9.109999999999999</v>
      </c>
      <c r="G390" t="n">
        <v>6.75</v>
      </c>
      <c r="H390" t="n">
        <v>0.1</v>
      </c>
      <c r="I390" t="n">
        <v>81</v>
      </c>
      <c r="J390" t="n">
        <v>233.1</v>
      </c>
      <c r="K390" t="n">
        <v>57.72</v>
      </c>
      <c r="L390" t="n">
        <v>1.25</v>
      </c>
      <c r="M390" t="n">
        <v>79</v>
      </c>
      <c r="N390" t="n">
        <v>54.13</v>
      </c>
      <c r="O390" t="n">
        <v>28983.75</v>
      </c>
      <c r="P390" t="n">
        <v>139.21</v>
      </c>
      <c r="Q390" t="n">
        <v>968.52</v>
      </c>
      <c r="R390" t="n">
        <v>76.04000000000001</v>
      </c>
      <c r="S390" t="n">
        <v>23.91</v>
      </c>
      <c r="T390" t="n">
        <v>24941.05</v>
      </c>
      <c r="U390" t="n">
        <v>0.31</v>
      </c>
      <c r="V390" t="n">
        <v>0.74</v>
      </c>
      <c r="W390" t="n">
        <v>1.21</v>
      </c>
      <c r="X390" t="n">
        <v>1.61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6.9063</v>
      </c>
      <c r="E391" t="n">
        <v>14.48</v>
      </c>
      <c r="F391" t="n">
        <v>8.81</v>
      </c>
      <c r="G391" t="n">
        <v>8.130000000000001</v>
      </c>
      <c r="H391" t="n">
        <v>0.11</v>
      </c>
      <c r="I391" t="n">
        <v>65</v>
      </c>
      <c r="J391" t="n">
        <v>233.53</v>
      </c>
      <c r="K391" t="n">
        <v>57.72</v>
      </c>
      <c r="L391" t="n">
        <v>1.5</v>
      </c>
      <c r="M391" t="n">
        <v>63</v>
      </c>
      <c r="N391" t="n">
        <v>54.31</v>
      </c>
      <c r="O391" t="n">
        <v>29036.54</v>
      </c>
      <c r="P391" t="n">
        <v>133.6</v>
      </c>
      <c r="Q391" t="n">
        <v>968.64</v>
      </c>
      <c r="R391" t="n">
        <v>66.47</v>
      </c>
      <c r="S391" t="n">
        <v>23.91</v>
      </c>
      <c r="T391" t="n">
        <v>20236.11</v>
      </c>
      <c r="U391" t="n">
        <v>0.36</v>
      </c>
      <c r="V391" t="n">
        <v>0.77</v>
      </c>
      <c r="W391" t="n">
        <v>1.19</v>
      </c>
      <c r="X391" t="n">
        <v>1.31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7.2844</v>
      </c>
      <c r="E392" t="n">
        <v>13.73</v>
      </c>
      <c r="F392" t="n">
        <v>8.56</v>
      </c>
      <c r="G392" t="n">
        <v>9.51</v>
      </c>
      <c r="H392" t="n">
        <v>0.13</v>
      </c>
      <c r="I392" t="n">
        <v>54</v>
      </c>
      <c r="J392" t="n">
        <v>233.96</v>
      </c>
      <c r="K392" t="n">
        <v>57.72</v>
      </c>
      <c r="L392" t="n">
        <v>1.75</v>
      </c>
      <c r="M392" t="n">
        <v>52</v>
      </c>
      <c r="N392" t="n">
        <v>54.49</v>
      </c>
      <c r="O392" t="n">
        <v>29089.39</v>
      </c>
      <c r="P392" t="n">
        <v>129.01</v>
      </c>
      <c r="Q392" t="n">
        <v>968.8099999999999</v>
      </c>
      <c r="R392" t="n">
        <v>58.55</v>
      </c>
      <c r="S392" t="n">
        <v>23.91</v>
      </c>
      <c r="T392" t="n">
        <v>16329</v>
      </c>
      <c r="U392" t="n">
        <v>0.41</v>
      </c>
      <c r="V392" t="n">
        <v>0.79</v>
      </c>
      <c r="W392" t="n">
        <v>1.17</v>
      </c>
      <c r="X392" t="n">
        <v>1.06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7.5352</v>
      </c>
      <c r="E393" t="n">
        <v>13.27</v>
      </c>
      <c r="F393" t="n">
        <v>8.42</v>
      </c>
      <c r="G393" t="n">
        <v>10.75</v>
      </c>
      <c r="H393" t="n">
        <v>0.15</v>
      </c>
      <c r="I393" t="n">
        <v>47</v>
      </c>
      <c r="J393" t="n">
        <v>234.39</v>
      </c>
      <c r="K393" t="n">
        <v>57.72</v>
      </c>
      <c r="L393" t="n">
        <v>2</v>
      </c>
      <c r="M393" t="n">
        <v>45</v>
      </c>
      <c r="N393" t="n">
        <v>54.67</v>
      </c>
      <c r="O393" t="n">
        <v>29142.31</v>
      </c>
      <c r="P393" t="n">
        <v>126.14</v>
      </c>
      <c r="Q393" t="n">
        <v>968.36</v>
      </c>
      <c r="R393" t="n">
        <v>54.6</v>
      </c>
      <c r="S393" t="n">
        <v>23.91</v>
      </c>
      <c r="T393" t="n">
        <v>14392.81</v>
      </c>
      <c r="U393" t="n">
        <v>0.44</v>
      </c>
      <c r="V393" t="n">
        <v>0.8</v>
      </c>
      <c r="W393" t="n">
        <v>1.15</v>
      </c>
      <c r="X393" t="n">
        <v>0.92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7.768</v>
      </c>
      <c r="E394" t="n">
        <v>12.87</v>
      </c>
      <c r="F394" t="n">
        <v>8.300000000000001</v>
      </c>
      <c r="G394" t="n">
        <v>12.14</v>
      </c>
      <c r="H394" t="n">
        <v>0.17</v>
      </c>
      <c r="I394" t="n">
        <v>41</v>
      </c>
      <c r="J394" t="n">
        <v>234.82</v>
      </c>
      <c r="K394" t="n">
        <v>57.72</v>
      </c>
      <c r="L394" t="n">
        <v>2.25</v>
      </c>
      <c r="M394" t="n">
        <v>39</v>
      </c>
      <c r="N394" t="n">
        <v>54.85</v>
      </c>
      <c r="O394" t="n">
        <v>29195.29</v>
      </c>
      <c r="P394" t="n">
        <v>123.32</v>
      </c>
      <c r="Q394" t="n">
        <v>968.4400000000001</v>
      </c>
      <c r="R394" t="n">
        <v>50.46</v>
      </c>
      <c r="S394" t="n">
        <v>23.91</v>
      </c>
      <c r="T394" t="n">
        <v>12352.58</v>
      </c>
      <c r="U394" t="n">
        <v>0.47</v>
      </c>
      <c r="V394" t="n">
        <v>0.82</v>
      </c>
      <c r="W394" t="n">
        <v>1.15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7.9688</v>
      </c>
      <c r="E395" t="n">
        <v>12.55</v>
      </c>
      <c r="F395" t="n">
        <v>8.199999999999999</v>
      </c>
      <c r="G395" t="n">
        <v>13.67</v>
      </c>
      <c r="H395" t="n">
        <v>0.19</v>
      </c>
      <c r="I395" t="n">
        <v>36</v>
      </c>
      <c r="J395" t="n">
        <v>235.25</v>
      </c>
      <c r="K395" t="n">
        <v>57.72</v>
      </c>
      <c r="L395" t="n">
        <v>2.5</v>
      </c>
      <c r="M395" t="n">
        <v>34</v>
      </c>
      <c r="N395" t="n">
        <v>55.03</v>
      </c>
      <c r="O395" t="n">
        <v>29248.33</v>
      </c>
      <c r="P395" t="n">
        <v>121.19</v>
      </c>
      <c r="Q395" t="n">
        <v>968.46</v>
      </c>
      <c r="R395" t="n">
        <v>47.2</v>
      </c>
      <c r="S395" t="n">
        <v>23.91</v>
      </c>
      <c r="T395" t="n">
        <v>10746.19</v>
      </c>
      <c r="U395" t="n">
        <v>0.51</v>
      </c>
      <c r="V395" t="n">
        <v>0.82</v>
      </c>
      <c r="W395" t="n">
        <v>1.15</v>
      </c>
      <c r="X395" t="n">
        <v>0.7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8.1365</v>
      </c>
      <c r="E396" t="n">
        <v>12.29</v>
      </c>
      <c r="F396" t="n">
        <v>8.119999999999999</v>
      </c>
      <c r="G396" t="n">
        <v>15.23</v>
      </c>
      <c r="H396" t="n">
        <v>0.21</v>
      </c>
      <c r="I396" t="n">
        <v>32</v>
      </c>
      <c r="J396" t="n">
        <v>235.68</v>
      </c>
      <c r="K396" t="n">
        <v>57.72</v>
      </c>
      <c r="L396" t="n">
        <v>2.75</v>
      </c>
      <c r="M396" t="n">
        <v>30</v>
      </c>
      <c r="N396" t="n">
        <v>55.21</v>
      </c>
      <c r="O396" t="n">
        <v>29301.44</v>
      </c>
      <c r="P396" t="n">
        <v>118.86</v>
      </c>
      <c r="Q396" t="n">
        <v>968.5700000000001</v>
      </c>
      <c r="R396" t="n">
        <v>45.2</v>
      </c>
      <c r="S396" t="n">
        <v>23.91</v>
      </c>
      <c r="T396" t="n">
        <v>9766.780000000001</v>
      </c>
      <c r="U396" t="n">
        <v>0.53</v>
      </c>
      <c r="V396" t="n">
        <v>0.83</v>
      </c>
      <c r="W396" t="n">
        <v>1.13</v>
      </c>
      <c r="X396" t="n">
        <v>0.63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8.273400000000001</v>
      </c>
      <c r="E397" t="n">
        <v>12.09</v>
      </c>
      <c r="F397" t="n">
        <v>8.06</v>
      </c>
      <c r="G397" t="n">
        <v>16.67</v>
      </c>
      <c r="H397" t="n">
        <v>0.23</v>
      </c>
      <c r="I397" t="n">
        <v>29</v>
      </c>
      <c r="J397" t="n">
        <v>236.11</v>
      </c>
      <c r="K397" t="n">
        <v>57.72</v>
      </c>
      <c r="L397" t="n">
        <v>3</v>
      </c>
      <c r="M397" t="n">
        <v>27</v>
      </c>
      <c r="N397" t="n">
        <v>55.39</v>
      </c>
      <c r="O397" t="n">
        <v>29354.61</v>
      </c>
      <c r="P397" t="n">
        <v>116.98</v>
      </c>
      <c r="Q397" t="n">
        <v>968.4</v>
      </c>
      <c r="R397" t="n">
        <v>43.22</v>
      </c>
      <c r="S397" t="n">
        <v>23.91</v>
      </c>
      <c r="T397" t="n">
        <v>8791.01</v>
      </c>
      <c r="U397" t="n">
        <v>0.55</v>
      </c>
      <c r="V397" t="n">
        <v>0.84</v>
      </c>
      <c r="W397" t="n">
        <v>1.13</v>
      </c>
      <c r="X397" t="n">
        <v>0.5600000000000001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8.3756</v>
      </c>
      <c r="E398" t="n">
        <v>11.94</v>
      </c>
      <c r="F398" t="n">
        <v>8</v>
      </c>
      <c r="G398" t="n">
        <v>17.78</v>
      </c>
      <c r="H398" t="n">
        <v>0.24</v>
      </c>
      <c r="I398" t="n">
        <v>27</v>
      </c>
      <c r="J398" t="n">
        <v>236.54</v>
      </c>
      <c r="K398" t="n">
        <v>57.72</v>
      </c>
      <c r="L398" t="n">
        <v>3.25</v>
      </c>
      <c r="M398" t="n">
        <v>25</v>
      </c>
      <c r="N398" t="n">
        <v>55.57</v>
      </c>
      <c r="O398" t="n">
        <v>29407.85</v>
      </c>
      <c r="P398" t="n">
        <v>115.45</v>
      </c>
      <c r="Q398" t="n">
        <v>968.3200000000001</v>
      </c>
      <c r="R398" t="n">
        <v>41.34</v>
      </c>
      <c r="S398" t="n">
        <v>23.91</v>
      </c>
      <c r="T398" t="n">
        <v>7858.5</v>
      </c>
      <c r="U398" t="n">
        <v>0.58</v>
      </c>
      <c r="V398" t="n">
        <v>0.85</v>
      </c>
      <c r="W398" t="n">
        <v>1.12</v>
      </c>
      <c r="X398" t="n">
        <v>0.5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8.4594</v>
      </c>
      <c r="E399" t="n">
        <v>11.82</v>
      </c>
      <c r="F399" t="n">
        <v>7.97</v>
      </c>
      <c r="G399" t="n">
        <v>19.14</v>
      </c>
      <c r="H399" t="n">
        <v>0.26</v>
      </c>
      <c r="I399" t="n">
        <v>25</v>
      </c>
      <c r="J399" t="n">
        <v>236.98</v>
      </c>
      <c r="K399" t="n">
        <v>57.72</v>
      </c>
      <c r="L399" t="n">
        <v>3.5</v>
      </c>
      <c r="M399" t="n">
        <v>23</v>
      </c>
      <c r="N399" t="n">
        <v>55.75</v>
      </c>
      <c r="O399" t="n">
        <v>29461.15</v>
      </c>
      <c r="P399" t="n">
        <v>114.32</v>
      </c>
      <c r="Q399" t="n">
        <v>968.3200000000001</v>
      </c>
      <c r="R399" t="n">
        <v>40.47</v>
      </c>
      <c r="S399" t="n">
        <v>23.91</v>
      </c>
      <c r="T399" t="n">
        <v>7433.56</v>
      </c>
      <c r="U399" t="n">
        <v>0.59</v>
      </c>
      <c r="V399" t="n">
        <v>0.85</v>
      </c>
      <c r="W399" t="n">
        <v>1.12</v>
      </c>
      <c r="X399" t="n">
        <v>0.48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8.563700000000001</v>
      </c>
      <c r="E400" t="n">
        <v>11.68</v>
      </c>
      <c r="F400" t="n">
        <v>7.92</v>
      </c>
      <c r="G400" t="n">
        <v>20.66</v>
      </c>
      <c r="H400" t="n">
        <v>0.28</v>
      </c>
      <c r="I400" t="n">
        <v>23</v>
      </c>
      <c r="J400" t="n">
        <v>237.41</v>
      </c>
      <c r="K400" t="n">
        <v>57.72</v>
      </c>
      <c r="L400" t="n">
        <v>3.75</v>
      </c>
      <c r="M400" t="n">
        <v>21</v>
      </c>
      <c r="N400" t="n">
        <v>55.93</v>
      </c>
      <c r="O400" t="n">
        <v>29514.51</v>
      </c>
      <c r="P400" t="n">
        <v>112.45</v>
      </c>
      <c r="Q400" t="n">
        <v>968.37</v>
      </c>
      <c r="R400" t="n">
        <v>39.01</v>
      </c>
      <c r="S400" t="n">
        <v>23.91</v>
      </c>
      <c r="T400" t="n">
        <v>6716.05</v>
      </c>
      <c r="U400" t="n">
        <v>0.61</v>
      </c>
      <c r="V400" t="n">
        <v>0.85</v>
      </c>
      <c r="W400" t="n">
        <v>1.11</v>
      </c>
      <c r="X400" t="n">
        <v>0.42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8.6472</v>
      </c>
      <c r="E401" t="n">
        <v>11.56</v>
      </c>
      <c r="F401" t="n">
        <v>7.9</v>
      </c>
      <c r="G401" t="n">
        <v>22.57</v>
      </c>
      <c r="H401" t="n">
        <v>0.3</v>
      </c>
      <c r="I401" t="n">
        <v>21</v>
      </c>
      <c r="J401" t="n">
        <v>237.84</v>
      </c>
      <c r="K401" t="n">
        <v>57.72</v>
      </c>
      <c r="L401" t="n">
        <v>4</v>
      </c>
      <c r="M401" t="n">
        <v>19</v>
      </c>
      <c r="N401" t="n">
        <v>56.12</v>
      </c>
      <c r="O401" t="n">
        <v>29567.95</v>
      </c>
      <c r="P401" t="n">
        <v>111.22</v>
      </c>
      <c r="Q401" t="n">
        <v>968.33</v>
      </c>
      <c r="R401" t="n">
        <v>38.24</v>
      </c>
      <c r="S401" t="n">
        <v>23.91</v>
      </c>
      <c r="T401" t="n">
        <v>6339.39</v>
      </c>
      <c r="U401" t="n">
        <v>0.63</v>
      </c>
      <c r="V401" t="n">
        <v>0.86</v>
      </c>
      <c r="W401" t="n">
        <v>1.11</v>
      </c>
      <c r="X401" t="n">
        <v>0.4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8.706</v>
      </c>
      <c r="E402" t="n">
        <v>11.49</v>
      </c>
      <c r="F402" t="n">
        <v>7.87</v>
      </c>
      <c r="G402" t="n">
        <v>23.6</v>
      </c>
      <c r="H402" t="n">
        <v>0.32</v>
      </c>
      <c r="I402" t="n">
        <v>20</v>
      </c>
      <c r="J402" t="n">
        <v>238.28</v>
      </c>
      <c r="K402" t="n">
        <v>57.72</v>
      </c>
      <c r="L402" t="n">
        <v>4.25</v>
      </c>
      <c r="M402" t="n">
        <v>18</v>
      </c>
      <c r="N402" t="n">
        <v>56.3</v>
      </c>
      <c r="O402" t="n">
        <v>29621.44</v>
      </c>
      <c r="P402" t="n">
        <v>110.15</v>
      </c>
      <c r="Q402" t="n">
        <v>968.4299999999999</v>
      </c>
      <c r="R402" t="n">
        <v>37.12</v>
      </c>
      <c r="S402" t="n">
        <v>23.91</v>
      </c>
      <c r="T402" t="n">
        <v>5785.49</v>
      </c>
      <c r="U402" t="n">
        <v>0.64</v>
      </c>
      <c r="V402" t="n">
        <v>0.86</v>
      </c>
      <c r="W402" t="n">
        <v>1.11</v>
      </c>
      <c r="X402" t="n">
        <v>0.37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8.763199999999999</v>
      </c>
      <c r="E403" t="n">
        <v>11.41</v>
      </c>
      <c r="F403" t="n">
        <v>7.84</v>
      </c>
      <c r="G403" t="n">
        <v>24.75</v>
      </c>
      <c r="H403" t="n">
        <v>0.34</v>
      </c>
      <c r="I403" t="n">
        <v>19</v>
      </c>
      <c r="J403" t="n">
        <v>238.71</v>
      </c>
      <c r="K403" t="n">
        <v>57.72</v>
      </c>
      <c r="L403" t="n">
        <v>4.5</v>
      </c>
      <c r="M403" t="n">
        <v>17</v>
      </c>
      <c r="N403" t="n">
        <v>56.49</v>
      </c>
      <c r="O403" t="n">
        <v>29675.01</v>
      </c>
      <c r="P403" t="n">
        <v>108.07</v>
      </c>
      <c r="Q403" t="n">
        <v>968.4</v>
      </c>
      <c r="R403" t="n">
        <v>36.39</v>
      </c>
      <c r="S403" t="n">
        <v>23.91</v>
      </c>
      <c r="T403" t="n">
        <v>5423.63</v>
      </c>
      <c r="U403" t="n">
        <v>0.66</v>
      </c>
      <c r="V403" t="n">
        <v>0.86</v>
      </c>
      <c r="W403" t="n">
        <v>1.1</v>
      </c>
      <c r="X403" t="n">
        <v>0.34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8.855399999999999</v>
      </c>
      <c r="E404" t="n">
        <v>11.29</v>
      </c>
      <c r="F404" t="n">
        <v>7.81</v>
      </c>
      <c r="G404" t="n">
        <v>27.56</v>
      </c>
      <c r="H404" t="n">
        <v>0.35</v>
      </c>
      <c r="I404" t="n">
        <v>17</v>
      </c>
      <c r="J404" t="n">
        <v>239.14</v>
      </c>
      <c r="K404" t="n">
        <v>57.72</v>
      </c>
      <c r="L404" t="n">
        <v>4.75</v>
      </c>
      <c r="M404" t="n">
        <v>15</v>
      </c>
      <c r="N404" t="n">
        <v>56.67</v>
      </c>
      <c r="O404" t="n">
        <v>29728.63</v>
      </c>
      <c r="P404" t="n">
        <v>106.1</v>
      </c>
      <c r="Q404" t="n">
        <v>968.4299999999999</v>
      </c>
      <c r="R404" t="n">
        <v>35.33</v>
      </c>
      <c r="S404" t="n">
        <v>23.91</v>
      </c>
      <c r="T404" t="n">
        <v>4905.88</v>
      </c>
      <c r="U404" t="n">
        <v>0.68</v>
      </c>
      <c r="V404" t="n">
        <v>0.87</v>
      </c>
      <c r="W404" t="n">
        <v>1.11</v>
      </c>
      <c r="X404" t="n">
        <v>0.31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8.8476</v>
      </c>
      <c r="E405" t="n">
        <v>11.3</v>
      </c>
      <c r="F405" t="n">
        <v>7.82</v>
      </c>
      <c r="G405" t="n">
        <v>27.6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106.11</v>
      </c>
      <c r="Q405" t="n">
        <v>968.41</v>
      </c>
      <c r="R405" t="n">
        <v>35.65</v>
      </c>
      <c r="S405" t="n">
        <v>23.91</v>
      </c>
      <c r="T405" t="n">
        <v>5067.6</v>
      </c>
      <c r="U405" t="n">
        <v>0.67</v>
      </c>
      <c r="V405" t="n">
        <v>0.86</v>
      </c>
      <c r="W405" t="n">
        <v>1.11</v>
      </c>
      <c r="X405" t="n">
        <v>0.32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8.9008</v>
      </c>
      <c r="E406" t="n">
        <v>11.24</v>
      </c>
      <c r="F406" t="n">
        <v>7.8</v>
      </c>
      <c r="G406" t="n">
        <v>29.24</v>
      </c>
      <c r="H406" t="n">
        <v>0.39</v>
      </c>
      <c r="I406" t="n">
        <v>16</v>
      </c>
      <c r="J406" t="n">
        <v>240.02</v>
      </c>
      <c r="K406" t="n">
        <v>57.72</v>
      </c>
      <c r="L406" t="n">
        <v>5.25</v>
      </c>
      <c r="M406" t="n">
        <v>14</v>
      </c>
      <c r="N406" t="n">
        <v>57.04</v>
      </c>
      <c r="O406" t="n">
        <v>29836.09</v>
      </c>
      <c r="P406" t="n">
        <v>104.95</v>
      </c>
      <c r="Q406" t="n">
        <v>968.3200000000001</v>
      </c>
      <c r="R406" t="n">
        <v>35.1</v>
      </c>
      <c r="S406" t="n">
        <v>23.91</v>
      </c>
      <c r="T406" t="n">
        <v>4797</v>
      </c>
      <c r="U406" t="n">
        <v>0.68</v>
      </c>
      <c r="V406" t="n">
        <v>0.87</v>
      </c>
      <c r="W406" t="n">
        <v>1.11</v>
      </c>
      <c r="X406" t="n">
        <v>0.3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8.958299999999999</v>
      </c>
      <c r="E407" t="n">
        <v>11.16</v>
      </c>
      <c r="F407" t="n">
        <v>7.77</v>
      </c>
      <c r="G407" t="n">
        <v>31.08</v>
      </c>
      <c r="H407" t="n">
        <v>0.41</v>
      </c>
      <c r="I407" t="n">
        <v>15</v>
      </c>
      <c r="J407" t="n">
        <v>240.45</v>
      </c>
      <c r="K407" t="n">
        <v>57.72</v>
      </c>
      <c r="L407" t="n">
        <v>5.5</v>
      </c>
      <c r="M407" t="n">
        <v>13</v>
      </c>
      <c r="N407" t="n">
        <v>57.23</v>
      </c>
      <c r="O407" t="n">
        <v>29890.04</v>
      </c>
      <c r="P407" t="n">
        <v>103.79</v>
      </c>
      <c r="Q407" t="n">
        <v>968.34</v>
      </c>
      <c r="R407" t="n">
        <v>34.17</v>
      </c>
      <c r="S407" t="n">
        <v>23.91</v>
      </c>
      <c r="T407" t="n">
        <v>4338.26</v>
      </c>
      <c r="U407" t="n">
        <v>0.7</v>
      </c>
      <c r="V407" t="n">
        <v>0.87</v>
      </c>
      <c r="W407" t="n">
        <v>1.1</v>
      </c>
      <c r="X407" t="n">
        <v>0.27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9.0176</v>
      </c>
      <c r="E408" t="n">
        <v>11.09</v>
      </c>
      <c r="F408" t="n">
        <v>7.74</v>
      </c>
      <c r="G408" t="n">
        <v>33.18</v>
      </c>
      <c r="H408" t="n">
        <v>0.42</v>
      </c>
      <c r="I408" t="n">
        <v>14</v>
      </c>
      <c r="J408" t="n">
        <v>240.89</v>
      </c>
      <c r="K408" t="n">
        <v>57.72</v>
      </c>
      <c r="L408" t="n">
        <v>5.75</v>
      </c>
      <c r="M408" t="n">
        <v>12</v>
      </c>
      <c r="N408" t="n">
        <v>57.42</v>
      </c>
      <c r="O408" t="n">
        <v>29943.94</v>
      </c>
      <c r="P408" t="n">
        <v>101.91</v>
      </c>
      <c r="Q408" t="n">
        <v>968.4</v>
      </c>
      <c r="R408" t="n">
        <v>33.17</v>
      </c>
      <c r="S408" t="n">
        <v>23.91</v>
      </c>
      <c r="T408" t="n">
        <v>3840.51</v>
      </c>
      <c r="U408" t="n">
        <v>0.72</v>
      </c>
      <c r="V408" t="n">
        <v>0.87</v>
      </c>
      <c r="W408" t="n">
        <v>1.11</v>
      </c>
      <c r="X408" t="n">
        <v>0.25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9.0061</v>
      </c>
      <c r="E409" t="n">
        <v>11.1</v>
      </c>
      <c r="F409" t="n">
        <v>7.76</v>
      </c>
      <c r="G409" t="n">
        <v>33.24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101.29</v>
      </c>
      <c r="Q409" t="n">
        <v>968.3200000000001</v>
      </c>
      <c r="R409" t="n">
        <v>33.77</v>
      </c>
      <c r="S409" t="n">
        <v>23.91</v>
      </c>
      <c r="T409" t="n">
        <v>4138.66</v>
      </c>
      <c r="U409" t="n">
        <v>0.71</v>
      </c>
      <c r="V409" t="n">
        <v>0.87</v>
      </c>
      <c r="W409" t="n">
        <v>1.1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9.0646</v>
      </c>
      <c r="E410" t="n">
        <v>11.03</v>
      </c>
      <c r="F410" t="n">
        <v>7.73</v>
      </c>
      <c r="G410" t="n">
        <v>35.68</v>
      </c>
      <c r="H410" t="n">
        <v>0.46</v>
      </c>
      <c r="I410" t="n">
        <v>13</v>
      </c>
      <c r="J410" t="n">
        <v>241.77</v>
      </c>
      <c r="K410" t="n">
        <v>57.72</v>
      </c>
      <c r="L410" t="n">
        <v>6.25</v>
      </c>
      <c r="M410" t="n">
        <v>11</v>
      </c>
      <c r="N410" t="n">
        <v>57.79</v>
      </c>
      <c r="O410" t="n">
        <v>30051.93</v>
      </c>
      <c r="P410" t="n">
        <v>100.25</v>
      </c>
      <c r="Q410" t="n">
        <v>968.36</v>
      </c>
      <c r="R410" t="n">
        <v>32.91</v>
      </c>
      <c r="S410" t="n">
        <v>23.91</v>
      </c>
      <c r="T410" t="n">
        <v>3715.89</v>
      </c>
      <c r="U410" t="n">
        <v>0.73</v>
      </c>
      <c r="V410" t="n">
        <v>0.87</v>
      </c>
      <c r="W410" t="n">
        <v>1.1</v>
      </c>
      <c r="X410" t="n">
        <v>0.23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9.122199999999999</v>
      </c>
      <c r="E411" t="n">
        <v>10.96</v>
      </c>
      <c r="F411" t="n">
        <v>7.71</v>
      </c>
      <c r="G411" t="n">
        <v>38.53</v>
      </c>
      <c r="H411" t="n">
        <v>0.48</v>
      </c>
      <c r="I411" t="n">
        <v>12</v>
      </c>
      <c r="J411" t="n">
        <v>242.2</v>
      </c>
      <c r="K411" t="n">
        <v>57.72</v>
      </c>
      <c r="L411" t="n">
        <v>6.5</v>
      </c>
      <c r="M411" t="n">
        <v>10</v>
      </c>
      <c r="N411" t="n">
        <v>57.98</v>
      </c>
      <c r="O411" t="n">
        <v>30106.03</v>
      </c>
      <c r="P411" t="n">
        <v>98.23999999999999</v>
      </c>
      <c r="Q411" t="n">
        <v>968.3200000000001</v>
      </c>
      <c r="R411" t="n">
        <v>32.28</v>
      </c>
      <c r="S411" t="n">
        <v>23.91</v>
      </c>
      <c r="T411" t="n">
        <v>3406.53</v>
      </c>
      <c r="U411" t="n">
        <v>0.74</v>
      </c>
      <c r="V411" t="n">
        <v>0.88</v>
      </c>
      <c r="W411" t="n">
        <v>1.1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9.120900000000001</v>
      </c>
      <c r="E412" t="n">
        <v>10.96</v>
      </c>
      <c r="F412" t="n">
        <v>7.71</v>
      </c>
      <c r="G412" t="n">
        <v>38.54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96.95</v>
      </c>
      <c r="Q412" t="n">
        <v>968.3200000000001</v>
      </c>
      <c r="R412" t="n">
        <v>32.28</v>
      </c>
      <c r="S412" t="n">
        <v>23.91</v>
      </c>
      <c r="T412" t="n">
        <v>3406</v>
      </c>
      <c r="U412" t="n">
        <v>0.74</v>
      </c>
      <c r="V412" t="n">
        <v>0.88</v>
      </c>
      <c r="W412" t="n">
        <v>1.1</v>
      </c>
      <c r="X412" t="n">
        <v>0.21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9.168200000000001</v>
      </c>
      <c r="E413" t="n">
        <v>10.91</v>
      </c>
      <c r="F413" t="n">
        <v>7.7</v>
      </c>
      <c r="G413" t="n">
        <v>41.98</v>
      </c>
      <c r="H413" t="n">
        <v>0.51</v>
      </c>
      <c r="I413" t="n">
        <v>11</v>
      </c>
      <c r="J413" t="n">
        <v>243.08</v>
      </c>
      <c r="K413" t="n">
        <v>57.72</v>
      </c>
      <c r="L413" t="n">
        <v>7</v>
      </c>
      <c r="M413" t="n">
        <v>9</v>
      </c>
      <c r="N413" t="n">
        <v>58.36</v>
      </c>
      <c r="O413" t="n">
        <v>30214.44</v>
      </c>
      <c r="P413" t="n">
        <v>95.66</v>
      </c>
      <c r="Q413" t="n">
        <v>968.41</v>
      </c>
      <c r="R413" t="n">
        <v>31.9</v>
      </c>
      <c r="S413" t="n">
        <v>23.91</v>
      </c>
      <c r="T413" t="n">
        <v>3220.87</v>
      </c>
      <c r="U413" t="n">
        <v>0.75</v>
      </c>
      <c r="V413" t="n">
        <v>0.88</v>
      </c>
      <c r="W413" t="n">
        <v>1.1</v>
      </c>
      <c r="X413" t="n">
        <v>0.2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9.1661</v>
      </c>
      <c r="E414" t="n">
        <v>10.91</v>
      </c>
      <c r="F414" t="n">
        <v>7.7</v>
      </c>
      <c r="G414" t="n">
        <v>42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8</v>
      </c>
      <c r="N414" t="n">
        <v>58.55</v>
      </c>
      <c r="O414" t="n">
        <v>30268.74</v>
      </c>
      <c r="P414" t="n">
        <v>94.58</v>
      </c>
      <c r="Q414" t="n">
        <v>968.34</v>
      </c>
      <c r="R414" t="n">
        <v>31.88</v>
      </c>
      <c r="S414" t="n">
        <v>23.91</v>
      </c>
      <c r="T414" t="n">
        <v>3209.88</v>
      </c>
      <c r="U414" t="n">
        <v>0.75</v>
      </c>
      <c r="V414" t="n">
        <v>0.88</v>
      </c>
      <c r="W414" t="n">
        <v>1.1</v>
      </c>
      <c r="X414" t="n">
        <v>0.2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9.228899999999999</v>
      </c>
      <c r="E415" t="n">
        <v>10.84</v>
      </c>
      <c r="F415" t="n">
        <v>7.67</v>
      </c>
      <c r="G415" t="n">
        <v>46.03</v>
      </c>
      <c r="H415" t="n">
        <v>0.55</v>
      </c>
      <c r="I415" t="n">
        <v>10</v>
      </c>
      <c r="J415" t="n">
        <v>243.96</v>
      </c>
      <c r="K415" t="n">
        <v>57.72</v>
      </c>
      <c r="L415" t="n">
        <v>7.5</v>
      </c>
      <c r="M415" t="n">
        <v>7</v>
      </c>
      <c r="N415" t="n">
        <v>58.74</v>
      </c>
      <c r="O415" t="n">
        <v>30323.11</v>
      </c>
      <c r="P415" t="n">
        <v>93.87</v>
      </c>
      <c r="Q415" t="n">
        <v>968.34</v>
      </c>
      <c r="R415" t="n">
        <v>31.17</v>
      </c>
      <c r="S415" t="n">
        <v>23.91</v>
      </c>
      <c r="T415" t="n">
        <v>2859.38</v>
      </c>
      <c r="U415" t="n">
        <v>0.77</v>
      </c>
      <c r="V415" t="n">
        <v>0.88</v>
      </c>
      <c r="W415" t="n">
        <v>1.09</v>
      </c>
      <c r="X415" t="n">
        <v>0.17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9.231</v>
      </c>
      <c r="E416" t="n">
        <v>10.83</v>
      </c>
      <c r="F416" t="n">
        <v>7.67</v>
      </c>
      <c r="G416" t="n">
        <v>46.01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4</v>
      </c>
      <c r="N416" t="n">
        <v>58.93</v>
      </c>
      <c r="O416" t="n">
        <v>30377.55</v>
      </c>
      <c r="P416" t="n">
        <v>92.62</v>
      </c>
      <c r="Q416" t="n">
        <v>968.4400000000001</v>
      </c>
      <c r="R416" t="n">
        <v>30.87</v>
      </c>
      <c r="S416" t="n">
        <v>23.91</v>
      </c>
      <c r="T416" t="n">
        <v>2710.9</v>
      </c>
      <c r="U416" t="n">
        <v>0.77</v>
      </c>
      <c r="V416" t="n">
        <v>0.88</v>
      </c>
      <c r="W416" t="n">
        <v>1.1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9.219200000000001</v>
      </c>
      <c r="E417" t="n">
        <v>10.85</v>
      </c>
      <c r="F417" t="n">
        <v>7.68</v>
      </c>
      <c r="G417" t="n">
        <v>46.09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2</v>
      </c>
      <c r="N417" t="n">
        <v>59.12</v>
      </c>
      <c r="O417" t="n">
        <v>30432.06</v>
      </c>
      <c r="P417" t="n">
        <v>93.11</v>
      </c>
      <c r="Q417" t="n">
        <v>968.42</v>
      </c>
      <c r="R417" t="n">
        <v>31.16</v>
      </c>
      <c r="S417" t="n">
        <v>23.91</v>
      </c>
      <c r="T417" t="n">
        <v>2853.51</v>
      </c>
      <c r="U417" t="n">
        <v>0.77</v>
      </c>
      <c r="V417" t="n">
        <v>0.88</v>
      </c>
      <c r="W417" t="n">
        <v>1.11</v>
      </c>
      <c r="X417" t="n">
        <v>0.19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9.226699999999999</v>
      </c>
      <c r="E418" t="n">
        <v>10.84</v>
      </c>
      <c r="F418" t="n">
        <v>7.67</v>
      </c>
      <c r="G418" t="n">
        <v>46.04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2</v>
      </c>
      <c r="N418" t="n">
        <v>59.32</v>
      </c>
      <c r="O418" t="n">
        <v>30486.64</v>
      </c>
      <c r="P418" t="n">
        <v>92.87</v>
      </c>
      <c r="Q418" t="n">
        <v>968.4</v>
      </c>
      <c r="R418" t="n">
        <v>31.02</v>
      </c>
      <c r="S418" t="n">
        <v>23.91</v>
      </c>
      <c r="T418" t="n">
        <v>2785.87</v>
      </c>
      <c r="U418" t="n">
        <v>0.77</v>
      </c>
      <c r="V418" t="n">
        <v>0.88</v>
      </c>
      <c r="W418" t="n">
        <v>1.1</v>
      </c>
      <c r="X418" t="n">
        <v>0.18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9.2178</v>
      </c>
      <c r="E419" t="n">
        <v>10.85</v>
      </c>
      <c r="F419" t="n">
        <v>7.68</v>
      </c>
      <c r="G419" t="n">
        <v>46.11</v>
      </c>
      <c r="H419" t="n">
        <v>0.62</v>
      </c>
      <c r="I419" t="n">
        <v>10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92.51000000000001</v>
      </c>
      <c r="Q419" t="n">
        <v>968.47</v>
      </c>
      <c r="R419" t="n">
        <v>31.31</v>
      </c>
      <c r="S419" t="n">
        <v>23.91</v>
      </c>
      <c r="T419" t="n">
        <v>2932.68</v>
      </c>
      <c r="U419" t="n">
        <v>0.76</v>
      </c>
      <c r="V419" t="n">
        <v>0.88</v>
      </c>
      <c r="W419" t="n">
        <v>1.1</v>
      </c>
      <c r="X419" t="n">
        <v>0.19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9.218500000000001</v>
      </c>
      <c r="E420" t="n">
        <v>10.85</v>
      </c>
      <c r="F420" t="n">
        <v>7.68</v>
      </c>
      <c r="G420" t="n">
        <v>46.1</v>
      </c>
      <c r="H420" t="n">
        <v>0.63</v>
      </c>
      <c r="I420" t="n">
        <v>10</v>
      </c>
      <c r="J420" t="n">
        <v>246.18</v>
      </c>
      <c r="K420" t="n">
        <v>57.72</v>
      </c>
      <c r="L420" t="n">
        <v>8.75</v>
      </c>
      <c r="M420" t="n">
        <v>2</v>
      </c>
      <c r="N420" t="n">
        <v>59.7</v>
      </c>
      <c r="O420" t="n">
        <v>30596.01</v>
      </c>
      <c r="P420" t="n">
        <v>92.34999999999999</v>
      </c>
      <c r="Q420" t="n">
        <v>968.52</v>
      </c>
      <c r="R420" t="n">
        <v>31.29</v>
      </c>
      <c r="S420" t="n">
        <v>23.91</v>
      </c>
      <c r="T420" t="n">
        <v>2918.59</v>
      </c>
      <c r="U420" t="n">
        <v>0.76</v>
      </c>
      <c r="V420" t="n">
        <v>0.88</v>
      </c>
      <c r="W420" t="n">
        <v>1.1</v>
      </c>
      <c r="X420" t="n">
        <v>0.19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9.223000000000001</v>
      </c>
      <c r="E421" t="n">
        <v>10.84</v>
      </c>
      <c r="F421" t="n">
        <v>7.68</v>
      </c>
      <c r="G421" t="n">
        <v>46.07</v>
      </c>
      <c r="H421" t="n">
        <v>0.65</v>
      </c>
      <c r="I421" t="n">
        <v>10</v>
      </c>
      <c r="J421" t="n">
        <v>246.62</v>
      </c>
      <c r="K421" t="n">
        <v>57.72</v>
      </c>
      <c r="L421" t="n">
        <v>9</v>
      </c>
      <c r="M421" t="n">
        <v>1</v>
      </c>
      <c r="N421" t="n">
        <v>59.9</v>
      </c>
      <c r="O421" t="n">
        <v>30650.8</v>
      </c>
      <c r="P421" t="n">
        <v>92.04000000000001</v>
      </c>
      <c r="Q421" t="n">
        <v>968.4</v>
      </c>
      <c r="R421" t="n">
        <v>31.09</v>
      </c>
      <c r="S421" t="n">
        <v>23.91</v>
      </c>
      <c r="T421" t="n">
        <v>2821.95</v>
      </c>
      <c r="U421" t="n">
        <v>0.77</v>
      </c>
      <c r="V421" t="n">
        <v>0.88</v>
      </c>
      <c r="W421" t="n">
        <v>1.1</v>
      </c>
      <c r="X421" t="n">
        <v>0.18</v>
      </c>
      <c r="Y421" t="n">
        <v>1</v>
      </c>
      <c r="Z421" t="n">
        <v>10</v>
      </c>
    </row>
    <row r="422">
      <c r="A422" t="n">
        <v>33</v>
      </c>
      <c r="B422" t="n">
        <v>120</v>
      </c>
      <c r="C422" t="inlineStr">
        <is>
          <t xml:space="preserve">CONCLUIDO	</t>
        </is>
      </c>
      <c r="D422" t="n">
        <v>9.2211</v>
      </c>
      <c r="E422" t="n">
        <v>10.84</v>
      </c>
      <c r="F422" t="n">
        <v>7.68</v>
      </c>
      <c r="G422" t="n">
        <v>46.08</v>
      </c>
      <c r="H422" t="n">
        <v>0.67</v>
      </c>
      <c r="I422" t="n">
        <v>10</v>
      </c>
      <c r="J422" t="n">
        <v>247.07</v>
      </c>
      <c r="K422" t="n">
        <v>57.72</v>
      </c>
      <c r="L422" t="n">
        <v>9.25</v>
      </c>
      <c r="M422" t="n">
        <v>0</v>
      </c>
      <c r="N422" t="n">
        <v>60.09</v>
      </c>
      <c r="O422" t="n">
        <v>30705.66</v>
      </c>
      <c r="P422" t="n">
        <v>92.13</v>
      </c>
      <c r="Q422" t="n">
        <v>968.4</v>
      </c>
      <c r="R422" t="n">
        <v>31.08</v>
      </c>
      <c r="S422" t="n">
        <v>23.91</v>
      </c>
      <c r="T422" t="n">
        <v>2814.7</v>
      </c>
      <c r="U422" t="n">
        <v>0.77</v>
      </c>
      <c r="V422" t="n">
        <v>0.88</v>
      </c>
      <c r="W422" t="n">
        <v>1.11</v>
      </c>
      <c r="X422" t="n">
        <v>0.18</v>
      </c>
      <c r="Y422" t="n">
        <v>1</v>
      </c>
      <c r="Z422" t="n">
        <v>10</v>
      </c>
    </row>
    <row r="423">
      <c r="A423" t="n">
        <v>0</v>
      </c>
      <c r="B423" t="n">
        <v>145</v>
      </c>
      <c r="C423" t="inlineStr">
        <is>
          <t xml:space="preserve">CONCLUIDO	</t>
        </is>
      </c>
      <c r="D423" t="n">
        <v>4.9879</v>
      </c>
      <c r="E423" t="n">
        <v>20.05</v>
      </c>
      <c r="F423" t="n">
        <v>10.15</v>
      </c>
      <c r="G423" t="n">
        <v>4.72</v>
      </c>
      <c r="H423" t="n">
        <v>0.06</v>
      </c>
      <c r="I423" t="n">
        <v>129</v>
      </c>
      <c r="J423" t="n">
        <v>285.18</v>
      </c>
      <c r="K423" t="n">
        <v>61.2</v>
      </c>
      <c r="L423" t="n">
        <v>1</v>
      </c>
      <c r="M423" t="n">
        <v>127</v>
      </c>
      <c r="N423" t="n">
        <v>77.98</v>
      </c>
      <c r="O423" t="n">
        <v>35406.83</v>
      </c>
      <c r="P423" t="n">
        <v>178.43</v>
      </c>
      <c r="Q423" t="n">
        <v>968.75</v>
      </c>
      <c r="R423" t="n">
        <v>108.32</v>
      </c>
      <c r="S423" t="n">
        <v>23.91</v>
      </c>
      <c r="T423" t="n">
        <v>40840.66</v>
      </c>
      <c r="U423" t="n">
        <v>0.22</v>
      </c>
      <c r="V423" t="n">
        <v>0.67</v>
      </c>
      <c r="W423" t="n">
        <v>1.29</v>
      </c>
      <c r="X423" t="n">
        <v>2.65</v>
      </c>
      <c r="Y423" t="n">
        <v>1</v>
      </c>
      <c r="Z423" t="n">
        <v>10</v>
      </c>
    </row>
    <row r="424">
      <c r="A424" t="n">
        <v>1</v>
      </c>
      <c r="B424" t="n">
        <v>145</v>
      </c>
      <c r="C424" t="inlineStr">
        <is>
          <t xml:space="preserve">CONCLUIDO	</t>
        </is>
      </c>
      <c r="D424" t="n">
        <v>5.6898</v>
      </c>
      <c r="E424" t="n">
        <v>17.58</v>
      </c>
      <c r="F424" t="n">
        <v>9.449999999999999</v>
      </c>
      <c r="G424" t="n">
        <v>5.91</v>
      </c>
      <c r="H424" t="n">
        <v>0.08</v>
      </c>
      <c r="I424" t="n">
        <v>96</v>
      </c>
      <c r="J424" t="n">
        <v>285.68</v>
      </c>
      <c r="K424" t="n">
        <v>61.2</v>
      </c>
      <c r="L424" t="n">
        <v>1.25</v>
      </c>
      <c r="M424" t="n">
        <v>94</v>
      </c>
      <c r="N424" t="n">
        <v>78.23999999999999</v>
      </c>
      <c r="O424" t="n">
        <v>35468.6</v>
      </c>
      <c r="P424" t="n">
        <v>165.45</v>
      </c>
      <c r="Q424" t="n">
        <v>968.73</v>
      </c>
      <c r="R424" t="n">
        <v>86.43000000000001</v>
      </c>
      <c r="S424" t="n">
        <v>23.91</v>
      </c>
      <c r="T424" t="n">
        <v>30063.23</v>
      </c>
      <c r="U424" t="n">
        <v>0.28</v>
      </c>
      <c r="V424" t="n">
        <v>0.72</v>
      </c>
      <c r="W424" t="n">
        <v>1.24</v>
      </c>
      <c r="X424" t="n">
        <v>1.95</v>
      </c>
      <c r="Y424" t="n">
        <v>1</v>
      </c>
      <c r="Z424" t="n">
        <v>10</v>
      </c>
    </row>
    <row r="425">
      <c r="A425" t="n">
        <v>2</v>
      </c>
      <c r="B425" t="n">
        <v>145</v>
      </c>
      <c r="C425" t="inlineStr">
        <is>
          <t xml:space="preserve">CONCLUIDO	</t>
        </is>
      </c>
      <c r="D425" t="n">
        <v>6.2332</v>
      </c>
      <c r="E425" t="n">
        <v>16.04</v>
      </c>
      <c r="F425" t="n">
        <v>9</v>
      </c>
      <c r="G425" t="n">
        <v>7.1</v>
      </c>
      <c r="H425" t="n">
        <v>0.09</v>
      </c>
      <c r="I425" t="n">
        <v>76</v>
      </c>
      <c r="J425" t="n">
        <v>286.19</v>
      </c>
      <c r="K425" t="n">
        <v>61.2</v>
      </c>
      <c r="L425" t="n">
        <v>1.5</v>
      </c>
      <c r="M425" t="n">
        <v>74</v>
      </c>
      <c r="N425" t="n">
        <v>78.48999999999999</v>
      </c>
      <c r="O425" t="n">
        <v>35530.47</v>
      </c>
      <c r="P425" t="n">
        <v>156.73</v>
      </c>
      <c r="Q425" t="n">
        <v>968.64</v>
      </c>
      <c r="R425" t="n">
        <v>72.73999999999999</v>
      </c>
      <c r="S425" t="n">
        <v>23.91</v>
      </c>
      <c r="T425" t="n">
        <v>23318.41</v>
      </c>
      <c r="U425" t="n">
        <v>0.33</v>
      </c>
      <c r="V425" t="n">
        <v>0.75</v>
      </c>
      <c r="W425" t="n">
        <v>1.19</v>
      </c>
      <c r="X425" t="n">
        <v>1.5</v>
      </c>
      <c r="Y425" t="n">
        <v>1</v>
      </c>
      <c r="Z425" t="n">
        <v>10</v>
      </c>
    </row>
    <row r="426">
      <c r="A426" t="n">
        <v>3</v>
      </c>
      <c r="B426" t="n">
        <v>145</v>
      </c>
      <c r="C426" t="inlineStr">
        <is>
          <t xml:space="preserve">CONCLUIDO	</t>
        </is>
      </c>
      <c r="D426" t="n">
        <v>6.6358</v>
      </c>
      <c r="E426" t="n">
        <v>15.07</v>
      </c>
      <c r="F426" t="n">
        <v>8.73</v>
      </c>
      <c r="G426" t="n">
        <v>8.31</v>
      </c>
      <c r="H426" t="n">
        <v>0.11</v>
      </c>
      <c r="I426" t="n">
        <v>63</v>
      </c>
      <c r="J426" t="n">
        <v>286.69</v>
      </c>
      <c r="K426" t="n">
        <v>61.2</v>
      </c>
      <c r="L426" t="n">
        <v>1.75</v>
      </c>
      <c r="M426" t="n">
        <v>61</v>
      </c>
      <c r="N426" t="n">
        <v>78.73999999999999</v>
      </c>
      <c r="O426" t="n">
        <v>35592.57</v>
      </c>
      <c r="P426" t="n">
        <v>151.3</v>
      </c>
      <c r="Q426" t="n">
        <v>968.59</v>
      </c>
      <c r="R426" t="n">
        <v>63.95</v>
      </c>
      <c r="S426" t="n">
        <v>23.91</v>
      </c>
      <c r="T426" t="n">
        <v>18987.66</v>
      </c>
      <c r="U426" t="n">
        <v>0.37</v>
      </c>
      <c r="V426" t="n">
        <v>0.78</v>
      </c>
      <c r="W426" t="n">
        <v>1.18</v>
      </c>
      <c r="X426" t="n">
        <v>1.23</v>
      </c>
      <c r="Y426" t="n">
        <v>1</v>
      </c>
      <c r="Z426" t="n">
        <v>10</v>
      </c>
    </row>
    <row r="427">
      <c r="A427" t="n">
        <v>4</v>
      </c>
      <c r="B427" t="n">
        <v>145</v>
      </c>
      <c r="C427" t="inlineStr">
        <is>
          <t xml:space="preserve">CONCLUIDO	</t>
        </is>
      </c>
      <c r="D427" t="n">
        <v>6.9307</v>
      </c>
      <c r="E427" t="n">
        <v>14.43</v>
      </c>
      <c r="F427" t="n">
        <v>8.57</v>
      </c>
      <c r="G427" t="n">
        <v>9.52</v>
      </c>
      <c r="H427" t="n">
        <v>0.12</v>
      </c>
      <c r="I427" t="n">
        <v>54</v>
      </c>
      <c r="J427" t="n">
        <v>287.19</v>
      </c>
      <c r="K427" t="n">
        <v>61.2</v>
      </c>
      <c r="L427" t="n">
        <v>2</v>
      </c>
      <c r="M427" t="n">
        <v>52</v>
      </c>
      <c r="N427" t="n">
        <v>78.98999999999999</v>
      </c>
      <c r="O427" t="n">
        <v>35654.65</v>
      </c>
      <c r="P427" t="n">
        <v>147.91</v>
      </c>
      <c r="Q427" t="n">
        <v>968.4299999999999</v>
      </c>
      <c r="R427" t="n">
        <v>58.72</v>
      </c>
      <c r="S427" t="n">
        <v>23.91</v>
      </c>
      <c r="T427" t="n">
        <v>16414.53</v>
      </c>
      <c r="U427" t="n">
        <v>0.41</v>
      </c>
      <c r="V427" t="n">
        <v>0.79</v>
      </c>
      <c r="W427" t="n">
        <v>1.18</v>
      </c>
      <c r="X427" t="n">
        <v>1.07</v>
      </c>
      <c r="Y427" t="n">
        <v>1</v>
      </c>
      <c r="Z427" t="n">
        <v>10</v>
      </c>
    </row>
    <row r="428">
      <c r="A428" t="n">
        <v>5</v>
      </c>
      <c r="B428" t="n">
        <v>145</v>
      </c>
      <c r="C428" t="inlineStr">
        <is>
          <t xml:space="preserve">CONCLUIDO	</t>
        </is>
      </c>
      <c r="D428" t="n">
        <v>7.1988</v>
      </c>
      <c r="E428" t="n">
        <v>13.89</v>
      </c>
      <c r="F428" t="n">
        <v>8.41</v>
      </c>
      <c r="G428" t="n">
        <v>10.74</v>
      </c>
      <c r="H428" t="n">
        <v>0.14</v>
      </c>
      <c r="I428" t="n">
        <v>47</v>
      </c>
      <c r="J428" t="n">
        <v>287.7</v>
      </c>
      <c r="K428" t="n">
        <v>61.2</v>
      </c>
      <c r="L428" t="n">
        <v>2.25</v>
      </c>
      <c r="M428" t="n">
        <v>45</v>
      </c>
      <c r="N428" t="n">
        <v>79.25</v>
      </c>
      <c r="O428" t="n">
        <v>35716.83</v>
      </c>
      <c r="P428" t="n">
        <v>144.57</v>
      </c>
      <c r="Q428" t="n">
        <v>968.38</v>
      </c>
      <c r="R428" t="n">
        <v>54</v>
      </c>
      <c r="S428" t="n">
        <v>23.91</v>
      </c>
      <c r="T428" t="n">
        <v>14092.22</v>
      </c>
      <c r="U428" t="n">
        <v>0.44</v>
      </c>
      <c r="V428" t="n">
        <v>0.8</v>
      </c>
      <c r="W428" t="n">
        <v>1.16</v>
      </c>
      <c r="X428" t="n">
        <v>0.91</v>
      </c>
      <c r="Y428" t="n">
        <v>1</v>
      </c>
      <c r="Z428" t="n">
        <v>10</v>
      </c>
    </row>
    <row r="429">
      <c r="A429" t="n">
        <v>6</v>
      </c>
      <c r="B429" t="n">
        <v>145</v>
      </c>
      <c r="C429" t="inlineStr">
        <is>
          <t xml:space="preserve">CONCLUIDO	</t>
        </is>
      </c>
      <c r="D429" t="n">
        <v>7.3879</v>
      </c>
      <c r="E429" t="n">
        <v>13.54</v>
      </c>
      <c r="F429" t="n">
        <v>8.32</v>
      </c>
      <c r="G429" t="n">
        <v>11.89</v>
      </c>
      <c r="H429" t="n">
        <v>0.15</v>
      </c>
      <c r="I429" t="n">
        <v>42</v>
      </c>
      <c r="J429" t="n">
        <v>288.2</v>
      </c>
      <c r="K429" t="n">
        <v>61.2</v>
      </c>
      <c r="L429" t="n">
        <v>2.5</v>
      </c>
      <c r="M429" t="n">
        <v>40</v>
      </c>
      <c r="N429" t="n">
        <v>79.5</v>
      </c>
      <c r="O429" t="n">
        <v>35779.11</v>
      </c>
      <c r="P429" t="n">
        <v>142.2</v>
      </c>
      <c r="Q429" t="n">
        <v>968.72</v>
      </c>
      <c r="R429" t="n">
        <v>51.47</v>
      </c>
      <c r="S429" t="n">
        <v>23.91</v>
      </c>
      <c r="T429" t="n">
        <v>12851.05</v>
      </c>
      <c r="U429" t="n">
        <v>0.46</v>
      </c>
      <c r="V429" t="n">
        <v>0.8100000000000001</v>
      </c>
      <c r="W429" t="n">
        <v>1.14</v>
      </c>
      <c r="X429" t="n">
        <v>0.83</v>
      </c>
      <c r="Y429" t="n">
        <v>1</v>
      </c>
      <c r="Z429" t="n">
        <v>10</v>
      </c>
    </row>
    <row r="430">
      <c r="A430" t="n">
        <v>7</v>
      </c>
      <c r="B430" t="n">
        <v>145</v>
      </c>
      <c r="C430" t="inlineStr">
        <is>
          <t xml:space="preserve">CONCLUIDO	</t>
        </is>
      </c>
      <c r="D430" t="n">
        <v>7.5478</v>
      </c>
      <c r="E430" t="n">
        <v>13.25</v>
      </c>
      <c r="F430" t="n">
        <v>8.25</v>
      </c>
      <c r="G430" t="n">
        <v>13.03</v>
      </c>
      <c r="H430" t="n">
        <v>0.17</v>
      </c>
      <c r="I430" t="n">
        <v>38</v>
      </c>
      <c r="J430" t="n">
        <v>288.71</v>
      </c>
      <c r="K430" t="n">
        <v>61.2</v>
      </c>
      <c r="L430" t="n">
        <v>2.75</v>
      </c>
      <c r="M430" t="n">
        <v>36</v>
      </c>
      <c r="N430" t="n">
        <v>79.76000000000001</v>
      </c>
      <c r="O430" t="n">
        <v>35841.5</v>
      </c>
      <c r="P430" t="n">
        <v>140.51</v>
      </c>
      <c r="Q430" t="n">
        <v>968.52</v>
      </c>
      <c r="R430" t="n">
        <v>49.16</v>
      </c>
      <c r="S430" t="n">
        <v>23.91</v>
      </c>
      <c r="T430" t="n">
        <v>11714.11</v>
      </c>
      <c r="U430" t="n">
        <v>0.49</v>
      </c>
      <c r="V430" t="n">
        <v>0.82</v>
      </c>
      <c r="W430" t="n">
        <v>1.14</v>
      </c>
      <c r="X430" t="n">
        <v>0.75</v>
      </c>
      <c r="Y430" t="n">
        <v>1</v>
      </c>
      <c r="Z430" t="n">
        <v>10</v>
      </c>
    </row>
    <row r="431">
      <c r="A431" t="n">
        <v>8</v>
      </c>
      <c r="B431" t="n">
        <v>145</v>
      </c>
      <c r="C431" t="inlineStr">
        <is>
          <t xml:space="preserve">CONCLUIDO	</t>
        </is>
      </c>
      <c r="D431" t="n">
        <v>7.7258</v>
      </c>
      <c r="E431" t="n">
        <v>12.94</v>
      </c>
      <c r="F431" t="n">
        <v>8.16</v>
      </c>
      <c r="G431" t="n">
        <v>14.4</v>
      </c>
      <c r="H431" t="n">
        <v>0.18</v>
      </c>
      <c r="I431" t="n">
        <v>34</v>
      </c>
      <c r="J431" t="n">
        <v>289.21</v>
      </c>
      <c r="K431" t="n">
        <v>61.2</v>
      </c>
      <c r="L431" t="n">
        <v>3</v>
      </c>
      <c r="M431" t="n">
        <v>32</v>
      </c>
      <c r="N431" t="n">
        <v>80.02</v>
      </c>
      <c r="O431" t="n">
        <v>35903.99</v>
      </c>
      <c r="P431" t="n">
        <v>138.19</v>
      </c>
      <c r="Q431" t="n">
        <v>968.63</v>
      </c>
      <c r="R431" t="n">
        <v>46.39</v>
      </c>
      <c r="S431" t="n">
        <v>23.91</v>
      </c>
      <c r="T431" t="n">
        <v>10348.57</v>
      </c>
      <c r="U431" t="n">
        <v>0.52</v>
      </c>
      <c r="V431" t="n">
        <v>0.83</v>
      </c>
      <c r="W431" t="n">
        <v>1.13</v>
      </c>
      <c r="X431" t="n">
        <v>0.66</v>
      </c>
      <c r="Y431" t="n">
        <v>1</v>
      </c>
      <c r="Z431" t="n">
        <v>10</v>
      </c>
    </row>
    <row r="432">
      <c r="A432" t="n">
        <v>9</v>
      </c>
      <c r="B432" t="n">
        <v>145</v>
      </c>
      <c r="C432" t="inlineStr">
        <is>
          <t xml:space="preserve">CONCLUIDO	</t>
        </is>
      </c>
      <c r="D432" t="n">
        <v>7.8137</v>
      </c>
      <c r="E432" t="n">
        <v>12.8</v>
      </c>
      <c r="F432" t="n">
        <v>8.119999999999999</v>
      </c>
      <c r="G432" t="n">
        <v>15.23</v>
      </c>
      <c r="H432" t="n">
        <v>0.2</v>
      </c>
      <c r="I432" t="n">
        <v>32</v>
      </c>
      <c r="J432" t="n">
        <v>289.72</v>
      </c>
      <c r="K432" t="n">
        <v>61.2</v>
      </c>
      <c r="L432" t="n">
        <v>3.25</v>
      </c>
      <c r="M432" t="n">
        <v>30</v>
      </c>
      <c r="N432" t="n">
        <v>80.27</v>
      </c>
      <c r="O432" t="n">
        <v>35966.59</v>
      </c>
      <c r="P432" t="n">
        <v>137.06</v>
      </c>
      <c r="Q432" t="n">
        <v>968.37</v>
      </c>
      <c r="R432" t="n">
        <v>45.03</v>
      </c>
      <c r="S432" t="n">
        <v>23.91</v>
      </c>
      <c r="T432" t="n">
        <v>9681.27</v>
      </c>
      <c r="U432" t="n">
        <v>0.53</v>
      </c>
      <c r="V432" t="n">
        <v>0.83</v>
      </c>
      <c r="W432" t="n">
        <v>1.14</v>
      </c>
      <c r="X432" t="n">
        <v>0.63</v>
      </c>
      <c r="Y432" t="n">
        <v>1</v>
      </c>
      <c r="Z432" t="n">
        <v>10</v>
      </c>
    </row>
    <row r="433">
      <c r="A433" t="n">
        <v>10</v>
      </c>
      <c r="B433" t="n">
        <v>145</v>
      </c>
      <c r="C433" t="inlineStr">
        <is>
          <t xml:space="preserve">CONCLUIDO	</t>
        </is>
      </c>
      <c r="D433" t="n">
        <v>7.9465</v>
      </c>
      <c r="E433" t="n">
        <v>12.58</v>
      </c>
      <c r="F433" t="n">
        <v>8.07</v>
      </c>
      <c r="G433" t="n">
        <v>16.7</v>
      </c>
      <c r="H433" t="n">
        <v>0.21</v>
      </c>
      <c r="I433" t="n">
        <v>29</v>
      </c>
      <c r="J433" t="n">
        <v>290.23</v>
      </c>
      <c r="K433" t="n">
        <v>61.2</v>
      </c>
      <c r="L433" t="n">
        <v>3.5</v>
      </c>
      <c r="M433" t="n">
        <v>27</v>
      </c>
      <c r="N433" t="n">
        <v>80.53</v>
      </c>
      <c r="O433" t="n">
        <v>36029.29</v>
      </c>
      <c r="P433" t="n">
        <v>135.45</v>
      </c>
      <c r="Q433" t="n">
        <v>968.3200000000001</v>
      </c>
      <c r="R433" t="n">
        <v>43.66</v>
      </c>
      <c r="S433" t="n">
        <v>23.91</v>
      </c>
      <c r="T433" t="n">
        <v>9009.549999999999</v>
      </c>
      <c r="U433" t="n">
        <v>0.55</v>
      </c>
      <c r="V433" t="n">
        <v>0.84</v>
      </c>
      <c r="W433" t="n">
        <v>1.13</v>
      </c>
      <c r="X433" t="n">
        <v>0.58</v>
      </c>
      <c r="Y433" t="n">
        <v>1</v>
      </c>
      <c r="Z433" t="n">
        <v>10</v>
      </c>
    </row>
    <row r="434">
      <c r="A434" t="n">
        <v>11</v>
      </c>
      <c r="B434" t="n">
        <v>145</v>
      </c>
      <c r="C434" t="inlineStr">
        <is>
          <t xml:space="preserve">CONCLUIDO	</t>
        </is>
      </c>
      <c r="D434" t="n">
        <v>8.062200000000001</v>
      </c>
      <c r="E434" t="n">
        <v>12.4</v>
      </c>
      <c r="F434" t="n">
        <v>8</v>
      </c>
      <c r="G434" t="n">
        <v>17.78</v>
      </c>
      <c r="H434" t="n">
        <v>0.23</v>
      </c>
      <c r="I434" t="n">
        <v>27</v>
      </c>
      <c r="J434" t="n">
        <v>290.74</v>
      </c>
      <c r="K434" t="n">
        <v>61.2</v>
      </c>
      <c r="L434" t="n">
        <v>3.75</v>
      </c>
      <c r="M434" t="n">
        <v>25</v>
      </c>
      <c r="N434" t="n">
        <v>80.79000000000001</v>
      </c>
      <c r="O434" t="n">
        <v>36092.1</v>
      </c>
      <c r="P434" t="n">
        <v>133.64</v>
      </c>
      <c r="Q434" t="n">
        <v>968.35</v>
      </c>
      <c r="R434" t="n">
        <v>41.33</v>
      </c>
      <c r="S434" t="n">
        <v>23.91</v>
      </c>
      <c r="T434" t="n">
        <v>7858.09</v>
      </c>
      <c r="U434" t="n">
        <v>0.58</v>
      </c>
      <c r="V434" t="n">
        <v>0.85</v>
      </c>
      <c r="W434" t="n">
        <v>1.12</v>
      </c>
      <c r="X434" t="n">
        <v>0.5</v>
      </c>
      <c r="Y434" t="n">
        <v>1</v>
      </c>
      <c r="Z434" t="n">
        <v>10</v>
      </c>
    </row>
    <row r="435">
      <c r="A435" t="n">
        <v>12</v>
      </c>
      <c r="B435" t="n">
        <v>145</v>
      </c>
      <c r="C435" t="inlineStr">
        <is>
          <t xml:space="preserve">CONCLUIDO	</t>
        </is>
      </c>
      <c r="D435" t="n">
        <v>8.1455</v>
      </c>
      <c r="E435" t="n">
        <v>12.28</v>
      </c>
      <c r="F435" t="n">
        <v>7.98</v>
      </c>
      <c r="G435" t="n">
        <v>19.15</v>
      </c>
      <c r="H435" t="n">
        <v>0.24</v>
      </c>
      <c r="I435" t="n">
        <v>25</v>
      </c>
      <c r="J435" t="n">
        <v>291.25</v>
      </c>
      <c r="K435" t="n">
        <v>61.2</v>
      </c>
      <c r="L435" t="n">
        <v>4</v>
      </c>
      <c r="M435" t="n">
        <v>23</v>
      </c>
      <c r="N435" t="n">
        <v>81.05</v>
      </c>
      <c r="O435" t="n">
        <v>36155.02</v>
      </c>
      <c r="P435" t="n">
        <v>132.62</v>
      </c>
      <c r="Q435" t="n">
        <v>968.4299999999999</v>
      </c>
      <c r="R435" t="n">
        <v>40.94</v>
      </c>
      <c r="S435" t="n">
        <v>23.91</v>
      </c>
      <c r="T435" t="n">
        <v>7668.53</v>
      </c>
      <c r="U435" t="n">
        <v>0.58</v>
      </c>
      <c r="V435" t="n">
        <v>0.85</v>
      </c>
      <c r="W435" t="n">
        <v>1.11</v>
      </c>
      <c r="X435" t="n">
        <v>0.48</v>
      </c>
      <c r="Y435" t="n">
        <v>1</v>
      </c>
      <c r="Z435" t="n">
        <v>10</v>
      </c>
    </row>
    <row r="436">
      <c r="A436" t="n">
        <v>13</v>
      </c>
      <c r="B436" t="n">
        <v>145</v>
      </c>
      <c r="C436" t="inlineStr">
        <is>
          <t xml:space="preserve">CONCLUIDO	</t>
        </is>
      </c>
      <c r="D436" t="n">
        <v>8.1904</v>
      </c>
      <c r="E436" t="n">
        <v>12.21</v>
      </c>
      <c r="F436" t="n">
        <v>7.97</v>
      </c>
      <c r="G436" t="n">
        <v>19.92</v>
      </c>
      <c r="H436" t="n">
        <v>0.26</v>
      </c>
      <c r="I436" t="n">
        <v>24</v>
      </c>
      <c r="J436" t="n">
        <v>291.76</v>
      </c>
      <c r="K436" t="n">
        <v>61.2</v>
      </c>
      <c r="L436" t="n">
        <v>4.25</v>
      </c>
      <c r="M436" t="n">
        <v>22</v>
      </c>
      <c r="N436" t="n">
        <v>81.31</v>
      </c>
      <c r="O436" t="n">
        <v>36218.04</v>
      </c>
      <c r="P436" t="n">
        <v>131.43</v>
      </c>
      <c r="Q436" t="n">
        <v>968.3200000000001</v>
      </c>
      <c r="R436" t="n">
        <v>40.36</v>
      </c>
      <c r="S436" t="n">
        <v>23.91</v>
      </c>
      <c r="T436" t="n">
        <v>7387.76</v>
      </c>
      <c r="U436" t="n">
        <v>0.59</v>
      </c>
      <c r="V436" t="n">
        <v>0.85</v>
      </c>
      <c r="W436" t="n">
        <v>1.12</v>
      </c>
      <c r="X436" t="n">
        <v>0.47</v>
      </c>
      <c r="Y436" t="n">
        <v>1</v>
      </c>
      <c r="Z436" t="n">
        <v>10</v>
      </c>
    </row>
    <row r="437">
      <c r="A437" t="n">
        <v>14</v>
      </c>
      <c r="B437" t="n">
        <v>145</v>
      </c>
      <c r="C437" t="inlineStr">
        <is>
          <t xml:space="preserve">CONCLUIDO	</t>
        </is>
      </c>
      <c r="D437" t="n">
        <v>8.3047</v>
      </c>
      <c r="E437" t="n">
        <v>12.04</v>
      </c>
      <c r="F437" t="n">
        <v>7.91</v>
      </c>
      <c r="G437" t="n">
        <v>21.56</v>
      </c>
      <c r="H437" t="n">
        <v>0.27</v>
      </c>
      <c r="I437" t="n">
        <v>22</v>
      </c>
      <c r="J437" t="n">
        <v>292.27</v>
      </c>
      <c r="K437" t="n">
        <v>61.2</v>
      </c>
      <c r="L437" t="n">
        <v>4.5</v>
      </c>
      <c r="M437" t="n">
        <v>20</v>
      </c>
      <c r="N437" t="n">
        <v>81.56999999999999</v>
      </c>
      <c r="O437" t="n">
        <v>36281.16</v>
      </c>
      <c r="P437" t="n">
        <v>129.89</v>
      </c>
      <c r="Q437" t="n">
        <v>968.54</v>
      </c>
      <c r="R437" t="n">
        <v>38.55</v>
      </c>
      <c r="S437" t="n">
        <v>23.91</v>
      </c>
      <c r="T437" t="n">
        <v>6491.33</v>
      </c>
      <c r="U437" t="n">
        <v>0.62</v>
      </c>
      <c r="V437" t="n">
        <v>0.86</v>
      </c>
      <c r="W437" t="n">
        <v>1.11</v>
      </c>
      <c r="X437" t="n">
        <v>0.41</v>
      </c>
      <c r="Y437" t="n">
        <v>1</v>
      </c>
      <c r="Z437" t="n">
        <v>10</v>
      </c>
    </row>
    <row r="438">
      <c r="A438" t="n">
        <v>15</v>
      </c>
      <c r="B438" t="n">
        <v>145</v>
      </c>
      <c r="C438" t="inlineStr">
        <is>
          <t xml:space="preserve">CONCLUIDO	</t>
        </is>
      </c>
      <c r="D438" t="n">
        <v>8.351699999999999</v>
      </c>
      <c r="E438" t="n">
        <v>11.97</v>
      </c>
      <c r="F438" t="n">
        <v>7.89</v>
      </c>
      <c r="G438" t="n">
        <v>22.55</v>
      </c>
      <c r="H438" t="n">
        <v>0.29</v>
      </c>
      <c r="I438" t="n">
        <v>21</v>
      </c>
      <c r="J438" t="n">
        <v>292.79</v>
      </c>
      <c r="K438" t="n">
        <v>61.2</v>
      </c>
      <c r="L438" t="n">
        <v>4.75</v>
      </c>
      <c r="M438" t="n">
        <v>19</v>
      </c>
      <c r="N438" t="n">
        <v>81.84</v>
      </c>
      <c r="O438" t="n">
        <v>36344.4</v>
      </c>
      <c r="P438" t="n">
        <v>128.82</v>
      </c>
      <c r="Q438" t="n">
        <v>968.4400000000001</v>
      </c>
      <c r="R438" t="n">
        <v>38.02</v>
      </c>
      <c r="S438" t="n">
        <v>23.91</v>
      </c>
      <c r="T438" t="n">
        <v>6231.41</v>
      </c>
      <c r="U438" t="n">
        <v>0.63</v>
      </c>
      <c r="V438" t="n">
        <v>0.86</v>
      </c>
      <c r="W438" t="n">
        <v>1.11</v>
      </c>
      <c r="X438" t="n">
        <v>0.4</v>
      </c>
      <c r="Y438" t="n">
        <v>1</v>
      </c>
      <c r="Z438" t="n">
        <v>10</v>
      </c>
    </row>
    <row r="439">
      <c r="A439" t="n">
        <v>16</v>
      </c>
      <c r="B439" t="n">
        <v>145</v>
      </c>
      <c r="C439" t="inlineStr">
        <is>
          <t xml:space="preserve">CONCLUIDO	</t>
        </is>
      </c>
      <c r="D439" t="n">
        <v>8.4077</v>
      </c>
      <c r="E439" t="n">
        <v>11.89</v>
      </c>
      <c r="F439" t="n">
        <v>7.87</v>
      </c>
      <c r="G439" t="n">
        <v>23.6</v>
      </c>
      <c r="H439" t="n">
        <v>0.3</v>
      </c>
      <c r="I439" t="n">
        <v>20</v>
      </c>
      <c r="J439" t="n">
        <v>293.3</v>
      </c>
      <c r="K439" t="n">
        <v>61.2</v>
      </c>
      <c r="L439" t="n">
        <v>5</v>
      </c>
      <c r="M439" t="n">
        <v>18</v>
      </c>
      <c r="N439" t="n">
        <v>82.09999999999999</v>
      </c>
      <c r="O439" t="n">
        <v>36407.75</v>
      </c>
      <c r="P439" t="n">
        <v>128.13</v>
      </c>
      <c r="Q439" t="n">
        <v>968.37</v>
      </c>
      <c r="R439" t="n">
        <v>37.04</v>
      </c>
      <c r="S439" t="n">
        <v>23.91</v>
      </c>
      <c r="T439" t="n">
        <v>5746.36</v>
      </c>
      <c r="U439" t="n">
        <v>0.65</v>
      </c>
      <c r="V439" t="n">
        <v>0.86</v>
      </c>
      <c r="W439" t="n">
        <v>1.11</v>
      </c>
      <c r="X439" t="n">
        <v>0.37</v>
      </c>
      <c r="Y439" t="n">
        <v>1</v>
      </c>
      <c r="Z439" t="n">
        <v>10</v>
      </c>
    </row>
    <row r="440">
      <c r="A440" t="n">
        <v>17</v>
      </c>
      <c r="B440" t="n">
        <v>145</v>
      </c>
      <c r="C440" t="inlineStr">
        <is>
          <t xml:space="preserve">CONCLUIDO	</t>
        </is>
      </c>
      <c r="D440" t="n">
        <v>8.469200000000001</v>
      </c>
      <c r="E440" t="n">
        <v>11.81</v>
      </c>
      <c r="F440" t="n">
        <v>7.83</v>
      </c>
      <c r="G440" t="n">
        <v>24.74</v>
      </c>
      <c r="H440" t="n">
        <v>0.32</v>
      </c>
      <c r="I440" t="n">
        <v>19</v>
      </c>
      <c r="J440" t="n">
        <v>293.81</v>
      </c>
      <c r="K440" t="n">
        <v>61.2</v>
      </c>
      <c r="L440" t="n">
        <v>5.25</v>
      </c>
      <c r="M440" t="n">
        <v>17</v>
      </c>
      <c r="N440" t="n">
        <v>82.36</v>
      </c>
      <c r="O440" t="n">
        <v>36471.2</v>
      </c>
      <c r="P440" t="n">
        <v>126.23</v>
      </c>
      <c r="Q440" t="n">
        <v>968.3200000000001</v>
      </c>
      <c r="R440" t="n">
        <v>36.34</v>
      </c>
      <c r="S440" t="n">
        <v>23.91</v>
      </c>
      <c r="T440" t="n">
        <v>5398.89</v>
      </c>
      <c r="U440" t="n">
        <v>0.66</v>
      </c>
      <c r="V440" t="n">
        <v>0.86</v>
      </c>
      <c r="W440" t="n">
        <v>1.11</v>
      </c>
      <c r="X440" t="n">
        <v>0.34</v>
      </c>
      <c r="Y440" t="n">
        <v>1</v>
      </c>
      <c r="Z440" t="n">
        <v>10</v>
      </c>
    </row>
    <row r="441">
      <c r="A441" t="n">
        <v>18</v>
      </c>
      <c r="B441" t="n">
        <v>145</v>
      </c>
      <c r="C441" t="inlineStr">
        <is>
          <t xml:space="preserve">CONCLUIDO	</t>
        </is>
      </c>
      <c r="D441" t="n">
        <v>8.524699999999999</v>
      </c>
      <c r="E441" t="n">
        <v>11.73</v>
      </c>
      <c r="F441" t="n">
        <v>7.81</v>
      </c>
      <c r="G441" t="n">
        <v>26.04</v>
      </c>
      <c r="H441" t="n">
        <v>0.33</v>
      </c>
      <c r="I441" t="n">
        <v>18</v>
      </c>
      <c r="J441" t="n">
        <v>294.33</v>
      </c>
      <c r="K441" t="n">
        <v>61.2</v>
      </c>
      <c r="L441" t="n">
        <v>5.5</v>
      </c>
      <c r="M441" t="n">
        <v>16</v>
      </c>
      <c r="N441" t="n">
        <v>82.63</v>
      </c>
      <c r="O441" t="n">
        <v>36534.76</v>
      </c>
      <c r="P441" t="n">
        <v>125.08</v>
      </c>
      <c r="Q441" t="n">
        <v>968.37</v>
      </c>
      <c r="R441" t="n">
        <v>35.53</v>
      </c>
      <c r="S441" t="n">
        <v>23.91</v>
      </c>
      <c r="T441" t="n">
        <v>5002.93</v>
      </c>
      <c r="U441" t="n">
        <v>0.67</v>
      </c>
      <c r="V441" t="n">
        <v>0.87</v>
      </c>
      <c r="W441" t="n">
        <v>1.1</v>
      </c>
      <c r="X441" t="n">
        <v>0.31</v>
      </c>
      <c r="Y441" t="n">
        <v>1</v>
      </c>
      <c r="Z441" t="n">
        <v>10</v>
      </c>
    </row>
    <row r="442">
      <c r="A442" t="n">
        <v>19</v>
      </c>
      <c r="B442" t="n">
        <v>145</v>
      </c>
      <c r="C442" t="inlineStr">
        <is>
          <t xml:space="preserve">CONCLUIDO	</t>
        </is>
      </c>
      <c r="D442" t="n">
        <v>8.5501</v>
      </c>
      <c r="E442" t="n">
        <v>11.7</v>
      </c>
      <c r="F442" t="n">
        <v>7.83</v>
      </c>
      <c r="G442" t="n">
        <v>27.64</v>
      </c>
      <c r="H442" t="n">
        <v>0.35</v>
      </c>
      <c r="I442" t="n">
        <v>17</v>
      </c>
      <c r="J442" t="n">
        <v>294.84</v>
      </c>
      <c r="K442" t="n">
        <v>61.2</v>
      </c>
      <c r="L442" t="n">
        <v>5.75</v>
      </c>
      <c r="M442" t="n">
        <v>15</v>
      </c>
      <c r="N442" t="n">
        <v>82.90000000000001</v>
      </c>
      <c r="O442" t="n">
        <v>36598.44</v>
      </c>
      <c r="P442" t="n">
        <v>125.07</v>
      </c>
      <c r="Q442" t="n">
        <v>968.3200000000001</v>
      </c>
      <c r="R442" t="n">
        <v>36.1</v>
      </c>
      <c r="S442" t="n">
        <v>23.91</v>
      </c>
      <c r="T442" t="n">
        <v>5291.41</v>
      </c>
      <c r="U442" t="n">
        <v>0.66</v>
      </c>
      <c r="V442" t="n">
        <v>0.86</v>
      </c>
      <c r="W442" t="n">
        <v>1.11</v>
      </c>
      <c r="X442" t="n">
        <v>0.33</v>
      </c>
      <c r="Y442" t="n">
        <v>1</v>
      </c>
      <c r="Z442" t="n">
        <v>10</v>
      </c>
    </row>
    <row r="443">
      <c r="A443" t="n">
        <v>20</v>
      </c>
      <c r="B443" t="n">
        <v>145</v>
      </c>
      <c r="C443" t="inlineStr">
        <is>
          <t xml:space="preserve">CONCLUIDO	</t>
        </is>
      </c>
      <c r="D443" t="n">
        <v>8.6182</v>
      </c>
      <c r="E443" t="n">
        <v>11.6</v>
      </c>
      <c r="F443" t="n">
        <v>7.79</v>
      </c>
      <c r="G443" t="n">
        <v>29.22</v>
      </c>
      <c r="H443" t="n">
        <v>0.36</v>
      </c>
      <c r="I443" t="n">
        <v>16</v>
      </c>
      <c r="J443" t="n">
        <v>295.36</v>
      </c>
      <c r="K443" t="n">
        <v>61.2</v>
      </c>
      <c r="L443" t="n">
        <v>6</v>
      </c>
      <c r="M443" t="n">
        <v>14</v>
      </c>
      <c r="N443" t="n">
        <v>83.16</v>
      </c>
      <c r="O443" t="n">
        <v>36662.22</v>
      </c>
      <c r="P443" t="n">
        <v>123.97</v>
      </c>
      <c r="Q443" t="n">
        <v>968.38</v>
      </c>
      <c r="R443" t="n">
        <v>34.83</v>
      </c>
      <c r="S443" t="n">
        <v>23.91</v>
      </c>
      <c r="T443" t="n">
        <v>4662.41</v>
      </c>
      <c r="U443" t="n">
        <v>0.6899999999999999</v>
      </c>
      <c r="V443" t="n">
        <v>0.87</v>
      </c>
      <c r="W443" t="n">
        <v>1.11</v>
      </c>
      <c r="X443" t="n">
        <v>0.3</v>
      </c>
      <c r="Y443" t="n">
        <v>1</v>
      </c>
      <c r="Z443" t="n">
        <v>10</v>
      </c>
    </row>
    <row r="444">
      <c r="A444" t="n">
        <v>21</v>
      </c>
      <c r="B444" t="n">
        <v>145</v>
      </c>
      <c r="C444" t="inlineStr">
        <is>
          <t xml:space="preserve">CONCLUIDO	</t>
        </is>
      </c>
      <c r="D444" t="n">
        <v>8.6722</v>
      </c>
      <c r="E444" t="n">
        <v>11.53</v>
      </c>
      <c r="F444" t="n">
        <v>7.77</v>
      </c>
      <c r="G444" t="n">
        <v>31.09</v>
      </c>
      <c r="H444" t="n">
        <v>0.38</v>
      </c>
      <c r="I444" t="n">
        <v>15</v>
      </c>
      <c r="J444" t="n">
        <v>295.88</v>
      </c>
      <c r="K444" t="n">
        <v>61.2</v>
      </c>
      <c r="L444" t="n">
        <v>6.25</v>
      </c>
      <c r="M444" t="n">
        <v>13</v>
      </c>
      <c r="N444" t="n">
        <v>83.43000000000001</v>
      </c>
      <c r="O444" t="n">
        <v>36726.12</v>
      </c>
      <c r="P444" t="n">
        <v>122.04</v>
      </c>
      <c r="Q444" t="n">
        <v>968.35</v>
      </c>
      <c r="R444" t="n">
        <v>34.38</v>
      </c>
      <c r="S444" t="n">
        <v>23.91</v>
      </c>
      <c r="T444" t="n">
        <v>4440.05</v>
      </c>
      <c r="U444" t="n">
        <v>0.7</v>
      </c>
      <c r="V444" t="n">
        <v>0.87</v>
      </c>
      <c r="W444" t="n">
        <v>1.1</v>
      </c>
      <c r="X444" t="n">
        <v>0.28</v>
      </c>
      <c r="Y444" t="n">
        <v>1</v>
      </c>
      <c r="Z444" t="n">
        <v>10</v>
      </c>
    </row>
    <row r="445">
      <c r="A445" t="n">
        <v>22</v>
      </c>
      <c r="B445" t="n">
        <v>145</v>
      </c>
      <c r="C445" t="inlineStr">
        <is>
          <t xml:space="preserve">CONCLUIDO	</t>
        </is>
      </c>
      <c r="D445" t="n">
        <v>8.676600000000001</v>
      </c>
      <c r="E445" t="n">
        <v>11.53</v>
      </c>
      <c r="F445" t="n">
        <v>7.77</v>
      </c>
      <c r="G445" t="n">
        <v>31.07</v>
      </c>
      <c r="H445" t="n">
        <v>0.39</v>
      </c>
      <c r="I445" t="n">
        <v>15</v>
      </c>
      <c r="J445" t="n">
        <v>296.4</v>
      </c>
      <c r="K445" t="n">
        <v>61.2</v>
      </c>
      <c r="L445" t="n">
        <v>6.5</v>
      </c>
      <c r="M445" t="n">
        <v>13</v>
      </c>
      <c r="N445" t="n">
        <v>83.7</v>
      </c>
      <c r="O445" t="n">
        <v>36790.13</v>
      </c>
      <c r="P445" t="n">
        <v>122.28</v>
      </c>
      <c r="Q445" t="n">
        <v>968.3200000000001</v>
      </c>
      <c r="R445" t="n">
        <v>34.23</v>
      </c>
      <c r="S445" t="n">
        <v>23.91</v>
      </c>
      <c r="T445" t="n">
        <v>4364.82</v>
      </c>
      <c r="U445" t="n">
        <v>0.7</v>
      </c>
      <c r="V445" t="n">
        <v>0.87</v>
      </c>
      <c r="W445" t="n">
        <v>1.1</v>
      </c>
      <c r="X445" t="n">
        <v>0.27</v>
      </c>
      <c r="Y445" t="n">
        <v>1</v>
      </c>
      <c r="Z445" t="n">
        <v>10</v>
      </c>
    </row>
    <row r="446">
      <c r="A446" t="n">
        <v>23</v>
      </c>
      <c r="B446" t="n">
        <v>145</v>
      </c>
      <c r="C446" t="inlineStr">
        <is>
          <t xml:space="preserve">CONCLUIDO	</t>
        </is>
      </c>
      <c r="D446" t="n">
        <v>8.735300000000001</v>
      </c>
      <c r="E446" t="n">
        <v>11.45</v>
      </c>
      <c r="F446" t="n">
        <v>7.74</v>
      </c>
      <c r="G446" t="n">
        <v>33.19</v>
      </c>
      <c r="H446" t="n">
        <v>0.4</v>
      </c>
      <c r="I446" t="n">
        <v>14</v>
      </c>
      <c r="J446" t="n">
        <v>296.92</v>
      </c>
      <c r="K446" t="n">
        <v>61.2</v>
      </c>
      <c r="L446" t="n">
        <v>6.75</v>
      </c>
      <c r="M446" t="n">
        <v>12</v>
      </c>
      <c r="N446" t="n">
        <v>83.97</v>
      </c>
      <c r="O446" t="n">
        <v>36854.25</v>
      </c>
      <c r="P446" t="n">
        <v>120.67</v>
      </c>
      <c r="Q446" t="n">
        <v>968.3200000000001</v>
      </c>
      <c r="R446" t="n">
        <v>33.35</v>
      </c>
      <c r="S446" t="n">
        <v>23.91</v>
      </c>
      <c r="T446" t="n">
        <v>3931.17</v>
      </c>
      <c r="U446" t="n">
        <v>0.72</v>
      </c>
      <c r="V446" t="n">
        <v>0.87</v>
      </c>
      <c r="W446" t="n">
        <v>1.1</v>
      </c>
      <c r="X446" t="n">
        <v>0.25</v>
      </c>
      <c r="Y446" t="n">
        <v>1</v>
      </c>
      <c r="Z446" t="n">
        <v>10</v>
      </c>
    </row>
    <row r="447">
      <c r="A447" t="n">
        <v>24</v>
      </c>
      <c r="B447" t="n">
        <v>145</v>
      </c>
      <c r="C447" t="inlineStr">
        <is>
          <t xml:space="preserve">CONCLUIDO	</t>
        </is>
      </c>
      <c r="D447" t="n">
        <v>8.737</v>
      </c>
      <c r="E447" t="n">
        <v>11.45</v>
      </c>
      <c r="F447" t="n">
        <v>7.74</v>
      </c>
      <c r="G447" t="n">
        <v>33.18</v>
      </c>
      <c r="H447" t="n">
        <v>0.42</v>
      </c>
      <c r="I447" t="n">
        <v>14</v>
      </c>
      <c r="J447" t="n">
        <v>297.44</v>
      </c>
      <c r="K447" t="n">
        <v>61.2</v>
      </c>
      <c r="L447" t="n">
        <v>7</v>
      </c>
      <c r="M447" t="n">
        <v>12</v>
      </c>
      <c r="N447" t="n">
        <v>84.23999999999999</v>
      </c>
      <c r="O447" t="n">
        <v>36918.48</v>
      </c>
      <c r="P447" t="n">
        <v>120.28</v>
      </c>
      <c r="Q447" t="n">
        <v>968.3200000000001</v>
      </c>
      <c r="R447" t="n">
        <v>33.26</v>
      </c>
      <c r="S447" t="n">
        <v>23.91</v>
      </c>
      <c r="T447" t="n">
        <v>3884.72</v>
      </c>
      <c r="U447" t="n">
        <v>0.72</v>
      </c>
      <c r="V447" t="n">
        <v>0.87</v>
      </c>
      <c r="W447" t="n">
        <v>1.1</v>
      </c>
      <c r="X447" t="n">
        <v>0.25</v>
      </c>
      <c r="Y447" t="n">
        <v>1</v>
      </c>
      <c r="Z447" t="n">
        <v>10</v>
      </c>
    </row>
    <row r="448">
      <c r="A448" t="n">
        <v>25</v>
      </c>
      <c r="B448" t="n">
        <v>145</v>
      </c>
      <c r="C448" t="inlineStr">
        <is>
          <t xml:space="preserve">CONCLUIDO	</t>
        </is>
      </c>
      <c r="D448" t="n">
        <v>8.785399999999999</v>
      </c>
      <c r="E448" t="n">
        <v>11.38</v>
      </c>
      <c r="F448" t="n">
        <v>7.73</v>
      </c>
      <c r="G448" t="n">
        <v>35.69</v>
      </c>
      <c r="H448" t="n">
        <v>0.43</v>
      </c>
      <c r="I448" t="n">
        <v>13</v>
      </c>
      <c r="J448" t="n">
        <v>297.96</v>
      </c>
      <c r="K448" t="n">
        <v>61.2</v>
      </c>
      <c r="L448" t="n">
        <v>7.25</v>
      </c>
      <c r="M448" t="n">
        <v>11</v>
      </c>
      <c r="N448" t="n">
        <v>84.51000000000001</v>
      </c>
      <c r="O448" t="n">
        <v>36982.83</v>
      </c>
      <c r="P448" t="n">
        <v>119.44</v>
      </c>
      <c r="Q448" t="n">
        <v>968.3200000000001</v>
      </c>
      <c r="R448" t="n">
        <v>33.09</v>
      </c>
      <c r="S448" t="n">
        <v>23.91</v>
      </c>
      <c r="T448" t="n">
        <v>3806.4</v>
      </c>
      <c r="U448" t="n">
        <v>0.72</v>
      </c>
      <c r="V448" t="n">
        <v>0.87</v>
      </c>
      <c r="W448" t="n">
        <v>1.1</v>
      </c>
      <c r="X448" t="n">
        <v>0.24</v>
      </c>
      <c r="Y448" t="n">
        <v>1</v>
      </c>
      <c r="Z448" t="n">
        <v>10</v>
      </c>
    </row>
    <row r="449">
      <c r="A449" t="n">
        <v>26</v>
      </c>
      <c r="B449" t="n">
        <v>145</v>
      </c>
      <c r="C449" t="inlineStr">
        <is>
          <t xml:space="preserve">CONCLUIDO	</t>
        </is>
      </c>
      <c r="D449" t="n">
        <v>8.7826</v>
      </c>
      <c r="E449" t="n">
        <v>11.39</v>
      </c>
      <c r="F449" t="n">
        <v>7.74</v>
      </c>
      <c r="G449" t="n">
        <v>35.71</v>
      </c>
      <c r="H449" t="n">
        <v>0.45</v>
      </c>
      <c r="I449" t="n">
        <v>13</v>
      </c>
      <c r="J449" t="n">
        <v>298.48</v>
      </c>
      <c r="K449" t="n">
        <v>61.2</v>
      </c>
      <c r="L449" t="n">
        <v>7.5</v>
      </c>
      <c r="M449" t="n">
        <v>11</v>
      </c>
      <c r="N449" t="n">
        <v>84.79000000000001</v>
      </c>
      <c r="O449" t="n">
        <v>37047.29</v>
      </c>
      <c r="P449" t="n">
        <v>118.87</v>
      </c>
      <c r="Q449" t="n">
        <v>968.4</v>
      </c>
      <c r="R449" t="n">
        <v>33.13</v>
      </c>
      <c r="S449" t="n">
        <v>23.91</v>
      </c>
      <c r="T449" t="n">
        <v>3827.23</v>
      </c>
      <c r="U449" t="n">
        <v>0.72</v>
      </c>
      <c r="V449" t="n">
        <v>0.87</v>
      </c>
      <c r="W449" t="n">
        <v>1.1</v>
      </c>
      <c r="X449" t="n">
        <v>0.24</v>
      </c>
      <c r="Y449" t="n">
        <v>1</v>
      </c>
      <c r="Z449" t="n">
        <v>10</v>
      </c>
    </row>
    <row r="450">
      <c r="A450" t="n">
        <v>27</v>
      </c>
      <c r="B450" t="n">
        <v>145</v>
      </c>
      <c r="C450" t="inlineStr">
        <is>
          <t xml:space="preserve">CONCLUIDO	</t>
        </is>
      </c>
      <c r="D450" t="n">
        <v>8.8422</v>
      </c>
      <c r="E450" t="n">
        <v>11.31</v>
      </c>
      <c r="F450" t="n">
        <v>7.71</v>
      </c>
      <c r="G450" t="n">
        <v>38.57</v>
      </c>
      <c r="H450" t="n">
        <v>0.46</v>
      </c>
      <c r="I450" t="n">
        <v>12</v>
      </c>
      <c r="J450" t="n">
        <v>299.01</v>
      </c>
      <c r="K450" t="n">
        <v>61.2</v>
      </c>
      <c r="L450" t="n">
        <v>7.75</v>
      </c>
      <c r="M450" t="n">
        <v>10</v>
      </c>
      <c r="N450" t="n">
        <v>85.06</v>
      </c>
      <c r="O450" t="n">
        <v>37111.87</v>
      </c>
      <c r="P450" t="n">
        <v>117.21</v>
      </c>
      <c r="Q450" t="n">
        <v>968.3200000000001</v>
      </c>
      <c r="R450" t="n">
        <v>32.38</v>
      </c>
      <c r="S450" t="n">
        <v>23.91</v>
      </c>
      <c r="T450" t="n">
        <v>3454.94</v>
      </c>
      <c r="U450" t="n">
        <v>0.74</v>
      </c>
      <c r="V450" t="n">
        <v>0.88</v>
      </c>
      <c r="W450" t="n">
        <v>1.1</v>
      </c>
      <c r="X450" t="n">
        <v>0.22</v>
      </c>
      <c r="Y450" t="n">
        <v>1</v>
      </c>
      <c r="Z450" t="n">
        <v>10</v>
      </c>
    </row>
    <row r="451">
      <c r="A451" t="n">
        <v>28</v>
      </c>
      <c r="B451" t="n">
        <v>145</v>
      </c>
      <c r="C451" t="inlineStr">
        <is>
          <t xml:space="preserve">CONCLUIDO	</t>
        </is>
      </c>
      <c r="D451" t="n">
        <v>8.8424</v>
      </c>
      <c r="E451" t="n">
        <v>11.31</v>
      </c>
      <c r="F451" t="n">
        <v>7.71</v>
      </c>
      <c r="G451" t="n">
        <v>38.57</v>
      </c>
      <c r="H451" t="n">
        <v>0.48</v>
      </c>
      <c r="I451" t="n">
        <v>12</v>
      </c>
      <c r="J451" t="n">
        <v>299.53</v>
      </c>
      <c r="K451" t="n">
        <v>61.2</v>
      </c>
      <c r="L451" t="n">
        <v>8</v>
      </c>
      <c r="M451" t="n">
        <v>10</v>
      </c>
      <c r="N451" t="n">
        <v>85.33</v>
      </c>
      <c r="O451" t="n">
        <v>37176.68</v>
      </c>
      <c r="P451" t="n">
        <v>116.37</v>
      </c>
      <c r="Q451" t="n">
        <v>968.33</v>
      </c>
      <c r="R451" t="n">
        <v>32.42</v>
      </c>
      <c r="S451" t="n">
        <v>23.91</v>
      </c>
      <c r="T451" t="n">
        <v>3474.45</v>
      </c>
      <c r="U451" t="n">
        <v>0.74</v>
      </c>
      <c r="V451" t="n">
        <v>0.88</v>
      </c>
      <c r="W451" t="n">
        <v>1.1</v>
      </c>
      <c r="X451" t="n">
        <v>0.22</v>
      </c>
      <c r="Y451" t="n">
        <v>1</v>
      </c>
      <c r="Z451" t="n">
        <v>10</v>
      </c>
    </row>
    <row r="452">
      <c r="A452" t="n">
        <v>29</v>
      </c>
      <c r="B452" t="n">
        <v>145</v>
      </c>
      <c r="C452" t="inlineStr">
        <is>
          <t xml:space="preserve">CONCLUIDO	</t>
        </is>
      </c>
      <c r="D452" t="n">
        <v>8.8986</v>
      </c>
      <c r="E452" t="n">
        <v>11.24</v>
      </c>
      <c r="F452" t="n">
        <v>7.7</v>
      </c>
      <c r="G452" t="n">
        <v>41.98</v>
      </c>
      <c r="H452" t="n">
        <v>0.49</v>
      </c>
      <c r="I452" t="n">
        <v>11</v>
      </c>
      <c r="J452" t="n">
        <v>300.06</v>
      </c>
      <c r="K452" t="n">
        <v>61.2</v>
      </c>
      <c r="L452" t="n">
        <v>8.25</v>
      </c>
      <c r="M452" t="n">
        <v>9</v>
      </c>
      <c r="N452" t="n">
        <v>85.61</v>
      </c>
      <c r="O452" t="n">
        <v>37241.49</v>
      </c>
      <c r="P452" t="n">
        <v>115.11</v>
      </c>
      <c r="Q452" t="n">
        <v>968.3200000000001</v>
      </c>
      <c r="R452" t="n">
        <v>31.89</v>
      </c>
      <c r="S452" t="n">
        <v>23.91</v>
      </c>
      <c r="T452" t="n">
        <v>3216.31</v>
      </c>
      <c r="U452" t="n">
        <v>0.75</v>
      </c>
      <c r="V452" t="n">
        <v>0.88</v>
      </c>
      <c r="W452" t="n">
        <v>1.1</v>
      </c>
      <c r="X452" t="n">
        <v>0.2</v>
      </c>
      <c r="Y452" t="n">
        <v>1</v>
      </c>
      <c r="Z452" t="n">
        <v>10</v>
      </c>
    </row>
    <row r="453">
      <c r="A453" t="n">
        <v>30</v>
      </c>
      <c r="B453" t="n">
        <v>145</v>
      </c>
      <c r="C453" t="inlineStr">
        <is>
          <t xml:space="preserve">CONCLUIDO	</t>
        </is>
      </c>
      <c r="D453" t="n">
        <v>8.896599999999999</v>
      </c>
      <c r="E453" t="n">
        <v>11.24</v>
      </c>
      <c r="F453" t="n">
        <v>7.7</v>
      </c>
      <c r="G453" t="n">
        <v>41.99</v>
      </c>
      <c r="H453" t="n">
        <v>0.5</v>
      </c>
      <c r="I453" t="n">
        <v>11</v>
      </c>
      <c r="J453" t="n">
        <v>300.59</v>
      </c>
      <c r="K453" t="n">
        <v>61.2</v>
      </c>
      <c r="L453" t="n">
        <v>8.5</v>
      </c>
      <c r="M453" t="n">
        <v>9</v>
      </c>
      <c r="N453" t="n">
        <v>85.89</v>
      </c>
      <c r="O453" t="n">
        <v>37306.42</v>
      </c>
      <c r="P453" t="n">
        <v>114.48</v>
      </c>
      <c r="Q453" t="n">
        <v>968.3200000000001</v>
      </c>
      <c r="R453" t="n">
        <v>32.1</v>
      </c>
      <c r="S453" t="n">
        <v>23.91</v>
      </c>
      <c r="T453" t="n">
        <v>3319.6</v>
      </c>
      <c r="U453" t="n">
        <v>0.74</v>
      </c>
      <c r="V453" t="n">
        <v>0.88</v>
      </c>
      <c r="W453" t="n">
        <v>1.1</v>
      </c>
      <c r="X453" t="n">
        <v>0.2</v>
      </c>
      <c r="Y453" t="n">
        <v>1</v>
      </c>
      <c r="Z453" t="n">
        <v>10</v>
      </c>
    </row>
    <row r="454">
      <c r="A454" t="n">
        <v>31</v>
      </c>
      <c r="B454" t="n">
        <v>145</v>
      </c>
      <c r="C454" t="inlineStr">
        <is>
          <t xml:space="preserve">CONCLUIDO	</t>
        </is>
      </c>
      <c r="D454" t="n">
        <v>8.897500000000001</v>
      </c>
      <c r="E454" t="n">
        <v>11.24</v>
      </c>
      <c r="F454" t="n">
        <v>7.7</v>
      </c>
      <c r="G454" t="n">
        <v>41.98</v>
      </c>
      <c r="H454" t="n">
        <v>0.52</v>
      </c>
      <c r="I454" t="n">
        <v>11</v>
      </c>
      <c r="J454" t="n">
        <v>301.11</v>
      </c>
      <c r="K454" t="n">
        <v>61.2</v>
      </c>
      <c r="L454" t="n">
        <v>8.75</v>
      </c>
      <c r="M454" t="n">
        <v>9</v>
      </c>
      <c r="N454" t="n">
        <v>86.16</v>
      </c>
      <c r="O454" t="n">
        <v>37371.47</v>
      </c>
      <c r="P454" t="n">
        <v>113.94</v>
      </c>
      <c r="Q454" t="n">
        <v>968.3200000000001</v>
      </c>
      <c r="R454" t="n">
        <v>32.01</v>
      </c>
      <c r="S454" t="n">
        <v>23.91</v>
      </c>
      <c r="T454" t="n">
        <v>3275.54</v>
      </c>
      <c r="U454" t="n">
        <v>0.75</v>
      </c>
      <c r="V454" t="n">
        <v>0.88</v>
      </c>
      <c r="W454" t="n">
        <v>1.1</v>
      </c>
      <c r="X454" t="n">
        <v>0.2</v>
      </c>
      <c r="Y454" t="n">
        <v>1</v>
      </c>
      <c r="Z454" t="n">
        <v>10</v>
      </c>
    </row>
    <row r="455">
      <c r="A455" t="n">
        <v>32</v>
      </c>
      <c r="B455" t="n">
        <v>145</v>
      </c>
      <c r="C455" t="inlineStr">
        <is>
          <t xml:space="preserve">CONCLUIDO	</t>
        </is>
      </c>
      <c r="D455" t="n">
        <v>8.961</v>
      </c>
      <c r="E455" t="n">
        <v>11.16</v>
      </c>
      <c r="F455" t="n">
        <v>7.67</v>
      </c>
      <c r="G455" t="n">
        <v>46.03</v>
      </c>
      <c r="H455" t="n">
        <v>0.53</v>
      </c>
      <c r="I455" t="n">
        <v>10</v>
      </c>
      <c r="J455" t="n">
        <v>301.64</v>
      </c>
      <c r="K455" t="n">
        <v>61.2</v>
      </c>
      <c r="L455" t="n">
        <v>9</v>
      </c>
      <c r="M455" t="n">
        <v>8</v>
      </c>
      <c r="N455" t="n">
        <v>86.44</v>
      </c>
      <c r="O455" t="n">
        <v>37436.63</v>
      </c>
      <c r="P455" t="n">
        <v>112.95</v>
      </c>
      <c r="Q455" t="n">
        <v>968.3200000000001</v>
      </c>
      <c r="R455" t="n">
        <v>31.09</v>
      </c>
      <c r="S455" t="n">
        <v>23.91</v>
      </c>
      <c r="T455" t="n">
        <v>2819.68</v>
      </c>
      <c r="U455" t="n">
        <v>0.77</v>
      </c>
      <c r="V455" t="n">
        <v>0.88</v>
      </c>
      <c r="W455" t="n">
        <v>1.1</v>
      </c>
      <c r="X455" t="n">
        <v>0.18</v>
      </c>
      <c r="Y455" t="n">
        <v>1</v>
      </c>
      <c r="Z455" t="n">
        <v>10</v>
      </c>
    </row>
    <row r="456">
      <c r="A456" t="n">
        <v>33</v>
      </c>
      <c r="B456" t="n">
        <v>145</v>
      </c>
      <c r="C456" t="inlineStr">
        <is>
          <t xml:space="preserve">CONCLUIDO	</t>
        </is>
      </c>
      <c r="D456" t="n">
        <v>8.9697</v>
      </c>
      <c r="E456" t="n">
        <v>11.15</v>
      </c>
      <c r="F456" t="n">
        <v>7.66</v>
      </c>
      <c r="G456" t="n">
        <v>45.96</v>
      </c>
      <c r="H456" t="n">
        <v>0.55</v>
      </c>
      <c r="I456" t="n">
        <v>10</v>
      </c>
      <c r="J456" t="n">
        <v>302.17</v>
      </c>
      <c r="K456" t="n">
        <v>61.2</v>
      </c>
      <c r="L456" t="n">
        <v>9.25</v>
      </c>
      <c r="M456" t="n">
        <v>8</v>
      </c>
      <c r="N456" t="n">
        <v>86.72</v>
      </c>
      <c r="O456" t="n">
        <v>37501.91</v>
      </c>
      <c r="P456" t="n">
        <v>111.62</v>
      </c>
      <c r="Q456" t="n">
        <v>968.36</v>
      </c>
      <c r="R456" t="n">
        <v>30.84</v>
      </c>
      <c r="S456" t="n">
        <v>23.91</v>
      </c>
      <c r="T456" t="n">
        <v>2693.82</v>
      </c>
      <c r="U456" t="n">
        <v>0.78</v>
      </c>
      <c r="V456" t="n">
        <v>0.88</v>
      </c>
      <c r="W456" t="n">
        <v>1.09</v>
      </c>
      <c r="X456" t="n">
        <v>0.16</v>
      </c>
      <c r="Y456" t="n">
        <v>1</v>
      </c>
      <c r="Z456" t="n">
        <v>10</v>
      </c>
    </row>
    <row r="457">
      <c r="A457" t="n">
        <v>34</v>
      </c>
      <c r="B457" t="n">
        <v>145</v>
      </c>
      <c r="C457" t="inlineStr">
        <is>
          <t xml:space="preserve">CONCLUIDO	</t>
        </is>
      </c>
      <c r="D457" t="n">
        <v>8.9679</v>
      </c>
      <c r="E457" t="n">
        <v>11.15</v>
      </c>
      <c r="F457" t="n">
        <v>7.66</v>
      </c>
      <c r="G457" t="n">
        <v>45.98</v>
      </c>
      <c r="H457" t="n">
        <v>0.5600000000000001</v>
      </c>
      <c r="I457" t="n">
        <v>10</v>
      </c>
      <c r="J457" t="n">
        <v>302.7</v>
      </c>
      <c r="K457" t="n">
        <v>61.2</v>
      </c>
      <c r="L457" t="n">
        <v>9.5</v>
      </c>
      <c r="M457" t="n">
        <v>8</v>
      </c>
      <c r="N457" t="n">
        <v>87</v>
      </c>
      <c r="O457" t="n">
        <v>37567.32</v>
      </c>
      <c r="P457" t="n">
        <v>110.68</v>
      </c>
      <c r="Q457" t="n">
        <v>968.3200000000001</v>
      </c>
      <c r="R457" t="n">
        <v>30.82</v>
      </c>
      <c r="S457" t="n">
        <v>23.91</v>
      </c>
      <c r="T457" t="n">
        <v>2686.19</v>
      </c>
      <c r="U457" t="n">
        <v>0.78</v>
      </c>
      <c r="V457" t="n">
        <v>0.88</v>
      </c>
      <c r="W457" t="n">
        <v>1.1</v>
      </c>
      <c r="X457" t="n">
        <v>0.17</v>
      </c>
      <c r="Y457" t="n">
        <v>1</v>
      </c>
      <c r="Z457" t="n">
        <v>10</v>
      </c>
    </row>
    <row r="458">
      <c r="A458" t="n">
        <v>35</v>
      </c>
      <c r="B458" t="n">
        <v>145</v>
      </c>
      <c r="C458" t="inlineStr">
        <is>
          <t xml:space="preserve">CONCLUIDO	</t>
        </is>
      </c>
      <c r="D458" t="n">
        <v>9.0128</v>
      </c>
      <c r="E458" t="n">
        <v>11.1</v>
      </c>
      <c r="F458" t="n">
        <v>7.66</v>
      </c>
      <c r="G458" t="n">
        <v>51.07</v>
      </c>
      <c r="H458" t="n">
        <v>0.57</v>
      </c>
      <c r="I458" t="n">
        <v>9</v>
      </c>
      <c r="J458" t="n">
        <v>303.23</v>
      </c>
      <c r="K458" t="n">
        <v>61.2</v>
      </c>
      <c r="L458" t="n">
        <v>9.75</v>
      </c>
      <c r="M458" t="n">
        <v>7</v>
      </c>
      <c r="N458" t="n">
        <v>87.28</v>
      </c>
      <c r="O458" t="n">
        <v>37632.84</v>
      </c>
      <c r="P458" t="n">
        <v>108.58</v>
      </c>
      <c r="Q458" t="n">
        <v>968.3200000000001</v>
      </c>
      <c r="R458" t="n">
        <v>30.81</v>
      </c>
      <c r="S458" t="n">
        <v>23.91</v>
      </c>
      <c r="T458" t="n">
        <v>2684.32</v>
      </c>
      <c r="U458" t="n">
        <v>0.78</v>
      </c>
      <c r="V458" t="n">
        <v>0.88</v>
      </c>
      <c r="W458" t="n">
        <v>1.1</v>
      </c>
      <c r="X458" t="n">
        <v>0.17</v>
      </c>
      <c r="Y458" t="n">
        <v>1</v>
      </c>
      <c r="Z458" t="n">
        <v>10</v>
      </c>
    </row>
    <row r="459">
      <c r="A459" t="n">
        <v>36</v>
      </c>
      <c r="B459" t="n">
        <v>145</v>
      </c>
      <c r="C459" t="inlineStr">
        <is>
          <t xml:space="preserve">CONCLUIDO	</t>
        </is>
      </c>
      <c r="D459" t="n">
        <v>9.018000000000001</v>
      </c>
      <c r="E459" t="n">
        <v>11.09</v>
      </c>
      <c r="F459" t="n">
        <v>7.65</v>
      </c>
      <c r="G459" t="n">
        <v>51.03</v>
      </c>
      <c r="H459" t="n">
        <v>0.59</v>
      </c>
      <c r="I459" t="n">
        <v>9</v>
      </c>
      <c r="J459" t="n">
        <v>303.76</v>
      </c>
      <c r="K459" t="n">
        <v>61.2</v>
      </c>
      <c r="L459" t="n">
        <v>10</v>
      </c>
      <c r="M459" t="n">
        <v>7</v>
      </c>
      <c r="N459" t="n">
        <v>87.56999999999999</v>
      </c>
      <c r="O459" t="n">
        <v>37698.48</v>
      </c>
      <c r="P459" t="n">
        <v>108.64</v>
      </c>
      <c r="Q459" t="n">
        <v>968.3200000000001</v>
      </c>
      <c r="R459" t="n">
        <v>30.74</v>
      </c>
      <c r="S459" t="n">
        <v>23.91</v>
      </c>
      <c r="T459" t="n">
        <v>2653.04</v>
      </c>
      <c r="U459" t="n">
        <v>0.78</v>
      </c>
      <c r="V459" t="n">
        <v>0.88</v>
      </c>
      <c r="W459" t="n">
        <v>1.09</v>
      </c>
      <c r="X459" t="n">
        <v>0.16</v>
      </c>
      <c r="Y459" t="n">
        <v>1</v>
      </c>
      <c r="Z459" t="n">
        <v>10</v>
      </c>
    </row>
    <row r="460">
      <c r="A460" t="n">
        <v>37</v>
      </c>
      <c r="B460" t="n">
        <v>145</v>
      </c>
      <c r="C460" t="inlineStr">
        <is>
          <t xml:space="preserve">CONCLUIDO	</t>
        </is>
      </c>
      <c r="D460" t="n">
        <v>9.0185</v>
      </c>
      <c r="E460" t="n">
        <v>11.09</v>
      </c>
      <c r="F460" t="n">
        <v>7.65</v>
      </c>
      <c r="G460" t="n">
        <v>51.03</v>
      </c>
      <c r="H460" t="n">
        <v>0.6</v>
      </c>
      <c r="I460" t="n">
        <v>9</v>
      </c>
      <c r="J460" t="n">
        <v>304.3</v>
      </c>
      <c r="K460" t="n">
        <v>61.2</v>
      </c>
      <c r="L460" t="n">
        <v>10.25</v>
      </c>
      <c r="M460" t="n">
        <v>7</v>
      </c>
      <c r="N460" t="n">
        <v>87.84999999999999</v>
      </c>
      <c r="O460" t="n">
        <v>37764.25</v>
      </c>
      <c r="P460" t="n">
        <v>108.04</v>
      </c>
      <c r="Q460" t="n">
        <v>968.36</v>
      </c>
      <c r="R460" t="n">
        <v>30.6</v>
      </c>
      <c r="S460" t="n">
        <v>23.91</v>
      </c>
      <c r="T460" t="n">
        <v>2581.15</v>
      </c>
      <c r="U460" t="n">
        <v>0.78</v>
      </c>
      <c r="V460" t="n">
        <v>0.88</v>
      </c>
      <c r="W460" t="n">
        <v>1.09</v>
      </c>
      <c r="X460" t="n">
        <v>0.16</v>
      </c>
      <c r="Y460" t="n">
        <v>1</v>
      </c>
      <c r="Z460" t="n">
        <v>10</v>
      </c>
    </row>
    <row r="461">
      <c r="A461" t="n">
        <v>38</v>
      </c>
      <c r="B461" t="n">
        <v>145</v>
      </c>
      <c r="C461" t="inlineStr">
        <is>
          <t xml:space="preserve">CONCLUIDO	</t>
        </is>
      </c>
      <c r="D461" t="n">
        <v>9.007</v>
      </c>
      <c r="E461" t="n">
        <v>11.1</v>
      </c>
      <c r="F461" t="n">
        <v>7.67</v>
      </c>
      <c r="G461" t="n">
        <v>51.12</v>
      </c>
      <c r="H461" t="n">
        <v>0.61</v>
      </c>
      <c r="I461" t="n">
        <v>9</v>
      </c>
      <c r="J461" t="n">
        <v>304.83</v>
      </c>
      <c r="K461" t="n">
        <v>61.2</v>
      </c>
      <c r="L461" t="n">
        <v>10.5</v>
      </c>
      <c r="M461" t="n">
        <v>5</v>
      </c>
      <c r="N461" t="n">
        <v>88.13</v>
      </c>
      <c r="O461" t="n">
        <v>37830.13</v>
      </c>
      <c r="P461" t="n">
        <v>107.52</v>
      </c>
      <c r="Q461" t="n">
        <v>968.36</v>
      </c>
      <c r="R461" t="n">
        <v>30.87</v>
      </c>
      <c r="S461" t="n">
        <v>23.91</v>
      </c>
      <c r="T461" t="n">
        <v>2714.19</v>
      </c>
      <c r="U461" t="n">
        <v>0.77</v>
      </c>
      <c r="V461" t="n">
        <v>0.88</v>
      </c>
      <c r="W461" t="n">
        <v>1.1</v>
      </c>
      <c r="X461" t="n">
        <v>0.17</v>
      </c>
      <c r="Y461" t="n">
        <v>1</v>
      </c>
      <c r="Z461" t="n">
        <v>10</v>
      </c>
    </row>
    <row r="462">
      <c r="A462" t="n">
        <v>39</v>
      </c>
      <c r="B462" t="n">
        <v>145</v>
      </c>
      <c r="C462" t="inlineStr">
        <is>
          <t xml:space="preserve">CONCLUIDO	</t>
        </is>
      </c>
      <c r="D462" t="n">
        <v>9.008599999999999</v>
      </c>
      <c r="E462" t="n">
        <v>11.1</v>
      </c>
      <c r="F462" t="n">
        <v>7.67</v>
      </c>
      <c r="G462" t="n">
        <v>51.11</v>
      </c>
      <c r="H462" t="n">
        <v>0.63</v>
      </c>
      <c r="I462" t="n">
        <v>9</v>
      </c>
      <c r="J462" t="n">
        <v>305.37</v>
      </c>
      <c r="K462" t="n">
        <v>61.2</v>
      </c>
      <c r="L462" t="n">
        <v>10.75</v>
      </c>
      <c r="M462" t="n">
        <v>4</v>
      </c>
      <c r="N462" t="n">
        <v>88.42</v>
      </c>
      <c r="O462" t="n">
        <v>37896.14</v>
      </c>
      <c r="P462" t="n">
        <v>106.51</v>
      </c>
      <c r="Q462" t="n">
        <v>968.33</v>
      </c>
      <c r="R462" t="n">
        <v>30.77</v>
      </c>
      <c r="S462" t="n">
        <v>23.91</v>
      </c>
      <c r="T462" t="n">
        <v>2663.45</v>
      </c>
      <c r="U462" t="n">
        <v>0.78</v>
      </c>
      <c r="V462" t="n">
        <v>0.88</v>
      </c>
      <c r="W462" t="n">
        <v>1.1</v>
      </c>
      <c r="X462" t="n">
        <v>0.17</v>
      </c>
      <c r="Y462" t="n">
        <v>1</v>
      </c>
      <c r="Z462" t="n">
        <v>10</v>
      </c>
    </row>
    <row r="463">
      <c r="A463" t="n">
        <v>40</v>
      </c>
      <c r="B463" t="n">
        <v>145</v>
      </c>
      <c r="C463" t="inlineStr">
        <is>
          <t xml:space="preserve">CONCLUIDO	</t>
        </is>
      </c>
      <c r="D463" t="n">
        <v>9.077199999999999</v>
      </c>
      <c r="E463" t="n">
        <v>11.02</v>
      </c>
      <c r="F463" t="n">
        <v>7.64</v>
      </c>
      <c r="G463" t="n">
        <v>57.27</v>
      </c>
      <c r="H463" t="n">
        <v>0.64</v>
      </c>
      <c r="I463" t="n">
        <v>8</v>
      </c>
      <c r="J463" t="n">
        <v>305.9</v>
      </c>
      <c r="K463" t="n">
        <v>61.2</v>
      </c>
      <c r="L463" t="n">
        <v>11</v>
      </c>
      <c r="M463" t="n">
        <v>3</v>
      </c>
      <c r="N463" t="n">
        <v>88.7</v>
      </c>
      <c r="O463" t="n">
        <v>37962.28</v>
      </c>
      <c r="P463" t="n">
        <v>104.87</v>
      </c>
      <c r="Q463" t="n">
        <v>968.3200000000001</v>
      </c>
      <c r="R463" t="n">
        <v>29.88</v>
      </c>
      <c r="S463" t="n">
        <v>23.91</v>
      </c>
      <c r="T463" t="n">
        <v>2226.32</v>
      </c>
      <c r="U463" t="n">
        <v>0.8</v>
      </c>
      <c r="V463" t="n">
        <v>0.89</v>
      </c>
      <c r="W463" t="n">
        <v>1.1</v>
      </c>
      <c r="X463" t="n">
        <v>0.14</v>
      </c>
      <c r="Y463" t="n">
        <v>1</v>
      </c>
      <c r="Z463" t="n">
        <v>10</v>
      </c>
    </row>
    <row r="464">
      <c r="A464" t="n">
        <v>41</v>
      </c>
      <c r="B464" t="n">
        <v>145</v>
      </c>
      <c r="C464" t="inlineStr">
        <is>
          <t xml:space="preserve">CONCLUIDO	</t>
        </is>
      </c>
      <c r="D464" t="n">
        <v>9.0762</v>
      </c>
      <c r="E464" t="n">
        <v>11.02</v>
      </c>
      <c r="F464" t="n">
        <v>7.64</v>
      </c>
      <c r="G464" t="n">
        <v>57.28</v>
      </c>
      <c r="H464" t="n">
        <v>0.65</v>
      </c>
      <c r="I464" t="n">
        <v>8</v>
      </c>
      <c r="J464" t="n">
        <v>306.44</v>
      </c>
      <c r="K464" t="n">
        <v>61.2</v>
      </c>
      <c r="L464" t="n">
        <v>11.25</v>
      </c>
      <c r="M464" t="n">
        <v>1</v>
      </c>
      <c r="N464" t="n">
        <v>88.98999999999999</v>
      </c>
      <c r="O464" t="n">
        <v>38028.53</v>
      </c>
      <c r="P464" t="n">
        <v>104.68</v>
      </c>
      <c r="Q464" t="n">
        <v>968.41</v>
      </c>
      <c r="R464" t="n">
        <v>29.92</v>
      </c>
      <c r="S464" t="n">
        <v>23.91</v>
      </c>
      <c r="T464" t="n">
        <v>2244.4</v>
      </c>
      <c r="U464" t="n">
        <v>0.8</v>
      </c>
      <c r="V464" t="n">
        <v>0.89</v>
      </c>
      <c r="W464" t="n">
        <v>1.1</v>
      </c>
      <c r="X464" t="n">
        <v>0.14</v>
      </c>
      <c r="Y464" t="n">
        <v>1</v>
      </c>
      <c r="Z464" t="n">
        <v>10</v>
      </c>
    </row>
    <row r="465">
      <c r="A465" t="n">
        <v>42</v>
      </c>
      <c r="B465" t="n">
        <v>145</v>
      </c>
      <c r="C465" t="inlineStr">
        <is>
          <t xml:space="preserve">CONCLUIDO	</t>
        </is>
      </c>
      <c r="D465" t="n">
        <v>9.076499999999999</v>
      </c>
      <c r="E465" t="n">
        <v>11.02</v>
      </c>
      <c r="F465" t="n">
        <v>7.64</v>
      </c>
      <c r="G465" t="n">
        <v>57.28</v>
      </c>
      <c r="H465" t="n">
        <v>0.67</v>
      </c>
      <c r="I465" t="n">
        <v>8</v>
      </c>
      <c r="J465" t="n">
        <v>306.98</v>
      </c>
      <c r="K465" t="n">
        <v>61.2</v>
      </c>
      <c r="L465" t="n">
        <v>11.5</v>
      </c>
      <c r="M465" t="n">
        <v>1</v>
      </c>
      <c r="N465" t="n">
        <v>89.28</v>
      </c>
      <c r="O465" t="n">
        <v>38094.91</v>
      </c>
      <c r="P465" t="n">
        <v>104.92</v>
      </c>
      <c r="Q465" t="n">
        <v>968.37</v>
      </c>
      <c r="R465" t="n">
        <v>29.94</v>
      </c>
      <c r="S465" t="n">
        <v>23.91</v>
      </c>
      <c r="T465" t="n">
        <v>2257.92</v>
      </c>
      <c r="U465" t="n">
        <v>0.8</v>
      </c>
      <c r="V465" t="n">
        <v>0.89</v>
      </c>
      <c r="W465" t="n">
        <v>1.1</v>
      </c>
      <c r="X465" t="n">
        <v>0.14</v>
      </c>
      <c r="Y465" t="n">
        <v>1</v>
      </c>
      <c r="Z465" t="n">
        <v>10</v>
      </c>
    </row>
    <row r="466">
      <c r="A466" t="n">
        <v>43</v>
      </c>
      <c r="B466" t="n">
        <v>145</v>
      </c>
      <c r="C466" t="inlineStr">
        <is>
          <t xml:space="preserve">CONCLUIDO	</t>
        </is>
      </c>
      <c r="D466" t="n">
        <v>9.071199999999999</v>
      </c>
      <c r="E466" t="n">
        <v>11.02</v>
      </c>
      <c r="F466" t="n">
        <v>7.64</v>
      </c>
      <c r="G466" t="n">
        <v>57.33</v>
      </c>
      <c r="H466" t="n">
        <v>0.68</v>
      </c>
      <c r="I466" t="n">
        <v>8</v>
      </c>
      <c r="J466" t="n">
        <v>307.52</v>
      </c>
      <c r="K466" t="n">
        <v>61.2</v>
      </c>
      <c r="L466" t="n">
        <v>11.75</v>
      </c>
      <c r="M466" t="n">
        <v>0</v>
      </c>
      <c r="N466" t="n">
        <v>89.56999999999999</v>
      </c>
      <c r="O466" t="n">
        <v>38161.42</v>
      </c>
      <c r="P466" t="n">
        <v>105.62</v>
      </c>
      <c r="Q466" t="n">
        <v>968.3200000000001</v>
      </c>
      <c r="R466" t="n">
        <v>29.94</v>
      </c>
      <c r="S466" t="n">
        <v>23.91</v>
      </c>
      <c r="T466" t="n">
        <v>2256.2</v>
      </c>
      <c r="U466" t="n">
        <v>0.8</v>
      </c>
      <c r="V466" t="n">
        <v>0.88</v>
      </c>
      <c r="W466" t="n">
        <v>1.1</v>
      </c>
      <c r="X466" t="n">
        <v>0.15</v>
      </c>
      <c r="Y466" t="n">
        <v>1</v>
      </c>
      <c r="Z466" t="n">
        <v>10</v>
      </c>
    </row>
    <row r="467">
      <c r="A467" t="n">
        <v>0</v>
      </c>
      <c r="B467" t="n">
        <v>65</v>
      </c>
      <c r="C467" t="inlineStr">
        <is>
          <t xml:space="preserve">CONCLUIDO	</t>
        </is>
      </c>
      <c r="D467" t="n">
        <v>7.7991</v>
      </c>
      <c r="E467" t="n">
        <v>12.82</v>
      </c>
      <c r="F467" t="n">
        <v>8.82</v>
      </c>
      <c r="G467" t="n">
        <v>7.9</v>
      </c>
      <c r="H467" t="n">
        <v>0.13</v>
      </c>
      <c r="I467" t="n">
        <v>67</v>
      </c>
      <c r="J467" t="n">
        <v>133.21</v>
      </c>
      <c r="K467" t="n">
        <v>46.47</v>
      </c>
      <c r="L467" t="n">
        <v>1</v>
      </c>
      <c r="M467" t="n">
        <v>65</v>
      </c>
      <c r="N467" t="n">
        <v>20.75</v>
      </c>
      <c r="O467" t="n">
        <v>16663.42</v>
      </c>
      <c r="P467" t="n">
        <v>91.69</v>
      </c>
      <c r="Q467" t="n">
        <v>968.54</v>
      </c>
      <c r="R467" t="n">
        <v>66.84</v>
      </c>
      <c r="S467" t="n">
        <v>23.91</v>
      </c>
      <c r="T467" t="n">
        <v>20408.57</v>
      </c>
      <c r="U467" t="n">
        <v>0.36</v>
      </c>
      <c r="V467" t="n">
        <v>0.77</v>
      </c>
      <c r="W467" t="n">
        <v>1.19</v>
      </c>
      <c r="X467" t="n">
        <v>1.32</v>
      </c>
      <c r="Y467" t="n">
        <v>1</v>
      </c>
      <c r="Z467" t="n">
        <v>10</v>
      </c>
    </row>
    <row r="468">
      <c r="A468" t="n">
        <v>1</v>
      </c>
      <c r="B468" t="n">
        <v>65</v>
      </c>
      <c r="C468" t="inlineStr">
        <is>
          <t xml:space="preserve">CONCLUIDO	</t>
        </is>
      </c>
      <c r="D468" t="n">
        <v>8.2789</v>
      </c>
      <c r="E468" t="n">
        <v>12.08</v>
      </c>
      <c r="F468" t="n">
        <v>8.51</v>
      </c>
      <c r="G468" t="n">
        <v>10.01</v>
      </c>
      <c r="H468" t="n">
        <v>0.17</v>
      </c>
      <c r="I468" t="n">
        <v>51</v>
      </c>
      <c r="J468" t="n">
        <v>133.55</v>
      </c>
      <c r="K468" t="n">
        <v>46.47</v>
      </c>
      <c r="L468" t="n">
        <v>1.25</v>
      </c>
      <c r="M468" t="n">
        <v>49</v>
      </c>
      <c r="N468" t="n">
        <v>20.83</v>
      </c>
      <c r="O468" t="n">
        <v>16704.7</v>
      </c>
      <c r="P468" t="n">
        <v>86.55</v>
      </c>
      <c r="Q468" t="n">
        <v>968.5</v>
      </c>
      <c r="R468" t="n">
        <v>57.23</v>
      </c>
      <c r="S468" t="n">
        <v>23.91</v>
      </c>
      <c r="T468" t="n">
        <v>15684.61</v>
      </c>
      <c r="U468" t="n">
        <v>0.42</v>
      </c>
      <c r="V468" t="n">
        <v>0.79</v>
      </c>
      <c r="W468" t="n">
        <v>1.16</v>
      </c>
      <c r="X468" t="n">
        <v>1.01</v>
      </c>
      <c r="Y468" t="n">
        <v>1</v>
      </c>
      <c r="Z468" t="n">
        <v>10</v>
      </c>
    </row>
    <row r="469">
      <c r="A469" t="n">
        <v>2</v>
      </c>
      <c r="B469" t="n">
        <v>65</v>
      </c>
      <c r="C469" t="inlineStr">
        <is>
          <t xml:space="preserve">CONCLUIDO	</t>
        </is>
      </c>
      <c r="D469" t="n">
        <v>8.628500000000001</v>
      </c>
      <c r="E469" t="n">
        <v>11.59</v>
      </c>
      <c r="F469" t="n">
        <v>8.289999999999999</v>
      </c>
      <c r="G469" t="n">
        <v>12.14</v>
      </c>
      <c r="H469" t="n">
        <v>0.2</v>
      </c>
      <c r="I469" t="n">
        <v>41</v>
      </c>
      <c r="J469" t="n">
        <v>133.88</v>
      </c>
      <c r="K469" t="n">
        <v>46.47</v>
      </c>
      <c r="L469" t="n">
        <v>1.5</v>
      </c>
      <c r="M469" t="n">
        <v>39</v>
      </c>
      <c r="N469" t="n">
        <v>20.91</v>
      </c>
      <c r="O469" t="n">
        <v>16746.01</v>
      </c>
      <c r="P469" t="n">
        <v>82.65000000000001</v>
      </c>
      <c r="Q469" t="n">
        <v>968.4299999999999</v>
      </c>
      <c r="R469" t="n">
        <v>50.66</v>
      </c>
      <c r="S469" t="n">
        <v>23.91</v>
      </c>
      <c r="T469" t="n">
        <v>12452.6</v>
      </c>
      <c r="U469" t="n">
        <v>0.47</v>
      </c>
      <c r="V469" t="n">
        <v>0.82</v>
      </c>
      <c r="W469" t="n">
        <v>1.14</v>
      </c>
      <c r="X469" t="n">
        <v>0.8</v>
      </c>
      <c r="Y469" t="n">
        <v>1</v>
      </c>
      <c r="Z469" t="n">
        <v>10</v>
      </c>
    </row>
    <row r="470">
      <c r="A470" t="n">
        <v>3</v>
      </c>
      <c r="B470" t="n">
        <v>65</v>
      </c>
      <c r="C470" t="inlineStr">
        <is>
          <t xml:space="preserve">CONCLUIDO	</t>
        </is>
      </c>
      <c r="D470" t="n">
        <v>8.885199999999999</v>
      </c>
      <c r="E470" t="n">
        <v>11.25</v>
      </c>
      <c r="F470" t="n">
        <v>8.15</v>
      </c>
      <c r="G470" t="n">
        <v>14.38</v>
      </c>
      <c r="H470" t="n">
        <v>0.23</v>
      </c>
      <c r="I470" t="n">
        <v>34</v>
      </c>
      <c r="J470" t="n">
        <v>134.22</v>
      </c>
      <c r="K470" t="n">
        <v>46.47</v>
      </c>
      <c r="L470" t="n">
        <v>1.75</v>
      </c>
      <c r="M470" t="n">
        <v>32</v>
      </c>
      <c r="N470" t="n">
        <v>21</v>
      </c>
      <c r="O470" t="n">
        <v>16787.35</v>
      </c>
      <c r="P470" t="n">
        <v>79.14</v>
      </c>
      <c r="Q470" t="n">
        <v>968.55</v>
      </c>
      <c r="R470" t="n">
        <v>45.81</v>
      </c>
      <c r="S470" t="n">
        <v>23.91</v>
      </c>
      <c r="T470" t="n">
        <v>10062.21</v>
      </c>
      <c r="U470" t="n">
        <v>0.52</v>
      </c>
      <c r="V470" t="n">
        <v>0.83</v>
      </c>
      <c r="W470" t="n">
        <v>1.14</v>
      </c>
      <c r="X470" t="n">
        <v>0.65</v>
      </c>
      <c r="Y470" t="n">
        <v>1</v>
      </c>
      <c r="Z470" t="n">
        <v>10</v>
      </c>
    </row>
    <row r="471">
      <c r="A471" t="n">
        <v>4</v>
      </c>
      <c r="B471" t="n">
        <v>65</v>
      </c>
      <c r="C471" t="inlineStr">
        <is>
          <t xml:space="preserve">CONCLUIDO	</t>
        </is>
      </c>
      <c r="D471" t="n">
        <v>9.072100000000001</v>
      </c>
      <c r="E471" t="n">
        <v>11.02</v>
      </c>
      <c r="F471" t="n">
        <v>8.050000000000001</v>
      </c>
      <c r="G471" t="n">
        <v>16.66</v>
      </c>
      <c r="H471" t="n">
        <v>0.26</v>
      </c>
      <c r="I471" t="n">
        <v>29</v>
      </c>
      <c r="J471" t="n">
        <v>134.55</v>
      </c>
      <c r="K471" t="n">
        <v>46.47</v>
      </c>
      <c r="L471" t="n">
        <v>2</v>
      </c>
      <c r="M471" t="n">
        <v>27</v>
      </c>
      <c r="N471" t="n">
        <v>21.09</v>
      </c>
      <c r="O471" t="n">
        <v>16828.84</v>
      </c>
      <c r="P471" t="n">
        <v>76.54000000000001</v>
      </c>
      <c r="Q471" t="n">
        <v>968.3200000000001</v>
      </c>
      <c r="R471" t="n">
        <v>43.13</v>
      </c>
      <c r="S471" t="n">
        <v>23.91</v>
      </c>
      <c r="T471" t="n">
        <v>8744.91</v>
      </c>
      <c r="U471" t="n">
        <v>0.55</v>
      </c>
      <c r="V471" t="n">
        <v>0.84</v>
      </c>
      <c r="W471" t="n">
        <v>1.12</v>
      </c>
      <c r="X471" t="n">
        <v>0.5600000000000001</v>
      </c>
      <c r="Y471" t="n">
        <v>1</v>
      </c>
      <c r="Z471" t="n">
        <v>10</v>
      </c>
    </row>
    <row r="472">
      <c r="A472" t="n">
        <v>5</v>
      </c>
      <c r="B472" t="n">
        <v>65</v>
      </c>
      <c r="C472" t="inlineStr">
        <is>
          <t xml:space="preserve">CONCLUIDO	</t>
        </is>
      </c>
      <c r="D472" t="n">
        <v>9.2279</v>
      </c>
      <c r="E472" t="n">
        <v>10.84</v>
      </c>
      <c r="F472" t="n">
        <v>7.98</v>
      </c>
      <c r="G472" t="n">
        <v>19.14</v>
      </c>
      <c r="H472" t="n">
        <v>0.29</v>
      </c>
      <c r="I472" t="n">
        <v>25</v>
      </c>
      <c r="J472" t="n">
        <v>134.89</v>
      </c>
      <c r="K472" t="n">
        <v>46.47</v>
      </c>
      <c r="L472" t="n">
        <v>2.25</v>
      </c>
      <c r="M472" t="n">
        <v>23</v>
      </c>
      <c r="N472" t="n">
        <v>21.17</v>
      </c>
      <c r="O472" t="n">
        <v>16870.25</v>
      </c>
      <c r="P472" t="n">
        <v>74.14</v>
      </c>
      <c r="Q472" t="n">
        <v>968.38</v>
      </c>
      <c r="R472" t="n">
        <v>40.52</v>
      </c>
      <c r="S472" t="n">
        <v>23.91</v>
      </c>
      <c r="T472" t="n">
        <v>7462.58</v>
      </c>
      <c r="U472" t="n">
        <v>0.59</v>
      </c>
      <c r="V472" t="n">
        <v>0.85</v>
      </c>
      <c r="W472" t="n">
        <v>1.12</v>
      </c>
      <c r="X472" t="n">
        <v>0.48</v>
      </c>
      <c r="Y472" t="n">
        <v>1</v>
      </c>
      <c r="Z472" t="n">
        <v>10</v>
      </c>
    </row>
    <row r="473">
      <c r="A473" t="n">
        <v>6</v>
      </c>
      <c r="B473" t="n">
        <v>65</v>
      </c>
      <c r="C473" t="inlineStr">
        <is>
          <t xml:space="preserve">CONCLUIDO	</t>
        </is>
      </c>
      <c r="D473" t="n">
        <v>9.3392</v>
      </c>
      <c r="E473" t="n">
        <v>10.71</v>
      </c>
      <c r="F473" t="n">
        <v>7.93</v>
      </c>
      <c r="G473" t="n">
        <v>21.62</v>
      </c>
      <c r="H473" t="n">
        <v>0.33</v>
      </c>
      <c r="I473" t="n">
        <v>22</v>
      </c>
      <c r="J473" t="n">
        <v>135.22</v>
      </c>
      <c r="K473" t="n">
        <v>46.47</v>
      </c>
      <c r="L473" t="n">
        <v>2.5</v>
      </c>
      <c r="M473" t="n">
        <v>20</v>
      </c>
      <c r="N473" t="n">
        <v>21.26</v>
      </c>
      <c r="O473" t="n">
        <v>16911.68</v>
      </c>
      <c r="P473" t="n">
        <v>71.31</v>
      </c>
      <c r="Q473" t="n">
        <v>968.36</v>
      </c>
      <c r="R473" t="n">
        <v>38.99</v>
      </c>
      <c r="S473" t="n">
        <v>23.91</v>
      </c>
      <c r="T473" t="n">
        <v>6709.91</v>
      </c>
      <c r="U473" t="n">
        <v>0.61</v>
      </c>
      <c r="V473" t="n">
        <v>0.85</v>
      </c>
      <c r="W473" t="n">
        <v>1.12</v>
      </c>
      <c r="X473" t="n">
        <v>0.43</v>
      </c>
      <c r="Y473" t="n">
        <v>1</v>
      </c>
      <c r="Z473" t="n">
        <v>10</v>
      </c>
    </row>
    <row r="474">
      <c r="A474" t="n">
        <v>7</v>
      </c>
      <c r="B474" t="n">
        <v>65</v>
      </c>
      <c r="C474" t="inlineStr">
        <is>
          <t xml:space="preserve">CONCLUIDO	</t>
        </is>
      </c>
      <c r="D474" t="n">
        <v>9.476699999999999</v>
      </c>
      <c r="E474" t="n">
        <v>10.55</v>
      </c>
      <c r="F474" t="n">
        <v>7.85</v>
      </c>
      <c r="G474" t="n">
        <v>24.8</v>
      </c>
      <c r="H474" t="n">
        <v>0.36</v>
      </c>
      <c r="I474" t="n">
        <v>19</v>
      </c>
      <c r="J474" t="n">
        <v>135.56</v>
      </c>
      <c r="K474" t="n">
        <v>46.47</v>
      </c>
      <c r="L474" t="n">
        <v>2.75</v>
      </c>
      <c r="M474" t="n">
        <v>15</v>
      </c>
      <c r="N474" t="n">
        <v>21.34</v>
      </c>
      <c r="O474" t="n">
        <v>16953.14</v>
      </c>
      <c r="P474" t="n">
        <v>68.27</v>
      </c>
      <c r="Q474" t="n">
        <v>968.4</v>
      </c>
      <c r="R474" t="n">
        <v>36.62</v>
      </c>
      <c r="S474" t="n">
        <v>23.91</v>
      </c>
      <c r="T474" t="n">
        <v>5540.96</v>
      </c>
      <c r="U474" t="n">
        <v>0.65</v>
      </c>
      <c r="V474" t="n">
        <v>0.86</v>
      </c>
      <c r="W474" t="n">
        <v>1.12</v>
      </c>
      <c r="X474" t="n">
        <v>0.36</v>
      </c>
      <c r="Y474" t="n">
        <v>1</v>
      </c>
      <c r="Z474" t="n">
        <v>10</v>
      </c>
    </row>
    <row r="475">
      <c r="A475" t="n">
        <v>8</v>
      </c>
      <c r="B475" t="n">
        <v>65</v>
      </c>
      <c r="C475" t="inlineStr">
        <is>
          <t xml:space="preserve">CONCLUIDO	</t>
        </is>
      </c>
      <c r="D475" t="n">
        <v>9.5595</v>
      </c>
      <c r="E475" t="n">
        <v>10.46</v>
      </c>
      <c r="F475" t="n">
        <v>7.82</v>
      </c>
      <c r="G475" t="n">
        <v>27.59</v>
      </c>
      <c r="H475" t="n">
        <v>0.39</v>
      </c>
      <c r="I475" t="n">
        <v>17</v>
      </c>
      <c r="J475" t="n">
        <v>135.9</v>
      </c>
      <c r="K475" t="n">
        <v>46.47</v>
      </c>
      <c r="L475" t="n">
        <v>3</v>
      </c>
      <c r="M475" t="n">
        <v>9</v>
      </c>
      <c r="N475" t="n">
        <v>21.43</v>
      </c>
      <c r="O475" t="n">
        <v>16994.64</v>
      </c>
      <c r="P475" t="n">
        <v>65.5</v>
      </c>
      <c r="Q475" t="n">
        <v>968.34</v>
      </c>
      <c r="R475" t="n">
        <v>35.57</v>
      </c>
      <c r="S475" t="n">
        <v>23.91</v>
      </c>
      <c r="T475" t="n">
        <v>5026.73</v>
      </c>
      <c r="U475" t="n">
        <v>0.67</v>
      </c>
      <c r="V475" t="n">
        <v>0.87</v>
      </c>
      <c r="W475" t="n">
        <v>1.11</v>
      </c>
      <c r="X475" t="n">
        <v>0.32</v>
      </c>
      <c r="Y475" t="n">
        <v>1</v>
      </c>
      <c r="Z475" t="n">
        <v>10</v>
      </c>
    </row>
    <row r="476">
      <c r="A476" t="n">
        <v>9</v>
      </c>
      <c r="B476" t="n">
        <v>65</v>
      </c>
      <c r="C476" t="inlineStr">
        <is>
          <t xml:space="preserve">CONCLUIDO	</t>
        </is>
      </c>
      <c r="D476" t="n">
        <v>9.5481</v>
      </c>
      <c r="E476" t="n">
        <v>10.47</v>
      </c>
      <c r="F476" t="n">
        <v>7.83</v>
      </c>
      <c r="G476" t="n">
        <v>27.64</v>
      </c>
      <c r="H476" t="n">
        <v>0.42</v>
      </c>
      <c r="I476" t="n">
        <v>17</v>
      </c>
      <c r="J476" t="n">
        <v>136.23</v>
      </c>
      <c r="K476" t="n">
        <v>46.47</v>
      </c>
      <c r="L476" t="n">
        <v>3.25</v>
      </c>
      <c r="M476" t="n">
        <v>3</v>
      </c>
      <c r="N476" t="n">
        <v>21.52</v>
      </c>
      <c r="O476" t="n">
        <v>17036.16</v>
      </c>
      <c r="P476" t="n">
        <v>65.11</v>
      </c>
      <c r="Q476" t="n">
        <v>968.3200000000001</v>
      </c>
      <c r="R476" t="n">
        <v>35.58</v>
      </c>
      <c r="S476" t="n">
        <v>23.91</v>
      </c>
      <c r="T476" t="n">
        <v>5032.76</v>
      </c>
      <c r="U476" t="n">
        <v>0.67</v>
      </c>
      <c r="V476" t="n">
        <v>0.86</v>
      </c>
      <c r="W476" t="n">
        <v>1.12</v>
      </c>
      <c r="X476" t="n">
        <v>0.33</v>
      </c>
      <c r="Y476" t="n">
        <v>1</v>
      </c>
      <c r="Z476" t="n">
        <v>10</v>
      </c>
    </row>
    <row r="477">
      <c r="A477" t="n">
        <v>10</v>
      </c>
      <c r="B477" t="n">
        <v>65</v>
      </c>
      <c r="C477" t="inlineStr">
        <is>
          <t xml:space="preserve">CONCLUIDO	</t>
        </is>
      </c>
      <c r="D477" t="n">
        <v>9.5954</v>
      </c>
      <c r="E477" t="n">
        <v>10.42</v>
      </c>
      <c r="F477" t="n">
        <v>7.81</v>
      </c>
      <c r="G477" t="n">
        <v>29.27</v>
      </c>
      <c r="H477" t="n">
        <v>0.45</v>
      </c>
      <c r="I477" t="n">
        <v>16</v>
      </c>
      <c r="J477" t="n">
        <v>136.57</v>
      </c>
      <c r="K477" t="n">
        <v>46.47</v>
      </c>
      <c r="L477" t="n">
        <v>3.5</v>
      </c>
      <c r="M477" t="n">
        <v>1</v>
      </c>
      <c r="N477" t="n">
        <v>21.6</v>
      </c>
      <c r="O477" t="n">
        <v>17077.72</v>
      </c>
      <c r="P477" t="n">
        <v>64.45</v>
      </c>
      <c r="Q477" t="n">
        <v>968.38</v>
      </c>
      <c r="R477" t="n">
        <v>34.85</v>
      </c>
      <c r="S477" t="n">
        <v>23.91</v>
      </c>
      <c r="T477" t="n">
        <v>4668.69</v>
      </c>
      <c r="U477" t="n">
        <v>0.6899999999999999</v>
      </c>
      <c r="V477" t="n">
        <v>0.87</v>
      </c>
      <c r="W477" t="n">
        <v>1.12</v>
      </c>
      <c r="X477" t="n">
        <v>0.31</v>
      </c>
      <c r="Y477" t="n">
        <v>1</v>
      </c>
      <c r="Z477" t="n">
        <v>10</v>
      </c>
    </row>
    <row r="478">
      <c r="A478" t="n">
        <v>11</v>
      </c>
      <c r="B478" t="n">
        <v>65</v>
      </c>
      <c r="C478" t="inlineStr">
        <is>
          <t xml:space="preserve">CONCLUIDO	</t>
        </is>
      </c>
      <c r="D478" t="n">
        <v>9.5944</v>
      </c>
      <c r="E478" t="n">
        <v>10.42</v>
      </c>
      <c r="F478" t="n">
        <v>7.81</v>
      </c>
      <c r="G478" t="n">
        <v>29.28</v>
      </c>
      <c r="H478" t="n">
        <v>0.48</v>
      </c>
      <c r="I478" t="n">
        <v>16</v>
      </c>
      <c r="J478" t="n">
        <v>136.91</v>
      </c>
      <c r="K478" t="n">
        <v>46.47</v>
      </c>
      <c r="L478" t="n">
        <v>3.75</v>
      </c>
      <c r="M478" t="n">
        <v>0</v>
      </c>
      <c r="N478" t="n">
        <v>21.69</v>
      </c>
      <c r="O478" t="n">
        <v>17119.3</v>
      </c>
      <c r="P478" t="n">
        <v>64.61</v>
      </c>
      <c r="Q478" t="n">
        <v>968.38</v>
      </c>
      <c r="R478" t="n">
        <v>34.86</v>
      </c>
      <c r="S478" t="n">
        <v>23.91</v>
      </c>
      <c r="T478" t="n">
        <v>4676.84</v>
      </c>
      <c r="U478" t="n">
        <v>0.6899999999999999</v>
      </c>
      <c r="V478" t="n">
        <v>0.87</v>
      </c>
      <c r="W478" t="n">
        <v>1.12</v>
      </c>
      <c r="X478" t="n">
        <v>0.31</v>
      </c>
      <c r="Y478" t="n">
        <v>1</v>
      </c>
      <c r="Z478" t="n">
        <v>10</v>
      </c>
    </row>
    <row r="479">
      <c r="A479" t="n">
        <v>0</v>
      </c>
      <c r="B479" t="n">
        <v>130</v>
      </c>
      <c r="C479" t="inlineStr">
        <is>
          <t xml:space="preserve">CONCLUIDO	</t>
        </is>
      </c>
      <c r="D479" t="n">
        <v>5.454</v>
      </c>
      <c r="E479" t="n">
        <v>18.34</v>
      </c>
      <c r="F479" t="n">
        <v>9.859999999999999</v>
      </c>
      <c r="G479" t="n">
        <v>5.1</v>
      </c>
      <c r="H479" t="n">
        <v>0.07000000000000001</v>
      </c>
      <c r="I479" t="n">
        <v>116</v>
      </c>
      <c r="J479" t="n">
        <v>252.85</v>
      </c>
      <c r="K479" t="n">
        <v>59.19</v>
      </c>
      <c r="L479" t="n">
        <v>1</v>
      </c>
      <c r="M479" t="n">
        <v>114</v>
      </c>
      <c r="N479" t="n">
        <v>62.65</v>
      </c>
      <c r="O479" t="n">
        <v>31418.63</v>
      </c>
      <c r="P479" t="n">
        <v>160.26</v>
      </c>
      <c r="Q479" t="n">
        <v>968.97</v>
      </c>
      <c r="R479" t="n">
        <v>99.34</v>
      </c>
      <c r="S479" t="n">
        <v>23.91</v>
      </c>
      <c r="T479" t="n">
        <v>36415.86</v>
      </c>
      <c r="U479" t="n">
        <v>0.24</v>
      </c>
      <c r="V479" t="n">
        <v>0.6899999999999999</v>
      </c>
      <c r="W479" t="n">
        <v>1.27</v>
      </c>
      <c r="X479" t="n">
        <v>2.36</v>
      </c>
      <c r="Y479" t="n">
        <v>1</v>
      </c>
      <c r="Z479" t="n">
        <v>10</v>
      </c>
    </row>
    <row r="480">
      <c r="A480" t="n">
        <v>1</v>
      </c>
      <c r="B480" t="n">
        <v>130</v>
      </c>
      <c r="C480" t="inlineStr">
        <is>
          <t xml:space="preserve">CONCLUIDO	</t>
        </is>
      </c>
      <c r="D480" t="n">
        <v>6.133</v>
      </c>
      <c r="E480" t="n">
        <v>16.31</v>
      </c>
      <c r="F480" t="n">
        <v>9.25</v>
      </c>
      <c r="G480" t="n">
        <v>6.38</v>
      </c>
      <c r="H480" t="n">
        <v>0.09</v>
      </c>
      <c r="I480" t="n">
        <v>87</v>
      </c>
      <c r="J480" t="n">
        <v>253.3</v>
      </c>
      <c r="K480" t="n">
        <v>59.19</v>
      </c>
      <c r="L480" t="n">
        <v>1.25</v>
      </c>
      <c r="M480" t="n">
        <v>85</v>
      </c>
      <c r="N480" t="n">
        <v>62.86</v>
      </c>
      <c r="O480" t="n">
        <v>31474.5</v>
      </c>
      <c r="P480" t="n">
        <v>149.45</v>
      </c>
      <c r="Q480" t="n">
        <v>968.59</v>
      </c>
      <c r="R480" t="n">
        <v>80.22</v>
      </c>
      <c r="S480" t="n">
        <v>23.91</v>
      </c>
      <c r="T480" t="n">
        <v>27000.92</v>
      </c>
      <c r="U480" t="n">
        <v>0.3</v>
      </c>
      <c r="V480" t="n">
        <v>0.73</v>
      </c>
      <c r="W480" t="n">
        <v>1.22</v>
      </c>
      <c r="X480" t="n">
        <v>1.75</v>
      </c>
      <c r="Y480" t="n">
        <v>1</v>
      </c>
      <c r="Z480" t="n">
        <v>10</v>
      </c>
    </row>
    <row r="481">
      <c r="A481" t="n">
        <v>2</v>
      </c>
      <c r="B481" t="n">
        <v>130</v>
      </c>
      <c r="C481" t="inlineStr">
        <is>
          <t xml:space="preserve">CONCLUIDO	</t>
        </is>
      </c>
      <c r="D481" t="n">
        <v>6.6077</v>
      </c>
      <c r="E481" t="n">
        <v>15.13</v>
      </c>
      <c r="F481" t="n">
        <v>8.91</v>
      </c>
      <c r="G481" t="n">
        <v>7.63</v>
      </c>
      <c r="H481" t="n">
        <v>0.11</v>
      </c>
      <c r="I481" t="n">
        <v>70</v>
      </c>
      <c r="J481" t="n">
        <v>253.75</v>
      </c>
      <c r="K481" t="n">
        <v>59.19</v>
      </c>
      <c r="L481" t="n">
        <v>1.5</v>
      </c>
      <c r="M481" t="n">
        <v>68</v>
      </c>
      <c r="N481" t="n">
        <v>63.06</v>
      </c>
      <c r="O481" t="n">
        <v>31530.44</v>
      </c>
      <c r="P481" t="n">
        <v>143.14</v>
      </c>
      <c r="Q481" t="n">
        <v>968.46</v>
      </c>
      <c r="R481" t="n">
        <v>69.39</v>
      </c>
      <c r="S481" t="n">
        <v>23.91</v>
      </c>
      <c r="T481" t="n">
        <v>21668.69</v>
      </c>
      <c r="U481" t="n">
        <v>0.34</v>
      </c>
      <c r="V481" t="n">
        <v>0.76</v>
      </c>
      <c r="W481" t="n">
        <v>1.2</v>
      </c>
      <c r="X481" t="n">
        <v>1.41</v>
      </c>
      <c r="Y481" t="n">
        <v>1</v>
      </c>
      <c r="Z481" t="n">
        <v>10</v>
      </c>
    </row>
    <row r="482">
      <c r="A482" t="n">
        <v>3</v>
      </c>
      <c r="B482" t="n">
        <v>130</v>
      </c>
      <c r="C482" t="inlineStr">
        <is>
          <t xml:space="preserve">CONCLUIDO	</t>
        </is>
      </c>
      <c r="D482" t="n">
        <v>7.0008</v>
      </c>
      <c r="E482" t="n">
        <v>14.28</v>
      </c>
      <c r="F482" t="n">
        <v>8.640000000000001</v>
      </c>
      <c r="G482" t="n">
        <v>8.94</v>
      </c>
      <c r="H482" t="n">
        <v>0.12</v>
      </c>
      <c r="I482" t="n">
        <v>58</v>
      </c>
      <c r="J482" t="n">
        <v>254.21</v>
      </c>
      <c r="K482" t="n">
        <v>59.19</v>
      </c>
      <c r="L482" t="n">
        <v>1.75</v>
      </c>
      <c r="M482" t="n">
        <v>56</v>
      </c>
      <c r="N482" t="n">
        <v>63.26</v>
      </c>
      <c r="O482" t="n">
        <v>31586.46</v>
      </c>
      <c r="P482" t="n">
        <v>138.09</v>
      </c>
      <c r="Q482" t="n">
        <v>968.38</v>
      </c>
      <c r="R482" t="n">
        <v>61.42</v>
      </c>
      <c r="S482" t="n">
        <v>23.91</v>
      </c>
      <c r="T482" t="n">
        <v>17746.3</v>
      </c>
      <c r="U482" t="n">
        <v>0.39</v>
      </c>
      <c r="V482" t="n">
        <v>0.78</v>
      </c>
      <c r="W482" t="n">
        <v>1.17</v>
      </c>
      <c r="X482" t="n">
        <v>1.15</v>
      </c>
      <c r="Y482" t="n">
        <v>1</v>
      </c>
      <c r="Z482" t="n">
        <v>10</v>
      </c>
    </row>
    <row r="483">
      <c r="A483" t="n">
        <v>4</v>
      </c>
      <c r="B483" t="n">
        <v>130</v>
      </c>
      <c r="C483" t="inlineStr">
        <is>
          <t xml:space="preserve">CONCLUIDO	</t>
        </is>
      </c>
      <c r="D483" t="n">
        <v>7.2832</v>
      </c>
      <c r="E483" t="n">
        <v>13.73</v>
      </c>
      <c r="F483" t="n">
        <v>8.48</v>
      </c>
      <c r="G483" t="n">
        <v>10.18</v>
      </c>
      <c r="H483" t="n">
        <v>0.14</v>
      </c>
      <c r="I483" t="n">
        <v>50</v>
      </c>
      <c r="J483" t="n">
        <v>254.66</v>
      </c>
      <c r="K483" t="n">
        <v>59.19</v>
      </c>
      <c r="L483" t="n">
        <v>2</v>
      </c>
      <c r="M483" t="n">
        <v>48</v>
      </c>
      <c r="N483" t="n">
        <v>63.47</v>
      </c>
      <c r="O483" t="n">
        <v>31642.55</v>
      </c>
      <c r="P483" t="n">
        <v>134.72</v>
      </c>
      <c r="Q483" t="n">
        <v>968.5</v>
      </c>
      <c r="R483" t="n">
        <v>56.13</v>
      </c>
      <c r="S483" t="n">
        <v>23.91</v>
      </c>
      <c r="T483" t="n">
        <v>15138.93</v>
      </c>
      <c r="U483" t="n">
        <v>0.43</v>
      </c>
      <c r="V483" t="n">
        <v>0.8</v>
      </c>
      <c r="W483" t="n">
        <v>1.17</v>
      </c>
      <c r="X483" t="n">
        <v>0.98</v>
      </c>
      <c r="Y483" t="n">
        <v>1</v>
      </c>
      <c r="Z483" t="n">
        <v>10</v>
      </c>
    </row>
    <row r="484">
      <c r="A484" t="n">
        <v>5</v>
      </c>
      <c r="B484" t="n">
        <v>130</v>
      </c>
      <c r="C484" t="inlineStr">
        <is>
          <t xml:space="preserve">CONCLUIDO	</t>
        </is>
      </c>
      <c r="D484" t="n">
        <v>7.5508</v>
      </c>
      <c r="E484" t="n">
        <v>13.24</v>
      </c>
      <c r="F484" t="n">
        <v>8.34</v>
      </c>
      <c r="G484" t="n">
        <v>11.63</v>
      </c>
      <c r="H484" t="n">
        <v>0.16</v>
      </c>
      <c r="I484" t="n">
        <v>43</v>
      </c>
      <c r="J484" t="n">
        <v>255.12</v>
      </c>
      <c r="K484" t="n">
        <v>59.19</v>
      </c>
      <c r="L484" t="n">
        <v>2.25</v>
      </c>
      <c r="M484" t="n">
        <v>41</v>
      </c>
      <c r="N484" t="n">
        <v>63.67</v>
      </c>
      <c r="O484" t="n">
        <v>31698.72</v>
      </c>
      <c r="P484" t="n">
        <v>131.62</v>
      </c>
      <c r="Q484" t="n">
        <v>968.4299999999999</v>
      </c>
      <c r="R484" t="n">
        <v>51.77</v>
      </c>
      <c r="S484" t="n">
        <v>23.91</v>
      </c>
      <c r="T484" t="n">
        <v>12994.84</v>
      </c>
      <c r="U484" t="n">
        <v>0.46</v>
      </c>
      <c r="V484" t="n">
        <v>0.8100000000000001</v>
      </c>
      <c r="W484" t="n">
        <v>1.15</v>
      </c>
      <c r="X484" t="n">
        <v>0.84</v>
      </c>
      <c r="Y484" t="n">
        <v>1</v>
      </c>
      <c r="Z484" t="n">
        <v>10</v>
      </c>
    </row>
    <row r="485">
      <c r="A485" t="n">
        <v>6</v>
      </c>
      <c r="B485" t="n">
        <v>130</v>
      </c>
      <c r="C485" t="inlineStr">
        <is>
          <t xml:space="preserve">CONCLUIDO	</t>
        </is>
      </c>
      <c r="D485" t="n">
        <v>7.7646</v>
      </c>
      <c r="E485" t="n">
        <v>12.88</v>
      </c>
      <c r="F485" t="n">
        <v>8.220000000000001</v>
      </c>
      <c r="G485" t="n">
        <v>12.97</v>
      </c>
      <c r="H485" t="n">
        <v>0.17</v>
      </c>
      <c r="I485" t="n">
        <v>38</v>
      </c>
      <c r="J485" t="n">
        <v>255.57</v>
      </c>
      <c r="K485" t="n">
        <v>59.19</v>
      </c>
      <c r="L485" t="n">
        <v>2.5</v>
      </c>
      <c r="M485" t="n">
        <v>36</v>
      </c>
      <c r="N485" t="n">
        <v>63.88</v>
      </c>
      <c r="O485" t="n">
        <v>31754.97</v>
      </c>
      <c r="P485" t="n">
        <v>128.92</v>
      </c>
      <c r="Q485" t="n">
        <v>968.51</v>
      </c>
      <c r="R485" t="n">
        <v>48.18</v>
      </c>
      <c r="S485" t="n">
        <v>23.91</v>
      </c>
      <c r="T485" t="n">
        <v>11228.35</v>
      </c>
      <c r="U485" t="n">
        <v>0.5</v>
      </c>
      <c r="V485" t="n">
        <v>0.82</v>
      </c>
      <c r="W485" t="n">
        <v>1.13</v>
      </c>
      <c r="X485" t="n">
        <v>0.72</v>
      </c>
      <c r="Y485" t="n">
        <v>1</v>
      </c>
      <c r="Z485" t="n">
        <v>10</v>
      </c>
    </row>
    <row r="486">
      <c r="A486" t="n">
        <v>7</v>
      </c>
      <c r="B486" t="n">
        <v>130</v>
      </c>
      <c r="C486" t="inlineStr">
        <is>
          <t xml:space="preserve">CONCLUIDO	</t>
        </is>
      </c>
      <c r="D486" t="n">
        <v>7.8738</v>
      </c>
      <c r="E486" t="n">
        <v>12.7</v>
      </c>
      <c r="F486" t="n">
        <v>8.18</v>
      </c>
      <c r="G486" t="n">
        <v>14.03</v>
      </c>
      <c r="H486" t="n">
        <v>0.19</v>
      </c>
      <c r="I486" t="n">
        <v>35</v>
      </c>
      <c r="J486" t="n">
        <v>256.03</v>
      </c>
      <c r="K486" t="n">
        <v>59.19</v>
      </c>
      <c r="L486" t="n">
        <v>2.75</v>
      </c>
      <c r="M486" t="n">
        <v>33</v>
      </c>
      <c r="N486" t="n">
        <v>64.09</v>
      </c>
      <c r="O486" t="n">
        <v>31811.29</v>
      </c>
      <c r="P486" t="n">
        <v>127.61</v>
      </c>
      <c r="Q486" t="n">
        <v>968.42</v>
      </c>
      <c r="R486" t="n">
        <v>46.99</v>
      </c>
      <c r="S486" t="n">
        <v>23.91</v>
      </c>
      <c r="T486" t="n">
        <v>10646.16</v>
      </c>
      <c r="U486" t="n">
        <v>0.51</v>
      </c>
      <c r="V486" t="n">
        <v>0.83</v>
      </c>
      <c r="W486" t="n">
        <v>1.14</v>
      </c>
      <c r="X486" t="n">
        <v>0.6899999999999999</v>
      </c>
      <c r="Y486" t="n">
        <v>1</v>
      </c>
      <c r="Z486" t="n">
        <v>10</v>
      </c>
    </row>
    <row r="487">
      <c r="A487" t="n">
        <v>8</v>
      </c>
      <c r="B487" t="n">
        <v>130</v>
      </c>
      <c r="C487" t="inlineStr">
        <is>
          <t xml:space="preserve">CONCLUIDO	</t>
        </is>
      </c>
      <c r="D487" t="n">
        <v>8.0519</v>
      </c>
      <c r="E487" t="n">
        <v>12.42</v>
      </c>
      <c r="F487" t="n">
        <v>8.1</v>
      </c>
      <c r="G487" t="n">
        <v>15.68</v>
      </c>
      <c r="H487" t="n">
        <v>0.21</v>
      </c>
      <c r="I487" t="n">
        <v>31</v>
      </c>
      <c r="J487" t="n">
        <v>256.49</v>
      </c>
      <c r="K487" t="n">
        <v>59.19</v>
      </c>
      <c r="L487" t="n">
        <v>3</v>
      </c>
      <c r="M487" t="n">
        <v>29</v>
      </c>
      <c r="N487" t="n">
        <v>64.29000000000001</v>
      </c>
      <c r="O487" t="n">
        <v>31867.69</v>
      </c>
      <c r="P487" t="n">
        <v>125.52</v>
      </c>
      <c r="Q487" t="n">
        <v>968.37</v>
      </c>
      <c r="R487" t="n">
        <v>44.28</v>
      </c>
      <c r="S487" t="n">
        <v>23.91</v>
      </c>
      <c r="T487" t="n">
        <v>9311.01</v>
      </c>
      <c r="U487" t="n">
        <v>0.54</v>
      </c>
      <c r="V487" t="n">
        <v>0.84</v>
      </c>
      <c r="W487" t="n">
        <v>1.13</v>
      </c>
      <c r="X487" t="n">
        <v>0.6</v>
      </c>
      <c r="Y487" t="n">
        <v>1</v>
      </c>
      <c r="Z487" t="n">
        <v>10</v>
      </c>
    </row>
    <row r="488">
      <c r="A488" t="n">
        <v>9</v>
      </c>
      <c r="B488" t="n">
        <v>130</v>
      </c>
      <c r="C488" t="inlineStr">
        <is>
          <t xml:space="preserve">CONCLUIDO	</t>
        </is>
      </c>
      <c r="D488" t="n">
        <v>8.1455</v>
      </c>
      <c r="E488" t="n">
        <v>12.28</v>
      </c>
      <c r="F488" t="n">
        <v>8.050000000000001</v>
      </c>
      <c r="G488" t="n">
        <v>16.66</v>
      </c>
      <c r="H488" t="n">
        <v>0.23</v>
      </c>
      <c r="I488" t="n">
        <v>29</v>
      </c>
      <c r="J488" t="n">
        <v>256.95</v>
      </c>
      <c r="K488" t="n">
        <v>59.19</v>
      </c>
      <c r="L488" t="n">
        <v>3.25</v>
      </c>
      <c r="M488" t="n">
        <v>27</v>
      </c>
      <c r="N488" t="n">
        <v>64.5</v>
      </c>
      <c r="O488" t="n">
        <v>31924.29</v>
      </c>
      <c r="P488" t="n">
        <v>124</v>
      </c>
      <c r="Q488" t="n">
        <v>968.3200000000001</v>
      </c>
      <c r="R488" t="n">
        <v>43.28</v>
      </c>
      <c r="S488" t="n">
        <v>23.91</v>
      </c>
      <c r="T488" t="n">
        <v>8818.93</v>
      </c>
      <c r="U488" t="n">
        <v>0.55</v>
      </c>
      <c r="V488" t="n">
        <v>0.84</v>
      </c>
      <c r="W488" t="n">
        <v>1.12</v>
      </c>
      <c r="X488" t="n">
        <v>0.5600000000000001</v>
      </c>
      <c r="Y488" t="n">
        <v>1</v>
      </c>
      <c r="Z488" t="n">
        <v>10</v>
      </c>
    </row>
    <row r="489">
      <c r="A489" t="n">
        <v>10</v>
      </c>
      <c r="B489" t="n">
        <v>130</v>
      </c>
      <c r="C489" t="inlineStr">
        <is>
          <t xml:space="preserve">CONCLUIDO	</t>
        </is>
      </c>
      <c r="D489" t="n">
        <v>8.2852</v>
      </c>
      <c r="E489" t="n">
        <v>12.07</v>
      </c>
      <c r="F489" t="n">
        <v>7.99</v>
      </c>
      <c r="G489" t="n">
        <v>18.45</v>
      </c>
      <c r="H489" t="n">
        <v>0.24</v>
      </c>
      <c r="I489" t="n">
        <v>26</v>
      </c>
      <c r="J489" t="n">
        <v>257.41</v>
      </c>
      <c r="K489" t="n">
        <v>59.19</v>
      </c>
      <c r="L489" t="n">
        <v>3.5</v>
      </c>
      <c r="M489" t="n">
        <v>24</v>
      </c>
      <c r="N489" t="n">
        <v>64.70999999999999</v>
      </c>
      <c r="O489" t="n">
        <v>31980.84</v>
      </c>
      <c r="P489" t="n">
        <v>122.18</v>
      </c>
      <c r="Q489" t="n">
        <v>968.36</v>
      </c>
      <c r="R489" t="n">
        <v>41.01</v>
      </c>
      <c r="S489" t="n">
        <v>23.91</v>
      </c>
      <c r="T489" t="n">
        <v>7701.37</v>
      </c>
      <c r="U489" t="n">
        <v>0.58</v>
      </c>
      <c r="V489" t="n">
        <v>0.85</v>
      </c>
      <c r="W489" t="n">
        <v>1.13</v>
      </c>
      <c r="X489" t="n">
        <v>0.5</v>
      </c>
      <c r="Y489" t="n">
        <v>1</v>
      </c>
      <c r="Z489" t="n">
        <v>10</v>
      </c>
    </row>
    <row r="490">
      <c r="A490" t="n">
        <v>11</v>
      </c>
      <c r="B490" t="n">
        <v>130</v>
      </c>
      <c r="C490" t="inlineStr">
        <is>
          <t xml:space="preserve">CONCLUIDO	</t>
        </is>
      </c>
      <c r="D490" t="n">
        <v>8.3378</v>
      </c>
      <c r="E490" t="n">
        <v>11.99</v>
      </c>
      <c r="F490" t="n">
        <v>7.97</v>
      </c>
      <c r="G490" t="n">
        <v>19.12</v>
      </c>
      <c r="H490" t="n">
        <v>0.26</v>
      </c>
      <c r="I490" t="n">
        <v>25</v>
      </c>
      <c r="J490" t="n">
        <v>257.86</v>
      </c>
      <c r="K490" t="n">
        <v>59.19</v>
      </c>
      <c r="L490" t="n">
        <v>3.75</v>
      </c>
      <c r="M490" t="n">
        <v>23</v>
      </c>
      <c r="N490" t="n">
        <v>64.92</v>
      </c>
      <c r="O490" t="n">
        <v>32037.48</v>
      </c>
      <c r="P490" t="n">
        <v>121.29</v>
      </c>
      <c r="Q490" t="n">
        <v>968.47</v>
      </c>
      <c r="R490" t="n">
        <v>40.26</v>
      </c>
      <c r="S490" t="n">
        <v>23.91</v>
      </c>
      <c r="T490" t="n">
        <v>7329.51</v>
      </c>
      <c r="U490" t="n">
        <v>0.59</v>
      </c>
      <c r="V490" t="n">
        <v>0.85</v>
      </c>
      <c r="W490" t="n">
        <v>1.12</v>
      </c>
      <c r="X490" t="n">
        <v>0.47</v>
      </c>
      <c r="Y490" t="n">
        <v>1</v>
      </c>
      <c r="Z490" t="n">
        <v>10</v>
      </c>
    </row>
    <row r="491">
      <c r="A491" t="n">
        <v>12</v>
      </c>
      <c r="B491" t="n">
        <v>130</v>
      </c>
      <c r="C491" t="inlineStr">
        <is>
          <t xml:space="preserve">CONCLUIDO	</t>
        </is>
      </c>
      <c r="D491" t="n">
        <v>8.4366</v>
      </c>
      <c r="E491" t="n">
        <v>11.85</v>
      </c>
      <c r="F491" t="n">
        <v>7.92</v>
      </c>
      <c r="G491" t="n">
        <v>20.67</v>
      </c>
      <c r="H491" t="n">
        <v>0.28</v>
      </c>
      <c r="I491" t="n">
        <v>23</v>
      </c>
      <c r="J491" t="n">
        <v>258.32</v>
      </c>
      <c r="K491" t="n">
        <v>59.19</v>
      </c>
      <c r="L491" t="n">
        <v>4</v>
      </c>
      <c r="M491" t="n">
        <v>21</v>
      </c>
      <c r="N491" t="n">
        <v>65.13</v>
      </c>
      <c r="O491" t="n">
        <v>32094.19</v>
      </c>
      <c r="P491" t="n">
        <v>119.58</v>
      </c>
      <c r="Q491" t="n">
        <v>968.48</v>
      </c>
      <c r="R491" t="n">
        <v>38.9</v>
      </c>
      <c r="S491" t="n">
        <v>23.91</v>
      </c>
      <c r="T491" t="n">
        <v>6658.48</v>
      </c>
      <c r="U491" t="n">
        <v>0.61</v>
      </c>
      <c r="V491" t="n">
        <v>0.85</v>
      </c>
      <c r="W491" t="n">
        <v>1.12</v>
      </c>
      <c r="X491" t="n">
        <v>0.43</v>
      </c>
      <c r="Y491" t="n">
        <v>1</v>
      </c>
      <c r="Z491" t="n">
        <v>10</v>
      </c>
    </row>
    <row r="492">
      <c r="A492" t="n">
        <v>13</v>
      </c>
      <c r="B492" t="n">
        <v>130</v>
      </c>
      <c r="C492" t="inlineStr">
        <is>
          <t xml:space="preserve">CONCLUIDO	</t>
        </is>
      </c>
      <c r="D492" t="n">
        <v>8.527799999999999</v>
      </c>
      <c r="E492" t="n">
        <v>11.73</v>
      </c>
      <c r="F492" t="n">
        <v>7.89</v>
      </c>
      <c r="G492" t="n">
        <v>22.56</v>
      </c>
      <c r="H492" t="n">
        <v>0.29</v>
      </c>
      <c r="I492" t="n">
        <v>21</v>
      </c>
      <c r="J492" t="n">
        <v>258.78</v>
      </c>
      <c r="K492" t="n">
        <v>59.19</v>
      </c>
      <c r="L492" t="n">
        <v>4.25</v>
      </c>
      <c r="M492" t="n">
        <v>19</v>
      </c>
      <c r="N492" t="n">
        <v>65.34</v>
      </c>
      <c r="O492" t="n">
        <v>32150.98</v>
      </c>
      <c r="P492" t="n">
        <v>118.42</v>
      </c>
      <c r="Q492" t="n">
        <v>968.38</v>
      </c>
      <c r="R492" t="n">
        <v>38.05</v>
      </c>
      <c r="S492" t="n">
        <v>23.91</v>
      </c>
      <c r="T492" t="n">
        <v>6247.22</v>
      </c>
      <c r="U492" t="n">
        <v>0.63</v>
      </c>
      <c r="V492" t="n">
        <v>0.86</v>
      </c>
      <c r="W492" t="n">
        <v>1.12</v>
      </c>
      <c r="X492" t="n">
        <v>0.4</v>
      </c>
      <c r="Y492" t="n">
        <v>1</v>
      </c>
      <c r="Z492" t="n">
        <v>10</v>
      </c>
    </row>
    <row r="493">
      <c r="A493" t="n">
        <v>14</v>
      </c>
      <c r="B493" t="n">
        <v>130</v>
      </c>
      <c r="C493" t="inlineStr">
        <is>
          <t xml:space="preserve">CONCLUIDO	</t>
        </is>
      </c>
      <c r="D493" t="n">
        <v>8.5829</v>
      </c>
      <c r="E493" t="n">
        <v>11.65</v>
      </c>
      <c r="F493" t="n">
        <v>7.87</v>
      </c>
      <c r="G493" t="n">
        <v>23.61</v>
      </c>
      <c r="H493" t="n">
        <v>0.31</v>
      </c>
      <c r="I493" t="n">
        <v>20</v>
      </c>
      <c r="J493" t="n">
        <v>259.25</v>
      </c>
      <c r="K493" t="n">
        <v>59.19</v>
      </c>
      <c r="L493" t="n">
        <v>4.5</v>
      </c>
      <c r="M493" t="n">
        <v>18</v>
      </c>
      <c r="N493" t="n">
        <v>65.55</v>
      </c>
      <c r="O493" t="n">
        <v>32207.85</v>
      </c>
      <c r="P493" t="n">
        <v>117.24</v>
      </c>
      <c r="Q493" t="n">
        <v>968.45</v>
      </c>
      <c r="R493" t="n">
        <v>37.01</v>
      </c>
      <c r="S493" t="n">
        <v>23.91</v>
      </c>
      <c r="T493" t="n">
        <v>5731.87</v>
      </c>
      <c r="U493" t="n">
        <v>0.65</v>
      </c>
      <c r="V493" t="n">
        <v>0.86</v>
      </c>
      <c r="W493" t="n">
        <v>1.12</v>
      </c>
      <c r="X493" t="n">
        <v>0.37</v>
      </c>
      <c r="Y493" t="n">
        <v>1</v>
      </c>
      <c r="Z493" t="n">
        <v>10</v>
      </c>
    </row>
    <row r="494">
      <c r="A494" t="n">
        <v>15</v>
      </c>
      <c r="B494" t="n">
        <v>130</v>
      </c>
      <c r="C494" t="inlineStr">
        <is>
          <t xml:space="preserve">CONCLUIDO	</t>
        </is>
      </c>
      <c r="D494" t="n">
        <v>8.641</v>
      </c>
      <c r="E494" t="n">
        <v>11.57</v>
      </c>
      <c r="F494" t="n">
        <v>7.84</v>
      </c>
      <c r="G494" t="n">
        <v>24.75</v>
      </c>
      <c r="H494" t="n">
        <v>0.33</v>
      </c>
      <c r="I494" t="n">
        <v>19</v>
      </c>
      <c r="J494" t="n">
        <v>259.71</v>
      </c>
      <c r="K494" t="n">
        <v>59.19</v>
      </c>
      <c r="L494" t="n">
        <v>4.75</v>
      </c>
      <c r="M494" t="n">
        <v>17</v>
      </c>
      <c r="N494" t="n">
        <v>65.76000000000001</v>
      </c>
      <c r="O494" t="n">
        <v>32264.79</v>
      </c>
      <c r="P494" t="n">
        <v>115.47</v>
      </c>
      <c r="Q494" t="n">
        <v>968.3200000000001</v>
      </c>
      <c r="R494" t="n">
        <v>36.44</v>
      </c>
      <c r="S494" t="n">
        <v>23.91</v>
      </c>
      <c r="T494" t="n">
        <v>5450.15</v>
      </c>
      <c r="U494" t="n">
        <v>0.66</v>
      </c>
      <c r="V494" t="n">
        <v>0.86</v>
      </c>
      <c r="W494" t="n">
        <v>1.11</v>
      </c>
      <c r="X494" t="n">
        <v>0.34</v>
      </c>
      <c r="Y494" t="n">
        <v>1</v>
      </c>
      <c r="Z494" t="n">
        <v>10</v>
      </c>
    </row>
    <row r="495">
      <c r="A495" t="n">
        <v>16</v>
      </c>
      <c r="B495" t="n">
        <v>130</v>
      </c>
      <c r="C495" t="inlineStr">
        <is>
          <t xml:space="preserve">CONCLUIDO	</t>
        </is>
      </c>
      <c r="D495" t="n">
        <v>8.692299999999999</v>
      </c>
      <c r="E495" t="n">
        <v>11.5</v>
      </c>
      <c r="F495" t="n">
        <v>7.82</v>
      </c>
      <c r="G495" t="n">
        <v>26.06</v>
      </c>
      <c r="H495" t="n">
        <v>0.34</v>
      </c>
      <c r="I495" t="n">
        <v>18</v>
      </c>
      <c r="J495" t="n">
        <v>260.17</v>
      </c>
      <c r="K495" t="n">
        <v>59.19</v>
      </c>
      <c r="L495" t="n">
        <v>5</v>
      </c>
      <c r="M495" t="n">
        <v>16</v>
      </c>
      <c r="N495" t="n">
        <v>65.98</v>
      </c>
      <c r="O495" t="n">
        <v>32321.82</v>
      </c>
      <c r="P495" t="n">
        <v>114.21</v>
      </c>
      <c r="Q495" t="n">
        <v>968.53</v>
      </c>
      <c r="R495" t="n">
        <v>35.69</v>
      </c>
      <c r="S495" t="n">
        <v>23.91</v>
      </c>
      <c r="T495" t="n">
        <v>5079.83</v>
      </c>
      <c r="U495" t="n">
        <v>0.67</v>
      </c>
      <c r="V495" t="n">
        <v>0.86</v>
      </c>
      <c r="W495" t="n">
        <v>1.11</v>
      </c>
      <c r="X495" t="n">
        <v>0.32</v>
      </c>
      <c r="Y495" t="n">
        <v>1</v>
      </c>
      <c r="Z495" t="n">
        <v>10</v>
      </c>
    </row>
    <row r="496">
      <c r="A496" t="n">
        <v>17</v>
      </c>
      <c r="B496" t="n">
        <v>130</v>
      </c>
      <c r="C496" t="inlineStr">
        <is>
          <t xml:space="preserve">CONCLUIDO	</t>
        </is>
      </c>
      <c r="D496" t="n">
        <v>8.7211</v>
      </c>
      <c r="E496" t="n">
        <v>11.47</v>
      </c>
      <c r="F496" t="n">
        <v>7.83</v>
      </c>
      <c r="G496" t="n">
        <v>27.64</v>
      </c>
      <c r="H496" t="n">
        <v>0.36</v>
      </c>
      <c r="I496" t="n">
        <v>17</v>
      </c>
      <c r="J496" t="n">
        <v>260.63</v>
      </c>
      <c r="K496" t="n">
        <v>59.19</v>
      </c>
      <c r="L496" t="n">
        <v>5.25</v>
      </c>
      <c r="M496" t="n">
        <v>15</v>
      </c>
      <c r="N496" t="n">
        <v>66.19</v>
      </c>
      <c r="O496" t="n">
        <v>32378.93</v>
      </c>
      <c r="P496" t="n">
        <v>113.85</v>
      </c>
      <c r="Q496" t="n">
        <v>968.4</v>
      </c>
      <c r="R496" t="n">
        <v>36.31</v>
      </c>
      <c r="S496" t="n">
        <v>23.91</v>
      </c>
      <c r="T496" t="n">
        <v>5397.64</v>
      </c>
      <c r="U496" t="n">
        <v>0.66</v>
      </c>
      <c r="V496" t="n">
        <v>0.86</v>
      </c>
      <c r="W496" t="n">
        <v>1.1</v>
      </c>
      <c r="X496" t="n">
        <v>0.33</v>
      </c>
      <c r="Y496" t="n">
        <v>1</v>
      </c>
      <c r="Z496" t="n">
        <v>10</v>
      </c>
    </row>
    <row r="497">
      <c r="A497" t="n">
        <v>18</v>
      </c>
      <c r="B497" t="n">
        <v>130</v>
      </c>
      <c r="C497" t="inlineStr">
        <is>
          <t xml:space="preserve">CONCLUIDO	</t>
        </is>
      </c>
      <c r="D497" t="n">
        <v>8.7835</v>
      </c>
      <c r="E497" t="n">
        <v>11.38</v>
      </c>
      <c r="F497" t="n">
        <v>7.8</v>
      </c>
      <c r="G497" t="n">
        <v>29.24</v>
      </c>
      <c r="H497" t="n">
        <v>0.37</v>
      </c>
      <c r="I497" t="n">
        <v>16</v>
      </c>
      <c r="J497" t="n">
        <v>261.1</v>
      </c>
      <c r="K497" t="n">
        <v>59.19</v>
      </c>
      <c r="L497" t="n">
        <v>5.5</v>
      </c>
      <c r="M497" t="n">
        <v>14</v>
      </c>
      <c r="N497" t="n">
        <v>66.40000000000001</v>
      </c>
      <c r="O497" t="n">
        <v>32436.11</v>
      </c>
      <c r="P497" t="n">
        <v>112.78</v>
      </c>
      <c r="Q497" t="n">
        <v>968.3200000000001</v>
      </c>
      <c r="R497" t="n">
        <v>35.1</v>
      </c>
      <c r="S497" t="n">
        <v>23.91</v>
      </c>
      <c r="T497" t="n">
        <v>4794.41</v>
      </c>
      <c r="U497" t="n">
        <v>0.68</v>
      </c>
      <c r="V497" t="n">
        <v>0.87</v>
      </c>
      <c r="W497" t="n">
        <v>1.1</v>
      </c>
      <c r="X497" t="n">
        <v>0.3</v>
      </c>
      <c r="Y497" t="n">
        <v>1</v>
      </c>
      <c r="Z497" t="n">
        <v>10</v>
      </c>
    </row>
    <row r="498">
      <c r="A498" t="n">
        <v>19</v>
      </c>
      <c r="B498" t="n">
        <v>130</v>
      </c>
      <c r="C498" t="inlineStr">
        <is>
          <t xml:space="preserve">CONCLUIDO	</t>
        </is>
      </c>
      <c r="D498" t="n">
        <v>8.8348</v>
      </c>
      <c r="E498" t="n">
        <v>11.32</v>
      </c>
      <c r="F498" t="n">
        <v>7.78</v>
      </c>
      <c r="G498" t="n">
        <v>31.12</v>
      </c>
      <c r="H498" t="n">
        <v>0.39</v>
      </c>
      <c r="I498" t="n">
        <v>15</v>
      </c>
      <c r="J498" t="n">
        <v>261.56</v>
      </c>
      <c r="K498" t="n">
        <v>59.19</v>
      </c>
      <c r="L498" t="n">
        <v>5.75</v>
      </c>
      <c r="M498" t="n">
        <v>13</v>
      </c>
      <c r="N498" t="n">
        <v>66.62</v>
      </c>
      <c r="O498" t="n">
        <v>32493.38</v>
      </c>
      <c r="P498" t="n">
        <v>111.25</v>
      </c>
      <c r="Q498" t="n">
        <v>968.36</v>
      </c>
      <c r="R498" t="n">
        <v>34.72</v>
      </c>
      <c r="S498" t="n">
        <v>23.91</v>
      </c>
      <c r="T498" t="n">
        <v>4608.57</v>
      </c>
      <c r="U498" t="n">
        <v>0.6899999999999999</v>
      </c>
      <c r="V498" t="n">
        <v>0.87</v>
      </c>
      <c r="W498" t="n">
        <v>1.1</v>
      </c>
      <c r="X498" t="n">
        <v>0.28</v>
      </c>
      <c r="Y498" t="n">
        <v>1</v>
      </c>
      <c r="Z498" t="n">
        <v>10</v>
      </c>
    </row>
    <row r="499">
      <c r="A499" t="n">
        <v>20</v>
      </c>
      <c r="B499" t="n">
        <v>130</v>
      </c>
      <c r="C499" t="inlineStr">
        <is>
          <t xml:space="preserve">CONCLUIDO	</t>
        </is>
      </c>
      <c r="D499" t="n">
        <v>8.843500000000001</v>
      </c>
      <c r="E499" t="n">
        <v>11.31</v>
      </c>
      <c r="F499" t="n">
        <v>7.77</v>
      </c>
      <c r="G499" t="n">
        <v>31.08</v>
      </c>
      <c r="H499" t="n">
        <v>0.41</v>
      </c>
      <c r="I499" t="n">
        <v>15</v>
      </c>
      <c r="J499" t="n">
        <v>262.03</v>
      </c>
      <c r="K499" t="n">
        <v>59.19</v>
      </c>
      <c r="L499" t="n">
        <v>6</v>
      </c>
      <c r="M499" t="n">
        <v>13</v>
      </c>
      <c r="N499" t="n">
        <v>66.83</v>
      </c>
      <c r="O499" t="n">
        <v>32550.72</v>
      </c>
      <c r="P499" t="n">
        <v>110.09</v>
      </c>
      <c r="Q499" t="n">
        <v>968.37</v>
      </c>
      <c r="R499" t="n">
        <v>34.18</v>
      </c>
      <c r="S499" t="n">
        <v>23.91</v>
      </c>
      <c r="T499" t="n">
        <v>4341.34</v>
      </c>
      <c r="U499" t="n">
        <v>0.7</v>
      </c>
      <c r="V499" t="n">
        <v>0.87</v>
      </c>
      <c r="W499" t="n">
        <v>1.1</v>
      </c>
      <c r="X499" t="n">
        <v>0.27</v>
      </c>
      <c r="Y499" t="n">
        <v>1</v>
      </c>
      <c r="Z499" t="n">
        <v>10</v>
      </c>
    </row>
    <row r="500">
      <c r="A500" t="n">
        <v>21</v>
      </c>
      <c r="B500" t="n">
        <v>130</v>
      </c>
      <c r="C500" t="inlineStr">
        <is>
          <t xml:space="preserve">CONCLUIDO	</t>
        </is>
      </c>
      <c r="D500" t="n">
        <v>8.896800000000001</v>
      </c>
      <c r="E500" t="n">
        <v>11.24</v>
      </c>
      <c r="F500" t="n">
        <v>7.75</v>
      </c>
      <c r="G500" t="n">
        <v>33.22</v>
      </c>
      <c r="H500" t="n">
        <v>0.42</v>
      </c>
      <c r="I500" t="n">
        <v>14</v>
      </c>
      <c r="J500" t="n">
        <v>262.49</v>
      </c>
      <c r="K500" t="n">
        <v>59.19</v>
      </c>
      <c r="L500" t="n">
        <v>6.25</v>
      </c>
      <c r="M500" t="n">
        <v>12</v>
      </c>
      <c r="N500" t="n">
        <v>67.05</v>
      </c>
      <c r="O500" t="n">
        <v>32608.15</v>
      </c>
      <c r="P500" t="n">
        <v>109.02</v>
      </c>
      <c r="Q500" t="n">
        <v>968.38</v>
      </c>
      <c r="R500" t="n">
        <v>33.34</v>
      </c>
      <c r="S500" t="n">
        <v>23.91</v>
      </c>
      <c r="T500" t="n">
        <v>3926.1</v>
      </c>
      <c r="U500" t="n">
        <v>0.72</v>
      </c>
      <c r="V500" t="n">
        <v>0.87</v>
      </c>
      <c r="W500" t="n">
        <v>1.11</v>
      </c>
      <c r="X500" t="n">
        <v>0.25</v>
      </c>
      <c r="Y500" t="n">
        <v>1</v>
      </c>
      <c r="Z500" t="n">
        <v>10</v>
      </c>
    </row>
    <row r="501">
      <c r="A501" t="n">
        <v>22</v>
      </c>
      <c r="B501" t="n">
        <v>130</v>
      </c>
      <c r="C501" t="inlineStr">
        <is>
          <t xml:space="preserve">CONCLUIDO	</t>
        </is>
      </c>
      <c r="D501" t="n">
        <v>8.9457</v>
      </c>
      <c r="E501" t="n">
        <v>11.18</v>
      </c>
      <c r="F501" t="n">
        <v>7.74</v>
      </c>
      <c r="G501" t="n">
        <v>35.71</v>
      </c>
      <c r="H501" t="n">
        <v>0.44</v>
      </c>
      <c r="I501" t="n">
        <v>13</v>
      </c>
      <c r="J501" t="n">
        <v>262.96</v>
      </c>
      <c r="K501" t="n">
        <v>59.19</v>
      </c>
      <c r="L501" t="n">
        <v>6.5</v>
      </c>
      <c r="M501" t="n">
        <v>11</v>
      </c>
      <c r="N501" t="n">
        <v>67.26000000000001</v>
      </c>
      <c r="O501" t="n">
        <v>32665.66</v>
      </c>
      <c r="P501" t="n">
        <v>108.24</v>
      </c>
      <c r="Q501" t="n">
        <v>968.4</v>
      </c>
      <c r="R501" t="n">
        <v>33.23</v>
      </c>
      <c r="S501" t="n">
        <v>23.91</v>
      </c>
      <c r="T501" t="n">
        <v>3876.09</v>
      </c>
      <c r="U501" t="n">
        <v>0.72</v>
      </c>
      <c r="V501" t="n">
        <v>0.87</v>
      </c>
      <c r="W501" t="n">
        <v>1.1</v>
      </c>
      <c r="X501" t="n">
        <v>0.24</v>
      </c>
      <c r="Y501" t="n">
        <v>1</v>
      </c>
      <c r="Z501" t="n">
        <v>10</v>
      </c>
    </row>
    <row r="502">
      <c r="A502" t="n">
        <v>23</v>
      </c>
      <c r="B502" t="n">
        <v>130</v>
      </c>
      <c r="C502" t="inlineStr">
        <is>
          <t xml:space="preserve">CONCLUIDO	</t>
        </is>
      </c>
      <c r="D502" t="n">
        <v>8.9488</v>
      </c>
      <c r="E502" t="n">
        <v>11.17</v>
      </c>
      <c r="F502" t="n">
        <v>7.73</v>
      </c>
      <c r="G502" t="n">
        <v>35.7</v>
      </c>
      <c r="H502" t="n">
        <v>0.46</v>
      </c>
      <c r="I502" t="n">
        <v>13</v>
      </c>
      <c r="J502" t="n">
        <v>263.42</v>
      </c>
      <c r="K502" t="n">
        <v>59.19</v>
      </c>
      <c r="L502" t="n">
        <v>6.75</v>
      </c>
      <c r="M502" t="n">
        <v>11</v>
      </c>
      <c r="N502" t="n">
        <v>67.48</v>
      </c>
      <c r="O502" t="n">
        <v>32723.25</v>
      </c>
      <c r="P502" t="n">
        <v>107.46</v>
      </c>
      <c r="Q502" t="n">
        <v>968.3200000000001</v>
      </c>
      <c r="R502" t="n">
        <v>33.05</v>
      </c>
      <c r="S502" t="n">
        <v>23.91</v>
      </c>
      <c r="T502" t="n">
        <v>3787.35</v>
      </c>
      <c r="U502" t="n">
        <v>0.72</v>
      </c>
      <c r="V502" t="n">
        <v>0.87</v>
      </c>
      <c r="W502" t="n">
        <v>1.1</v>
      </c>
      <c r="X502" t="n">
        <v>0.24</v>
      </c>
      <c r="Y502" t="n">
        <v>1</v>
      </c>
      <c r="Z502" t="n">
        <v>10</v>
      </c>
    </row>
    <row r="503">
      <c r="A503" t="n">
        <v>24</v>
      </c>
      <c r="B503" t="n">
        <v>130</v>
      </c>
      <c r="C503" t="inlineStr">
        <is>
          <t xml:space="preserve">CONCLUIDO	</t>
        </is>
      </c>
      <c r="D503" t="n">
        <v>9.0101</v>
      </c>
      <c r="E503" t="n">
        <v>11.1</v>
      </c>
      <c r="F503" t="n">
        <v>7.71</v>
      </c>
      <c r="G503" t="n">
        <v>38.53</v>
      </c>
      <c r="H503" t="n">
        <v>0.47</v>
      </c>
      <c r="I503" t="n">
        <v>12</v>
      </c>
      <c r="J503" t="n">
        <v>263.89</v>
      </c>
      <c r="K503" t="n">
        <v>59.19</v>
      </c>
      <c r="L503" t="n">
        <v>7</v>
      </c>
      <c r="M503" t="n">
        <v>10</v>
      </c>
      <c r="N503" t="n">
        <v>67.7</v>
      </c>
      <c r="O503" t="n">
        <v>32780.92</v>
      </c>
      <c r="P503" t="n">
        <v>105.68</v>
      </c>
      <c r="Q503" t="n">
        <v>968.34</v>
      </c>
      <c r="R503" t="n">
        <v>32.39</v>
      </c>
      <c r="S503" t="n">
        <v>23.91</v>
      </c>
      <c r="T503" t="n">
        <v>3460.09</v>
      </c>
      <c r="U503" t="n">
        <v>0.74</v>
      </c>
      <c r="V503" t="n">
        <v>0.88</v>
      </c>
      <c r="W503" t="n">
        <v>1.09</v>
      </c>
      <c r="X503" t="n">
        <v>0.21</v>
      </c>
      <c r="Y503" t="n">
        <v>1</v>
      </c>
      <c r="Z503" t="n">
        <v>10</v>
      </c>
    </row>
    <row r="504">
      <c r="A504" t="n">
        <v>25</v>
      </c>
      <c r="B504" t="n">
        <v>130</v>
      </c>
      <c r="C504" t="inlineStr">
        <is>
          <t xml:space="preserve">CONCLUIDO	</t>
        </is>
      </c>
      <c r="D504" t="n">
        <v>9.0099</v>
      </c>
      <c r="E504" t="n">
        <v>11.1</v>
      </c>
      <c r="F504" t="n">
        <v>7.71</v>
      </c>
      <c r="G504" t="n">
        <v>38.54</v>
      </c>
      <c r="H504" t="n">
        <v>0.49</v>
      </c>
      <c r="I504" t="n">
        <v>12</v>
      </c>
      <c r="J504" t="n">
        <v>264.36</v>
      </c>
      <c r="K504" t="n">
        <v>59.19</v>
      </c>
      <c r="L504" t="n">
        <v>7.25</v>
      </c>
      <c r="M504" t="n">
        <v>10</v>
      </c>
      <c r="N504" t="n">
        <v>67.92</v>
      </c>
      <c r="O504" t="n">
        <v>32838.68</v>
      </c>
      <c r="P504" t="n">
        <v>104.42</v>
      </c>
      <c r="Q504" t="n">
        <v>968.3200000000001</v>
      </c>
      <c r="R504" t="n">
        <v>32.3</v>
      </c>
      <c r="S504" t="n">
        <v>23.91</v>
      </c>
      <c r="T504" t="n">
        <v>3413.54</v>
      </c>
      <c r="U504" t="n">
        <v>0.74</v>
      </c>
      <c r="V504" t="n">
        <v>0.88</v>
      </c>
      <c r="W504" t="n">
        <v>1.1</v>
      </c>
      <c r="X504" t="n">
        <v>0.21</v>
      </c>
      <c r="Y504" t="n">
        <v>1</v>
      </c>
      <c r="Z504" t="n">
        <v>10</v>
      </c>
    </row>
    <row r="505">
      <c r="A505" t="n">
        <v>26</v>
      </c>
      <c r="B505" t="n">
        <v>130</v>
      </c>
      <c r="C505" t="inlineStr">
        <is>
          <t xml:space="preserve">CONCLUIDO	</t>
        </is>
      </c>
      <c r="D505" t="n">
        <v>9.065300000000001</v>
      </c>
      <c r="E505" t="n">
        <v>11.03</v>
      </c>
      <c r="F505" t="n">
        <v>7.69</v>
      </c>
      <c r="G505" t="n">
        <v>41.94</v>
      </c>
      <c r="H505" t="n">
        <v>0.5</v>
      </c>
      <c r="I505" t="n">
        <v>11</v>
      </c>
      <c r="J505" t="n">
        <v>264.83</v>
      </c>
      <c r="K505" t="n">
        <v>59.19</v>
      </c>
      <c r="L505" t="n">
        <v>7.5</v>
      </c>
      <c r="M505" t="n">
        <v>9</v>
      </c>
      <c r="N505" t="n">
        <v>68.14</v>
      </c>
      <c r="O505" t="n">
        <v>32896.51</v>
      </c>
      <c r="P505" t="n">
        <v>103.05</v>
      </c>
      <c r="Q505" t="n">
        <v>968.39</v>
      </c>
      <c r="R505" t="n">
        <v>31.68</v>
      </c>
      <c r="S505" t="n">
        <v>23.91</v>
      </c>
      <c r="T505" t="n">
        <v>3109.01</v>
      </c>
      <c r="U505" t="n">
        <v>0.75</v>
      </c>
      <c r="V505" t="n">
        <v>0.88</v>
      </c>
      <c r="W505" t="n">
        <v>1.1</v>
      </c>
      <c r="X505" t="n">
        <v>0.19</v>
      </c>
      <c r="Y505" t="n">
        <v>1</v>
      </c>
      <c r="Z505" t="n">
        <v>10</v>
      </c>
    </row>
    <row r="506">
      <c r="A506" t="n">
        <v>27</v>
      </c>
      <c r="B506" t="n">
        <v>130</v>
      </c>
      <c r="C506" t="inlineStr">
        <is>
          <t xml:space="preserve">CONCLUIDO	</t>
        </is>
      </c>
      <c r="D506" t="n">
        <v>9.06</v>
      </c>
      <c r="E506" t="n">
        <v>11.04</v>
      </c>
      <c r="F506" t="n">
        <v>7.69</v>
      </c>
      <c r="G506" t="n">
        <v>41.97</v>
      </c>
      <c r="H506" t="n">
        <v>0.52</v>
      </c>
      <c r="I506" t="n">
        <v>11</v>
      </c>
      <c r="J506" t="n">
        <v>265.3</v>
      </c>
      <c r="K506" t="n">
        <v>59.19</v>
      </c>
      <c r="L506" t="n">
        <v>7.75</v>
      </c>
      <c r="M506" t="n">
        <v>9</v>
      </c>
      <c r="N506" t="n">
        <v>68.36</v>
      </c>
      <c r="O506" t="n">
        <v>32954.43</v>
      </c>
      <c r="P506" t="n">
        <v>103.06</v>
      </c>
      <c r="Q506" t="n">
        <v>968.3200000000001</v>
      </c>
      <c r="R506" t="n">
        <v>31.91</v>
      </c>
      <c r="S506" t="n">
        <v>23.91</v>
      </c>
      <c r="T506" t="n">
        <v>3227.39</v>
      </c>
      <c r="U506" t="n">
        <v>0.75</v>
      </c>
      <c r="V506" t="n">
        <v>0.88</v>
      </c>
      <c r="W506" t="n">
        <v>1.1</v>
      </c>
      <c r="X506" t="n">
        <v>0.2</v>
      </c>
      <c r="Y506" t="n">
        <v>1</v>
      </c>
      <c r="Z506" t="n">
        <v>10</v>
      </c>
    </row>
    <row r="507">
      <c r="A507" t="n">
        <v>28</v>
      </c>
      <c r="B507" t="n">
        <v>130</v>
      </c>
      <c r="C507" t="inlineStr">
        <is>
          <t xml:space="preserve">CONCLUIDO	</t>
        </is>
      </c>
      <c r="D507" t="n">
        <v>9.060499999999999</v>
      </c>
      <c r="E507" t="n">
        <v>11.04</v>
      </c>
      <c r="F507" t="n">
        <v>7.69</v>
      </c>
      <c r="G507" t="n">
        <v>41.97</v>
      </c>
      <c r="H507" t="n">
        <v>0.54</v>
      </c>
      <c r="I507" t="n">
        <v>11</v>
      </c>
      <c r="J507" t="n">
        <v>265.77</v>
      </c>
      <c r="K507" t="n">
        <v>59.19</v>
      </c>
      <c r="L507" t="n">
        <v>8</v>
      </c>
      <c r="M507" t="n">
        <v>9</v>
      </c>
      <c r="N507" t="n">
        <v>68.58</v>
      </c>
      <c r="O507" t="n">
        <v>33012.44</v>
      </c>
      <c r="P507" t="n">
        <v>101.84</v>
      </c>
      <c r="Q507" t="n">
        <v>968.3200000000001</v>
      </c>
      <c r="R507" t="n">
        <v>31.91</v>
      </c>
      <c r="S507" t="n">
        <v>23.91</v>
      </c>
      <c r="T507" t="n">
        <v>3223.94</v>
      </c>
      <c r="U507" t="n">
        <v>0.75</v>
      </c>
      <c r="V507" t="n">
        <v>0.88</v>
      </c>
      <c r="W507" t="n">
        <v>1.1</v>
      </c>
      <c r="X507" t="n">
        <v>0.2</v>
      </c>
      <c r="Y507" t="n">
        <v>1</v>
      </c>
      <c r="Z507" t="n">
        <v>10</v>
      </c>
    </row>
    <row r="508">
      <c r="A508" t="n">
        <v>29</v>
      </c>
      <c r="B508" t="n">
        <v>130</v>
      </c>
      <c r="C508" t="inlineStr">
        <is>
          <t xml:space="preserve">CONCLUIDO	</t>
        </is>
      </c>
      <c r="D508" t="n">
        <v>9.123900000000001</v>
      </c>
      <c r="E508" t="n">
        <v>10.96</v>
      </c>
      <c r="F508" t="n">
        <v>7.67</v>
      </c>
      <c r="G508" t="n">
        <v>46</v>
      </c>
      <c r="H508" t="n">
        <v>0.55</v>
      </c>
      <c r="I508" t="n">
        <v>10</v>
      </c>
      <c r="J508" t="n">
        <v>266.24</v>
      </c>
      <c r="K508" t="n">
        <v>59.19</v>
      </c>
      <c r="L508" t="n">
        <v>8.25</v>
      </c>
      <c r="M508" t="n">
        <v>8</v>
      </c>
      <c r="N508" t="n">
        <v>68.8</v>
      </c>
      <c r="O508" t="n">
        <v>33070.52</v>
      </c>
      <c r="P508" t="n">
        <v>99.91</v>
      </c>
      <c r="Q508" t="n">
        <v>968.3200000000001</v>
      </c>
      <c r="R508" t="n">
        <v>30.87</v>
      </c>
      <c r="S508" t="n">
        <v>23.91</v>
      </c>
      <c r="T508" t="n">
        <v>2708.43</v>
      </c>
      <c r="U508" t="n">
        <v>0.77</v>
      </c>
      <c r="V508" t="n">
        <v>0.88</v>
      </c>
      <c r="W508" t="n">
        <v>1.1</v>
      </c>
      <c r="X508" t="n">
        <v>0.17</v>
      </c>
      <c r="Y508" t="n">
        <v>1</v>
      </c>
      <c r="Z508" t="n">
        <v>10</v>
      </c>
    </row>
    <row r="509">
      <c r="A509" t="n">
        <v>30</v>
      </c>
      <c r="B509" t="n">
        <v>130</v>
      </c>
      <c r="C509" t="inlineStr">
        <is>
          <t xml:space="preserve">CONCLUIDO	</t>
        </is>
      </c>
      <c r="D509" t="n">
        <v>9.124599999999999</v>
      </c>
      <c r="E509" t="n">
        <v>10.96</v>
      </c>
      <c r="F509" t="n">
        <v>7.67</v>
      </c>
      <c r="G509" t="n">
        <v>45.99</v>
      </c>
      <c r="H509" t="n">
        <v>0.57</v>
      </c>
      <c r="I509" t="n">
        <v>10</v>
      </c>
      <c r="J509" t="n">
        <v>266.71</v>
      </c>
      <c r="K509" t="n">
        <v>59.19</v>
      </c>
      <c r="L509" t="n">
        <v>8.5</v>
      </c>
      <c r="M509" t="n">
        <v>7</v>
      </c>
      <c r="N509" t="n">
        <v>69.02</v>
      </c>
      <c r="O509" t="n">
        <v>33128.7</v>
      </c>
      <c r="P509" t="n">
        <v>98.95</v>
      </c>
      <c r="Q509" t="n">
        <v>968.3200000000001</v>
      </c>
      <c r="R509" t="n">
        <v>30.86</v>
      </c>
      <c r="S509" t="n">
        <v>23.91</v>
      </c>
      <c r="T509" t="n">
        <v>2705.98</v>
      </c>
      <c r="U509" t="n">
        <v>0.77</v>
      </c>
      <c r="V509" t="n">
        <v>0.88</v>
      </c>
      <c r="W509" t="n">
        <v>1.1</v>
      </c>
      <c r="X509" t="n">
        <v>0.17</v>
      </c>
      <c r="Y509" t="n">
        <v>1</v>
      </c>
      <c r="Z509" t="n">
        <v>10</v>
      </c>
    </row>
    <row r="510">
      <c r="A510" t="n">
        <v>31</v>
      </c>
      <c r="B510" t="n">
        <v>130</v>
      </c>
      <c r="C510" t="inlineStr">
        <is>
          <t xml:space="preserve">CONCLUIDO	</t>
        </is>
      </c>
      <c r="D510" t="n">
        <v>9.1731</v>
      </c>
      <c r="E510" t="n">
        <v>10.9</v>
      </c>
      <c r="F510" t="n">
        <v>7.66</v>
      </c>
      <c r="G510" t="n">
        <v>51.04</v>
      </c>
      <c r="H510" t="n">
        <v>0.58</v>
      </c>
      <c r="I510" t="n">
        <v>9</v>
      </c>
      <c r="J510" t="n">
        <v>267.18</v>
      </c>
      <c r="K510" t="n">
        <v>59.19</v>
      </c>
      <c r="L510" t="n">
        <v>8.75</v>
      </c>
      <c r="M510" t="n">
        <v>4</v>
      </c>
      <c r="N510" t="n">
        <v>69.23999999999999</v>
      </c>
      <c r="O510" t="n">
        <v>33186.95</v>
      </c>
      <c r="P510" t="n">
        <v>96.45999999999999</v>
      </c>
      <c r="Q510" t="n">
        <v>968.3200000000001</v>
      </c>
      <c r="R510" t="n">
        <v>30.5</v>
      </c>
      <c r="S510" t="n">
        <v>23.91</v>
      </c>
      <c r="T510" t="n">
        <v>2532.03</v>
      </c>
      <c r="U510" t="n">
        <v>0.78</v>
      </c>
      <c r="V510" t="n">
        <v>0.88</v>
      </c>
      <c r="W510" t="n">
        <v>1.1</v>
      </c>
      <c r="X510" t="n">
        <v>0.16</v>
      </c>
      <c r="Y510" t="n">
        <v>1</v>
      </c>
      <c r="Z510" t="n">
        <v>10</v>
      </c>
    </row>
    <row r="511">
      <c r="A511" t="n">
        <v>32</v>
      </c>
      <c r="B511" t="n">
        <v>130</v>
      </c>
      <c r="C511" t="inlineStr">
        <is>
          <t xml:space="preserve">CONCLUIDO	</t>
        </is>
      </c>
      <c r="D511" t="n">
        <v>9.168200000000001</v>
      </c>
      <c r="E511" t="n">
        <v>10.91</v>
      </c>
      <c r="F511" t="n">
        <v>7.66</v>
      </c>
      <c r="G511" t="n">
        <v>51.08</v>
      </c>
      <c r="H511" t="n">
        <v>0.6</v>
      </c>
      <c r="I511" t="n">
        <v>9</v>
      </c>
      <c r="J511" t="n">
        <v>267.66</v>
      </c>
      <c r="K511" t="n">
        <v>59.19</v>
      </c>
      <c r="L511" t="n">
        <v>9</v>
      </c>
      <c r="M511" t="n">
        <v>3</v>
      </c>
      <c r="N511" t="n">
        <v>69.45999999999999</v>
      </c>
      <c r="O511" t="n">
        <v>33245.29</v>
      </c>
      <c r="P511" t="n">
        <v>96.83</v>
      </c>
      <c r="Q511" t="n">
        <v>968.38</v>
      </c>
      <c r="R511" t="n">
        <v>30.7</v>
      </c>
      <c r="S511" t="n">
        <v>23.91</v>
      </c>
      <c r="T511" t="n">
        <v>2628.83</v>
      </c>
      <c r="U511" t="n">
        <v>0.78</v>
      </c>
      <c r="V511" t="n">
        <v>0.88</v>
      </c>
      <c r="W511" t="n">
        <v>1.1</v>
      </c>
      <c r="X511" t="n">
        <v>0.17</v>
      </c>
      <c r="Y511" t="n">
        <v>1</v>
      </c>
      <c r="Z511" t="n">
        <v>10</v>
      </c>
    </row>
    <row r="512">
      <c r="A512" t="n">
        <v>33</v>
      </c>
      <c r="B512" t="n">
        <v>130</v>
      </c>
      <c r="C512" t="inlineStr">
        <is>
          <t xml:space="preserve">CONCLUIDO	</t>
        </is>
      </c>
      <c r="D512" t="n">
        <v>9.1675</v>
      </c>
      <c r="E512" t="n">
        <v>10.91</v>
      </c>
      <c r="F512" t="n">
        <v>7.66</v>
      </c>
      <c r="G512" t="n">
        <v>51.09</v>
      </c>
      <c r="H512" t="n">
        <v>0.61</v>
      </c>
      <c r="I512" t="n">
        <v>9</v>
      </c>
      <c r="J512" t="n">
        <v>268.13</v>
      </c>
      <c r="K512" t="n">
        <v>59.19</v>
      </c>
      <c r="L512" t="n">
        <v>9.25</v>
      </c>
      <c r="M512" t="n">
        <v>3</v>
      </c>
      <c r="N512" t="n">
        <v>69.69</v>
      </c>
      <c r="O512" t="n">
        <v>33303.72</v>
      </c>
      <c r="P512" t="n">
        <v>96.56</v>
      </c>
      <c r="Q512" t="n">
        <v>968.38</v>
      </c>
      <c r="R512" t="n">
        <v>30.72</v>
      </c>
      <c r="S512" t="n">
        <v>23.91</v>
      </c>
      <c r="T512" t="n">
        <v>2638.65</v>
      </c>
      <c r="U512" t="n">
        <v>0.78</v>
      </c>
      <c r="V512" t="n">
        <v>0.88</v>
      </c>
      <c r="W512" t="n">
        <v>1.1</v>
      </c>
      <c r="X512" t="n">
        <v>0.17</v>
      </c>
      <c r="Y512" t="n">
        <v>1</v>
      </c>
      <c r="Z512" t="n">
        <v>10</v>
      </c>
    </row>
    <row r="513">
      <c r="A513" t="n">
        <v>34</v>
      </c>
      <c r="B513" t="n">
        <v>130</v>
      </c>
      <c r="C513" t="inlineStr">
        <is>
          <t xml:space="preserve">CONCLUIDO	</t>
        </is>
      </c>
      <c r="D513" t="n">
        <v>9.168699999999999</v>
      </c>
      <c r="E513" t="n">
        <v>10.91</v>
      </c>
      <c r="F513" t="n">
        <v>7.66</v>
      </c>
      <c r="G513" t="n">
        <v>51.08</v>
      </c>
      <c r="H513" t="n">
        <v>0.63</v>
      </c>
      <c r="I513" t="n">
        <v>9</v>
      </c>
      <c r="J513" t="n">
        <v>268.61</v>
      </c>
      <c r="K513" t="n">
        <v>59.19</v>
      </c>
      <c r="L513" t="n">
        <v>9.5</v>
      </c>
      <c r="M513" t="n">
        <v>1</v>
      </c>
      <c r="N513" t="n">
        <v>69.91</v>
      </c>
      <c r="O513" t="n">
        <v>33362.23</v>
      </c>
      <c r="P513" t="n">
        <v>96.3</v>
      </c>
      <c r="Q513" t="n">
        <v>968.3200000000001</v>
      </c>
      <c r="R513" t="n">
        <v>30.58</v>
      </c>
      <c r="S513" t="n">
        <v>23.91</v>
      </c>
      <c r="T513" t="n">
        <v>2569.79</v>
      </c>
      <c r="U513" t="n">
        <v>0.78</v>
      </c>
      <c r="V513" t="n">
        <v>0.88</v>
      </c>
      <c r="W513" t="n">
        <v>1.1</v>
      </c>
      <c r="X513" t="n">
        <v>0.17</v>
      </c>
      <c r="Y513" t="n">
        <v>1</v>
      </c>
      <c r="Z513" t="n">
        <v>10</v>
      </c>
    </row>
    <row r="514">
      <c r="A514" t="n">
        <v>35</v>
      </c>
      <c r="B514" t="n">
        <v>130</v>
      </c>
      <c r="C514" t="inlineStr">
        <is>
          <t xml:space="preserve">CONCLUIDO	</t>
        </is>
      </c>
      <c r="D514" t="n">
        <v>9.167999999999999</v>
      </c>
      <c r="E514" t="n">
        <v>10.91</v>
      </c>
      <c r="F514" t="n">
        <v>7.66</v>
      </c>
      <c r="G514" t="n">
        <v>51.08</v>
      </c>
      <c r="H514" t="n">
        <v>0.64</v>
      </c>
      <c r="I514" t="n">
        <v>9</v>
      </c>
      <c r="J514" t="n">
        <v>269.08</v>
      </c>
      <c r="K514" t="n">
        <v>59.19</v>
      </c>
      <c r="L514" t="n">
        <v>9.75</v>
      </c>
      <c r="M514" t="n">
        <v>0</v>
      </c>
      <c r="N514" t="n">
        <v>70.14</v>
      </c>
      <c r="O514" t="n">
        <v>33420.83</v>
      </c>
      <c r="P514" t="n">
        <v>96.34999999999999</v>
      </c>
      <c r="Q514" t="n">
        <v>968.3200000000001</v>
      </c>
      <c r="R514" t="n">
        <v>30.59</v>
      </c>
      <c r="S514" t="n">
        <v>23.91</v>
      </c>
      <c r="T514" t="n">
        <v>2574.69</v>
      </c>
      <c r="U514" t="n">
        <v>0.78</v>
      </c>
      <c r="V514" t="n">
        <v>0.88</v>
      </c>
      <c r="W514" t="n">
        <v>1.1</v>
      </c>
      <c r="X514" t="n">
        <v>0.17</v>
      </c>
      <c r="Y514" t="n">
        <v>1</v>
      </c>
      <c r="Z514" t="n">
        <v>10</v>
      </c>
    </row>
    <row r="515">
      <c r="A515" t="n">
        <v>0</v>
      </c>
      <c r="B515" t="n">
        <v>75</v>
      </c>
      <c r="C515" t="inlineStr">
        <is>
          <t xml:space="preserve">CONCLUIDO	</t>
        </is>
      </c>
      <c r="D515" t="n">
        <v>7.3713</v>
      </c>
      <c r="E515" t="n">
        <v>13.57</v>
      </c>
      <c r="F515" t="n">
        <v>9</v>
      </c>
      <c r="G515" t="n">
        <v>7.2</v>
      </c>
      <c r="H515" t="n">
        <v>0.12</v>
      </c>
      <c r="I515" t="n">
        <v>75</v>
      </c>
      <c r="J515" t="n">
        <v>150.44</v>
      </c>
      <c r="K515" t="n">
        <v>49.1</v>
      </c>
      <c r="L515" t="n">
        <v>1</v>
      </c>
      <c r="M515" t="n">
        <v>73</v>
      </c>
      <c r="N515" t="n">
        <v>25.34</v>
      </c>
      <c r="O515" t="n">
        <v>18787.76</v>
      </c>
      <c r="P515" t="n">
        <v>102.28</v>
      </c>
      <c r="Q515" t="n">
        <v>968.73</v>
      </c>
      <c r="R515" t="n">
        <v>72.3</v>
      </c>
      <c r="S515" t="n">
        <v>23.91</v>
      </c>
      <c r="T515" t="n">
        <v>23103.19</v>
      </c>
      <c r="U515" t="n">
        <v>0.33</v>
      </c>
      <c r="V515" t="n">
        <v>0.75</v>
      </c>
      <c r="W515" t="n">
        <v>1.2</v>
      </c>
      <c r="X515" t="n">
        <v>1.5</v>
      </c>
      <c r="Y515" t="n">
        <v>1</v>
      </c>
      <c r="Z515" t="n">
        <v>10</v>
      </c>
    </row>
    <row r="516">
      <c r="A516" t="n">
        <v>1</v>
      </c>
      <c r="B516" t="n">
        <v>75</v>
      </c>
      <c r="C516" t="inlineStr">
        <is>
          <t xml:space="preserve">CONCLUIDO	</t>
        </is>
      </c>
      <c r="D516" t="n">
        <v>7.9001</v>
      </c>
      <c r="E516" t="n">
        <v>12.66</v>
      </c>
      <c r="F516" t="n">
        <v>8.640000000000001</v>
      </c>
      <c r="G516" t="n">
        <v>9.09</v>
      </c>
      <c r="H516" t="n">
        <v>0.15</v>
      </c>
      <c r="I516" t="n">
        <v>57</v>
      </c>
      <c r="J516" t="n">
        <v>150.78</v>
      </c>
      <c r="K516" t="n">
        <v>49.1</v>
      </c>
      <c r="L516" t="n">
        <v>1.25</v>
      </c>
      <c r="M516" t="n">
        <v>55</v>
      </c>
      <c r="N516" t="n">
        <v>25.44</v>
      </c>
      <c r="O516" t="n">
        <v>18830.65</v>
      </c>
      <c r="P516" t="n">
        <v>96.65000000000001</v>
      </c>
      <c r="Q516" t="n">
        <v>968.47</v>
      </c>
      <c r="R516" t="n">
        <v>61.3</v>
      </c>
      <c r="S516" t="n">
        <v>23.91</v>
      </c>
      <c r="T516" t="n">
        <v>17689.76</v>
      </c>
      <c r="U516" t="n">
        <v>0.39</v>
      </c>
      <c r="V516" t="n">
        <v>0.78</v>
      </c>
      <c r="W516" t="n">
        <v>1.17</v>
      </c>
      <c r="X516" t="n">
        <v>1.14</v>
      </c>
      <c r="Y516" t="n">
        <v>1</v>
      </c>
      <c r="Z516" t="n">
        <v>10</v>
      </c>
    </row>
    <row r="517">
      <c r="A517" t="n">
        <v>2</v>
      </c>
      <c r="B517" t="n">
        <v>75</v>
      </c>
      <c r="C517" t="inlineStr">
        <is>
          <t xml:space="preserve">CONCLUIDO	</t>
        </is>
      </c>
      <c r="D517" t="n">
        <v>8.2622</v>
      </c>
      <c r="E517" t="n">
        <v>12.1</v>
      </c>
      <c r="F517" t="n">
        <v>8.42</v>
      </c>
      <c r="G517" t="n">
        <v>10.98</v>
      </c>
      <c r="H517" t="n">
        <v>0.18</v>
      </c>
      <c r="I517" t="n">
        <v>46</v>
      </c>
      <c r="J517" t="n">
        <v>151.13</v>
      </c>
      <c r="K517" t="n">
        <v>49.1</v>
      </c>
      <c r="L517" t="n">
        <v>1.5</v>
      </c>
      <c r="M517" t="n">
        <v>44</v>
      </c>
      <c r="N517" t="n">
        <v>25.54</v>
      </c>
      <c r="O517" t="n">
        <v>18873.58</v>
      </c>
      <c r="P517" t="n">
        <v>92.79000000000001</v>
      </c>
      <c r="Q517" t="n">
        <v>968.4</v>
      </c>
      <c r="R517" t="n">
        <v>54.08</v>
      </c>
      <c r="S517" t="n">
        <v>23.91</v>
      </c>
      <c r="T517" t="n">
        <v>14136.05</v>
      </c>
      <c r="U517" t="n">
        <v>0.44</v>
      </c>
      <c r="V517" t="n">
        <v>0.8</v>
      </c>
      <c r="W517" t="n">
        <v>1.17</v>
      </c>
      <c r="X517" t="n">
        <v>0.92</v>
      </c>
      <c r="Y517" t="n">
        <v>1</v>
      </c>
      <c r="Z517" t="n">
        <v>10</v>
      </c>
    </row>
    <row r="518">
      <c r="A518" t="n">
        <v>3</v>
      </c>
      <c r="B518" t="n">
        <v>75</v>
      </c>
      <c r="C518" t="inlineStr">
        <is>
          <t xml:space="preserve">CONCLUIDO	</t>
        </is>
      </c>
      <c r="D518" t="n">
        <v>8.5541</v>
      </c>
      <c r="E518" t="n">
        <v>11.69</v>
      </c>
      <c r="F518" t="n">
        <v>8.25</v>
      </c>
      <c r="G518" t="n">
        <v>13.03</v>
      </c>
      <c r="H518" t="n">
        <v>0.2</v>
      </c>
      <c r="I518" t="n">
        <v>38</v>
      </c>
      <c r="J518" t="n">
        <v>151.48</v>
      </c>
      <c r="K518" t="n">
        <v>49.1</v>
      </c>
      <c r="L518" t="n">
        <v>1.75</v>
      </c>
      <c r="M518" t="n">
        <v>36</v>
      </c>
      <c r="N518" t="n">
        <v>25.64</v>
      </c>
      <c r="O518" t="n">
        <v>18916.54</v>
      </c>
      <c r="P518" t="n">
        <v>89.42</v>
      </c>
      <c r="Q518" t="n">
        <v>968.5</v>
      </c>
      <c r="R518" t="n">
        <v>49.28</v>
      </c>
      <c r="S518" t="n">
        <v>23.91</v>
      </c>
      <c r="T518" t="n">
        <v>11775.55</v>
      </c>
      <c r="U518" t="n">
        <v>0.49</v>
      </c>
      <c r="V518" t="n">
        <v>0.82</v>
      </c>
      <c r="W518" t="n">
        <v>1.14</v>
      </c>
      <c r="X518" t="n">
        <v>0.76</v>
      </c>
      <c r="Y518" t="n">
        <v>1</v>
      </c>
      <c r="Z518" t="n">
        <v>10</v>
      </c>
    </row>
    <row r="519">
      <c r="A519" t="n">
        <v>4</v>
      </c>
      <c r="B519" t="n">
        <v>75</v>
      </c>
      <c r="C519" t="inlineStr">
        <is>
          <t xml:space="preserve">CONCLUIDO	</t>
        </is>
      </c>
      <c r="D519" t="n">
        <v>8.7989</v>
      </c>
      <c r="E519" t="n">
        <v>11.36</v>
      </c>
      <c r="F519" t="n">
        <v>8.109999999999999</v>
      </c>
      <c r="G519" t="n">
        <v>15.21</v>
      </c>
      <c r="H519" t="n">
        <v>0.23</v>
      </c>
      <c r="I519" t="n">
        <v>32</v>
      </c>
      <c r="J519" t="n">
        <v>151.83</v>
      </c>
      <c r="K519" t="n">
        <v>49.1</v>
      </c>
      <c r="L519" t="n">
        <v>2</v>
      </c>
      <c r="M519" t="n">
        <v>30</v>
      </c>
      <c r="N519" t="n">
        <v>25.73</v>
      </c>
      <c r="O519" t="n">
        <v>18959.54</v>
      </c>
      <c r="P519" t="n">
        <v>86.34</v>
      </c>
      <c r="Q519" t="n">
        <v>968.41</v>
      </c>
      <c r="R519" t="n">
        <v>44.93</v>
      </c>
      <c r="S519" t="n">
        <v>23.91</v>
      </c>
      <c r="T519" t="n">
        <v>9630.51</v>
      </c>
      <c r="U519" t="n">
        <v>0.53</v>
      </c>
      <c r="V519" t="n">
        <v>0.83</v>
      </c>
      <c r="W519" t="n">
        <v>1.13</v>
      </c>
      <c r="X519" t="n">
        <v>0.61</v>
      </c>
      <c r="Y519" t="n">
        <v>1</v>
      </c>
      <c r="Z519" t="n">
        <v>10</v>
      </c>
    </row>
    <row r="520">
      <c r="A520" t="n">
        <v>5</v>
      </c>
      <c r="B520" t="n">
        <v>75</v>
      </c>
      <c r="C520" t="inlineStr">
        <is>
          <t xml:space="preserve">CONCLUIDO	</t>
        </is>
      </c>
      <c r="D520" t="n">
        <v>8.9595</v>
      </c>
      <c r="E520" t="n">
        <v>11.16</v>
      </c>
      <c r="F520" t="n">
        <v>8.029999999999999</v>
      </c>
      <c r="G520" t="n">
        <v>17.21</v>
      </c>
      <c r="H520" t="n">
        <v>0.26</v>
      </c>
      <c r="I520" t="n">
        <v>28</v>
      </c>
      <c r="J520" t="n">
        <v>152.18</v>
      </c>
      <c r="K520" t="n">
        <v>49.1</v>
      </c>
      <c r="L520" t="n">
        <v>2.25</v>
      </c>
      <c r="M520" t="n">
        <v>26</v>
      </c>
      <c r="N520" t="n">
        <v>25.83</v>
      </c>
      <c r="O520" t="n">
        <v>19002.56</v>
      </c>
      <c r="P520" t="n">
        <v>83.91</v>
      </c>
      <c r="Q520" t="n">
        <v>968.54</v>
      </c>
      <c r="R520" t="n">
        <v>42.24</v>
      </c>
      <c r="S520" t="n">
        <v>23.91</v>
      </c>
      <c r="T520" t="n">
        <v>8304.34</v>
      </c>
      <c r="U520" t="n">
        <v>0.57</v>
      </c>
      <c r="V520" t="n">
        <v>0.84</v>
      </c>
      <c r="W520" t="n">
        <v>1.12</v>
      </c>
      <c r="X520" t="n">
        <v>0.53</v>
      </c>
      <c r="Y520" t="n">
        <v>1</v>
      </c>
      <c r="Z520" t="n">
        <v>10</v>
      </c>
    </row>
    <row r="521">
      <c r="A521" t="n">
        <v>6</v>
      </c>
      <c r="B521" t="n">
        <v>75</v>
      </c>
      <c r="C521" t="inlineStr">
        <is>
          <t xml:space="preserve">CONCLUIDO	</t>
        </is>
      </c>
      <c r="D521" t="n">
        <v>9.0778</v>
      </c>
      <c r="E521" t="n">
        <v>11.02</v>
      </c>
      <c r="F521" t="n">
        <v>7.98</v>
      </c>
      <c r="G521" t="n">
        <v>19.14</v>
      </c>
      <c r="H521" t="n">
        <v>0.29</v>
      </c>
      <c r="I521" t="n">
        <v>25</v>
      </c>
      <c r="J521" t="n">
        <v>152.53</v>
      </c>
      <c r="K521" t="n">
        <v>49.1</v>
      </c>
      <c r="L521" t="n">
        <v>2.5</v>
      </c>
      <c r="M521" t="n">
        <v>23</v>
      </c>
      <c r="N521" t="n">
        <v>25.93</v>
      </c>
      <c r="O521" t="n">
        <v>19045.63</v>
      </c>
      <c r="P521" t="n">
        <v>81.83</v>
      </c>
      <c r="Q521" t="n">
        <v>968.37</v>
      </c>
      <c r="R521" t="n">
        <v>40.58</v>
      </c>
      <c r="S521" t="n">
        <v>23.91</v>
      </c>
      <c r="T521" t="n">
        <v>7490.6</v>
      </c>
      <c r="U521" t="n">
        <v>0.59</v>
      </c>
      <c r="V521" t="n">
        <v>0.85</v>
      </c>
      <c r="W521" t="n">
        <v>1.12</v>
      </c>
      <c r="X521" t="n">
        <v>0.48</v>
      </c>
      <c r="Y521" t="n">
        <v>1</v>
      </c>
      <c r="Z521" t="n">
        <v>10</v>
      </c>
    </row>
    <row r="522">
      <c r="A522" t="n">
        <v>7</v>
      </c>
      <c r="B522" t="n">
        <v>75</v>
      </c>
      <c r="C522" t="inlineStr">
        <is>
          <t xml:space="preserve">CONCLUIDO	</t>
        </is>
      </c>
      <c r="D522" t="n">
        <v>9.2119</v>
      </c>
      <c r="E522" t="n">
        <v>10.86</v>
      </c>
      <c r="F522" t="n">
        <v>7.91</v>
      </c>
      <c r="G522" t="n">
        <v>21.56</v>
      </c>
      <c r="H522" t="n">
        <v>0.32</v>
      </c>
      <c r="I522" t="n">
        <v>22</v>
      </c>
      <c r="J522" t="n">
        <v>152.88</v>
      </c>
      <c r="K522" t="n">
        <v>49.1</v>
      </c>
      <c r="L522" t="n">
        <v>2.75</v>
      </c>
      <c r="M522" t="n">
        <v>20</v>
      </c>
      <c r="N522" t="n">
        <v>26.03</v>
      </c>
      <c r="O522" t="n">
        <v>19088.72</v>
      </c>
      <c r="P522" t="n">
        <v>79.06999999999999</v>
      </c>
      <c r="Q522" t="n">
        <v>968.48</v>
      </c>
      <c r="R522" t="n">
        <v>38.44</v>
      </c>
      <c r="S522" t="n">
        <v>23.91</v>
      </c>
      <c r="T522" t="n">
        <v>6435.86</v>
      </c>
      <c r="U522" t="n">
        <v>0.62</v>
      </c>
      <c r="V522" t="n">
        <v>0.86</v>
      </c>
      <c r="W522" t="n">
        <v>1.11</v>
      </c>
      <c r="X522" t="n">
        <v>0.41</v>
      </c>
      <c r="Y522" t="n">
        <v>1</v>
      </c>
      <c r="Z522" t="n">
        <v>10</v>
      </c>
    </row>
    <row r="523">
      <c r="A523" t="n">
        <v>8</v>
      </c>
      <c r="B523" t="n">
        <v>75</v>
      </c>
      <c r="C523" t="inlineStr">
        <is>
          <t xml:space="preserve">CONCLUIDO	</t>
        </is>
      </c>
      <c r="D523" t="n">
        <v>9.301600000000001</v>
      </c>
      <c r="E523" t="n">
        <v>10.75</v>
      </c>
      <c r="F523" t="n">
        <v>7.86</v>
      </c>
      <c r="G523" t="n">
        <v>23.59</v>
      </c>
      <c r="H523" t="n">
        <v>0.35</v>
      </c>
      <c r="I523" t="n">
        <v>20</v>
      </c>
      <c r="J523" t="n">
        <v>153.23</v>
      </c>
      <c r="K523" t="n">
        <v>49.1</v>
      </c>
      <c r="L523" t="n">
        <v>3</v>
      </c>
      <c r="M523" t="n">
        <v>18</v>
      </c>
      <c r="N523" t="n">
        <v>26.13</v>
      </c>
      <c r="O523" t="n">
        <v>19131.85</v>
      </c>
      <c r="P523" t="n">
        <v>77.2</v>
      </c>
      <c r="Q523" t="n">
        <v>968.34</v>
      </c>
      <c r="R523" t="n">
        <v>37.18</v>
      </c>
      <c r="S523" t="n">
        <v>23.91</v>
      </c>
      <c r="T523" t="n">
        <v>5815.56</v>
      </c>
      <c r="U523" t="n">
        <v>0.64</v>
      </c>
      <c r="V523" t="n">
        <v>0.86</v>
      </c>
      <c r="W523" t="n">
        <v>1.11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75</v>
      </c>
      <c r="C524" t="inlineStr">
        <is>
          <t xml:space="preserve">CONCLUIDO	</t>
        </is>
      </c>
      <c r="D524" t="n">
        <v>9.385300000000001</v>
      </c>
      <c r="E524" t="n">
        <v>10.66</v>
      </c>
      <c r="F524" t="n">
        <v>7.83</v>
      </c>
      <c r="G524" t="n">
        <v>26.1</v>
      </c>
      <c r="H524" t="n">
        <v>0.37</v>
      </c>
      <c r="I524" t="n">
        <v>18</v>
      </c>
      <c r="J524" t="n">
        <v>153.58</v>
      </c>
      <c r="K524" t="n">
        <v>49.1</v>
      </c>
      <c r="L524" t="n">
        <v>3.25</v>
      </c>
      <c r="M524" t="n">
        <v>16</v>
      </c>
      <c r="N524" t="n">
        <v>26.23</v>
      </c>
      <c r="O524" t="n">
        <v>19175.02</v>
      </c>
      <c r="P524" t="n">
        <v>73.87</v>
      </c>
      <c r="Q524" t="n">
        <v>968.38</v>
      </c>
      <c r="R524" t="n">
        <v>36.12</v>
      </c>
      <c r="S524" t="n">
        <v>23.91</v>
      </c>
      <c r="T524" t="n">
        <v>5296.79</v>
      </c>
      <c r="U524" t="n">
        <v>0.66</v>
      </c>
      <c r="V524" t="n">
        <v>0.86</v>
      </c>
      <c r="W524" t="n">
        <v>1.11</v>
      </c>
      <c r="X524" t="n">
        <v>0.33</v>
      </c>
      <c r="Y524" t="n">
        <v>1</v>
      </c>
      <c r="Z524" t="n">
        <v>10</v>
      </c>
    </row>
    <row r="525">
      <c r="A525" t="n">
        <v>10</v>
      </c>
      <c r="B525" t="n">
        <v>75</v>
      </c>
      <c r="C525" t="inlineStr">
        <is>
          <t xml:space="preserve">CONCLUIDO	</t>
        </is>
      </c>
      <c r="D525" t="n">
        <v>9.468</v>
      </c>
      <c r="E525" t="n">
        <v>10.56</v>
      </c>
      <c r="F525" t="n">
        <v>7.8</v>
      </c>
      <c r="G525" t="n">
        <v>29.24</v>
      </c>
      <c r="H525" t="n">
        <v>0.4</v>
      </c>
      <c r="I525" t="n">
        <v>16</v>
      </c>
      <c r="J525" t="n">
        <v>153.93</v>
      </c>
      <c r="K525" t="n">
        <v>49.1</v>
      </c>
      <c r="L525" t="n">
        <v>3.5</v>
      </c>
      <c r="M525" t="n">
        <v>12</v>
      </c>
      <c r="N525" t="n">
        <v>26.33</v>
      </c>
      <c r="O525" t="n">
        <v>19218.22</v>
      </c>
      <c r="P525" t="n">
        <v>72.83</v>
      </c>
      <c r="Q525" t="n">
        <v>968.41</v>
      </c>
      <c r="R525" t="n">
        <v>34.84</v>
      </c>
      <c r="S525" t="n">
        <v>23.91</v>
      </c>
      <c r="T525" t="n">
        <v>4667.75</v>
      </c>
      <c r="U525" t="n">
        <v>0.6899999999999999</v>
      </c>
      <c r="V525" t="n">
        <v>0.87</v>
      </c>
      <c r="W525" t="n">
        <v>1.11</v>
      </c>
      <c r="X525" t="n">
        <v>0.3</v>
      </c>
      <c r="Y525" t="n">
        <v>1</v>
      </c>
      <c r="Z525" t="n">
        <v>10</v>
      </c>
    </row>
    <row r="526">
      <c r="A526" t="n">
        <v>11</v>
      </c>
      <c r="B526" t="n">
        <v>75</v>
      </c>
      <c r="C526" t="inlineStr">
        <is>
          <t xml:space="preserve">CONCLUIDO	</t>
        </is>
      </c>
      <c r="D526" t="n">
        <v>9.5055</v>
      </c>
      <c r="E526" t="n">
        <v>10.52</v>
      </c>
      <c r="F526" t="n">
        <v>7.79</v>
      </c>
      <c r="G526" t="n">
        <v>31.14</v>
      </c>
      <c r="H526" t="n">
        <v>0.43</v>
      </c>
      <c r="I526" t="n">
        <v>15</v>
      </c>
      <c r="J526" t="n">
        <v>154.28</v>
      </c>
      <c r="K526" t="n">
        <v>49.1</v>
      </c>
      <c r="L526" t="n">
        <v>3.75</v>
      </c>
      <c r="M526" t="n">
        <v>8</v>
      </c>
      <c r="N526" t="n">
        <v>26.43</v>
      </c>
      <c r="O526" t="n">
        <v>19261.45</v>
      </c>
      <c r="P526" t="n">
        <v>70.79000000000001</v>
      </c>
      <c r="Q526" t="n">
        <v>968.45</v>
      </c>
      <c r="R526" t="n">
        <v>34.51</v>
      </c>
      <c r="S526" t="n">
        <v>23.91</v>
      </c>
      <c r="T526" t="n">
        <v>4506.89</v>
      </c>
      <c r="U526" t="n">
        <v>0.6899999999999999</v>
      </c>
      <c r="V526" t="n">
        <v>0.87</v>
      </c>
      <c r="W526" t="n">
        <v>1.11</v>
      </c>
      <c r="X526" t="n">
        <v>0.29</v>
      </c>
      <c r="Y526" t="n">
        <v>1</v>
      </c>
      <c r="Z526" t="n">
        <v>10</v>
      </c>
    </row>
    <row r="527">
      <c r="A527" t="n">
        <v>12</v>
      </c>
      <c r="B527" t="n">
        <v>75</v>
      </c>
      <c r="C527" t="inlineStr">
        <is>
          <t xml:space="preserve">CONCLUIDO	</t>
        </is>
      </c>
      <c r="D527" t="n">
        <v>9.5052</v>
      </c>
      <c r="E527" t="n">
        <v>10.52</v>
      </c>
      <c r="F527" t="n">
        <v>7.79</v>
      </c>
      <c r="G527" t="n">
        <v>31.14</v>
      </c>
      <c r="H527" t="n">
        <v>0.46</v>
      </c>
      <c r="I527" t="n">
        <v>15</v>
      </c>
      <c r="J527" t="n">
        <v>154.63</v>
      </c>
      <c r="K527" t="n">
        <v>49.1</v>
      </c>
      <c r="L527" t="n">
        <v>4</v>
      </c>
      <c r="M527" t="n">
        <v>5</v>
      </c>
      <c r="N527" t="n">
        <v>26.53</v>
      </c>
      <c r="O527" t="n">
        <v>19304.72</v>
      </c>
      <c r="P527" t="n">
        <v>70.58</v>
      </c>
      <c r="Q527" t="n">
        <v>968.3200000000001</v>
      </c>
      <c r="R527" t="n">
        <v>34.4</v>
      </c>
      <c r="S527" t="n">
        <v>23.91</v>
      </c>
      <c r="T527" t="n">
        <v>4452.78</v>
      </c>
      <c r="U527" t="n">
        <v>0.6899999999999999</v>
      </c>
      <c r="V527" t="n">
        <v>0.87</v>
      </c>
      <c r="W527" t="n">
        <v>1.11</v>
      </c>
      <c r="X527" t="n">
        <v>0.29</v>
      </c>
      <c r="Y527" t="n">
        <v>1</v>
      </c>
      <c r="Z527" t="n">
        <v>10</v>
      </c>
    </row>
    <row r="528">
      <c r="A528" t="n">
        <v>13</v>
      </c>
      <c r="B528" t="n">
        <v>75</v>
      </c>
      <c r="C528" t="inlineStr">
        <is>
          <t xml:space="preserve">CONCLUIDO	</t>
        </is>
      </c>
      <c r="D528" t="n">
        <v>9.5465</v>
      </c>
      <c r="E528" t="n">
        <v>10.48</v>
      </c>
      <c r="F528" t="n">
        <v>7.77</v>
      </c>
      <c r="G528" t="n">
        <v>33.3</v>
      </c>
      <c r="H528" t="n">
        <v>0.49</v>
      </c>
      <c r="I528" t="n">
        <v>14</v>
      </c>
      <c r="J528" t="n">
        <v>154.98</v>
      </c>
      <c r="K528" t="n">
        <v>49.1</v>
      </c>
      <c r="L528" t="n">
        <v>4.25</v>
      </c>
      <c r="M528" t="n">
        <v>0</v>
      </c>
      <c r="N528" t="n">
        <v>26.63</v>
      </c>
      <c r="O528" t="n">
        <v>19348.03</v>
      </c>
      <c r="P528" t="n">
        <v>69.90000000000001</v>
      </c>
      <c r="Q528" t="n">
        <v>968.4</v>
      </c>
      <c r="R528" t="n">
        <v>33.68</v>
      </c>
      <c r="S528" t="n">
        <v>23.91</v>
      </c>
      <c r="T528" t="n">
        <v>4097.56</v>
      </c>
      <c r="U528" t="n">
        <v>0.71</v>
      </c>
      <c r="V528" t="n">
        <v>0.87</v>
      </c>
      <c r="W528" t="n">
        <v>1.12</v>
      </c>
      <c r="X528" t="n">
        <v>0.27</v>
      </c>
      <c r="Y528" t="n">
        <v>1</v>
      </c>
      <c r="Z528" t="n">
        <v>10</v>
      </c>
    </row>
    <row r="529">
      <c r="A529" t="n">
        <v>0</v>
      </c>
      <c r="B529" t="n">
        <v>95</v>
      </c>
      <c r="C529" t="inlineStr">
        <is>
          <t xml:space="preserve">CONCLUIDO	</t>
        </is>
      </c>
      <c r="D529" t="n">
        <v>6.628</v>
      </c>
      <c r="E529" t="n">
        <v>15.09</v>
      </c>
      <c r="F529" t="n">
        <v>9.31</v>
      </c>
      <c r="G529" t="n">
        <v>6.27</v>
      </c>
      <c r="H529" t="n">
        <v>0.1</v>
      </c>
      <c r="I529" t="n">
        <v>89</v>
      </c>
      <c r="J529" t="n">
        <v>185.69</v>
      </c>
      <c r="K529" t="n">
        <v>53.44</v>
      </c>
      <c r="L529" t="n">
        <v>1</v>
      </c>
      <c r="M529" t="n">
        <v>87</v>
      </c>
      <c r="N529" t="n">
        <v>36.26</v>
      </c>
      <c r="O529" t="n">
        <v>23136.14</v>
      </c>
      <c r="P529" t="n">
        <v>122.87</v>
      </c>
      <c r="Q529" t="n">
        <v>968.5</v>
      </c>
      <c r="R529" t="n">
        <v>81.73999999999999</v>
      </c>
      <c r="S529" t="n">
        <v>23.91</v>
      </c>
      <c r="T529" t="n">
        <v>27749.77</v>
      </c>
      <c r="U529" t="n">
        <v>0.29</v>
      </c>
      <c r="V529" t="n">
        <v>0.73</v>
      </c>
      <c r="W529" t="n">
        <v>1.24</v>
      </c>
      <c r="X529" t="n">
        <v>1.81</v>
      </c>
      <c r="Y529" t="n">
        <v>1</v>
      </c>
      <c r="Z529" t="n">
        <v>10</v>
      </c>
    </row>
    <row r="530">
      <c r="A530" t="n">
        <v>1</v>
      </c>
      <c r="B530" t="n">
        <v>95</v>
      </c>
      <c r="C530" t="inlineStr">
        <is>
          <t xml:space="preserve">CONCLUIDO	</t>
        </is>
      </c>
      <c r="D530" t="n">
        <v>7.2201</v>
      </c>
      <c r="E530" t="n">
        <v>13.85</v>
      </c>
      <c r="F530" t="n">
        <v>8.85</v>
      </c>
      <c r="G530" t="n">
        <v>7.81</v>
      </c>
      <c r="H530" t="n">
        <v>0.12</v>
      </c>
      <c r="I530" t="n">
        <v>68</v>
      </c>
      <c r="J530" t="n">
        <v>186.07</v>
      </c>
      <c r="K530" t="n">
        <v>53.44</v>
      </c>
      <c r="L530" t="n">
        <v>1.25</v>
      </c>
      <c r="M530" t="n">
        <v>66</v>
      </c>
      <c r="N530" t="n">
        <v>36.39</v>
      </c>
      <c r="O530" t="n">
        <v>23182.76</v>
      </c>
      <c r="P530" t="n">
        <v>115.53</v>
      </c>
      <c r="Q530" t="n">
        <v>968.5</v>
      </c>
      <c r="R530" t="n">
        <v>67.94</v>
      </c>
      <c r="S530" t="n">
        <v>23.91</v>
      </c>
      <c r="T530" t="n">
        <v>20954.45</v>
      </c>
      <c r="U530" t="n">
        <v>0.35</v>
      </c>
      <c r="V530" t="n">
        <v>0.76</v>
      </c>
      <c r="W530" t="n">
        <v>1.19</v>
      </c>
      <c r="X530" t="n">
        <v>1.35</v>
      </c>
      <c r="Y530" t="n">
        <v>1</v>
      </c>
      <c r="Z530" t="n">
        <v>10</v>
      </c>
    </row>
    <row r="531">
      <c r="A531" t="n">
        <v>2</v>
      </c>
      <c r="B531" t="n">
        <v>95</v>
      </c>
      <c r="C531" t="inlineStr">
        <is>
          <t xml:space="preserve">CONCLUIDO	</t>
        </is>
      </c>
      <c r="D531" t="n">
        <v>7.6654</v>
      </c>
      <c r="E531" t="n">
        <v>13.05</v>
      </c>
      <c r="F531" t="n">
        <v>8.57</v>
      </c>
      <c r="G531" t="n">
        <v>9.52</v>
      </c>
      <c r="H531" t="n">
        <v>0.14</v>
      </c>
      <c r="I531" t="n">
        <v>54</v>
      </c>
      <c r="J531" t="n">
        <v>186.45</v>
      </c>
      <c r="K531" t="n">
        <v>53.44</v>
      </c>
      <c r="L531" t="n">
        <v>1.5</v>
      </c>
      <c r="M531" t="n">
        <v>52</v>
      </c>
      <c r="N531" t="n">
        <v>36.51</v>
      </c>
      <c r="O531" t="n">
        <v>23229.42</v>
      </c>
      <c r="P531" t="n">
        <v>110.76</v>
      </c>
      <c r="Q531" t="n">
        <v>968.55</v>
      </c>
      <c r="R531" t="n">
        <v>58.73</v>
      </c>
      <c r="S531" t="n">
        <v>23.91</v>
      </c>
      <c r="T531" t="n">
        <v>16421.02</v>
      </c>
      <c r="U531" t="n">
        <v>0.41</v>
      </c>
      <c r="V531" t="n">
        <v>0.79</v>
      </c>
      <c r="W531" t="n">
        <v>1.18</v>
      </c>
      <c r="X531" t="n">
        <v>1.07</v>
      </c>
      <c r="Y531" t="n">
        <v>1</v>
      </c>
      <c r="Z531" t="n">
        <v>10</v>
      </c>
    </row>
    <row r="532">
      <c r="A532" t="n">
        <v>3</v>
      </c>
      <c r="B532" t="n">
        <v>95</v>
      </c>
      <c r="C532" t="inlineStr">
        <is>
          <t xml:space="preserve">CONCLUIDO	</t>
        </is>
      </c>
      <c r="D532" t="n">
        <v>7.9745</v>
      </c>
      <c r="E532" t="n">
        <v>12.54</v>
      </c>
      <c r="F532" t="n">
        <v>8.4</v>
      </c>
      <c r="G532" t="n">
        <v>11.2</v>
      </c>
      <c r="H532" t="n">
        <v>0.17</v>
      </c>
      <c r="I532" t="n">
        <v>45</v>
      </c>
      <c r="J532" t="n">
        <v>186.83</v>
      </c>
      <c r="K532" t="n">
        <v>53.44</v>
      </c>
      <c r="L532" t="n">
        <v>1.75</v>
      </c>
      <c r="M532" t="n">
        <v>43</v>
      </c>
      <c r="N532" t="n">
        <v>36.64</v>
      </c>
      <c r="O532" t="n">
        <v>23276.13</v>
      </c>
      <c r="P532" t="n">
        <v>107.56</v>
      </c>
      <c r="Q532" t="n">
        <v>968.62</v>
      </c>
      <c r="R532" t="n">
        <v>53.57</v>
      </c>
      <c r="S532" t="n">
        <v>23.91</v>
      </c>
      <c r="T532" t="n">
        <v>13885.11</v>
      </c>
      <c r="U532" t="n">
        <v>0.45</v>
      </c>
      <c r="V532" t="n">
        <v>0.8100000000000001</v>
      </c>
      <c r="W532" t="n">
        <v>1.16</v>
      </c>
      <c r="X532" t="n">
        <v>0.9</v>
      </c>
      <c r="Y532" t="n">
        <v>1</v>
      </c>
      <c r="Z532" t="n">
        <v>10</v>
      </c>
    </row>
    <row r="533">
      <c r="A533" t="n">
        <v>4</v>
      </c>
      <c r="B533" t="n">
        <v>95</v>
      </c>
      <c r="C533" t="inlineStr">
        <is>
          <t xml:space="preserve">CONCLUIDO	</t>
        </is>
      </c>
      <c r="D533" t="n">
        <v>8.2128</v>
      </c>
      <c r="E533" t="n">
        <v>12.18</v>
      </c>
      <c r="F533" t="n">
        <v>8.26</v>
      </c>
      <c r="G533" t="n">
        <v>12.7</v>
      </c>
      <c r="H533" t="n">
        <v>0.19</v>
      </c>
      <c r="I533" t="n">
        <v>39</v>
      </c>
      <c r="J533" t="n">
        <v>187.21</v>
      </c>
      <c r="K533" t="n">
        <v>53.44</v>
      </c>
      <c r="L533" t="n">
        <v>2</v>
      </c>
      <c r="M533" t="n">
        <v>37</v>
      </c>
      <c r="N533" t="n">
        <v>36.77</v>
      </c>
      <c r="O533" t="n">
        <v>23322.88</v>
      </c>
      <c r="P533" t="n">
        <v>104.43</v>
      </c>
      <c r="Q533" t="n">
        <v>968.4</v>
      </c>
      <c r="R533" t="n">
        <v>49.2</v>
      </c>
      <c r="S533" t="n">
        <v>23.91</v>
      </c>
      <c r="T533" t="n">
        <v>11732.04</v>
      </c>
      <c r="U533" t="n">
        <v>0.49</v>
      </c>
      <c r="V533" t="n">
        <v>0.82</v>
      </c>
      <c r="W533" t="n">
        <v>1.15</v>
      </c>
      <c r="X533" t="n">
        <v>0.76</v>
      </c>
      <c r="Y533" t="n">
        <v>1</v>
      </c>
      <c r="Z533" t="n">
        <v>10</v>
      </c>
    </row>
    <row r="534">
      <c r="A534" t="n">
        <v>5</v>
      </c>
      <c r="B534" t="n">
        <v>95</v>
      </c>
      <c r="C534" t="inlineStr">
        <is>
          <t xml:space="preserve">CONCLUIDO	</t>
        </is>
      </c>
      <c r="D534" t="n">
        <v>8.415100000000001</v>
      </c>
      <c r="E534" t="n">
        <v>11.88</v>
      </c>
      <c r="F534" t="n">
        <v>8.15</v>
      </c>
      <c r="G534" t="n">
        <v>14.38</v>
      </c>
      <c r="H534" t="n">
        <v>0.21</v>
      </c>
      <c r="I534" t="n">
        <v>34</v>
      </c>
      <c r="J534" t="n">
        <v>187.59</v>
      </c>
      <c r="K534" t="n">
        <v>53.44</v>
      </c>
      <c r="L534" t="n">
        <v>2.25</v>
      </c>
      <c r="M534" t="n">
        <v>32</v>
      </c>
      <c r="N534" t="n">
        <v>36.9</v>
      </c>
      <c r="O534" t="n">
        <v>23369.68</v>
      </c>
      <c r="P534" t="n">
        <v>101.74</v>
      </c>
      <c r="Q534" t="n">
        <v>968.5599999999999</v>
      </c>
      <c r="R534" t="n">
        <v>45.71</v>
      </c>
      <c r="S534" t="n">
        <v>23.91</v>
      </c>
      <c r="T534" t="n">
        <v>10009.82</v>
      </c>
      <c r="U534" t="n">
        <v>0.52</v>
      </c>
      <c r="V534" t="n">
        <v>0.83</v>
      </c>
      <c r="W534" t="n">
        <v>1.14</v>
      </c>
      <c r="X534" t="n">
        <v>0.65</v>
      </c>
      <c r="Y534" t="n">
        <v>1</v>
      </c>
      <c r="Z534" t="n">
        <v>10</v>
      </c>
    </row>
    <row r="535">
      <c r="A535" t="n">
        <v>6</v>
      </c>
      <c r="B535" t="n">
        <v>95</v>
      </c>
      <c r="C535" t="inlineStr">
        <is>
          <t xml:space="preserve">CONCLUIDO	</t>
        </is>
      </c>
      <c r="D535" t="n">
        <v>8.583299999999999</v>
      </c>
      <c r="E535" t="n">
        <v>11.65</v>
      </c>
      <c r="F535" t="n">
        <v>8.07</v>
      </c>
      <c r="G535" t="n">
        <v>16.13</v>
      </c>
      <c r="H535" t="n">
        <v>0.24</v>
      </c>
      <c r="I535" t="n">
        <v>30</v>
      </c>
      <c r="J535" t="n">
        <v>187.97</v>
      </c>
      <c r="K535" t="n">
        <v>53.44</v>
      </c>
      <c r="L535" t="n">
        <v>2.5</v>
      </c>
      <c r="M535" t="n">
        <v>28</v>
      </c>
      <c r="N535" t="n">
        <v>37.03</v>
      </c>
      <c r="O535" t="n">
        <v>23416.52</v>
      </c>
      <c r="P535" t="n">
        <v>99.73999999999999</v>
      </c>
      <c r="Q535" t="n">
        <v>968.36</v>
      </c>
      <c r="R535" t="n">
        <v>43.33</v>
      </c>
      <c r="S535" t="n">
        <v>23.91</v>
      </c>
      <c r="T535" t="n">
        <v>8843.32</v>
      </c>
      <c r="U535" t="n">
        <v>0.55</v>
      </c>
      <c r="V535" t="n">
        <v>0.84</v>
      </c>
      <c r="W535" t="n">
        <v>1.13</v>
      </c>
      <c r="X535" t="n">
        <v>0.57</v>
      </c>
      <c r="Y535" t="n">
        <v>1</v>
      </c>
      <c r="Z535" t="n">
        <v>10</v>
      </c>
    </row>
    <row r="536">
      <c r="A536" t="n">
        <v>7</v>
      </c>
      <c r="B536" t="n">
        <v>95</v>
      </c>
      <c r="C536" t="inlineStr">
        <is>
          <t xml:space="preserve">CONCLUIDO	</t>
        </is>
      </c>
      <c r="D536" t="n">
        <v>8.7142</v>
      </c>
      <c r="E536" t="n">
        <v>11.48</v>
      </c>
      <c r="F536" t="n">
        <v>8</v>
      </c>
      <c r="G536" t="n">
        <v>17.78</v>
      </c>
      <c r="H536" t="n">
        <v>0.26</v>
      </c>
      <c r="I536" t="n">
        <v>27</v>
      </c>
      <c r="J536" t="n">
        <v>188.35</v>
      </c>
      <c r="K536" t="n">
        <v>53.44</v>
      </c>
      <c r="L536" t="n">
        <v>2.75</v>
      </c>
      <c r="M536" t="n">
        <v>25</v>
      </c>
      <c r="N536" t="n">
        <v>37.16</v>
      </c>
      <c r="O536" t="n">
        <v>23463.4</v>
      </c>
      <c r="P536" t="n">
        <v>97.66</v>
      </c>
      <c r="Q536" t="n">
        <v>968.3200000000001</v>
      </c>
      <c r="R536" t="n">
        <v>41.34</v>
      </c>
      <c r="S536" t="n">
        <v>23.91</v>
      </c>
      <c r="T536" t="n">
        <v>7858.53</v>
      </c>
      <c r="U536" t="n">
        <v>0.58</v>
      </c>
      <c r="V536" t="n">
        <v>0.85</v>
      </c>
      <c r="W536" t="n">
        <v>1.12</v>
      </c>
      <c r="X536" t="n">
        <v>0.51</v>
      </c>
      <c r="Y536" t="n">
        <v>1</v>
      </c>
      <c r="Z536" t="n">
        <v>10</v>
      </c>
    </row>
    <row r="537">
      <c r="A537" t="n">
        <v>8</v>
      </c>
      <c r="B537" t="n">
        <v>95</v>
      </c>
      <c r="C537" t="inlineStr">
        <is>
          <t xml:space="preserve">CONCLUIDO	</t>
        </is>
      </c>
      <c r="D537" t="n">
        <v>8.846500000000001</v>
      </c>
      <c r="E537" t="n">
        <v>11.3</v>
      </c>
      <c r="F537" t="n">
        <v>7.94</v>
      </c>
      <c r="G537" t="n">
        <v>19.85</v>
      </c>
      <c r="H537" t="n">
        <v>0.28</v>
      </c>
      <c r="I537" t="n">
        <v>24</v>
      </c>
      <c r="J537" t="n">
        <v>188.73</v>
      </c>
      <c r="K537" t="n">
        <v>53.44</v>
      </c>
      <c r="L537" t="n">
        <v>3</v>
      </c>
      <c r="M537" t="n">
        <v>22</v>
      </c>
      <c r="N537" t="n">
        <v>37.29</v>
      </c>
      <c r="O537" t="n">
        <v>23510.33</v>
      </c>
      <c r="P537" t="n">
        <v>95.73</v>
      </c>
      <c r="Q537" t="n">
        <v>968.45</v>
      </c>
      <c r="R537" t="n">
        <v>39.41</v>
      </c>
      <c r="S537" t="n">
        <v>23.91</v>
      </c>
      <c r="T537" t="n">
        <v>6908.67</v>
      </c>
      <c r="U537" t="n">
        <v>0.61</v>
      </c>
      <c r="V537" t="n">
        <v>0.85</v>
      </c>
      <c r="W537" t="n">
        <v>1.12</v>
      </c>
      <c r="X537" t="n">
        <v>0.45</v>
      </c>
      <c r="Y537" t="n">
        <v>1</v>
      </c>
      <c r="Z537" t="n">
        <v>10</v>
      </c>
    </row>
    <row r="538">
      <c r="A538" t="n">
        <v>9</v>
      </c>
      <c r="B538" t="n">
        <v>95</v>
      </c>
      <c r="C538" t="inlineStr">
        <is>
          <t xml:space="preserve">CONCLUIDO	</t>
        </is>
      </c>
      <c r="D538" t="n">
        <v>8.9399</v>
      </c>
      <c r="E538" t="n">
        <v>11.19</v>
      </c>
      <c r="F538" t="n">
        <v>7.9</v>
      </c>
      <c r="G538" t="n">
        <v>21.54</v>
      </c>
      <c r="H538" t="n">
        <v>0.3</v>
      </c>
      <c r="I538" t="n">
        <v>22</v>
      </c>
      <c r="J538" t="n">
        <v>189.11</v>
      </c>
      <c r="K538" t="n">
        <v>53.44</v>
      </c>
      <c r="L538" t="n">
        <v>3.25</v>
      </c>
      <c r="M538" t="n">
        <v>20</v>
      </c>
      <c r="N538" t="n">
        <v>37.42</v>
      </c>
      <c r="O538" t="n">
        <v>23557.3</v>
      </c>
      <c r="P538" t="n">
        <v>93.84</v>
      </c>
      <c r="Q538" t="n">
        <v>968.46</v>
      </c>
      <c r="R538" t="n">
        <v>38.38</v>
      </c>
      <c r="S538" t="n">
        <v>23.91</v>
      </c>
      <c r="T538" t="n">
        <v>6407.51</v>
      </c>
      <c r="U538" t="n">
        <v>0.62</v>
      </c>
      <c r="V538" t="n">
        <v>0.86</v>
      </c>
      <c r="W538" t="n">
        <v>1.11</v>
      </c>
      <c r="X538" t="n">
        <v>0.4</v>
      </c>
      <c r="Y538" t="n">
        <v>1</v>
      </c>
      <c r="Z538" t="n">
        <v>10</v>
      </c>
    </row>
    <row r="539">
      <c r="A539" t="n">
        <v>10</v>
      </c>
      <c r="B539" t="n">
        <v>95</v>
      </c>
      <c r="C539" t="inlineStr">
        <is>
          <t xml:space="preserve">CONCLUIDO	</t>
        </is>
      </c>
      <c r="D539" t="n">
        <v>9.023199999999999</v>
      </c>
      <c r="E539" t="n">
        <v>11.08</v>
      </c>
      <c r="F539" t="n">
        <v>7.87</v>
      </c>
      <c r="G539" t="n">
        <v>23.61</v>
      </c>
      <c r="H539" t="n">
        <v>0.33</v>
      </c>
      <c r="I539" t="n">
        <v>20</v>
      </c>
      <c r="J539" t="n">
        <v>189.49</v>
      </c>
      <c r="K539" t="n">
        <v>53.44</v>
      </c>
      <c r="L539" t="n">
        <v>3.5</v>
      </c>
      <c r="M539" t="n">
        <v>18</v>
      </c>
      <c r="N539" t="n">
        <v>37.55</v>
      </c>
      <c r="O539" t="n">
        <v>23604.32</v>
      </c>
      <c r="P539" t="n">
        <v>92.65000000000001</v>
      </c>
      <c r="Q539" t="n">
        <v>968.49</v>
      </c>
      <c r="R539" t="n">
        <v>37.3</v>
      </c>
      <c r="S539" t="n">
        <v>23.91</v>
      </c>
      <c r="T539" t="n">
        <v>5874.02</v>
      </c>
      <c r="U539" t="n">
        <v>0.64</v>
      </c>
      <c r="V539" t="n">
        <v>0.86</v>
      </c>
      <c r="W539" t="n">
        <v>1.11</v>
      </c>
      <c r="X539" t="n">
        <v>0.37</v>
      </c>
      <c r="Y539" t="n">
        <v>1</v>
      </c>
      <c r="Z539" t="n">
        <v>10</v>
      </c>
    </row>
    <row r="540">
      <c r="A540" t="n">
        <v>11</v>
      </c>
      <c r="B540" t="n">
        <v>95</v>
      </c>
      <c r="C540" t="inlineStr">
        <is>
          <t xml:space="preserve">CONCLUIDO	</t>
        </is>
      </c>
      <c r="D540" t="n">
        <v>9.079700000000001</v>
      </c>
      <c r="E540" t="n">
        <v>11.01</v>
      </c>
      <c r="F540" t="n">
        <v>7.84</v>
      </c>
      <c r="G540" t="n">
        <v>24.75</v>
      </c>
      <c r="H540" t="n">
        <v>0.35</v>
      </c>
      <c r="I540" t="n">
        <v>19</v>
      </c>
      <c r="J540" t="n">
        <v>189.87</v>
      </c>
      <c r="K540" t="n">
        <v>53.44</v>
      </c>
      <c r="L540" t="n">
        <v>3.75</v>
      </c>
      <c r="M540" t="n">
        <v>17</v>
      </c>
      <c r="N540" t="n">
        <v>37.69</v>
      </c>
      <c r="O540" t="n">
        <v>23651.38</v>
      </c>
      <c r="P540" t="n">
        <v>90.17</v>
      </c>
      <c r="Q540" t="n">
        <v>968.3200000000001</v>
      </c>
      <c r="R540" t="n">
        <v>36.44</v>
      </c>
      <c r="S540" t="n">
        <v>23.91</v>
      </c>
      <c r="T540" t="n">
        <v>5449.36</v>
      </c>
      <c r="U540" t="n">
        <v>0.66</v>
      </c>
      <c r="V540" t="n">
        <v>0.86</v>
      </c>
      <c r="W540" t="n">
        <v>1.11</v>
      </c>
      <c r="X540" t="n">
        <v>0.34</v>
      </c>
      <c r="Y540" t="n">
        <v>1</v>
      </c>
      <c r="Z540" t="n">
        <v>10</v>
      </c>
    </row>
    <row r="541">
      <c r="A541" t="n">
        <v>12</v>
      </c>
      <c r="B541" t="n">
        <v>95</v>
      </c>
      <c r="C541" t="inlineStr">
        <is>
          <t xml:space="preserve">CONCLUIDO	</t>
        </is>
      </c>
      <c r="D541" t="n">
        <v>9.149800000000001</v>
      </c>
      <c r="E541" t="n">
        <v>10.93</v>
      </c>
      <c r="F541" t="n">
        <v>7.83</v>
      </c>
      <c r="G541" t="n">
        <v>27.63</v>
      </c>
      <c r="H541" t="n">
        <v>0.37</v>
      </c>
      <c r="I541" t="n">
        <v>17</v>
      </c>
      <c r="J541" t="n">
        <v>190.25</v>
      </c>
      <c r="K541" t="n">
        <v>53.44</v>
      </c>
      <c r="L541" t="n">
        <v>4</v>
      </c>
      <c r="M541" t="n">
        <v>15</v>
      </c>
      <c r="N541" t="n">
        <v>37.82</v>
      </c>
      <c r="O541" t="n">
        <v>23698.48</v>
      </c>
      <c r="P541" t="n">
        <v>88.70999999999999</v>
      </c>
      <c r="Q541" t="n">
        <v>968.39</v>
      </c>
      <c r="R541" t="n">
        <v>36.05</v>
      </c>
      <c r="S541" t="n">
        <v>23.91</v>
      </c>
      <c r="T541" t="n">
        <v>5265.22</v>
      </c>
      <c r="U541" t="n">
        <v>0.66</v>
      </c>
      <c r="V541" t="n">
        <v>0.86</v>
      </c>
      <c r="W541" t="n">
        <v>1.11</v>
      </c>
      <c r="X541" t="n">
        <v>0.33</v>
      </c>
      <c r="Y541" t="n">
        <v>1</v>
      </c>
      <c r="Z541" t="n">
        <v>10</v>
      </c>
    </row>
    <row r="542">
      <c r="A542" t="n">
        <v>13</v>
      </c>
      <c r="B542" t="n">
        <v>95</v>
      </c>
      <c r="C542" t="inlineStr">
        <is>
          <t xml:space="preserve">CONCLUIDO	</t>
        </is>
      </c>
      <c r="D542" t="n">
        <v>9.203200000000001</v>
      </c>
      <c r="E542" t="n">
        <v>10.87</v>
      </c>
      <c r="F542" t="n">
        <v>7.8</v>
      </c>
      <c r="G542" t="n">
        <v>29.26</v>
      </c>
      <c r="H542" t="n">
        <v>0.4</v>
      </c>
      <c r="I542" t="n">
        <v>16</v>
      </c>
      <c r="J542" t="n">
        <v>190.63</v>
      </c>
      <c r="K542" t="n">
        <v>53.44</v>
      </c>
      <c r="L542" t="n">
        <v>4.25</v>
      </c>
      <c r="M542" t="n">
        <v>14</v>
      </c>
      <c r="N542" t="n">
        <v>37.95</v>
      </c>
      <c r="O542" t="n">
        <v>23745.63</v>
      </c>
      <c r="P542" t="n">
        <v>87.44</v>
      </c>
      <c r="Q542" t="n">
        <v>968.49</v>
      </c>
      <c r="R542" t="n">
        <v>35.21</v>
      </c>
      <c r="S542" t="n">
        <v>23.91</v>
      </c>
      <c r="T542" t="n">
        <v>4852.76</v>
      </c>
      <c r="U542" t="n">
        <v>0.68</v>
      </c>
      <c r="V542" t="n">
        <v>0.87</v>
      </c>
      <c r="W542" t="n">
        <v>1.11</v>
      </c>
      <c r="X542" t="n">
        <v>0.3</v>
      </c>
      <c r="Y542" t="n">
        <v>1</v>
      </c>
      <c r="Z542" t="n">
        <v>10</v>
      </c>
    </row>
    <row r="543">
      <c r="A543" t="n">
        <v>14</v>
      </c>
      <c r="B543" t="n">
        <v>95</v>
      </c>
      <c r="C543" t="inlineStr">
        <is>
          <t xml:space="preserve">CONCLUIDO	</t>
        </is>
      </c>
      <c r="D543" t="n">
        <v>9.2605</v>
      </c>
      <c r="E543" t="n">
        <v>10.8</v>
      </c>
      <c r="F543" t="n">
        <v>7.77</v>
      </c>
      <c r="G543" t="n">
        <v>31.09</v>
      </c>
      <c r="H543" t="n">
        <v>0.42</v>
      </c>
      <c r="I543" t="n">
        <v>15</v>
      </c>
      <c r="J543" t="n">
        <v>191.02</v>
      </c>
      <c r="K543" t="n">
        <v>53.44</v>
      </c>
      <c r="L543" t="n">
        <v>4.5</v>
      </c>
      <c r="M543" t="n">
        <v>13</v>
      </c>
      <c r="N543" t="n">
        <v>38.08</v>
      </c>
      <c r="O543" t="n">
        <v>23792.83</v>
      </c>
      <c r="P543" t="n">
        <v>85.73</v>
      </c>
      <c r="Q543" t="n">
        <v>968.38</v>
      </c>
      <c r="R543" t="n">
        <v>34.28</v>
      </c>
      <c r="S543" t="n">
        <v>23.91</v>
      </c>
      <c r="T543" t="n">
        <v>4389.21</v>
      </c>
      <c r="U543" t="n">
        <v>0.7</v>
      </c>
      <c r="V543" t="n">
        <v>0.87</v>
      </c>
      <c r="W543" t="n">
        <v>1.1</v>
      </c>
      <c r="X543" t="n">
        <v>0.28</v>
      </c>
      <c r="Y543" t="n">
        <v>1</v>
      </c>
      <c r="Z543" t="n">
        <v>10</v>
      </c>
    </row>
    <row r="544">
      <c r="A544" t="n">
        <v>15</v>
      </c>
      <c r="B544" t="n">
        <v>95</v>
      </c>
      <c r="C544" t="inlineStr">
        <is>
          <t xml:space="preserve">CONCLUIDO	</t>
        </is>
      </c>
      <c r="D544" t="n">
        <v>9.304500000000001</v>
      </c>
      <c r="E544" t="n">
        <v>10.75</v>
      </c>
      <c r="F544" t="n">
        <v>7.76</v>
      </c>
      <c r="G544" t="n">
        <v>33.25</v>
      </c>
      <c r="H544" t="n">
        <v>0.44</v>
      </c>
      <c r="I544" t="n">
        <v>14</v>
      </c>
      <c r="J544" t="n">
        <v>191.4</v>
      </c>
      <c r="K544" t="n">
        <v>53.44</v>
      </c>
      <c r="L544" t="n">
        <v>4.75</v>
      </c>
      <c r="M544" t="n">
        <v>12</v>
      </c>
      <c r="N544" t="n">
        <v>38.22</v>
      </c>
      <c r="O544" t="n">
        <v>23840.07</v>
      </c>
      <c r="P544" t="n">
        <v>83.69</v>
      </c>
      <c r="Q544" t="n">
        <v>968.3200000000001</v>
      </c>
      <c r="R544" t="n">
        <v>33.77</v>
      </c>
      <c r="S544" t="n">
        <v>23.91</v>
      </c>
      <c r="T544" t="n">
        <v>4141.76</v>
      </c>
      <c r="U544" t="n">
        <v>0.71</v>
      </c>
      <c r="V544" t="n">
        <v>0.87</v>
      </c>
      <c r="W544" t="n">
        <v>1.1</v>
      </c>
      <c r="X544" t="n">
        <v>0.26</v>
      </c>
      <c r="Y544" t="n">
        <v>1</v>
      </c>
      <c r="Z544" t="n">
        <v>10</v>
      </c>
    </row>
    <row r="545">
      <c r="A545" t="n">
        <v>16</v>
      </c>
      <c r="B545" t="n">
        <v>95</v>
      </c>
      <c r="C545" t="inlineStr">
        <is>
          <t xml:space="preserve">CONCLUIDO	</t>
        </is>
      </c>
      <c r="D545" t="n">
        <v>9.3531</v>
      </c>
      <c r="E545" t="n">
        <v>10.69</v>
      </c>
      <c r="F545" t="n">
        <v>7.74</v>
      </c>
      <c r="G545" t="n">
        <v>35.72</v>
      </c>
      <c r="H545" t="n">
        <v>0.46</v>
      </c>
      <c r="I545" t="n">
        <v>13</v>
      </c>
      <c r="J545" t="n">
        <v>191.78</v>
      </c>
      <c r="K545" t="n">
        <v>53.44</v>
      </c>
      <c r="L545" t="n">
        <v>5</v>
      </c>
      <c r="M545" t="n">
        <v>10</v>
      </c>
      <c r="N545" t="n">
        <v>38.35</v>
      </c>
      <c r="O545" t="n">
        <v>23887.36</v>
      </c>
      <c r="P545" t="n">
        <v>82.40000000000001</v>
      </c>
      <c r="Q545" t="n">
        <v>968.34</v>
      </c>
      <c r="R545" t="n">
        <v>33.09</v>
      </c>
      <c r="S545" t="n">
        <v>23.91</v>
      </c>
      <c r="T545" t="n">
        <v>3807.32</v>
      </c>
      <c r="U545" t="n">
        <v>0.72</v>
      </c>
      <c r="V545" t="n">
        <v>0.87</v>
      </c>
      <c r="W545" t="n">
        <v>1.11</v>
      </c>
      <c r="X545" t="n">
        <v>0.24</v>
      </c>
      <c r="Y545" t="n">
        <v>1</v>
      </c>
      <c r="Z545" t="n">
        <v>10</v>
      </c>
    </row>
    <row r="546">
      <c r="A546" t="n">
        <v>17</v>
      </c>
      <c r="B546" t="n">
        <v>95</v>
      </c>
      <c r="C546" t="inlineStr">
        <is>
          <t xml:space="preserve">CONCLUIDO	</t>
        </is>
      </c>
      <c r="D546" t="n">
        <v>9.344799999999999</v>
      </c>
      <c r="E546" t="n">
        <v>10.7</v>
      </c>
      <c r="F546" t="n">
        <v>7.75</v>
      </c>
      <c r="G546" t="n">
        <v>35.76</v>
      </c>
      <c r="H546" t="n">
        <v>0.48</v>
      </c>
      <c r="I546" t="n">
        <v>13</v>
      </c>
      <c r="J546" t="n">
        <v>192.17</v>
      </c>
      <c r="K546" t="n">
        <v>53.44</v>
      </c>
      <c r="L546" t="n">
        <v>5.25</v>
      </c>
      <c r="M546" t="n">
        <v>7</v>
      </c>
      <c r="N546" t="n">
        <v>38.48</v>
      </c>
      <c r="O546" t="n">
        <v>23934.69</v>
      </c>
      <c r="P546" t="n">
        <v>80.61</v>
      </c>
      <c r="Q546" t="n">
        <v>968.41</v>
      </c>
      <c r="R546" t="n">
        <v>33.2</v>
      </c>
      <c r="S546" t="n">
        <v>23.91</v>
      </c>
      <c r="T546" t="n">
        <v>3860.5</v>
      </c>
      <c r="U546" t="n">
        <v>0.72</v>
      </c>
      <c r="V546" t="n">
        <v>0.87</v>
      </c>
      <c r="W546" t="n">
        <v>1.11</v>
      </c>
      <c r="X546" t="n">
        <v>0.25</v>
      </c>
      <c r="Y546" t="n">
        <v>1</v>
      </c>
      <c r="Z546" t="n">
        <v>10</v>
      </c>
    </row>
    <row r="547">
      <c r="A547" t="n">
        <v>18</v>
      </c>
      <c r="B547" t="n">
        <v>95</v>
      </c>
      <c r="C547" t="inlineStr">
        <is>
          <t xml:space="preserve">CONCLUIDO	</t>
        </is>
      </c>
      <c r="D547" t="n">
        <v>9.408300000000001</v>
      </c>
      <c r="E547" t="n">
        <v>10.63</v>
      </c>
      <c r="F547" t="n">
        <v>7.71</v>
      </c>
      <c r="G547" t="n">
        <v>38.57</v>
      </c>
      <c r="H547" t="n">
        <v>0.51</v>
      </c>
      <c r="I547" t="n">
        <v>12</v>
      </c>
      <c r="J547" t="n">
        <v>192.55</v>
      </c>
      <c r="K547" t="n">
        <v>53.44</v>
      </c>
      <c r="L547" t="n">
        <v>5.5</v>
      </c>
      <c r="M547" t="n">
        <v>4</v>
      </c>
      <c r="N547" t="n">
        <v>38.62</v>
      </c>
      <c r="O547" t="n">
        <v>23982.06</v>
      </c>
      <c r="P547" t="n">
        <v>79.81999999999999</v>
      </c>
      <c r="Q547" t="n">
        <v>968.3200000000001</v>
      </c>
      <c r="R547" t="n">
        <v>32.24</v>
      </c>
      <c r="S547" t="n">
        <v>23.91</v>
      </c>
      <c r="T547" t="n">
        <v>3385.33</v>
      </c>
      <c r="U547" t="n">
        <v>0.74</v>
      </c>
      <c r="V547" t="n">
        <v>0.88</v>
      </c>
      <c r="W547" t="n">
        <v>1.11</v>
      </c>
      <c r="X547" t="n">
        <v>0.22</v>
      </c>
      <c r="Y547" t="n">
        <v>1</v>
      </c>
      <c r="Z547" t="n">
        <v>10</v>
      </c>
    </row>
    <row r="548">
      <c r="A548" t="n">
        <v>19</v>
      </c>
      <c r="B548" t="n">
        <v>95</v>
      </c>
      <c r="C548" t="inlineStr">
        <is>
          <t xml:space="preserve">CONCLUIDO	</t>
        </is>
      </c>
      <c r="D548" t="n">
        <v>9.4024</v>
      </c>
      <c r="E548" t="n">
        <v>10.64</v>
      </c>
      <c r="F548" t="n">
        <v>7.72</v>
      </c>
      <c r="G548" t="n">
        <v>38.6</v>
      </c>
      <c r="H548" t="n">
        <v>0.53</v>
      </c>
      <c r="I548" t="n">
        <v>12</v>
      </c>
      <c r="J548" t="n">
        <v>192.94</v>
      </c>
      <c r="K548" t="n">
        <v>53.44</v>
      </c>
      <c r="L548" t="n">
        <v>5.75</v>
      </c>
      <c r="M548" t="n">
        <v>2</v>
      </c>
      <c r="N548" t="n">
        <v>38.75</v>
      </c>
      <c r="O548" t="n">
        <v>24029.48</v>
      </c>
      <c r="P548" t="n">
        <v>79.52</v>
      </c>
      <c r="Q548" t="n">
        <v>968.3200000000001</v>
      </c>
      <c r="R548" t="n">
        <v>32.34</v>
      </c>
      <c r="S548" t="n">
        <v>23.91</v>
      </c>
      <c r="T548" t="n">
        <v>3434.9</v>
      </c>
      <c r="U548" t="n">
        <v>0.74</v>
      </c>
      <c r="V548" t="n">
        <v>0.88</v>
      </c>
      <c r="W548" t="n">
        <v>1.11</v>
      </c>
      <c r="X548" t="n">
        <v>0.22</v>
      </c>
      <c r="Y548" t="n">
        <v>1</v>
      </c>
      <c r="Z548" t="n">
        <v>10</v>
      </c>
    </row>
    <row r="549">
      <c r="A549" t="n">
        <v>20</v>
      </c>
      <c r="B549" t="n">
        <v>95</v>
      </c>
      <c r="C549" t="inlineStr">
        <is>
          <t xml:space="preserve">CONCLUIDO	</t>
        </is>
      </c>
      <c r="D549" t="n">
        <v>9.3973</v>
      </c>
      <c r="E549" t="n">
        <v>10.64</v>
      </c>
      <c r="F549" t="n">
        <v>7.73</v>
      </c>
      <c r="G549" t="n">
        <v>38.63</v>
      </c>
      <c r="H549" t="n">
        <v>0.55</v>
      </c>
      <c r="I549" t="n">
        <v>12</v>
      </c>
      <c r="J549" t="n">
        <v>193.32</v>
      </c>
      <c r="K549" t="n">
        <v>53.44</v>
      </c>
      <c r="L549" t="n">
        <v>6</v>
      </c>
      <c r="M549" t="n">
        <v>0</v>
      </c>
      <c r="N549" t="n">
        <v>38.89</v>
      </c>
      <c r="O549" t="n">
        <v>24076.95</v>
      </c>
      <c r="P549" t="n">
        <v>79.48</v>
      </c>
      <c r="Q549" t="n">
        <v>968.3200000000001</v>
      </c>
      <c r="R549" t="n">
        <v>32.38</v>
      </c>
      <c r="S549" t="n">
        <v>23.91</v>
      </c>
      <c r="T549" t="n">
        <v>3456.63</v>
      </c>
      <c r="U549" t="n">
        <v>0.74</v>
      </c>
      <c r="V549" t="n">
        <v>0.88</v>
      </c>
      <c r="W549" t="n">
        <v>1.11</v>
      </c>
      <c r="X549" t="n">
        <v>0.23</v>
      </c>
      <c r="Y549" t="n">
        <v>1</v>
      </c>
      <c r="Z549" t="n">
        <v>10</v>
      </c>
    </row>
    <row r="550">
      <c r="A550" t="n">
        <v>0</v>
      </c>
      <c r="B550" t="n">
        <v>55</v>
      </c>
      <c r="C550" t="inlineStr">
        <is>
          <t xml:space="preserve">CONCLUIDO	</t>
        </is>
      </c>
      <c r="D550" t="n">
        <v>8.2303</v>
      </c>
      <c r="E550" t="n">
        <v>12.15</v>
      </c>
      <c r="F550" t="n">
        <v>8.66</v>
      </c>
      <c r="G550" t="n">
        <v>8.800000000000001</v>
      </c>
      <c r="H550" t="n">
        <v>0.15</v>
      </c>
      <c r="I550" t="n">
        <v>59</v>
      </c>
      <c r="J550" t="n">
        <v>116.05</v>
      </c>
      <c r="K550" t="n">
        <v>43.4</v>
      </c>
      <c r="L550" t="n">
        <v>1</v>
      </c>
      <c r="M550" t="n">
        <v>57</v>
      </c>
      <c r="N550" t="n">
        <v>16.65</v>
      </c>
      <c r="O550" t="n">
        <v>14546.17</v>
      </c>
      <c r="P550" t="n">
        <v>80.59999999999999</v>
      </c>
      <c r="Q550" t="n">
        <v>968.62</v>
      </c>
      <c r="R550" t="n">
        <v>61.84</v>
      </c>
      <c r="S550" t="n">
        <v>23.91</v>
      </c>
      <c r="T550" t="n">
        <v>17952.11</v>
      </c>
      <c r="U550" t="n">
        <v>0.39</v>
      </c>
      <c r="V550" t="n">
        <v>0.78</v>
      </c>
      <c r="W550" t="n">
        <v>1.17</v>
      </c>
      <c r="X550" t="n">
        <v>1.16</v>
      </c>
      <c r="Y550" t="n">
        <v>1</v>
      </c>
      <c r="Z550" t="n">
        <v>10</v>
      </c>
    </row>
    <row r="551">
      <c r="A551" t="n">
        <v>1</v>
      </c>
      <c r="B551" t="n">
        <v>55</v>
      </c>
      <c r="C551" t="inlineStr">
        <is>
          <t xml:space="preserve">CONCLUIDO	</t>
        </is>
      </c>
      <c r="D551" t="n">
        <v>8.674099999999999</v>
      </c>
      <c r="E551" t="n">
        <v>11.53</v>
      </c>
      <c r="F551" t="n">
        <v>8.369999999999999</v>
      </c>
      <c r="G551" t="n">
        <v>11.16</v>
      </c>
      <c r="H551" t="n">
        <v>0.19</v>
      </c>
      <c r="I551" t="n">
        <v>45</v>
      </c>
      <c r="J551" t="n">
        <v>116.37</v>
      </c>
      <c r="K551" t="n">
        <v>43.4</v>
      </c>
      <c r="L551" t="n">
        <v>1.25</v>
      </c>
      <c r="M551" t="n">
        <v>43</v>
      </c>
      <c r="N551" t="n">
        <v>16.72</v>
      </c>
      <c r="O551" t="n">
        <v>14585.96</v>
      </c>
      <c r="P551" t="n">
        <v>75.76000000000001</v>
      </c>
      <c r="Q551" t="n">
        <v>968.49</v>
      </c>
      <c r="R551" t="n">
        <v>52.97</v>
      </c>
      <c r="S551" t="n">
        <v>23.91</v>
      </c>
      <c r="T551" t="n">
        <v>13584.56</v>
      </c>
      <c r="U551" t="n">
        <v>0.45</v>
      </c>
      <c r="V551" t="n">
        <v>0.8100000000000001</v>
      </c>
      <c r="W551" t="n">
        <v>1.15</v>
      </c>
      <c r="X551" t="n">
        <v>0.87</v>
      </c>
      <c r="Y551" t="n">
        <v>1</v>
      </c>
      <c r="Z551" t="n">
        <v>10</v>
      </c>
    </row>
    <row r="552">
      <c r="A552" t="n">
        <v>2</v>
      </c>
      <c r="B552" t="n">
        <v>55</v>
      </c>
      <c r="C552" t="inlineStr">
        <is>
          <t xml:space="preserve">CONCLUIDO	</t>
        </is>
      </c>
      <c r="D552" t="n">
        <v>8.9717</v>
      </c>
      <c r="E552" t="n">
        <v>11.15</v>
      </c>
      <c r="F552" t="n">
        <v>8.199999999999999</v>
      </c>
      <c r="G552" t="n">
        <v>13.67</v>
      </c>
      <c r="H552" t="n">
        <v>0.23</v>
      </c>
      <c r="I552" t="n">
        <v>36</v>
      </c>
      <c r="J552" t="n">
        <v>116.69</v>
      </c>
      <c r="K552" t="n">
        <v>43.4</v>
      </c>
      <c r="L552" t="n">
        <v>1.5</v>
      </c>
      <c r="M552" t="n">
        <v>34</v>
      </c>
      <c r="N552" t="n">
        <v>16.79</v>
      </c>
      <c r="O552" t="n">
        <v>14625.77</v>
      </c>
      <c r="P552" t="n">
        <v>72.27</v>
      </c>
      <c r="Q552" t="n">
        <v>968.41</v>
      </c>
      <c r="R552" t="n">
        <v>47.39</v>
      </c>
      <c r="S552" t="n">
        <v>23.91</v>
      </c>
      <c r="T552" t="n">
        <v>10841.22</v>
      </c>
      <c r="U552" t="n">
        <v>0.5</v>
      </c>
      <c r="V552" t="n">
        <v>0.82</v>
      </c>
      <c r="W552" t="n">
        <v>1.15</v>
      </c>
      <c r="X552" t="n">
        <v>0.7</v>
      </c>
      <c r="Y552" t="n">
        <v>1</v>
      </c>
      <c r="Z552" t="n">
        <v>10</v>
      </c>
    </row>
    <row r="553">
      <c r="A553" t="n">
        <v>3</v>
      </c>
      <c r="B553" t="n">
        <v>55</v>
      </c>
      <c r="C553" t="inlineStr">
        <is>
          <t xml:space="preserve">CONCLUIDO	</t>
        </is>
      </c>
      <c r="D553" t="n">
        <v>9.222300000000001</v>
      </c>
      <c r="E553" t="n">
        <v>10.84</v>
      </c>
      <c r="F553" t="n">
        <v>8.07</v>
      </c>
      <c r="G553" t="n">
        <v>16.69</v>
      </c>
      <c r="H553" t="n">
        <v>0.26</v>
      </c>
      <c r="I553" t="n">
        <v>29</v>
      </c>
      <c r="J553" t="n">
        <v>117.01</v>
      </c>
      <c r="K553" t="n">
        <v>43.4</v>
      </c>
      <c r="L553" t="n">
        <v>1.75</v>
      </c>
      <c r="M553" t="n">
        <v>27</v>
      </c>
      <c r="N553" t="n">
        <v>16.86</v>
      </c>
      <c r="O553" t="n">
        <v>14665.62</v>
      </c>
      <c r="P553" t="n">
        <v>68.48</v>
      </c>
      <c r="Q553" t="n">
        <v>968.52</v>
      </c>
      <c r="R553" t="n">
        <v>43.42</v>
      </c>
      <c r="S553" t="n">
        <v>23.91</v>
      </c>
      <c r="T553" t="n">
        <v>8893.02</v>
      </c>
      <c r="U553" t="n">
        <v>0.55</v>
      </c>
      <c r="V553" t="n">
        <v>0.84</v>
      </c>
      <c r="W553" t="n">
        <v>1.13</v>
      </c>
      <c r="X553" t="n">
        <v>0.57</v>
      </c>
      <c r="Y553" t="n">
        <v>1</v>
      </c>
      <c r="Z553" t="n">
        <v>10</v>
      </c>
    </row>
    <row r="554">
      <c r="A554" t="n">
        <v>4</v>
      </c>
      <c r="B554" t="n">
        <v>55</v>
      </c>
      <c r="C554" t="inlineStr">
        <is>
          <t xml:space="preserve">CONCLUIDO	</t>
        </is>
      </c>
      <c r="D554" t="n">
        <v>9.385999999999999</v>
      </c>
      <c r="E554" t="n">
        <v>10.65</v>
      </c>
      <c r="F554" t="n">
        <v>7.97</v>
      </c>
      <c r="G554" t="n">
        <v>19.13</v>
      </c>
      <c r="H554" t="n">
        <v>0.3</v>
      </c>
      <c r="I554" t="n">
        <v>25</v>
      </c>
      <c r="J554" t="n">
        <v>117.34</v>
      </c>
      <c r="K554" t="n">
        <v>43.4</v>
      </c>
      <c r="L554" t="n">
        <v>2</v>
      </c>
      <c r="M554" t="n">
        <v>22</v>
      </c>
      <c r="N554" t="n">
        <v>16.94</v>
      </c>
      <c r="O554" t="n">
        <v>14705.49</v>
      </c>
      <c r="P554" t="n">
        <v>65.81999999999999</v>
      </c>
      <c r="Q554" t="n">
        <v>968.34</v>
      </c>
      <c r="R554" t="n">
        <v>40.58</v>
      </c>
      <c r="S554" t="n">
        <v>23.91</v>
      </c>
      <c r="T554" t="n">
        <v>7491.49</v>
      </c>
      <c r="U554" t="n">
        <v>0.59</v>
      </c>
      <c r="V554" t="n">
        <v>0.85</v>
      </c>
      <c r="W554" t="n">
        <v>1.12</v>
      </c>
      <c r="X554" t="n">
        <v>0.48</v>
      </c>
      <c r="Y554" t="n">
        <v>1</v>
      </c>
      <c r="Z554" t="n">
        <v>10</v>
      </c>
    </row>
    <row r="555">
      <c r="A555" t="n">
        <v>5</v>
      </c>
      <c r="B555" t="n">
        <v>55</v>
      </c>
      <c r="C555" t="inlineStr">
        <is>
          <t xml:space="preserve">CONCLUIDO	</t>
        </is>
      </c>
      <c r="D555" t="n">
        <v>9.5052</v>
      </c>
      <c r="E555" t="n">
        <v>10.52</v>
      </c>
      <c r="F555" t="n">
        <v>7.91</v>
      </c>
      <c r="G555" t="n">
        <v>21.57</v>
      </c>
      <c r="H555" t="n">
        <v>0.34</v>
      </c>
      <c r="I555" t="n">
        <v>22</v>
      </c>
      <c r="J555" t="n">
        <v>117.66</v>
      </c>
      <c r="K555" t="n">
        <v>43.4</v>
      </c>
      <c r="L555" t="n">
        <v>2.25</v>
      </c>
      <c r="M555" t="n">
        <v>18</v>
      </c>
      <c r="N555" t="n">
        <v>17.01</v>
      </c>
      <c r="O555" t="n">
        <v>14745.39</v>
      </c>
      <c r="P555" t="n">
        <v>62.81</v>
      </c>
      <c r="Q555" t="n">
        <v>968.33</v>
      </c>
      <c r="R555" t="n">
        <v>38.53</v>
      </c>
      <c r="S555" t="n">
        <v>23.91</v>
      </c>
      <c r="T555" t="n">
        <v>6480.43</v>
      </c>
      <c r="U555" t="n">
        <v>0.62</v>
      </c>
      <c r="V555" t="n">
        <v>0.85</v>
      </c>
      <c r="W555" t="n">
        <v>1.12</v>
      </c>
      <c r="X555" t="n">
        <v>0.41</v>
      </c>
      <c r="Y555" t="n">
        <v>1</v>
      </c>
      <c r="Z555" t="n">
        <v>10</v>
      </c>
    </row>
    <row r="556">
      <c r="A556" t="n">
        <v>6</v>
      </c>
      <c r="B556" t="n">
        <v>55</v>
      </c>
      <c r="C556" t="inlineStr">
        <is>
          <t xml:space="preserve">CONCLUIDO	</t>
        </is>
      </c>
      <c r="D556" t="n">
        <v>9.587</v>
      </c>
      <c r="E556" t="n">
        <v>10.43</v>
      </c>
      <c r="F556" t="n">
        <v>7.87</v>
      </c>
      <c r="G556" t="n">
        <v>23.61</v>
      </c>
      <c r="H556" t="n">
        <v>0.37</v>
      </c>
      <c r="I556" t="n">
        <v>20</v>
      </c>
      <c r="J556" t="n">
        <v>117.98</v>
      </c>
      <c r="K556" t="n">
        <v>43.4</v>
      </c>
      <c r="L556" t="n">
        <v>2.5</v>
      </c>
      <c r="M556" t="n">
        <v>8</v>
      </c>
      <c r="N556" t="n">
        <v>17.08</v>
      </c>
      <c r="O556" t="n">
        <v>14785.31</v>
      </c>
      <c r="P556" t="n">
        <v>60.96</v>
      </c>
      <c r="Q556" t="n">
        <v>968.42</v>
      </c>
      <c r="R556" t="n">
        <v>36.93</v>
      </c>
      <c r="S556" t="n">
        <v>23.91</v>
      </c>
      <c r="T556" t="n">
        <v>5692.91</v>
      </c>
      <c r="U556" t="n">
        <v>0.65</v>
      </c>
      <c r="V556" t="n">
        <v>0.86</v>
      </c>
      <c r="W556" t="n">
        <v>1.12</v>
      </c>
      <c r="X556" t="n">
        <v>0.37</v>
      </c>
      <c r="Y556" t="n">
        <v>1</v>
      </c>
      <c r="Z556" t="n">
        <v>10</v>
      </c>
    </row>
    <row r="557">
      <c r="A557" t="n">
        <v>7</v>
      </c>
      <c r="B557" t="n">
        <v>55</v>
      </c>
      <c r="C557" t="inlineStr">
        <is>
          <t xml:space="preserve">CONCLUIDO	</t>
        </is>
      </c>
      <c r="D557" t="n">
        <v>9.601000000000001</v>
      </c>
      <c r="E557" t="n">
        <v>10.42</v>
      </c>
      <c r="F557" t="n">
        <v>7.88</v>
      </c>
      <c r="G557" t="n">
        <v>24.88</v>
      </c>
      <c r="H557" t="n">
        <v>0.41</v>
      </c>
      <c r="I557" t="n">
        <v>19</v>
      </c>
      <c r="J557" t="n">
        <v>118.31</v>
      </c>
      <c r="K557" t="n">
        <v>43.4</v>
      </c>
      <c r="L557" t="n">
        <v>2.75</v>
      </c>
      <c r="M557" t="n">
        <v>1</v>
      </c>
      <c r="N557" t="n">
        <v>17.16</v>
      </c>
      <c r="O557" t="n">
        <v>14825.26</v>
      </c>
      <c r="P557" t="n">
        <v>61.59</v>
      </c>
      <c r="Q557" t="n">
        <v>968.65</v>
      </c>
      <c r="R557" t="n">
        <v>37.02</v>
      </c>
      <c r="S557" t="n">
        <v>23.91</v>
      </c>
      <c r="T557" t="n">
        <v>5739.83</v>
      </c>
      <c r="U557" t="n">
        <v>0.65</v>
      </c>
      <c r="V557" t="n">
        <v>0.86</v>
      </c>
      <c r="W557" t="n">
        <v>1.13</v>
      </c>
      <c r="X557" t="n">
        <v>0.38</v>
      </c>
      <c r="Y557" t="n">
        <v>1</v>
      </c>
      <c r="Z557" t="n">
        <v>10</v>
      </c>
    </row>
    <row r="558">
      <c r="A558" t="n">
        <v>8</v>
      </c>
      <c r="B558" t="n">
        <v>55</v>
      </c>
      <c r="C558" t="inlineStr">
        <is>
          <t xml:space="preserve">CONCLUIDO	</t>
        </is>
      </c>
      <c r="D558" t="n">
        <v>9.5997</v>
      </c>
      <c r="E558" t="n">
        <v>10.42</v>
      </c>
      <c r="F558" t="n">
        <v>7.88</v>
      </c>
      <c r="G558" t="n">
        <v>24.88</v>
      </c>
      <c r="H558" t="n">
        <v>0.45</v>
      </c>
      <c r="I558" t="n">
        <v>19</v>
      </c>
      <c r="J558" t="n">
        <v>118.63</v>
      </c>
      <c r="K558" t="n">
        <v>43.4</v>
      </c>
      <c r="L558" t="n">
        <v>3</v>
      </c>
      <c r="M558" t="n">
        <v>0</v>
      </c>
      <c r="N558" t="n">
        <v>17.23</v>
      </c>
      <c r="O558" t="n">
        <v>14865.24</v>
      </c>
      <c r="P558" t="n">
        <v>61.78</v>
      </c>
      <c r="Q558" t="n">
        <v>968.65</v>
      </c>
      <c r="R558" t="n">
        <v>37.06</v>
      </c>
      <c r="S558" t="n">
        <v>23.91</v>
      </c>
      <c r="T558" t="n">
        <v>5760.22</v>
      </c>
      <c r="U558" t="n">
        <v>0.65</v>
      </c>
      <c r="V558" t="n">
        <v>0.86</v>
      </c>
      <c r="W558" t="n">
        <v>1.13</v>
      </c>
      <c r="X558" t="n">
        <v>0.38</v>
      </c>
      <c r="Y558" t="n">
        <v>1</v>
      </c>
      <c r="Z55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INDEX(resultados!$A$2:$ZZ$558, 1, MATCH($B$1, resultados!$A$1:$ZZ$1, 0))</f>
        <v/>
      </c>
      <c r="B7">
        <f>INDEX(resultados!$A$2:$ZZ$558, 1, MATCH($B$2, resultados!$A$1:$ZZ$1, 0))</f>
        <v/>
      </c>
      <c r="C7">
        <f>INDEX(resultados!$A$2:$ZZ$558, 1, MATCH($B$3, resultados!$A$1:$ZZ$1, 0))</f>
        <v/>
      </c>
    </row>
    <row r="8">
      <c r="A8">
        <f>INDEX(resultados!$A$2:$ZZ$558, 2, MATCH($B$1, resultados!$A$1:$ZZ$1, 0))</f>
        <v/>
      </c>
      <c r="B8">
        <f>INDEX(resultados!$A$2:$ZZ$558, 2, MATCH($B$2, resultados!$A$1:$ZZ$1, 0))</f>
        <v/>
      </c>
      <c r="C8">
        <f>INDEX(resultados!$A$2:$ZZ$558, 2, MATCH($B$3, resultados!$A$1:$ZZ$1, 0))</f>
        <v/>
      </c>
    </row>
    <row r="9">
      <c r="A9">
        <f>INDEX(resultados!$A$2:$ZZ$558, 3, MATCH($B$1, resultados!$A$1:$ZZ$1, 0))</f>
        <v/>
      </c>
      <c r="B9">
        <f>INDEX(resultados!$A$2:$ZZ$558, 3, MATCH($B$2, resultados!$A$1:$ZZ$1, 0))</f>
        <v/>
      </c>
      <c r="C9">
        <f>INDEX(resultados!$A$2:$ZZ$558, 3, MATCH($B$3, resultados!$A$1:$ZZ$1, 0))</f>
        <v/>
      </c>
    </row>
    <row r="10">
      <c r="A10">
        <f>INDEX(resultados!$A$2:$ZZ$558, 4, MATCH($B$1, resultados!$A$1:$ZZ$1, 0))</f>
        <v/>
      </c>
      <c r="B10">
        <f>INDEX(resultados!$A$2:$ZZ$558, 4, MATCH($B$2, resultados!$A$1:$ZZ$1, 0))</f>
        <v/>
      </c>
      <c r="C10">
        <f>INDEX(resultados!$A$2:$ZZ$558, 4, MATCH($B$3, resultados!$A$1:$ZZ$1, 0))</f>
        <v/>
      </c>
    </row>
    <row r="11">
      <c r="A11">
        <f>INDEX(resultados!$A$2:$ZZ$558, 5, MATCH($B$1, resultados!$A$1:$ZZ$1, 0))</f>
        <v/>
      </c>
      <c r="B11">
        <f>INDEX(resultados!$A$2:$ZZ$558, 5, MATCH($B$2, resultados!$A$1:$ZZ$1, 0))</f>
        <v/>
      </c>
      <c r="C11">
        <f>INDEX(resultados!$A$2:$ZZ$558, 5, MATCH($B$3, resultados!$A$1:$ZZ$1, 0))</f>
        <v/>
      </c>
    </row>
    <row r="12">
      <c r="A12">
        <f>INDEX(resultados!$A$2:$ZZ$558, 6, MATCH($B$1, resultados!$A$1:$ZZ$1, 0))</f>
        <v/>
      </c>
      <c r="B12">
        <f>INDEX(resultados!$A$2:$ZZ$558, 6, MATCH($B$2, resultados!$A$1:$ZZ$1, 0))</f>
        <v/>
      </c>
      <c r="C12">
        <f>INDEX(resultados!$A$2:$ZZ$558, 6, MATCH($B$3, resultados!$A$1:$ZZ$1, 0))</f>
        <v/>
      </c>
    </row>
    <row r="13">
      <c r="A13">
        <f>INDEX(resultados!$A$2:$ZZ$558, 7, MATCH($B$1, resultados!$A$1:$ZZ$1, 0))</f>
        <v/>
      </c>
      <c r="B13">
        <f>INDEX(resultados!$A$2:$ZZ$558, 7, MATCH($B$2, resultados!$A$1:$ZZ$1, 0))</f>
        <v/>
      </c>
      <c r="C13">
        <f>INDEX(resultados!$A$2:$ZZ$558, 7, MATCH($B$3, resultados!$A$1:$ZZ$1, 0))</f>
        <v/>
      </c>
    </row>
    <row r="14">
      <c r="A14">
        <f>INDEX(resultados!$A$2:$ZZ$558, 8, MATCH($B$1, resultados!$A$1:$ZZ$1, 0))</f>
        <v/>
      </c>
      <c r="B14">
        <f>INDEX(resultados!$A$2:$ZZ$558, 8, MATCH($B$2, resultados!$A$1:$ZZ$1, 0))</f>
        <v/>
      </c>
      <c r="C14">
        <f>INDEX(resultados!$A$2:$ZZ$558, 8, MATCH($B$3, resultados!$A$1:$ZZ$1, 0))</f>
        <v/>
      </c>
    </row>
    <row r="15">
      <c r="A15">
        <f>INDEX(resultados!$A$2:$ZZ$558, 9, MATCH($B$1, resultados!$A$1:$ZZ$1, 0))</f>
        <v/>
      </c>
      <c r="B15">
        <f>INDEX(resultados!$A$2:$ZZ$558, 9, MATCH($B$2, resultados!$A$1:$ZZ$1, 0))</f>
        <v/>
      </c>
      <c r="C15">
        <f>INDEX(resultados!$A$2:$ZZ$558, 9, MATCH($B$3, resultados!$A$1:$ZZ$1, 0))</f>
        <v/>
      </c>
    </row>
    <row r="16">
      <c r="A16">
        <f>INDEX(resultados!$A$2:$ZZ$558, 10, MATCH($B$1, resultados!$A$1:$ZZ$1, 0))</f>
        <v/>
      </c>
      <c r="B16">
        <f>INDEX(resultados!$A$2:$ZZ$558, 10, MATCH($B$2, resultados!$A$1:$ZZ$1, 0))</f>
        <v/>
      </c>
      <c r="C16">
        <f>INDEX(resultados!$A$2:$ZZ$558, 10, MATCH($B$3, resultados!$A$1:$ZZ$1, 0))</f>
        <v/>
      </c>
    </row>
    <row r="17">
      <c r="A17">
        <f>INDEX(resultados!$A$2:$ZZ$558, 11, MATCH($B$1, resultados!$A$1:$ZZ$1, 0))</f>
        <v/>
      </c>
      <c r="B17">
        <f>INDEX(resultados!$A$2:$ZZ$558, 11, MATCH($B$2, resultados!$A$1:$ZZ$1, 0))</f>
        <v/>
      </c>
      <c r="C17">
        <f>INDEX(resultados!$A$2:$ZZ$558, 11, MATCH($B$3, resultados!$A$1:$ZZ$1, 0))</f>
        <v/>
      </c>
    </row>
    <row r="18">
      <c r="A18">
        <f>INDEX(resultados!$A$2:$ZZ$558, 12, MATCH($B$1, resultados!$A$1:$ZZ$1, 0))</f>
        <v/>
      </c>
      <c r="B18">
        <f>INDEX(resultados!$A$2:$ZZ$558, 12, MATCH($B$2, resultados!$A$1:$ZZ$1, 0))</f>
        <v/>
      </c>
      <c r="C18">
        <f>INDEX(resultados!$A$2:$ZZ$558, 12, MATCH($B$3, resultados!$A$1:$ZZ$1, 0))</f>
        <v/>
      </c>
    </row>
    <row r="19">
      <c r="A19">
        <f>INDEX(resultados!$A$2:$ZZ$558, 13, MATCH($B$1, resultados!$A$1:$ZZ$1, 0))</f>
        <v/>
      </c>
      <c r="B19">
        <f>INDEX(resultados!$A$2:$ZZ$558, 13, MATCH($B$2, resultados!$A$1:$ZZ$1, 0))</f>
        <v/>
      </c>
      <c r="C19">
        <f>INDEX(resultados!$A$2:$ZZ$558, 13, MATCH($B$3, resultados!$A$1:$ZZ$1, 0))</f>
        <v/>
      </c>
    </row>
    <row r="20">
      <c r="A20">
        <f>INDEX(resultados!$A$2:$ZZ$558, 14, MATCH($B$1, resultados!$A$1:$ZZ$1, 0))</f>
        <v/>
      </c>
      <c r="B20">
        <f>INDEX(resultados!$A$2:$ZZ$558, 14, MATCH($B$2, resultados!$A$1:$ZZ$1, 0))</f>
        <v/>
      </c>
      <c r="C20">
        <f>INDEX(resultados!$A$2:$ZZ$558, 14, MATCH($B$3, resultados!$A$1:$ZZ$1, 0))</f>
        <v/>
      </c>
    </row>
    <row r="21">
      <c r="A21">
        <f>INDEX(resultados!$A$2:$ZZ$558, 15, MATCH($B$1, resultados!$A$1:$ZZ$1, 0))</f>
        <v/>
      </c>
      <c r="B21">
        <f>INDEX(resultados!$A$2:$ZZ$558, 15, MATCH($B$2, resultados!$A$1:$ZZ$1, 0))</f>
        <v/>
      </c>
      <c r="C21">
        <f>INDEX(resultados!$A$2:$ZZ$558, 15, MATCH($B$3, resultados!$A$1:$ZZ$1, 0))</f>
        <v/>
      </c>
    </row>
    <row r="22">
      <c r="A22">
        <f>INDEX(resultados!$A$2:$ZZ$558, 16, MATCH($B$1, resultados!$A$1:$ZZ$1, 0))</f>
        <v/>
      </c>
      <c r="B22">
        <f>INDEX(resultados!$A$2:$ZZ$558, 16, MATCH($B$2, resultados!$A$1:$ZZ$1, 0))</f>
        <v/>
      </c>
      <c r="C22">
        <f>INDEX(resultados!$A$2:$ZZ$558, 16, MATCH($B$3, resultados!$A$1:$ZZ$1, 0))</f>
        <v/>
      </c>
    </row>
    <row r="23">
      <c r="A23">
        <f>INDEX(resultados!$A$2:$ZZ$558, 17, MATCH($B$1, resultados!$A$1:$ZZ$1, 0))</f>
        <v/>
      </c>
      <c r="B23">
        <f>INDEX(resultados!$A$2:$ZZ$558, 17, MATCH($B$2, resultados!$A$1:$ZZ$1, 0))</f>
        <v/>
      </c>
      <c r="C23">
        <f>INDEX(resultados!$A$2:$ZZ$558, 17, MATCH($B$3, resultados!$A$1:$ZZ$1, 0))</f>
        <v/>
      </c>
    </row>
    <row r="24">
      <c r="A24">
        <f>INDEX(resultados!$A$2:$ZZ$558, 18, MATCH($B$1, resultados!$A$1:$ZZ$1, 0))</f>
        <v/>
      </c>
      <c r="B24">
        <f>INDEX(resultados!$A$2:$ZZ$558, 18, MATCH($B$2, resultados!$A$1:$ZZ$1, 0))</f>
        <v/>
      </c>
      <c r="C24">
        <f>INDEX(resultados!$A$2:$ZZ$558, 18, MATCH($B$3, resultados!$A$1:$ZZ$1, 0))</f>
        <v/>
      </c>
    </row>
    <row r="25">
      <c r="A25">
        <f>INDEX(resultados!$A$2:$ZZ$558, 19, MATCH($B$1, resultados!$A$1:$ZZ$1, 0))</f>
        <v/>
      </c>
      <c r="B25">
        <f>INDEX(resultados!$A$2:$ZZ$558, 19, MATCH($B$2, resultados!$A$1:$ZZ$1, 0))</f>
        <v/>
      </c>
      <c r="C25">
        <f>INDEX(resultados!$A$2:$ZZ$558, 19, MATCH($B$3, resultados!$A$1:$ZZ$1, 0))</f>
        <v/>
      </c>
    </row>
    <row r="26">
      <c r="A26">
        <f>INDEX(resultados!$A$2:$ZZ$558, 20, MATCH($B$1, resultados!$A$1:$ZZ$1, 0))</f>
        <v/>
      </c>
      <c r="B26">
        <f>INDEX(resultados!$A$2:$ZZ$558, 20, MATCH($B$2, resultados!$A$1:$ZZ$1, 0))</f>
        <v/>
      </c>
      <c r="C26">
        <f>INDEX(resultados!$A$2:$ZZ$558, 20, MATCH($B$3, resultados!$A$1:$ZZ$1, 0))</f>
        <v/>
      </c>
    </row>
    <row r="27">
      <c r="A27">
        <f>INDEX(resultados!$A$2:$ZZ$558, 21, MATCH($B$1, resultados!$A$1:$ZZ$1, 0))</f>
        <v/>
      </c>
      <c r="B27">
        <f>INDEX(resultados!$A$2:$ZZ$558, 21, MATCH($B$2, resultados!$A$1:$ZZ$1, 0))</f>
        <v/>
      </c>
      <c r="C27">
        <f>INDEX(resultados!$A$2:$ZZ$558, 21, MATCH($B$3, resultados!$A$1:$ZZ$1, 0))</f>
        <v/>
      </c>
    </row>
    <row r="28">
      <c r="A28">
        <f>INDEX(resultados!$A$2:$ZZ$558, 22, MATCH($B$1, resultados!$A$1:$ZZ$1, 0))</f>
        <v/>
      </c>
      <c r="B28">
        <f>INDEX(resultados!$A$2:$ZZ$558, 22, MATCH($B$2, resultados!$A$1:$ZZ$1, 0))</f>
        <v/>
      </c>
      <c r="C28">
        <f>INDEX(resultados!$A$2:$ZZ$558, 22, MATCH($B$3, resultados!$A$1:$ZZ$1, 0))</f>
        <v/>
      </c>
    </row>
    <row r="29">
      <c r="A29">
        <f>INDEX(resultados!$A$2:$ZZ$558, 23, MATCH($B$1, resultados!$A$1:$ZZ$1, 0))</f>
        <v/>
      </c>
      <c r="B29">
        <f>INDEX(resultados!$A$2:$ZZ$558, 23, MATCH($B$2, resultados!$A$1:$ZZ$1, 0))</f>
        <v/>
      </c>
      <c r="C29">
        <f>INDEX(resultados!$A$2:$ZZ$558, 23, MATCH($B$3, resultados!$A$1:$ZZ$1, 0))</f>
        <v/>
      </c>
    </row>
    <row r="30">
      <c r="A30">
        <f>INDEX(resultados!$A$2:$ZZ$558, 24, MATCH($B$1, resultados!$A$1:$ZZ$1, 0))</f>
        <v/>
      </c>
      <c r="B30">
        <f>INDEX(resultados!$A$2:$ZZ$558, 24, MATCH($B$2, resultados!$A$1:$ZZ$1, 0))</f>
        <v/>
      </c>
      <c r="C30">
        <f>INDEX(resultados!$A$2:$ZZ$558, 24, MATCH($B$3, resultados!$A$1:$ZZ$1, 0))</f>
        <v/>
      </c>
    </row>
    <row r="31">
      <c r="A31">
        <f>INDEX(resultados!$A$2:$ZZ$558, 25, MATCH($B$1, resultados!$A$1:$ZZ$1, 0))</f>
        <v/>
      </c>
      <c r="B31">
        <f>INDEX(resultados!$A$2:$ZZ$558, 25, MATCH($B$2, resultados!$A$1:$ZZ$1, 0))</f>
        <v/>
      </c>
      <c r="C31">
        <f>INDEX(resultados!$A$2:$ZZ$558, 25, MATCH($B$3, resultados!$A$1:$ZZ$1, 0))</f>
        <v/>
      </c>
    </row>
    <row r="32">
      <c r="A32">
        <f>INDEX(resultados!$A$2:$ZZ$558, 26, MATCH($B$1, resultados!$A$1:$ZZ$1, 0))</f>
        <v/>
      </c>
      <c r="B32">
        <f>INDEX(resultados!$A$2:$ZZ$558, 26, MATCH($B$2, resultados!$A$1:$ZZ$1, 0))</f>
        <v/>
      </c>
      <c r="C32">
        <f>INDEX(resultados!$A$2:$ZZ$558, 26, MATCH($B$3, resultados!$A$1:$ZZ$1, 0))</f>
        <v/>
      </c>
    </row>
    <row r="33">
      <c r="A33">
        <f>INDEX(resultados!$A$2:$ZZ$558, 27, MATCH($B$1, resultados!$A$1:$ZZ$1, 0))</f>
        <v/>
      </c>
      <c r="B33">
        <f>INDEX(resultados!$A$2:$ZZ$558, 27, MATCH($B$2, resultados!$A$1:$ZZ$1, 0))</f>
        <v/>
      </c>
      <c r="C33">
        <f>INDEX(resultados!$A$2:$ZZ$558, 27, MATCH($B$3, resultados!$A$1:$ZZ$1, 0))</f>
        <v/>
      </c>
    </row>
    <row r="34">
      <c r="A34">
        <f>INDEX(resultados!$A$2:$ZZ$558, 28, MATCH($B$1, resultados!$A$1:$ZZ$1, 0))</f>
        <v/>
      </c>
      <c r="B34">
        <f>INDEX(resultados!$A$2:$ZZ$558, 28, MATCH($B$2, resultados!$A$1:$ZZ$1, 0))</f>
        <v/>
      </c>
      <c r="C34">
        <f>INDEX(resultados!$A$2:$ZZ$558, 28, MATCH($B$3, resultados!$A$1:$ZZ$1, 0))</f>
        <v/>
      </c>
    </row>
    <row r="35">
      <c r="A35">
        <f>INDEX(resultados!$A$2:$ZZ$558, 29, MATCH($B$1, resultados!$A$1:$ZZ$1, 0))</f>
        <v/>
      </c>
      <c r="B35">
        <f>INDEX(resultados!$A$2:$ZZ$558, 29, MATCH($B$2, resultados!$A$1:$ZZ$1, 0))</f>
        <v/>
      </c>
      <c r="C35">
        <f>INDEX(resultados!$A$2:$ZZ$558, 29, MATCH($B$3, resultados!$A$1:$ZZ$1, 0))</f>
        <v/>
      </c>
    </row>
    <row r="36">
      <c r="A36">
        <f>INDEX(resultados!$A$2:$ZZ$558, 30, MATCH($B$1, resultados!$A$1:$ZZ$1, 0))</f>
        <v/>
      </c>
      <c r="B36">
        <f>INDEX(resultados!$A$2:$ZZ$558, 30, MATCH($B$2, resultados!$A$1:$ZZ$1, 0))</f>
        <v/>
      </c>
      <c r="C36">
        <f>INDEX(resultados!$A$2:$ZZ$558, 30, MATCH($B$3, resultados!$A$1:$ZZ$1, 0))</f>
        <v/>
      </c>
    </row>
    <row r="37">
      <c r="A37">
        <f>INDEX(resultados!$A$2:$ZZ$558, 31, MATCH($B$1, resultados!$A$1:$ZZ$1, 0))</f>
        <v/>
      </c>
      <c r="B37">
        <f>INDEX(resultados!$A$2:$ZZ$558, 31, MATCH($B$2, resultados!$A$1:$ZZ$1, 0))</f>
        <v/>
      </c>
      <c r="C37">
        <f>INDEX(resultados!$A$2:$ZZ$558, 31, MATCH($B$3, resultados!$A$1:$ZZ$1, 0))</f>
        <v/>
      </c>
    </row>
    <row r="38">
      <c r="A38">
        <f>INDEX(resultados!$A$2:$ZZ$558, 32, MATCH($B$1, resultados!$A$1:$ZZ$1, 0))</f>
        <v/>
      </c>
      <c r="B38">
        <f>INDEX(resultados!$A$2:$ZZ$558, 32, MATCH($B$2, resultados!$A$1:$ZZ$1, 0))</f>
        <v/>
      </c>
      <c r="C38">
        <f>INDEX(resultados!$A$2:$ZZ$558, 32, MATCH($B$3, resultados!$A$1:$ZZ$1, 0))</f>
        <v/>
      </c>
    </row>
    <row r="39">
      <c r="A39">
        <f>INDEX(resultados!$A$2:$ZZ$558, 33, MATCH($B$1, resultados!$A$1:$ZZ$1, 0))</f>
        <v/>
      </c>
      <c r="B39">
        <f>INDEX(resultados!$A$2:$ZZ$558, 33, MATCH($B$2, resultados!$A$1:$ZZ$1, 0))</f>
        <v/>
      </c>
      <c r="C39">
        <f>INDEX(resultados!$A$2:$ZZ$558, 33, MATCH($B$3, resultados!$A$1:$ZZ$1, 0))</f>
        <v/>
      </c>
    </row>
    <row r="40">
      <c r="A40">
        <f>INDEX(resultados!$A$2:$ZZ$558, 34, MATCH($B$1, resultados!$A$1:$ZZ$1, 0))</f>
        <v/>
      </c>
      <c r="B40">
        <f>INDEX(resultados!$A$2:$ZZ$558, 34, MATCH($B$2, resultados!$A$1:$ZZ$1, 0))</f>
        <v/>
      </c>
      <c r="C40">
        <f>INDEX(resultados!$A$2:$ZZ$558, 34, MATCH($B$3, resultados!$A$1:$ZZ$1, 0))</f>
        <v/>
      </c>
    </row>
    <row r="41">
      <c r="A41">
        <f>INDEX(resultados!$A$2:$ZZ$558, 35, MATCH($B$1, resultados!$A$1:$ZZ$1, 0))</f>
        <v/>
      </c>
      <c r="B41">
        <f>INDEX(resultados!$A$2:$ZZ$558, 35, MATCH($B$2, resultados!$A$1:$ZZ$1, 0))</f>
        <v/>
      </c>
      <c r="C41">
        <f>INDEX(resultados!$A$2:$ZZ$558, 35, MATCH($B$3, resultados!$A$1:$ZZ$1, 0))</f>
        <v/>
      </c>
    </row>
    <row r="42">
      <c r="A42">
        <f>INDEX(resultados!$A$2:$ZZ$558, 36, MATCH($B$1, resultados!$A$1:$ZZ$1, 0))</f>
        <v/>
      </c>
      <c r="B42">
        <f>INDEX(resultados!$A$2:$ZZ$558, 36, MATCH($B$2, resultados!$A$1:$ZZ$1, 0))</f>
        <v/>
      </c>
      <c r="C42">
        <f>INDEX(resultados!$A$2:$ZZ$558, 36, MATCH($B$3, resultados!$A$1:$ZZ$1, 0))</f>
        <v/>
      </c>
    </row>
    <row r="43">
      <c r="A43">
        <f>INDEX(resultados!$A$2:$ZZ$558, 37, MATCH($B$1, resultados!$A$1:$ZZ$1, 0))</f>
        <v/>
      </c>
      <c r="B43">
        <f>INDEX(resultados!$A$2:$ZZ$558, 37, MATCH($B$2, resultados!$A$1:$ZZ$1, 0))</f>
        <v/>
      </c>
      <c r="C43">
        <f>INDEX(resultados!$A$2:$ZZ$558, 37, MATCH($B$3, resultados!$A$1:$ZZ$1, 0))</f>
        <v/>
      </c>
    </row>
    <row r="44">
      <c r="A44">
        <f>INDEX(resultados!$A$2:$ZZ$558, 38, MATCH($B$1, resultados!$A$1:$ZZ$1, 0))</f>
        <v/>
      </c>
      <c r="B44">
        <f>INDEX(resultados!$A$2:$ZZ$558, 38, MATCH($B$2, resultados!$A$1:$ZZ$1, 0))</f>
        <v/>
      </c>
      <c r="C44">
        <f>INDEX(resultados!$A$2:$ZZ$558, 38, MATCH($B$3, resultados!$A$1:$ZZ$1, 0))</f>
        <v/>
      </c>
    </row>
    <row r="45">
      <c r="A45">
        <f>INDEX(resultados!$A$2:$ZZ$558, 39, MATCH($B$1, resultados!$A$1:$ZZ$1, 0))</f>
        <v/>
      </c>
      <c r="B45">
        <f>INDEX(resultados!$A$2:$ZZ$558, 39, MATCH($B$2, resultados!$A$1:$ZZ$1, 0))</f>
        <v/>
      </c>
      <c r="C45">
        <f>INDEX(resultados!$A$2:$ZZ$558, 39, MATCH($B$3, resultados!$A$1:$ZZ$1, 0))</f>
        <v/>
      </c>
    </row>
    <row r="46">
      <c r="A46">
        <f>INDEX(resultados!$A$2:$ZZ$558, 40, MATCH($B$1, resultados!$A$1:$ZZ$1, 0))</f>
        <v/>
      </c>
      <c r="B46">
        <f>INDEX(resultados!$A$2:$ZZ$558, 40, MATCH($B$2, resultados!$A$1:$ZZ$1, 0))</f>
        <v/>
      </c>
      <c r="C46">
        <f>INDEX(resultados!$A$2:$ZZ$558, 40, MATCH($B$3, resultados!$A$1:$ZZ$1, 0))</f>
        <v/>
      </c>
    </row>
    <row r="47">
      <c r="A47">
        <f>INDEX(resultados!$A$2:$ZZ$558, 41, MATCH($B$1, resultados!$A$1:$ZZ$1, 0))</f>
        <v/>
      </c>
      <c r="B47">
        <f>INDEX(resultados!$A$2:$ZZ$558, 41, MATCH($B$2, resultados!$A$1:$ZZ$1, 0))</f>
        <v/>
      </c>
      <c r="C47">
        <f>INDEX(resultados!$A$2:$ZZ$558, 41, MATCH($B$3, resultados!$A$1:$ZZ$1, 0))</f>
        <v/>
      </c>
    </row>
    <row r="48">
      <c r="A48">
        <f>INDEX(resultados!$A$2:$ZZ$558, 42, MATCH($B$1, resultados!$A$1:$ZZ$1, 0))</f>
        <v/>
      </c>
      <c r="B48">
        <f>INDEX(resultados!$A$2:$ZZ$558, 42, MATCH($B$2, resultados!$A$1:$ZZ$1, 0))</f>
        <v/>
      </c>
      <c r="C48">
        <f>INDEX(resultados!$A$2:$ZZ$558, 42, MATCH($B$3, resultados!$A$1:$ZZ$1, 0))</f>
        <v/>
      </c>
    </row>
    <row r="49">
      <c r="A49">
        <f>INDEX(resultados!$A$2:$ZZ$558, 43, MATCH($B$1, resultados!$A$1:$ZZ$1, 0))</f>
        <v/>
      </c>
      <c r="B49">
        <f>INDEX(resultados!$A$2:$ZZ$558, 43, MATCH($B$2, resultados!$A$1:$ZZ$1, 0))</f>
        <v/>
      </c>
      <c r="C49">
        <f>INDEX(resultados!$A$2:$ZZ$558, 43, MATCH($B$3, resultados!$A$1:$ZZ$1, 0))</f>
        <v/>
      </c>
    </row>
    <row r="50">
      <c r="A50">
        <f>INDEX(resultados!$A$2:$ZZ$558, 44, MATCH($B$1, resultados!$A$1:$ZZ$1, 0))</f>
        <v/>
      </c>
      <c r="B50">
        <f>INDEX(resultados!$A$2:$ZZ$558, 44, MATCH($B$2, resultados!$A$1:$ZZ$1, 0))</f>
        <v/>
      </c>
      <c r="C50">
        <f>INDEX(resultados!$A$2:$ZZ$558, 44, MATCH($B$3, resultados!$A$1:$ZZ$1, 0))</f>
        <v/>
      </c>
    </row>
    <row r="51">
      <c r="A51">
        <f>INDEX(resultados!$A$2:$ZZ$558, 45, MATCH($B$1, resultados!$A$1:$ZZ$1, 0))</f>
        <v/>
      </c>
      <c r="B51">
        <f>INDEX(resultados!$A$2:$ZZ$558, 45, MATCH($B$2, resultados!$A$1:$ZZ$1, 0))</f>
        <v/>
      </c>
      <c r="C51">
        <f>INDEX(resultados!$A$2:$ZZ$558, 45, MATCH($B$3, resultados!$A$1:$ZZ$1, 0))</f>
        <v/>
      </c>
    </row>
    <row r="52">
      <c r="A52">
        <f>INDEX(resultados!$A$2:$ZZ$558, 46, MATCH($B$1, resultados!$A$1:$ZZ$1, 0))</f>
        <v/>
      </c>
      <c r="B52">
        <f>INDEX(resultados!$A$2:$ZZ$558, 46, MATCH($B$2, resultados!$A$1:$ZZ$1, 0))</f>
        <v/>
      </c>
      <c r="C52">
        <f>INDEX(resultados!$A$2:$ZZ$558, 46, MATCH($B$3, resultados!$A$1:$ZZ$1, 0))</f>
        <v/>
      </c>
    </row>
    <row r="53">
      <c r="A53">
        <f>INDEX(resultados!$A$2:$ZZ$558, 47, MATCH($B$1, resultados!$A$1:$ZZ$1, 0))</f>
        <v/>
      </c>
      <c r="B53">
        <f>INDEX(resultados!$A$2:$ZZ$558, 47, MATCH($B$2, resultados!$A$1:$ZZ$1, 0))</f>
        <v/>
      </c>
      <c r="C53">
        <f>INDEX(resultados!$A$2:$ZZ$558, 47, MATCH($B$3, resultados!$A$1:$ZZ$1, 0))</f>
        <v/>
      </c>
    </row>
    <row r="54">
      <c r="A54">
        <f>INDEX(resultados!$A$2:$ZZ$558, 48, MATCH($B$1, resultados!$A$1:$ZZ$1, 0))</f>
        <v/>
      </c>
      <c r="B54">
        <f>INDEX(resultados!$A$2:$ZZ$558, 48, MATCH($B$2, resultados!$A$1:$ZZ$1, 0))</f>
        <v/>
      </c>
      <c r="C54">
        <f>INDEX(resultados!$A$2:$ZZ$558, 48, MATCH($B$3, resultados!$A$1:$ZZ$1, 0))</f>
        <v/>
      </c>
    </row>
    <row r="55">
      <c r="A55">
        <f>INDEX(resultados!$A$2:$ZZ$558, 49, MATCH($B$1, resultados!$A$1:$ZZ$1, 0))</f>
        <v/>
      </c>
      <c r="B55">
        <f>INDEX(resultados!$A$2:$ZZ$558, 49, MATCH($B$2, resultados!$A$1:$ZZ$1, 0))</f>
        <v/>
      </c>
      <c r="C55">
        <f>INDEX(resultados!$A$2:$ZZ$558, 49, MATCH($B$3, resultados!$A$1:$ZZ$1, 0))</f>
        <v/>
      </c>
    </row>
    <row r="56">
      <c r="A56">
        <f>INDEX(resultados!$A$2:$ZZ$558, 50, MATCH($B$1, resultados!$A$1:$ZZ$1, 0))</f>
        <v/>
      </c>
      <c r="B56">
        <f>INDEX(resultados!$A$2:$ZZ$558, 50, MATCH($B$2, resultados!$A$1:$ZZ$1, 0))</f>
        <v/>
      </c>
      <c r="C56">
        <f>INDEX(resultados!$A$2:$ZZ$558, 50, MATCH($B$3, resultados!$A$1:$ZZ$1, 0))</f>
        <v/>
      </c>
    </row>
    <row r="57">
      <c r="A57">
        <f>INDEX(resultados!$A$2:$ZZ$558, 51, MATCH($B$1, resultados!$A$1:$ZZ$1, 0))</f>
        <v/>
      </c>
      <c r="B57">
        <f>INDEX(resultados!$A$2:$ZZ$558, 51, MATCH($B$2, resultados!$A$1:$ZZ$1, 0))</f>
        <v/>
      </c>
      <c r="C57">
        <f>INDEX(resultados!$A$2:$ZZ$558, 51, MATCH($B$3, resultados!$A$1:$ZZ$1, 0))</f>
        <v/>
      </c>
    </row>
    <row r="58">
      <c r="A58">
        <f>INDEX(resultados!$A$2:$ZZ$558, 52, MATCH($B$1, resultados!$A$1:$ZZ$1, 0))</f>
        <v/>
      </c>
      <c r="B58">
        <f>INDEX(resultados!$A$2:$ZZ$558, 52, MATCH($B$2, resultados!$A$1:$ZZ$1, 0))</f>
        <v/>
      </c>
      <c r="C58">
        <f>INDEX(resultados!$A$2:$ZZ$558, 52, MATCH($B$3, resultados!$A$1:$ZZ$1, 0))</f>
        <v/>
      </c>
    </row>
    <row r="59">
      <c r="A59">
        <f>INDEX(resultados!$A$2:$ZZ$558, 53, MATCH($B$1, resultados!$A$1:$ZZ$1, 0))</f>
        <v/>
      </c>
      <c r="B59">
        <f>INDEX(resultados!$A$2:$ZZ$558, 53, MATCH($B$2, resultados!$A$1:$ZZ$1, 0))</f>
        <v/>
      </c>
      <c r="C59">
        <f>INDEX(resultados!$A$2:$ZZ$558, 53, MATCH($B$3, resultados!$A$1:$ZZ$1, 0))</f>
        <v/>
      </c>
    </row>
    <row r="60">
      <c r="A60">
        <f>INDEX(resultados!$A$2:$ZZ$558, 54, MATCH($B$1, resultados!$A$1:$ZZ$1, 0))</f>
        <v/>
      </c>
      <c r="B60">
        <f>INDEX(resultados!$A$2:$ZZ$558, 54, MATCH($B$2, resultados!$A$1:$ZZ$1, 0))</f>
        <v/>
      </c>
      <c r="C60">
        <f>INDEX(resultados!$A$2:$ZZ$558, 54, MATCH($B$3, resultados!$A$1:$ZZ$1, 0))</f>
        <v/>
      </c>
    </row>
    <row r="61">
      <c r="A61">
        <f>INDEX(resultados!$A$2:$ZZ$558, 55, MATCH($B$1, resultados!$A$1:$ZZ$1, 0))</f>
        <v/>
      </c>
      <c r="B61">
        <f>INDEX(resultados!$A$2:$ZZ$558, 55, MATCH($B$2, resultados!$A$1:$ZZ$1, 0))</f>
        <v/>
      </c>
      <c r="C61">
        <f>INDEX(resultados!$A$2:$ZZ$558, 55, MATCH($B$3, resultados!$A$1:$ZZ$1, 0))</f>
        <v/>
      </c>
    </row>
    <row r="62">
      <c r="A62">
        <f>INDEX(resultados!$A$2:$ZZ$558, 56, MATCH($B$1, resultados!$A$1:$ZZ$1, 0))</f>
        <v/>
      </c>
      <c r="B62">
        <f>INDEX(resultados!$A$2:$ZZ$558, 56, MATCH($B$2, resultados!$A$1:$ZZ$1, 0))</f>
        <v/>
      </c>
      <c r="C62">
        <f>INDEX(resultados!$A$2:$ZZ$558, 56, MATCH($B$3, resultados!$A$1:$ZZ$1, 0))</f>
        <v/>
      </c>
    </row>
    <row r="63">
      <c r="A63">
        <f>INDEX(resultados!$A$2:$ZZ$558, 57, MATCH($B$1, resultados!$A$1:$ZZ$1, 0))</f>
        <v/>
      </c>
      <c r="B63">
        <f>INDEX(resultados!$A$2:$ZZ$558, 57, MATCH($B$2, resultados!$A$1:$ZZ$1, 0))</f>
        <v/>
      </c>
      <c r="C63">
        <f>INDEX(resultados!$A$2:$ZZ$558, 57, MATCH($B$3, resultados!$A$1:$ZZ$1, 0))</f>
        <v/>
      </c>
    </row>
    <row r="64">
      <c r="A64">
        <f>INDEX(resultados!$A$2:$ZZ$558, 58, MATCH($B$1, resultados!$A$1:$ZZ$1, 0))</f>
        <v/>
      </c>
      <c r="B64">
        <f>INDEX(resultados!$A$2:$ZZ$558, 58, MATCH($B$2, resultados!$A$1:$ZZ$1, 0))</f>
        <v/>
      </c>
      <c r="C64">
        <f>INDEX(resultados!$A$2:$ZZ$558, 58, MATCH($B$3, resultados!$A$1:$ZZ$1, 0))</f>
        <v/>
      </c>
    </row>
    <row r="65">
      <c r="A65">
        <f>INDEX(resultados!$A$2:$ZZ$558, 59, MATCH($B$1, resultados!$A$1:$ZZ$1, 0))</f>
        <v/>
      </c>
      <c r="B65">
        <f>INDEX(resultados!$A$2:$ZZ$558, 59, MATCH($B$2, resultados!$A$1:$ZZ$1, 0))</f>
        <v/>
      </c>
      <c r="C65">
        <f>INDEX(resultados!$A$2:$ZZ$558, 59, MATCH($B$3, resultados!$A$1:$ZZ$1, 0))</f>
        <v/>
      </c>
    </row>
    <row r="66">
      <c r="A66">
        <f>INDEX(resultados!$A$2:$ZZ$558, 60, MATCH($B$1, resultados!$A$1:$ZZ$1, 0))</f>
        <v/>
      </c>
      <c r="B66">
        <f>INDEX(resultados!$A$2:$ZZ$558, 60, MATCH($B$2, resultados!$A$1:$ZZ$1, 0))</f>
        <v/>
      </c>
      <c r="C66">
        <f>INDEX(resultados!$A$2:$ZZ$558, 60, MATCH($B$3, resultados!$A$1:$ZZ$1, 0))</f>
        <v/>
      </c>
    </row>
    <row r="67">
      <c r="A67">
        <f>INDEX(resultados!$A$2:$ZZ$558, 61, MATCH($B$1, resultados!$A$1:$ZZ$1, 0))</f>
        <v/>
      </c>
      <c r="B67">
        <f>INDEX(resultados!$A$2:$ZZ$558, 61, MATCH($B$2, resultados!$A$1:$ZZ$1, 0))</f>
        <v/>
      </c>
      <c r="C67">
        <f>INDEX(resultados!$A$2:$ZZ$558, 61, MATCH($B$3, resultados!$A$1:$ZZ$1, 0))</f>
        <v/>
      </c>
    </row>
    <row r="68">
      <c r="A68">
        <f>INDEX(resultados!$A$2:$ZZ$558, 62, MATCH($B$1, resultados!$A$1:$ZZ$1, 0))</f>
        <v/>
      </c>
      <c r="B68">
        <f>INDEX(resultados!$A$2:$ZZ$558, 62, MATCH($B$2, resultados!$A$1:$ZZ$1, 0))</f>
        <v/>
      </c>
      <c r="C68">
        <f>INDEX(resultados!$A$2:$ZZ$558, 62, MATCH($B$3, resultados!$A$1:$ZZ$1, 0))</f>
        <v/>
      </c>
    </row>
    <row r="69">
      <c r="A69">
        <f>INDEX(resultados!$A$2:$ZZ$558, 63, MATCH($B$1, resultados!$A$1:$ZZ$1, 0))</f>
        <v/>
      </c>
      <c r="B69">
        <f>INDEX(resultados!$A$2:$ZZ$558, 63, MATCH($B$2, resultados!$A$1:$ZZ$1, 0))</f>
        <v/>
      </c>
      <c r="C69">
        <f>INDEX(resultados!$A$2:$ZZ$558, 63, MATCH($B$3, resultados!$A$1:$ZZ$1, 0))</f>
        <v/>
      </c>
    </row>
    <row r="70">
      <c r="A70">
        <f>INDEX(resultados!$A$2:$ZZ$558, 64, MATCH($B$1, resultados!$A$1:$ZZ$1, 0))</f>
        <v/>
      </c>
      <c r="B70">
        <f>INDEX(resultados!$A$2:$ZZ$558, 64, MATCH($B$2, resultados!$A$1:$ZZ$1, 0))</f>
        <v/>
      </c>
      <c r="C70">
        <f>INDEX(resultados!$A$2:$ZZ$558, 64, MATCH($B$3, resultados!$A$1:$ZZ$1, 0))</f>
        <v/>
      </c>
    </row>
    <row r="71">
      <c r="A71">
        <f>INDEX(resultados!$A$2:$ZZ$558, 65, MATCH($B$1, resultados!$A$1:$ZZ$1, 0))</f>
        <v/>
      </c>
      <c r="B71">
        <f>INDEX(resultados!$A$2:$ZZ$558, 65, MATCH($B$2, resultados!$A$1:$ZZ$1, 0))</f>
        <v/>
      </c>
      <c r="C71">
        <f>INDEX(resultados!$A$2:$ZZ$558, 65, MATCH($B$3, resultados!$A$1:$ZZ$1, 0))</f>
        <v/>
      </c>
    </row>
    <row r="72">
      <c r="A72">
        <f>INDEX(resultados!$A$2:$ZZ$558, 66, MATCH($B$1, resultados!$A$1:$ZZ$1, 0))</f>
        <v/>
      </c>
      <c r="B72">
        <f>INDEX(resultados!$A$2:$ZZ$558, 66, MATCH($B$2, resultados!$A$1:$ZZ$1, 0))</f>
        <v/>
      </c>
      <c r="C72">
        <f>INDEX(resultados!$A$2:$ZZ$558, 66, MATCH($B$3, resultados!$A$1:$ZZ$1, 0))</f>
        <v/>
      </c>
    </row>
    <row r="73">
      <c r="A73">
        <f>INDEX(resultados!$A$2:$ZZ$558, 67, MATCH($B$1, resultados!$A$1:$ZZ$1, 0))</f>
        <v/>
      </c>
      <c r="B73">
        <f>INDEX(resultados!$A$2:$ZZ$558, 67, MATCH($B$2, resultados!$A$1:$ZZ$1, 0))</f>
        <v/>
      </c>
      <c r="C73">
        <f>INDEX(resultados!$A$2:$ZZ$558, 67, MATCH($B$3, resultados!$A$1:$ZZ$1, 0))</f>
        <v/>
      </c>
    </row>
    <row r="74">
      <c r="A74">
        <f>INDEX(resultados!$A$2:$ZZ$558, 68, MATCH($B$1, resultados!$A$1:$ZZ$1, 0))</f>
        <v/>
      </c>
      <c r="B74">
        <f>INDEX(resultados!$A$2:$ZZ$558, 68, MATCH($B$2, resultados!$A$1:$ZZ$1, 0))</f>
        <v/>
      </c>
      <c r="C74">
        <f>INDEX(resultados!$A$2:$ZZ$558, 68, MATCH($B$3, resultados!$A$1:$ZZ$1, 0))</f>
        <v/>
      </c>
    </row>
    <row r="75">
      <c r="A75">
        <f>INDEX(resultados!$A$2:$ZZ$558, 69, MATCH($B$1, resultados!$A$1:$ZZ$1, 0))</f>
        <v/>
      </c>
      <c r="B75">
        <f>INDEX(resultados!$A$2:$ZZ$558, 69, MATCH($B$2, resultados!$A$1:$ZZ$1, 0))</f>
        <v/>
      </c>
      <c r="C75">
        <f>INDEX(resultados!$A$2:$ZZ$558, 69, MATCH($B$3, resultados!$A$1:$ZZ$1, 0))</f>
        <v/>
      </c>
    </row>
    <row r="76">
      <c r="A76">
        <f>INDEX(resultados!$A$2:$ZZ$558, 70, MATCH($B$1, resultados!$A$1:$ZZ$1, 0))</f>
        <v/>
      </c>
      <c r="B76">
        <f>INDEX(resultados!$A$2:$ZZ$558, 70, MATCH($B$2, resultados!$A$1:$ZZ$1, 0))</f>
        <v/>
      </c>
      <c r="C76">
        <f>INDEX(resultados!$A$2:$ZZ$558, 70, MATCH($B$3, resultados!$A$1:$ZZ$1, 0))</f>
        <v/>
      </c>
    </row>
    <row r="77">
      <c r="A77">
        <f>INDEX(resultados!$A$2:$ZZ$558, 71, MATCH($B$1, resultados!$A$1:$ZZ$1, 0))</f>
        <v/>
      </c>
      <c r="B77">
        <f>INDEX(resultados!$A$2:$ZZ$558, 71, MATCH($B$2, resultados!$A$1:$ZZ$1, 0))</f>
        <v/>
      </c>
      <c r="C77">
        <f>INDEX(resultados!$A$2:$ZZ$558, 71, MATCH($B$3, resultados!$A$1:$ZZ$1, 0))</f>
        <v/>
      </c>
    </row>
    <row r="78">
      <c r="A78">
        <f>INDEX(resultados!$A$2:$ZZ$558, 72, MATCH($B$1, resultados!$A$1:$ZZ$1, 0))</f>
        <v/>
      </c>
      <c r="B78">
        <f>INDEX(resultados!$A$2:$ZZ$558, 72, MATCH($B$2, resultados!$A$1:$ZZ$1, 0))</f>
        <v/>
      </c>
      <c r="C78">
        <f>INDEX(resultados!$A$2:$ZZ$558, 72, MATCH($B$3, resultados!$A$1:$ZZ$1, 0))</f>
        <v/>
      </c>
    </row>
    <row r="79">
      <c r="A79">
        <f>INDEX(resultados!$A$2:$ZZ$558, 73, MATCH($B$1, resultados!$A$1:$ZZ$1, 0))</f>
        <v/>
      </c>
      <c r="B79">
        <f>INDEX(resultados!$A$2:$ZZ$558, 73, MATCH($B$2, resultados!$A$1:$ZZ$1, 0))</f>
        <v/>
      </c>
      <c r="C79">
        <f>INDEX(resultados!$A$2:$ZZ$558, 73, MATCH($B$3, resultados!$A$1:$ZZ$1, 0))</f>
        <v/>
      </c>
    </row>
    <row r="80">
      <c r="A80">
        <f>INDEX(resultados!$A$2:$ZZ$558, 74, MATCH($B$1, resultados!$A$1:$ZZ$1, 0))</f>
        <v/>
      </c>
      <c r="B80">
        <f>INDEX(resultados!$A$2:$ZZ$558, 74, MATCH($B$2, resultados!$A$1:$ZZ$1, 0))</f>
        <v/>
      </c>
      <c r="C80">
        <f>INDEX(resultados!$A$2:$ZZ$558, 74, MATCH($B$3, resultados!$A$1:$ZZ$1, 0))</f>
        <v/>
      </c>
    </row>
    <row r="81">
      <c r="A81">
        <f>INDEX(resultados!$A$2:$ZZ$558, 75, MATCH($B$1, resultados!$A$1:$ZZ$1, 0))</f>
        <v/>
      </c>
      <c r="B81">
        <f>INDEX(resultados!$A$2:$ZZ$558, 75, MATCH($B$2, resultados!$A$1:$ZZ$1, 0))</f>
        <v/>
      </c>
      <c r="C81">
        <f>INDEX(resultados!$A$2:$ZZ$558, 75, MATCH($B$3, resultados!$A$1:$ZZ$1, 0))</f>
        <v/>
      </c>
    </row>
    <row r="82">
      <c r="A82">
        <f>INDEX(resultados!$A$2:$ZZ$558, 76, MATCH($B$1, resultados!$A$1:$ZZ$1, 0))</f>
        <v/>
      </c>
      <c r="B82">
        <f>INDEX(resultados!$A$2:$ZZ$558, 76, MATCH($B$2, resultados!$A$1:$ZZ$1, 0))</f>
        <v/>
      </c>
      <c r="C82">
        <f>INDEX(resultados!$A$2:$ZZ$558, 76, MATCH($B$3, resultados!$A$1:$ZZ$1, 0))</f>
        <v/>
      </c>
    </row>
    <row r="83">
      <c r="A83">
        <f>INDEX(resultados!$A$2:$ZZ$558, 77, MATCH($B$1, resultados!$A$1:$ZZ$1, 0))</f>
        <v/>
      </c>
      <c r="B83">
        <f>INDEX(resultados!$A$2:$ZZ$558, 77, MATCH($B$2, resultados!$A$1:$ZZ$1, 0))</f>
        <v/>
      </c>
      <c r="C83">
        <f>INDEX(resultados!$A$2:$ZZ$558, 77, MATCH($B$3, resultados!$A$1:$ZZ$1, 0))</f>
        <v/>
      </c>
    </row>
    <row r="84">
      <c r="A84">
        <f>INDEX(resultados!$A$2:$ZZ$558, 78, MATCH($B$1, resultados!$A$1:$ZZ$1, 0))</f>
        <v/>
      </c>
      <c r="B84">
        <f>INDEX(resultados!$A$2:$ZZ$558, 78, MATCH($B$2, resultados!$A$1:$ZZ$1, 0))</f>
        <v/>
      </c>
      <c r="C84">
        <f>INDEX(resultados!$A$2:$ZZ$558, 78, MATCH($B$3, resultados!$A$1:$ZZ$1, 0))</f>
        <v/>
      </c>
    </row>
    <row r="85">
      <c r="A85">
        <f>INDEX(resultados!$A$2:$ZZ$558, 79, MATCH($B$1, resultados!$A$1:$ZZ$1, 0))</f>
        <v/>
      </c>
      <c r="B85">
        <f>INDEX(resultados!$A$2:$ZZ$558, 79, MATCH($B$2, resultados!$A$1:$ZZ$1, 0))</f>
        <v/>
      </c>
      <c r="C85">
        <f>INDEX(resultados!$A$2:$ZZ$558, 79, MATCH($B$3, resultados!$A$1:$ZZ$1, 0))</f>
        <v/>
      </c>
    </row>
    <row r="86">
      <c r="A86">
        <f>INDEX(resultados!$A$2:$ZZ$558, 80, MATCH($B$1, resultados!$A$1:$ZZ$1, 0))</f>
        <v/>
      </c>
      <c r="B86">
        <f>INDEX(resultados!$A$2:$ZZ$558, 80, MATCH($B$2, resultados!$A$1:$ZZ$1, 0))</f>
        <v/>
      </c>
      <c r="C86">
        <f>INDEX(resultados!$A$2:$ZZ$558, 80, MATCH($B$3, resultados!$A$1:$ZZ$1, 0))</f>
        <v/>
      </c>
    </row>
    <row r="87">
      <c r="A87">
        <f>INDEX(resultados!$A$2:$ZZ$558, 81, MATCH($B$1, resultados!$A$1:$ZZ$1, 0))</f>
        <v/>
      </c>
      <c r="B87">
        <f>INDEX(resultados!$A$2:$ZZ$558, 81, MATCH($B$2, resultados!$A$1:$ZZ$1, 0))</f>
        <v/>
      </c>
      <c r="C87">
        <f>INDEX(resultados!$A$2:$ZZ$558, 81, MATCH($B$3, resultados!$A$1:$ZZ$1, 0))</f>
        <v/>
      </c>
    </row>
    <row r="88">
      <c r="A88">
        <f>INDEX(resultados!$A$2:$ZZ$558, 82, MATCH($B$1, resultados!$A$1:$ZZ$1, 0))</f>
        <v/>
      </c>
      <c r="B88">
        <f>INDEX(resultados!$A$2:$ZZ$558, 82, MATCH($B$2, resultados!$A$1:$ZZ$1, 0))</f>
        <v/>
      </c>
      <c r="C88">
        <f>INDEX(resultados!$A$2:$ZZ$558, 82, MATCH($B$3, resultados!$A$1:$ZZ$1, 0))</f>
        <v/>
      </c>
    </row>
    <row r="89">
      <c r="A89">
        <f>INDEX(resultados!$A$2:$ZZ$558, 83, MATCH($B$1, resultados!$A$1:$ZZ$1, 0))</f>
        <v/>
      </c>
      <c r="B89">
        <f>INDEX(resultados!$A$2:$ZZ$558, 83, MATCH($B$2, resultados!$A$1:$ZZ$1, 0))</f>
        <v/>
      </c>
      <c r="C89">
        <f>INDEX(resultados!$A$2:$ZZ$558, 83, MATCH($B$3, resultados!$A$1:$ZZ$1, 0))</f>
        <v/>
      </c>
    </row>
    <row r="90">
      <c r="A90">
        <f>INDEX(resultados!$A$2:$ZZ$558, 84, MATCH($B$1, resultados!$A$1:$ZZ$1, 0))</f>
        <v/>
      </c>
      <c r="B90">
        <f>INDEX(resultados!$A$2:$ZZ$558, 84, MATCH($B$2, resultados!$A$1:$ZZ$1, 0))</f>
        <v/>
      </c>
      <c r="C90">
        <f>INDEX(resultados!$A$2:$ZZ$558, 84, MATCH($B$3, resultados!$A$1:$ZZ$1, 0))</f>
        <v/>
      </c>
    </row>
    <row r="91">
      <c r="A91">
        <f>INDEX(resultados!$A$2:$ZZ$558, 85, MATCH($B$1, resultados!$A$1:$ZZ$1, 0))</f>
        <v/>
      </c>
      <c r="B91">
        <f>INDEX(resultados!$A$2:$ZZ$558, 85, MATCH($B$2, resultados!$A$1:$ZZ$1, 0))</f>
        <v/>
      </c>
      <c r="C91">
        <f>INDEX(resultados!$A$2:$ZZ$558, 85, MATCH($B$3, resultados!$A$1:$ZZ$1, 0))</f>
        <v/>
      </c>
    </row>
    <row r="92">
      <c r="A92">
        <f>INDEX(resultados!$A$2:$ZZ$558, 86, MATCH($B$1, resultados!$A$1:$ZZ$1, 0))</f>
        <v/>
      </c>
      <c r="B92">
        <f>INDEX(resultados!$A$2:$ZZ$558, 86, MATCH($B$2, resultados!$A$1:$ZZ$1, 0))</f>
        <v/>
      </c>
      <c r="C92">
        <f>INDEX(resultados!$A$2:$ZZ$558, 86, MATCH($B$3, resultados!$A$1:$ZZ$1, 0))</f>
        <v/>
      </c>
    </row>
    <row r="93">
      <c r="A93">
        <f>INDEX(resultados!$A$2:$ZZ$558, 87, MATCH($B$1, resultados!$A$1:$ZZ$1, 0))</f>
        <v/>
      </c>
      <c r="B93">
        <f>INDEX(resultados!$A$2:$ZZ$558, 87, MATCH($B$2, resultados!$A$1:$ZZ$1, 0))</f>
        <v/>
      </c>
      <c r="C93">
        <f>INDEX(resultados!$A$2:$ZZ$558, 87, MATCH($B$3, resultados!$A$1:$ZZ$1, 0))</f>
        <v/>
      </c>
    </row>
    <row r="94">
      <c r="A94">
        <f>INDEX(resultados!$A$2:$ZZ$558, 88, MATCH($B$1, resultados!$A$1:$ZZ$1, 0))</f>
        <v/>
      </c>
      <c r="B94">
        <f>INDEX(resultados!$A$2:$ZZ$558, 88, MATCH($B$2, resultados!$A$1:$ZZ$1, 0))</f>
        <v/>
      </c>
      <c r="C94">
        <f>INDEX(resultados!$A$2:$ZZ$558, 88, MATCH($B$3, resultados!$A$1:$ZZ$1, 0))</f>
        <v/>
      </c>
    </row>
    <row r="95">
      <c r="A95">
        <f>INDEX(resultados!$A$2:$ZZ$558, 89, MATCH($B$1, resultados!$A$1:$ZZ$1, 0))</f>
        <v/>
      </c>
      <c r="B95">
        <f>INDEX(resultados!$A$2:$ZZ$558, 89, MATCH($B$2, resultados!$A$1:$ZZ$1, 0))</f>
        <v/>
      </c>
      <c r="C95">
        <f>INDEX(resultados!$A$2:$ZZ$558, 89, MATCH($B$3, resultados!$A$1:$ZZ$1, 0))</f>
        <v/>
      </c>
    </row>
    <row r="96">
      <c r="A96">
        <f>INDEX(resultados!$A$2:$ZZ$558, 90, MATCH($B$1, resultados!$A$1:$ZZ$1, 0))</f>
        <v/>
      </c>
      <c r="B96">
        <f>INDEX(resultados!$A$2:$ZZ$558, 90, MATCH($B$2, resultados!$A$1:$ZZ$1, 0))</f>
        <v/>
      </c>
      <c r="C96">
        <f>INDEX(resultados!$A$2:$ZZ$558, 90, MATCH($B$3, resultados!$A$1:$ZZ$1, 0))</f>
        <v/>
      </c>
    </row>
    <row r="97">
      <c r="A97">
        <f>INDEX(resultados!$A$2:$ZZ$558, 91, MATCH($B$1, resultados!$A$1:$ZZ$1, 0))</f>
        <v/>
      </c>
      <c r="B97">
        <f>INDEX(resultados!$A$2:$ZZ$558, 91, MATCH($B$2, resultados!$A$1:$ZZ$1, 0))</f>
        <v/>
      </c>
      <c r="C97">
        <f>INDEX(resultados!$A$2:$ZZ$558, 91, MATCH($B$3, resultados!$A$1:$ZZ$1, 0))</f>
        <v/>
      </c>
    </row>
    <row r="98">
      <c r="A98">
        <f>INDEX(resultados!$A$2:$ZZ$558, 92, MATCH($B$1, resultados!$A$1:$ZZ$1, 0))</f>
        <v/>
      </c>
      <c r="B98">
        <f>INDEX(resultados!$A$2:$ZZ$558, 92, MATCH($B$2, resultados!$A$1:$ZZ$1, 0))</f>
        <v/>
      </c>
      <c r="C98">
        <f>INDEX(resultados!$A$2:$ZZ$558, 92, MATCH($B$3, resultados!$A$1:$ZZ$1, 0))</f>
        <v/>
      </c>
    </row>
    <row r="99">
      <c r="A99">
        <f>INDEX(resultados!$A$2:$ZZ$558, 93, MATCH($B$1, resultados!$A$1:$ZZ$1, 0))</f>
        <v/>
      </c>
      <c r="B99">
        <f>INDEX(resultados!$A$2:$ZZ$558, 93, MATCH($B$2, resultados!$A$1:$ZZ$1, 0))</f>
        <v/>
      </c>
      <c r="C99">
        <f>INDEX(resultados!$A$2:$ZZ$558, 93, MATCH($B$3, resultados!$A$1:$ZZ$1, 0))</f>
        <v/>
      </c>
    </row>
    <row r="100">
      <c r="A100">
        <f>INDEX(resultados!$A$2:$ZZ$558, 94, MATCH($B$1, resultados!$A$1:$ZZ$1, 0))</f>
        <v/>
      </c>
      <c r="B100">
        <f>INDEX(resultados!$A$2:$ZZ$558, 94, MATCH($B$2, resultados!$A$1:$ZZ$1, 0))</f>
        <v/>
      </c>
      <c r="C100">
        <f>INDEX(resultados!$A$2:$ZZ$558, 94, MATCH($B$3, resultados!$A$1:$ZZ$1, 0))</f>
        <v/>
      </c>
    </row>
    <row r="101">
      <c r="A101">
        <f>INDEX(resultados!$A$2:$ZZ$558, 95, MATCH($B$1, resultados!$A$1:$ZZ$1, 0))</f>
        <v/>
      </c>
      <c r="B101">
        <f>INDEX(resultados!$A$2:$ZZ$558, 95, MATCH($B$2, resultados!$A$1:$ZZ$1, 0))</f>
        <v/>
      </c>
      <c r="C101">
        <f>INDEX(resultados!$A$2:$ZZ$558, 95, MATCH($B$3, resultados!$A$1:$ZZ$1, 0))</f>
        <v/>
      </c>
    </row>
    <row r="102">
      <c r="A102">
        <f>INDEX(resultados!$A$2:$ZZ$558, 96, MATCH($B$1, resultados!$A$1:$ZZ$1, 0))</f>
        <v/>
      </c>
      <c r="B102">
        <f>INDEX(resultados!$A$2:$ZZ$558, 96, MATCH($B$2, resultados!$A$1:$ZZ$1, 0))</f>
        <v/>
      </c>
      <c r="C102">
        <f>INDEX(resultados!$A$2:$ZZ$558, 96, MATCH($B$3, resultados!$A$1:$ZZ$1, 0))</f>
        <v/>
      </c>
    </row>
    <row r="103">
      <c r="A103">
        <f>INDEX(resultados!$A$2:$ZZ$558, 97, MATCH($B$1, resultados!$A$1:$ZZ$1, 0))</f>
        <v/>
      </c>
      <c r="B103">
        <f>INDEX(resultados!$A$2:$ZZ$558, 97, MATCH($B$2, resultados!$A$1:$ZZ$1, 0))</f>
        <v/>
      </c>
      <c r="C103">
        <f>INDEX(resultados!$A$2:$ZZ$558, 97, MATCH($B$3, resultados!$A$1:$ZZ$1, 0))</f>
        <v/>
      </c>
    </row>
    <row r="104">
      <c r="A104">
        <f>INDEX(resultados!$A$2:$ZZ$558, 98, MATCH($B$1, resultados!$A$1:$ZZ$1, 0))</f>
        <v/>
      </c>
      <c r="B104">
        <f>INDEX(resultados!$A$2:$ZZ$558, 98, MATCH($B$2, resultados!$A$1:$ZZ$1, 0))</f>
        <v/>
      </c>
      <c r="C104">
        <f>INDEX(resultados!$A$2:$ZZ$558, 98, MATCH($B$3, resultados!$A$1:$ZZ$1, 0))</f>
        <v/>
      </c>
    </row>
    <row r="105">
      <c r="A105">
        <f>INDEX(resultados!$A$2:$ZZ$558, 99, MATCH($B$1, resultados!$A$1:$ZZ$1, 0))</f>
        <v/>
      </c>
      <c r="B105">
        <f>INDEX(resultados!$A$2:$ZZ$558, 99, MATCH($B$2, resultados!$A$1:$ZZ$1, 0))</f>
        <v/>
      </c>
      <c r="C105">
        <f>INDEX(resultados!$A$2:$ZZ$558, 99, MATCH($B$3, resultados!$A$1:$ZZ$1, 0))</f>
        <v/>
      </c>
    </row>
    <row r="106">
      <c r="A106">
        <f>INDEX(resultados!$A$2:$ZZ$558, 100, MATCH($B$1, resultados!$A$1:$ZZ$1, 0))</f>
        <v/>
      </c>
      <c r="B106">
        <f>INDEX(resultados!$A$2:$ZZ$558, 100, MATCH($B$2, resultados!$A$1:$ZZ$1, 0))</f>
        <v/>
      </c>
      <c r="C106">
        <f>INDEX(resultados!$A$2:$ZZ$558, 100, MATCH($B$3, resultados!$A$1:$ZZ$1, 0))</f>
        <v/>
      </c>
    </row>
    <row r="107">
      <c r="A107">
        <f>INDEX(resultados!$A$2:$ZZ$558, 101, MATCH($B$1, resultados!$A$1:$ZZ$1, 0))</f>
        <v/>
      </c>
      <c r="B107">
        <f>INDEX(resultados!$A$2:$ZZ$558, 101, MATCH($B$2, resultados!$A$1:$ZZ$1, 0))</f>
        <v/>
      </c>
      <c r="C107">
        <f>INDEX(resultados!$A$2:$ZZ$558, 101, MATCH($B$3, resultados!$A$1:$ZZ$1, 0))</f>
        <v/>
      </c>
    </row>
    <row r="108">
      <c r="A108">
        <f>INDEX(resultados!$A$2:$ZZ$558, 102, MATCH($B$1, resultados!$A$1:$ZZ$1, 0))</f>
        <v/>
      </c>
      <c r="B108">
        <f>INDEX(resultados!$A$2:$ZZ$558, 102, MATCH($B$2, resultados!$A$1:$ZZ$1, 0))</f>
        <v/>
      </c>
      <c r="C108">
        <f>INDEX(resultados!$A$2:$ZZ$558, 102, MATCH($B$3, resultados!$A$1:$ZZ$1, 0))</f>
        <v/>
      </c>
    </row>
    <row r="109">
      <c r="A109">
        <f>INDEX(resultados!$A$2:$ZZ$558, 103, MATCH($B$1, resultados!$A$1:$ZZ$1, 0))</f>
        <v/>
      </c>
      <c r="B109">
        <f>INDEX(resultados!$A$2:$ZZ$558, 103, MATCH($B$2, resultados!$A$1:$ZZ$1, 0))</f>
        <v/>
      </c>
      <c r="C109">
        <f>INDEX(resultados!$A$2:$ZZ$558, 103, MATCH($B$3, resultados!$A$1:$ZZ$1, 0))</f>
        <v/>
      </c>
    </row>
    <row r="110">
      <c r="A110">
        <f>INDEX(resultados!$A$2:$ZZ$558, 104, MATCH($B$1, resultados!$A$1:$ZZ$1, 0))</f>
        <v/>
      </c>
      <c r="B110">
        <f>INDEX(resultados!$A$2:$ZZ$558, 104, MATCH($B$2, resultados!$A$1:$ZZ$1, 0))</f>
        <v/>
      </c>
      <c r="C110">
        <f>INDEX(resultados!$A$2:$ZZ$558, 104, MATCH($B$3, resultados!$A$1:$ZZ$1, 0))</f>
        <v/>
      </c>
    </row>
    <row r="111">
      <c r="A111">
        <f>INDEX(resultados!$A$2:$ZZ$558, 105, MATCH($B$1, resultados!$A$1:$ZZ$1, 0))</f>
        <v/>
      </c>
      <c r="B111">
        <f>INDEX(resultados!$A$2:$ZZ$558, 105, MATCH($B$2, resultados!$A$1:$ZZ$1, 0))</f>
        <v/>
      </c>
      <c r="C111">
        <f>INDEX(resultados!$A$2:$ZZ$558, 105, MATCH($B$3, resultados!$A$1:$ZZ$1, 0))</f>
        <v/>
      </c>
    </row>
    <row r="112">
      <c r="A112">
        <f>INDEX(resultados!$A$2:$ZZ$558, 106, MATCH($B$1, resultados!$A$1:$ZZ$1, 0))</f>
        <v/>
      </c>
      <c r="B112">
        <f>INDEX(resultados!$A$2:$ZZ$558, 106, MATCH($B$2, resultados!$A$1:$ZZ$1, 0))</f>
        <v/>
      </c>
      <c r="C112">
        <f>INDEX(resultados!$A$2:$ZZ$558, 106, MATCH($B$3, resultados!$A$1:$ZZ$1, 0))</f>
        <v/>
      </c>
    </row>
    <row r="113">
      <c r="A113">
        <f>INDEX(resultados!$A$2:$ZZ$558, 107, MATCH($B$1, resultados!$A$1:$ZZ$1, 0))</f>
        <v/>
      </c>
      <c r="B113">
        <f>INDEX(resultados!$A$2:$ZZ$558, 107, MATCH($B$2, resultados!$A$1:$ZZ$1, 0))</f>
        <v/>
      </c>
      <c r="C113">
        <f>INDEX(resultados!$A$2:$ZZ$558, 107, MATCH($B$3, resultados!$A$1:$ZZ$1, 0))</f>
        <v/>
      </c>
    </row>
    <row r="114">
      <c r="A114">
        <f>INDEX(resultados!$A$2:$ZZ$558, 108, MATCH($B$1, resultados!$A$1:$ZZ$1, 0))</f>
        <v/>
      </c>
      <c r="B114">
        <f>INDEX(resultados!$A$2:$ZZ$558, 108, MATCH($B$2, resultados!$A$1:$ZZ$1, 0))</f>
        <v/>
      </c>
      <c r="C114">
        <f>INDEX(resultados!$A$2:$ZZ$558, 108, MATCH($B$3, resultados!$A$1:$ZZ$1, 0))</f>
        <v/>
      </c>
    </row>
    <row r="115">
      <c r="A115">
        <f>INDEX(resultados!$A$2:$ZZ$558, 109, MATCH($B$1, resultados!$A$1:$ZZ$1, 0))</f>
        <v/>
      </c>
      <c r="B115">
        <f>INDEX(resultados!$A$2:$ZZ$558, 109, MATCH($B$2, resultados!$A$1:$ZZ$1, 0))</f>
        <v/>
      </c>
      <c r="C115">
        <f>INDEX(resultados!$A$2:$ZZ$558, 109, MATCH($B$3, resultados!$A$1:$ZZ$1, 0))</f>
        <v/>
      </c>
    </row>
    <row r="116">
      <c r="A116">
        <f>INDEX(resultados!$A$2:$ZZ$558, 110, MATCH($B$1, resultados!$A$1:$ZZ$1, 0))</f>
        <v/>
      </c>
      <c r="B116">
        <f>INDEX(resultados!$A$2:$ZZ$558, 110, MATCH($B$2, resultados!$A$1:$ZZ$1, 0))</f>
        <v/>
      </c>
      <c r="C116">
        <f>INDEX(resultados!$A$2:$ZZ$558, 110, MATCH($B$3, resultados!$A$1:$ZZ$1, 0))</f>
        <v/>
      </c>
    </row>
    <row r="117">
      <c r="A117">
        <f>INDEX(resultados!$A$2:$ZZ$558, 111, MATCH($B$1, resultados!$A$1:$ZZ$1, 0))</f>
        <v/>
      </c>
      <c r="B117">
        <f>INDEX(resultados!$A$2:$ZZ$558, 111, MATCH($B$2, resultados!$A$1:$ZZ$1, 0))</f>
        <v/>
      </c>
      <c r="C117">
        <f>INDEX(resultados!$A$2:$ZZ$558, 111, MATCH($B$3, resultados!$A$1:$ZZ$1, 0))</f>
        <v/>
      </c>
    </row>
    <row r="118">
      <c r="A118">
        <f>INDEX(resultados!$A$2:$ZZ$558, 112, MATCH($B$1, resultados!$A$1:$ZZ$1, 0))</f>
        <v/>
      </c>
      <c r="B118">
        <f>INDEX(resultados!$A$2:$ZZ$558, 112, MATCH($B$2, resultados!$A$1:$ZZ$1, 0))</f>
        <v/>
      </c>
      <c r="C118">
        <f>INDEX(resultados!$A$2:$ZZ$558, 112, MATCH($B$3, resultados!$A$1:$ZZ$1, 0))</f>
        <v/>
      </c>
    </row>
    <row r="119">
      <c r="A119">
        <f>INDEX(resultados!$A$2:$ZZ$558, 113, MATCH($B$1, resultados!$A$1:$ZZ$1, 0))</f>
        <v/>
      </c>
      <c r="B119">
        <f>INDEX(resultados!$A$2:$ZZ$558, 113, MATCH($B$2, resultados!$A$1:$ZZ$1, 0))</f>
        <v/>
      </c>
      <c r="C119">
        <f>INDEX(resultados!$A$2:$ZZ$558, 113, MATCH($B$3, resultados!$A$1:$ZZ$1, 0))</f>
        <v/>
      </c>
    </row>
    <row r="120">
      <c r="A120">
        <f>INDEX(resultados!$A$2:$ZZ$558, 114, MATCH($B$1, resultados!$A$1:$ZZ$1, 0))</f>
        <v/>
      </c>
      <c r="B120">
        <f>INDEX(resultados!$A$2:$ZZ$558, 114, MATCH($B$2, resultados!$A$1:$ZZ$1, 0))</f>
        <v/>
      </c>
      <c r="C120">
        <f>INDEX(resultados!$A$2:$ZZ$558, 114, MATCH($B$3, resultados!$A$1:$ZZ$1, 0))</f>
        <v/>
      </c>
    </row>
    <row r="121">
      <c r="A121">
        <f>INDEX(resultados!$A$2:$ZZ$558, 115, MATCH($B$1, resultados!$A$1:$ZZ$1, 0))</f>
        <v/>
      </c>
      <c r="B121">
        <f>INDEX(resultados!$A$2:$ZZ$558, 115, MATCH($B$2, resultados!$A$1:$ZZ$1, 0))</f>
        <v/>
      </c>
      <c r="C121">
        <f>INDEX(resultados!$A$2:$ZZ$558, 115, MATCH($B$3, resultados!$A$1:$ZZ$1, 0))</f>
        <v/>
      </c>
    </row>
    <row r="122">
      <c r="A122">
        <f>INDEX(resultados!$A$2:$ZZ$558, 116, MATCH($B$1, resultados!$A$1:$ZZ$1, 0))</f>
        <v/>
      </c>
      <c r="B122">
        <f>INDEX(resultados!$A$2:$ZZ$558, 116, MATCH($B$2, resultados!$A$1:$ZZ$1, 0))</f>
        <v/>
      </c>
      <c r="C122">
        <f>INDEX(resultados!$A$2:$ZZ$558, 116, MATCH($B$3, resultados!$A$1:$ZZ$1, 0))</f>
        <v/>
      </c>
    </row>
    <row r="123">
      <c r="A123">
        <f>INDEX(resultados!$A$2:$ZZ$558, 117, MATCH($B$1, resultados!$A$1:$ZZ$1, 0))</f>
        <v/>
      </c>
      <c r="B123">
        <f>INDEX(resultados!$A$2:$ZZ$558, 117, MATCH($B$2, resultados!$A$1:$ZZ$1, 0))</f>
        <v/>
      </c>
      <c r="C123">
        <f>INDEX(resultados!$A$2:$ZZ$558, 117, MATCH($B$3, resultados!$A$1:$ZZ$1, 0))</f>
        <v/>
      </c>
    </row>
    <row r="124">
      <c r="A124">
        <f>INDEX(resultados!$A$2:$ZZ$558, 118, MATCH($B$1, resultados!$A$1:$ZZ$1, 0))</f>
        <v/>
      </c>
      <c r="B124">
        <f>INDEX(resultados!$A$2:$ZZ$558, 118, MATCH($B$2, resultados!$A$1:$ZZ$1, 0))</f>
        <v/>
      </c>
      <c r="C124">
        <f>INDEX(resultados!$A$2:$ZZ$558, 118, MATCH($B$3, resultados!$A$1:$ZZ$1, 0))</f>
        <v/>
      </c>
    </row>
    <row r="125">
      <c r="A125">
        <f>INDEX(resultados!$A$2:$ZZ$558, 119, MATCH($B$1, resultados!$A$1:$ZZ$1, 0))</f>
        <v/>
      </c>
      <c r="B125">
        <f>INDEX(resultados!$A$2:$ZZ$558, 119, MATCH($B$2, resultados!$A$1:$ZZ$1, 0))</f>
        <v/>
      </c>
      <c r="C125">
        <f>INDEX(resultados!$A$2:$ZZ$558, 119, MATCH($B$3, resultados!$A$1:$ZZ$1, 0))</f>
        <v/>
      </c>
    </row>
    <row r="126">
      <c r="A126">
        <f>INDEX(resultados!$A$2:$ZZ$558, 120, MATCH($B$1, resultados!$A$1:$ZZ$1, 0))</f>
        <v/>
      </c>
      <c r="B126">
        <f>INDEX(resultados!$A$2:$ZZ$558, 120, MATCH($B$2, resultados!$A$1:$ZZ$1, 0))</f>
        <v/>
      </c>
      <c r="C126">
        <f>INDEX(resultados!$A$2:$ZZ$558, 120, MATCH($B$3, resultados!$A$1:$ZZ$1, 0))</f>
        <v/>
      </c>
    </row>
    <row r="127">
      <c r="A127">
        <f>INDEX(resultados!$A$2:$ZZ$558, 121, MATCH($B$1, resultados!$A$1:$ZZ$1, 0))</f>
        <v/>
      </c>
      <c r="B127">
        <f>INDEX(resultados!$A$2:$ZZ$558, 121, MATCH($B$2, resultados!$A$1:$ZZ$1, 0))</f>
        <v/>
      </c>
      <c r="C127">
        <f>INDEX(resultados!$A$2:$ZZ$558, 121, MATCH($B$3, resultados!$A$1:$ZZ$1, 0))</f>
        <v/>
      </c>
    </row>
    <row r="128">
      <c r="A128">
        <f>INDEX(resultados!$A$2:$ZZ$558, 122, MATCH($B$1, resultados!$A$1:$ZZ$1, 0))</f>
        <v/>
      </c>
      <c r="B128">
        <f>INDEX(resultados!$A$2:$ZZ$558, 122, MATCH($B$2, resultados!$A$1:$ZZ$1, 0))</f>
        <v/>
      </c>
      <c r="C128">
        <f>INDEX(resultados!$A$2:$ZZ$558, 122, MATCH($B$3, resultados!$A$1:$ZZ$1, 0))</f>
        <v/>
      </c>
    </row>
    <row r="129">
      <c r="A129">
        <f>INDEX(resultados!$A$2:$ZZ$558, 123, MATCH($B$1, resultados!$A$1:$ZZ$1, 0))</f>
        <v/>
      </c>
      <c r="B129">
        <f>INDEX(resultados!$A$2:$ZZ$558, 123, MATCH($B$2, resultados!$A$1:$ZZ$1, 0))</f>
        <v/>
      </c>
      <c r="C129">
        <f>INDEX(resultados!$A$2:$ZZ$558, 123, MATCH($B$3, resultados!$A$1:$ZZ$1, 0))</f>
        <v/>
      </c>
    </row>
    <row r="130">
      <c r="A130">
        <f>INDEX(resultados!$A$2:$ZZ$558, 124, MATCH($B$1, resultados!$A$1:$ZZ$1, 0))</f>
        <v/>
      </c>
      <c r="B130">
        <f>INDEX(resultados!$A$2:$ZZ$558, 124, MATCH($B$2, resultados!$A$1:$ZZ$1, 0))</f>
        <v/>
      </c>
      <c r="C130">
        <f>INDEX(resultados!$A$2:$ZZ$558, 124, MATCH($B$3, resultados!$A$1:$ZZ$1, 0))</f>
        <v/>
      </c>
    </row>
    <row r="131">
      <c r="A131">
        <f>INDEX(resultados!$A$2:$ZZ$558, 125, MATCH($B$1, resultados!$A$1:$ZZ$1, 0))</f>
        <v/>
      </c>
      <c r="B131">
        <f>INDEX(resultados!$A$2:$ZZ$558, 125, MATCH($B$2, resultados!$A$1:$ZZ$1, 0))</f>
        <v/>
      </c>
      <c r="C131">
        <f>INDEX(resultados!$A$2:$ZZ$558, 125, MATCH($B$3, resultados!$A$1:$ZZ$1, 0))</f>
        <v/>
      </c>
    </row>
    <row r="132">
      <c r="A132">
        <f>INDEX(resultados!$A$2:$ZZ$558, 126, MATCH($B$1, resultados!$A$1:$ZZ$1, 0))</f>
        <v/>
      </c>
      <c r="B132">
        <f>INDEX(resultados!$A$2:$ZZ$558, 126, MATCH($B$2, resultados!$A$1:$ZZ$1, 0))</f>
        <v/>
      </c>
      <c r="C132">
        <f>INDEX(resultados!$A$2:$ZZ$558, 126, MATCH($B$3, resultados!$A$1:$ZZ$1, 0))</f>
        <v/>
      </c>
    </row>
    <row r="133">
      <c r="A133">
        <f>INDEX(resultados!$A$2:$ZZ$558, 127, MATCH($B$1, resultados!$A$1:$ZZ$1, 0))</f>
        <v/>
      </c>
      <c r="B133">
        <f>INDEX(resultados!$A$2:$ZZ$558, 127, MATCH($B$2, resultados!$A$1:$ZZ$1, 0))</f>
        <v/>
      </c>
      <c r="C133">
        <f>INDEX(resultados!$A$2:$ZZ$558, 127, MATCH($B$3, resultados!$A$1:$ZZ$1, 0))</f>
        <v/>
      </c>
    </row>
    <row r="134">
      <c r="A134">
        <f>INDEX(resultados!$A$2:$ZZ$558, 128, MATCH($B$1, resultados!$A$1:$ZZ$1, 0))</f>
        <v/>
      </c>
      <c r="B134">
        <f>INDEX(resultados!$A$2:$ZZ$558, 128, MATCH($B$2, resultados!$A$1:$ZZ$1, 0))</f>
        <v/>
      </c>
      <c r="C134">
        <f>INDEX(resultados!$A$2:$ZZ$558, 128, MATCH($B$3, resultados!$A$1:$ZZ$1, 0))</f>
        <v/>
      </c>
    </row>
    <row r="135">
      <c r="A135">
        <f>INDEX(resultados!$A$2:$ZZ$558, 129, MATCH($B$1, resultados!$A$1:$ZZ$1, 0))</f>
        <v/>
      </c>
      <c r="B135">
        <f>INDEX(resultados!$A$2:$ZZ$558, 129, MATCH($B$2, resultados!$A$1:$ZZ$1, 0))</f>
        <v/>
      </c>
      <c r="C135">
        <f>INDEX(resultados!$A$2:$ZZ$558, 129, MATCH($B$3, resultados!$A$1:$ZZ$1, 0))</f>
        <v/>
      </c>
    </row>
    <row r="136">
      <c r="A136">
        <f>INDEX(resultados!$A$2:$ZZ$558, 130, MATCH($B$1, resultados!$A$1:$ZZ$1, 0))</f>
        <v/>
      </c>
      <c r="B136">
        <f>INDEX(resultados!$A$2:$ZZ$558, 130, MATCH($B$2, resultados!$A$1:$ZZ$1, 0))</f>
        <v/>
      </c>
      <c r="C136">
        <f>INDEX(resultados!$A$2:$ZZ$558, 130, MATCH($B$3, resultados!$A$1:$ZZ$1, 0))</f>
        <v/>
      </c>
    </row>
    <row r="137">
      <c r="A137">
        <f>INDEX(resultados!$A$2:$ZZ$558, 131, MATCH($B$1, resultados!$A$1:$ZZ$1, 0))</f>
        <v/>
      </c>
      <c r="B137">
        <f>INDEX(resultados!$A$2:$ZZ$558, 131, MATCH($B$2, resultados!$A$1:$ZZ$1, 0))</f>
        <v/>
      </c>
      <c r="C137">
        <f>INDEX(resultados!$A$2:$ZZ$558, 131, MATCH($B$3, resultados!$A$1:$ZZ$1, 0))</f>
        <v/>
      </c>
    </row>
    <row r="138">
      <c r="A138">
        <f>INDEX(resultados!$A$2:$ZZ$558, 132, MATCH($B$1, resultados!$A$1:$ZZ$1, 0))</f>
        <v/>
      </c>
      <c r="B138">
        <f>INDEX(resultados!$A$2:$ZZ$558, 132, MATCH($B$2, resultados!$A$1:$ZZ$1, 0))</f>
        <v/>
      </c>
      <c r="C138">
        <f>INDEX(resultados!$A$2:$ZZ$558, 132, MATCH($B$3, resultados!$A$1:$ZZ$1, 0))</f>
        <v/>
      </c>
    </row>
    <row r="139">
      <c r="A139">
        <f>INDEX(resultados!$A$2:$ZZ$558, 133, MATCH($B$1, resultados!$A$1:$ZZ$1, 0))</f>
        <v/>
      </c>
      <c r="B139">
        <f>INDEX(resultados!$A$2:$ZZ$558, 133, MATCH($B$2, resultados!$A$1:$ZZ$1, 0))</f>
        <v/>
      </c>
      <c r="C139">
        <f>INDEX(resultados!$A$2:$ZZ$558, 133, MATCH($B$3, resultados!$A$1:$ZZ$1, 0))</f>
        <v/>
      </c>
    </row>
    <row r="140">
      <c r="A140">
        <f>INDEX(resultados!$A$2:$ZZ$558, 134, MATCH($B$1, resultados!$A$1:$ZZ$1, 0))</f>
        <v/>
      </c>
      <c r="B140">
        <f>INDEX(resultados!$A$2:$ZZ$558, 134, MATCH($B$2, resultados!$A$1:$ZZ$1, 0))</f>
        <v/>
      </c>
      <c r="C140">
        <f>INDEX(resultados!$A$2:$ZZ$558, 134, MATCH($B$3, resultados!$A$1:$ZZ$1, 0))</f>
        <v/>
      </c>
    </row>
    <row r="141">
      <c r="A141">
        <f>INDEX(resultados!$A$2:$ZZ$558, 135, MATCH($B$1, resultados!$A$1:$ZZ$1, 0))</f>
        <v/>
      </c>
      <c r="B141">
        <f>INDEX(resultados!$A$2:$ZZ$558, 135, MATCH($B$2, resultados!$A$1:$ZZ$1, 0))</f>
        <v/>
      </c>
      <c r="C141">
        <f>INDEX(resultados!$A$2:$ZZ$558, 135, MATCH($B$3, resultados!$A$1:$ZZ$1, 0))</f>
        <v/>
      </c>
    </row>
    <row r="142">
      <c r="A142">
        <f>INDEX(resultados!$A$2:$ZZ$558, 136, MATCH($B$1, resultados!$A$1:$ZZ$1, 0))</f>
        <v/>
      </c>
      <c r="B142">
        <f>INDEX(resultados!$A$2:$ZZ$558, 136, MATCH($B$2, resultados!$A$1:$ZZ$1, 0))</f>
        <v/>
      </c>
      <c r="C142">
        <f>INDEX(resultados!$A$2:$ZZ$558, 136, MATCH($B$3, resultados!$A$1:$ZZ$1, 0))</f>
        <v/>
      </c>
    </row>
    <row r="143">
      <c r="A143">
        <f>INDEX(resultados!$A$2:$ZZ$558, 137, MATCH($B$1, resultados!$A$1:$ZZ$1, 0))</f>
        <v/>
      </c>
      <c r="B143">
        <f>INDEX(resultados!$A$2:$ZZ$558, 137, MATCH($B$2, resultados!$A$1:$ZZ$1, 0))</f>
        <v/>
      </c>
      <c r="C143">
        <f>INDEX(resultados!$A$2:$ZZ$558, 137, MATCH($B$3, resultados!$A$1:$ZZ$1, 0))</f>
        <v/>
      </c>
    </row>
    <row r="144">
      <c r="A144">
        <f>INDEX(resultados!$A$2:$ZZ$558, 138, MATCH($B$1, resultados!$A$1:$ZZ$1, 0))</f>
        <v/>
      </c>
      <c r="B144">
        <f>INDEX(resultados!$A$2:$ZZ$558, 138, MATCH($B$2, resultados!$A$1:$ZZ$1, 0))</f>
        <v/>
      </c>
      <c r="C144">
        <f>INDEX(resultados!$A$2:$ZZ$558, 138, MATCH($B$3, resultados!$A$1:$ZZ$1, 0))</f>
        <v/>
      </c>
    </row>
    <row r="145">
      <c r="A145">
        <f>INDEX(resultados!$A$2:$ZZ$558, 139, MATCH($B$1, resultados!$A$1:$ZZ$1, 0))</f>
        <v/>
      </c>
      <c r="B145">
        <f>INDEX(resultados!$A$2:$ZZ$558, 139, MATCH($B$2, resultados!$A$1:$ZZ$1, 0))</f>
        <v/>
      </c>
      <c r="C145">
        <f>INDEX(resultados!$A$2:$ZZ$558, 139, MATCH($B$3, resultados!$A$1:$ZZ$1, 0))</f>
        <v/>
      </c>
    </row>
    <row r="146">
      <c r="A146">
        <f>INDEX(resultados!$A$2:$ZZ$558, 140, MATCH($B$1, resultados!$A$1:$ZZ$1, 0))</f>
        <v/>
      </c>
      <c r="B146">
        <f>INDEX(resultados!$A$2:$ZZ$558, 140, MATCH($B$2, resultados!$A$1:$ZZ$1, 0))</f>
        <v/>
      </c>
      <c r="C146">
        <f>INDEX(resultados!$A$2:$ZZ$558, 140, MATCH($B$3, resultados!$A$1:$ZZ$1, 0))</f>
        <v/>
      </c>
    </row>
    <row r="147">
      <c r="A147">
        <f>INDEX(resultados!$A$2:$ZZ$558, 141, MATCH($B$1, resultados!$A$1:$ZZ$1, 0))</f>
        <v/>
      </c>
      <c r="B147">
        <f>INDEX(resultados!$A$2:$ZZ$558, 141, MATCH($B$2, resultados!$A$1:$ZZ$1, 0))</f>
        <v/>
      </c>
      <c r="C147">
        <f>INDEX(resultados!$A$2:$ZZ$558, 141, MATCH($B$3, resultados!$A$1:$ZZ$1, 0))</f>
        <v/>
      </c>
    </row>
    <row r="148">
      <c r="A148">
        <f>INDEX(resultados!$A$2:$ZZ$558, 142, MATCH($B$1, resultados!$A$1:$ZZ$1, 0))</f>
        <v/>
      </c>
      <c r="B148">
        <f>INDEX(resultados!$A$2:$ZZ$558, 142, MATCH($B$2, resultados!$A$1:$ZZ$1, 0))</f>
        <v/>
      </c>
      <c r="C148">
        <f>INDEX(resultados!$A$2:$ZZ$558, 142, MATCH($B$3, resultados!$A$1:$ZZ$1, 0))</f>
        <v/>
      </c>
    </row>
    <row r="149">
      <c r="A149">
        <f>INDEX(resultados!$A$2:$ZZ$558, 143, MATCH($B$1, resultados!$A$1:$ZZ$1, 0))</f>
        <v/>
      </c>
      <c r="B149">
        <f>INDEX(resultados!$A$2:$ZZ$558, 143, MATCH($B$2, resultados!$A$1:$ZZ$1, 0))</f>
        <v/>
      </c>
      <c r="C149">
        <f>INDEX(resultados!$A$2:$ZZ$558, 143, MATCH($B$3, resultados!$A$1:$ZZ$1, 0))</f>
        <v/>
      </c>
    </row>
    <row r="150">
      <c r="A150">
        <f>INDEX(resultados!$A$2:$ZZ$558, 144, MATCH($B$1, resultados!$A$1:$ZZ$1, 0))</f>
        <v/>
      </c>
      <c r="B150">
        <f>INDEX(resultados!$A$2:$ZZ$558, 144, MATCH($B$2, resultados!$A$1:$ZZ$1, 0))</f>
        <v/>
      </c>
      <c r="C150">
        <f>INDEX(resultados!$A$2:$ZZ$558, 144, MATCH($B$3, resultados!$A$1:$ZZ$1, 0))</f>
        <v/>
      </c>
    </row>
    <row r="151">
      <c r="A151">
        <f>INDEX(resultados!$A$2:$ZZ$558, 145, MATCH($B$1, resultados!$A$1:$ZZ$1, 0))</f>
        <v/>
      </c>
      <c r="B151">
        <f>INDEX(resultados!$A$2:$ZZ$558, 145, MATCH($B$2, resultados!$A$1:$ZZ$1, 0))</f>
        <v/>
      </c>
      <c r="C151">
        <f>INDEX(resultados!$A$2:$ZZ$558, 145, MATCH($B$3, resultados!$A$1:$ZZ$1, 0))</f>
        <v/>
      </c>
    </row>
    <row r="152">
      <c r="A152">
        <f>INDEX(resultados!$A$2:$ZZ$558, 146, MATCH($B$1, resultados!$A$1:$ZZ$1, 0))</f>
        <v/>
      </c>
      <c r="B152">
        <f>INDEX(resultados!$A$2:$ZZ$558, 146, MATCH($B$2, resultados!$A$1:$ZZ$1, 0))</f>
        <v/>
      </c>
      <c r="C152">
        <f>INDEX(resultados!$A$2:$ZZ$558, 146, MATCH($B$3, resultados!$A$1:$ZZ$1, 0))</f>
        <v/>
      </c>
    </row>
    <row r="153">
      <c r="A153">
        <f>INDEX(resultados!$A$2:$ZZ$558, 147, MATCH($B$1, resultados!$A$1:$ZZ$1, 0))</f>
        <v/>
      </c>
      <c r="B153">
        <f>INDEX(resultados!$A$2:$ZZ$558, 147, MATCH($B$2, resultados!$A$1:$ZZ$1, 0))</f>
        <v/>
      </c>
      <c r="C153">
        <f>INDEX(resultados!$A$2:$ZZ$558, 147, MATCH($B$3, resultados!$A$1:$ZZ$1, 0))</f>
        <v/>
      </c>
    </row>
    <row r="154">
      <c r="A154">
        <f>INDEX(resultados!$A$2:$ZZ$558, 148, MATCH($B$1, resultados!$A$1:$ZZ$1, 0))</f>
        <v/>
      </c>
      <c r="B154">
        <f>INDEX(resultados!$A$2:$ZZ$558, 148, MATCH($B$2, resultados!$A$1:$ZZ$1, 0))</f>
        <v/>
      </c>
      <c r="C154">
        <f>INDEX(resultados!$A$2:$ZZ$558, 148, MATCH($B$3, resultados!$A$1:$ZZ$1, 0))</f>
        <v/>
      </c>
    </row>
    <row r="155">
      <c r="A155">
        <f>INDEX(resultados!$A$2:$ZZ$558, 149, MATCH($B$1, resultados!$A$1:$ZZ$1, 0))</f>
        <v/>
      </c>
      <c r="B155">
        <f>INDEX(resultados!$A$2:$ZZ$558, 149, MATCH($B$2, resultados!$A$1:$ZZ$1, 0))</f>
        <v/>
      </c>
      <c r="C155">
        <f>INDEX(resultados!$A$2:$ZZ$558, 149, MATCH($B$3, resultados!$A$1:$ZZ$1, 0))</f>
        <v/>
      </c>
    </row>
    <row r="156">
      <c r="A156">
        <f>INDEX(resultados!$A$2:$ZZ$558, 150, MATCH($B$1, resultados!$A$1:$ZZ$1, 0))</f>
        <v/>
      </c>
      <c r="B156">
        <f>INDEX(resultados!$A$2:$ZZ$558, 150, MATCH($B$2, resultados!$A$1:$ZZ$1, 0))</f>
        <v/>
      </c>
      <c r="C156">
        <f>INDEX(resultados!$A$2:$ZZ$558, 150, MATCH($B$3, resultados!$A$1:$ZZ$1, 0))</f>
        <v/>
      </c>
    </row>
    <row r="157">
      <c r="A157">
        <f>INDEX(resultados!$A$2:$ZZ$558, 151, MATCH($B$1, resultados!$A$1:$ZZ$1, 0))</f>
        <v/>
      </c>
      <c r="B157">
        <f>INDEX(resultados!$A$2:$ZZ$558, 151, MATCH($B$2, resultados!$A$1:$ZZ$1, 0))</f>
        <v/>
      </c>
      <c r="C157">
        <f>INDEX(resultados!$A$2:$ZZ$558, 151, MATCH($B$3, resultados!$A$1:$ZZ$1, 0))</f>
        <v/>
      </c>
    </row>
    <row r="158">
      <c r="A158">
        <f>INDEX(resultados!$A$2:$ZZ$558, 152, MATCH($B$1, resultados!$A$1:$ZZ$1, 0))</f>
        <v/>
      </c>
      <c r="B158">
        <f>INDEX(resultados!$A$2:$ZZ$558, 152, MATCH($B$2, resultados!$A$1:$ZZ$1, 0))</f>
        <v/>
      </c>
      <c r="C158">
        <f>INDEX(resultados!$A$2:$ZZ$558, 152, MATCH($B$3, resultados!$A$1:$ZZ$1, 0))</f>
        <v/>
      </c>
    </row>
    <row r="159">
      <c r="A159">
        <f>INDEX(resultados!$A$2:$ZZ$558, 153, MATCH($B$1, resultados!$A$1:$ZZ$1, 0))</f>
        <v/>
      </c>
      <c r="B159">
        <f>INDEX(resultados!$A$2:$ZZ$558, 153, MATCH($B$2, resultados!$A$1:$ZZ$1, 0))</f>
        <v/>
      </c>
      <c r="C159">
        <f>INDEX(resultados!$A$2:$ZZ$558, 153, MATCH($B$3, resultados!$A$1:$ZZ$1, 0))</f>
        <v/>
      </c>
    </row>
    <row r="160">
      <c r="A160">
        <f>INDEX(resultados!$A$2:$ZZ$558, 154, MATCH($B$1, resultados!$A$1:$ZZ$1, 0))</f>
        <v/>
      </c>
      <c r="B160">
        <f>INDEX(resultados!$A$2:$ZZ$558, 154, MATCH($B$2, resultados!$A$1:$ZZ$1, 0))</f>
        <v/>
      </c>
      <c r="C160">
        <f>INDEX(resultados!$A$2:$ZZ$558, 154, MATCH($B$3, resultados!$A$1:$ZZ$1, 0))</f>
        <v/>
      </c>
    </row>
    <row r="161">
      <c r="A161">
        <f>INDEX(resultados!$A$2:$ZZ$558, 155, MATCH($B$1, resultados!$A$1:$ZZ$1, 0))</f>
        <v/>
      </c>
      <c r="B161">
        <f>INDEX(resultados!$A$2:$ZZ$558, 155, MATCH($B$2, resultados!$A$1:$ZZ$1, 0))</f>
        <v/>
      </c>
      <c r="C161">
        <f>INDEX(resultados!$A$2:$ZZ$558, 155, MATCH($B$3, resultados!$A$1:$ZZ$1, 0))</f>
        <v/>
      </c>
    </row>
    <row r="162">
      <c r="A162">
        <f>INDEX(resultados!$A$2:$ZZ$558, 156, MATCH($B$1, resultados!$A$1:$ZZ$1, 0))</f>
        <v/>
      </c>
      <c r="B162">
        <f>INDEX(resultados!$A$2:$ZZ$558, 156, MATCH($B$2, resultados!$A$1:$ZZ$1, 0))</f>
        <v/>
      </c>
      <c r="C162">
        <f>INDEX(resultados!$A$2:$ZZ$558, 156, MATCH($B$3, resultados!$A$1:$ZZ$1, 0))</f>
        <v/>
      </c>
    </row>
    <row r="163">
      <c r="A163">
        <f>INDEX(resultados!$A$2:$ZZ$558, 157, MATCH($B$1, resultados!$A$1:$ZZ$1, 0))</f>
        <v/>
      </c>
      <c r="B163">
        <f>INDEX(resultados!$A$2:$ZZ$558, 157, MATCH($B$2, resultados!$A$1:$ZZ$1, 0))</f>
        <v/>
      </c>
      <c r="C163">
        <f>INDEX(resultados!$A$2:$ZZ$558, 157, MATCH($B$3, resultados!$A$1:$ZZ$1, 0))</f>
        <v/>
      </c>
    </row>
    <row r="164">
      <c r="A164">
        <f>INDEX(resultados!$A$2:$ZZ$558, 158, MATCH($B$1, resultados!$A$1:$ZZ$1, 0))</f>
        <v/>
      </c>
      <c r="B164">
        <f>INDEX(resultados!$A$2:$ZZ$558, 158, MATCH($B$2, resultados!$A$1:$ZZ$1, 0))</f>
        <v/>
      </c>
      <c r="C164">
        <f>INDEX(resultados!$A$2:$ZZ$558, 158, MATCH($B$3, resultados!$A$1:$ZZ$1, 0))</f>
        <v/>
      </c>
    </row>
    <row r="165">
      <c r="A165">
        <f>INDEX(resultados!$A$2:$ZZ$558, 159, MATCH($B$1, resultados!$A$1:$ZZ$1, 0))</f>
        <v/>
      </c>
      <c r="B165">
        <f>INDEX(resultados!$A$2:$ZZ$558, 159, MATCH($B$2, resultados!$A$1:$ZZ$1, 0))</f>
        <v/>
      </c>
      <c r="C165">
        <f>INDEX(resultados!$A$2:$ZZ$558, 159, MATCH($B$3, resultados!$A$1:$ZZ$1, 0))</f>
        <v/>
      </c>
    </row>
    <row r="166">
      <c r="A166">
        <f>INDEX(resultados!$A$2:$ZZ$558, 160, MATCH($B$1, resultados!$A$1:$ZZ$1, 0))</f>
        <v/>
      </c>
      <c r="B166">
        <f>INDEX(resultados!$A$2:$ZZ$558, 160, MATCH($B$2, resultados!$A$1:$ZZ$1, 0))</f>
        <v/>
      </c>
      <c r="C166">
        <f>INDEX(resultados!$A$2:$ZZ$558, 160, MATCH($B$3, resultados!$A$1:$ZZ$1, 0))</f>
        <v/>
      </c>
    </row>
    <row r="167">
      <c r="A167">
        <f>INDEX(resultados!$A$2:$ZZ$558, 161, MATCH($B$1, resultados!$A$1:$ZZ$1, 0))</f>
        <v/>
      </c>
      <c r="B167">
        <f>INDEX(resultados!$A$2:$ZZ$558, 161, MATCH($B$2, resultados!$A$1:$ZZ$1, 0))</f>
        <v/>
      </c>
      <c r="C167">
        <f>INDEX(resultados!$A$2:$ZZ$558, 161, MATCH($B$3, resultados!$A$1:$ZZ$1, 0))</f>
        <v/>
      </c>
    </row>
    <row r="168">
      <c r="A168">
        <f>INDEX(resultados!$A$2:$ZZ$558, 162, MATCH($B$1, resultados!$A$1:$ZZ$1, 0))</f>
        <v/>
      </c>
      <c r="B168">
        <f>INDEX(resultados!$A$2:$ZZ$558, 162, MATCH($B$2, resultados!$A$1:$ZZ$1, 0))</f>
        <v/>
      </c>
      <c r="C168">
        <f>INDEX(resultados!$A$2:$ZZ$558, 162, MATCH($B$3, resultados!$A$1:$ZZ$1, 0))</f>
        <v/>
      </c>
    </row>
    <row r="169">
      <c r="A169">
        <f>INDEX(resultados!$A$2:$ZZ$558, 163, MATCH($B$1, resultados!$A$1:$ZZ$1, 0))</f>
        <v/>
      </c>
      <c r="B169">
        <f>INDEX(resultados!$A$2:$ZZ$558, 163, MATCH($B$2, resultados!$A$1:$ZZ$1, 0))</f>
        <v/>
      </c>
      <c r="C169">
        <f>INDEX(resultados!$A$2:$ZZ$558, 163, MATCH($B$3, resultados!$A$1:$ZZ$1, 0))</f>
        <v/>
      </c>
    </row>
    <row r="170">
      <c r="A170">
        <f>INDEX(resultados!$A$2:$ZZ$558, 164, MATCH($B$1, resultados!$A$1:$ZZ$1, 0))</f>
        <v/>
      </c>
      <c r="B170">
        <f>INDEX(resultados!$A$2:$ZZ$558, 164, MATCH($B$2, resultados!$A$1:$ZZ$1, 0))</f>
        <v/>
      </c>
      <c r="C170">
        <f>INDEX(resultados!$A$2:$ZZ$558, 164, MATCH($B$3, resultados!$A$1:$ZZ$1, 0))</f>
        <v/>
      </c>
    </row>
    <row r="171">
      <c r="A171">
        <f>INDEX(resultados!$A$2:$ZZ$558, 165, MATCH($B$1, resultados!$A$1:$ZZ$1, 0))</f>
        <v/>
      </c>
      <c r="B171">
        <f>INDEX(resultados!$A$2:$ZZ$558, 165, MATCH($B$2, resultados!$A$1:$ZZ$1, 0))</f>
        <v/>
      </c>
      <c r="C171">
        <f>INDEX(resultados!$A$2:$ZZ$558, 165, MATCH($B$3, resultados!$A$1:$ZZ$1, 0))</f>
        <v/>
      </c>
    </row>
    <row r="172">
      <c r="A172">
        <f>INDEX(resultados!$A$2:$ZZ$558, 166, MATCH($B$1, resultados!$A$1:$ZZ$1, 0))</f>
        <v/>
      </c>
      <c r="B172">
        <f>INDEX(resultados!$A$2:$ZZ$558, 166, MATCH($B$2, resultados!$A$1:$ZZ$1, 0))</f>
        <v/>
      </c>
      <c r="C172">
        <f>INDEX(resultados!$A$2:$ZZ$558, 166, MATCH($B$3, resultados!$A$1:$ZZ$1, 0))</f>
        <v/>
      </c>
    </row>
    <row r="173">
      <c r="A173">
        <f>INDEX(resultados!$A$2:$ZZ$558, 167, MATCH($B$1, resultados!$A$1:$ZZ$1, 0))</f>
        <v/>
      </c>
      <c r="B173">
        <f>INDEX(resultados!$A$2:$ZZ$558, 167, MATCH($B$2, resultados!$A$1:$ZZ$1, 0))</f>
        <v/>
      </c>
      <c r="C173">
        <f>INDEX(resultados!$A$2:$ZZ$558, 167, MATCH($B$3, resultados!$A$1:$ZZ$1, 0))</f>
        <v/>
      </c>
    </row>
    <row r="174">
      <c r="A174">
        <f>INDEX(resultados!$A$2:$ZZ$558, 168, MATCH($B$1, resultados!$A$1:$ZZ$1, 0))</f>
        <v/>
      </c>
      <c r="B174">
        <f>INDEX(resultados!$A$2:$ZZ$558, 168, MATCH($B$2, resultados!$A$1:$ZZ$1, 0))</f>
        <v/>
      </c>
      <c r="C174">
        <f>INDEX(resultados!$A$2:$ZZ$558, 168, MATCH($B$3, resultados!$A$1:$ZZ$1, 0))</f>
        <v/>
      </c>
    </row>
    <row r="175">
      <c r="A175">
        <f>INDEX(resultados!$A$2:$ZZ$558, 169, MATCH($B$1, resultados!$A$1:$ZZ$1, 0))</f>
        <v/>
      </c>
      <c r="B175">
        <f>INDEX(resultados!$A$2:$ZZ$558, 169, MATCH($B$2, resultados!$A$1:$ZZ$1, 0))</f>
        <v/>
      </c>
      <c r="C175">
        <f>INDEX(resultados!$A$2:$ZZ$558, 169, MATCH($B$3, resultados!$A$1:$ZZ$1, 0))</f>
        <v/>
      </c>
    </row>
    <row r="176">
      <c r="A176">
        <f>INDEX(resultados!$A$2:$ZZ$558, 170, MATCH($B$1, resultados!$A$1:$ZZ$1, 0))</f>
        <v/>
      </c>
      <c r="B176">
        <f>INDEX(resultados!$A$2:$ZZ$558, 170, MATCH($B$2, resultados!$A$1:$ZZ$1, 0))</f>
        <v/>
      </c>
      <c r="C176">
        <f>INDEX(resultados!$A$2:$ZZ$558, 170, MATCH($B$3, resultados!$A$1:$ZZ$1, 0))</f>
        <v/>
      </c>
    </row>
    <row r="177">
      <c r="A177">
        <f>INDEX(resultados!$A$2:$ZZ$558, 171, MATCH($B$1, resultados!$A$1:$ZZ$1, 0))</f>
        <v/>
      </c>
      <c r="B177">
        <f>INDEX(resultados!$A$2:$ZZ$558, 171, MATCH($B$2, resultados!$A$1:$ZZ$1, 0))</f>
        <v/>
      </c>
      <c r="C177">
        <f>INDEX(resultados!$A$2:$ZZ$558, 171, MATCH($B$3, resultados!$A$1:$ZZ$1, 0))</f>
        <v/>
      </c>
    </row>
    <row r="178">
      <c r="A178">
        <f>INDEX(resultados!$A$2:$ZZ$558, 172, MATCH($B$1, resultados!$A$1:$ZZ$1, 0))</f>
        <v/>
      </c>
      <c r="B178">
        <f>INDEX(resultados!$A$2:$ZZ$558, 172, MATCH($B$2, resultados!$A$1:$ZZ$1, 0))</f>
        <v/>
      </c>
      <c r="C178">
        <f>INDEX(resultados!$A$2:$ZZ$558, 172, MATCH($B$3, resultados!$A$1:$ZZ$1, 0))</f>
        <v/>
      </c>
    </row>
    <row r="179">
      <c r="A179">
        <f>INDEX(resultados!$A$2:$ZZ$558, 173, MATCH($B$1, resultados!$A$1:$ZZ$1, 0))</f>
        <v/>
      </c>
      <c r="B179">
        <f>INDEX(resultados!$A$2:$ZZ$558, 173, MATCH($B$2, resultados!$A$1:$ZZ$1, 0))</f>
        <v/>
      </c>
      <c r="C179">
        <f>INDEX(resultados!$A$2:$ZZ$558, 173, MATCH($B$3, resultados!$A$1:$ZZ$1, 0))</f>
        <v/>
      </c>
    </row>
    <row r="180">
      <c r="A180">
        <f>INDEX(resultados!$A$2:$ZZ$558, 174, MATCH($B$1, resultados!$A$1:$ZZ$1, 0))</f>
        <v/>
      </c>
      <c r="B180">
        <f>INDEX(resultados!$A$2:$ZZ$558, 174, MATCH($B$2, resultados!$A$1:$ZZ$1, 0))</f>
        <v/>
      </c>
      <c r="C180">
        <f>INDEX(resultados!$A$2:$ZZ$558, 174, MATCH($B$3, resultados!$A$1:$ZZ$1, 0))</f>
        <v/>
      </c>
    </row>
    <row r="181">
      <c r="A181">
        <f>INDEX(resultados!$A$2:$ZZ$558, 175, MATCH($B$1, resultados!$A$1:$ZZ$1, 0))</f>
        <v/>
      </c>
      <c r="B181">
        <f>INDEX(resultados!$A$2:$ZZ$558, 175, MATCH($B$2, resultados!$A$1:$ZZ$1, 0))</f>
        <v/>
      </c>
      <c r="C181">
        <f>INDEX(resultados!$A$2:$ZZ$558, 175, MATCH($B$3, resultados!$A$1:$ZZ$1, 0))</f>
        <v/>
      </c>
    </row>
    <row r="182">
      <c r="A182">
        <f>INDEX(resultados!$A$2:$ZZ$558, 176, MATCH($B$1, resultados!$A$1:$ZZ$1, 0))</f>
        <v/>
      </c>
      <c r="B182">
        <f>INDEX(resultados!$A$2:$ZZ$558, 176, MATCH($B$2, resultados!$A$1:$ZZ$1, 0))</f>
        <v/>
      </c>
      <c r="C182">
        <f>INDEX(resultados!$A$2:$ZZ$558, 176, MATCH($B$3, resultados!$A$1:$ZZ$1, 0))</f>
        <v/>
      </c>
    </row>
    <row r="183">
      <c r="A183">
        <f>INDEX(resultados!$A$2:$ZZ$558, 177, MATCH($B$1, resultados!$A$1:$ZZ$1, 0))</f>
        <v/>
      </c>
      <c r="B183">
        <f>INDEX(resultados!$A$2:$ZZ$558, 177, MATCH($B$2, resultados!$A$1:$ZZ$1, 0))</f>
        <v/>
      </c>
      <c r="C183">
        <f>INDEX(resultados!$A$2:$ZZ$558, 177, MATCH($B$3, resultados!$A$1:$ZZ$1, 0))</f>
        <v/>
      </c>
    </row>
    <row r="184">
      <c r="A184">
        <f>INDEX(resultados!$A$2:$ZZ$558, 178, MATCH($B$1, resultados!$A$1:$ZZ$1, 0))</f>
        <v/>
      </c>
      <c r="B184">
        <f>INDEX(resultados!$A$2:$ZZ$558, 178, MATCH($B$2, resultados!$A$1:$ZZ$1, 0))</f>
        <v/>
      </c>
      <c r="C184">
        <f>INDEX(resultados!$A$2:$ZZ$558, 178, MATCH($B$3, resultados!$A$1:$ZZ$1, 0))</f>
        <v/>
      </c>
    </row>
    <row r="185">
      <c r="A185">
        <f>INDEX(resultados!$A$2:$ZZ$558, 179, MATCH($B$1, resultados!$A$1:$ZZ$1, 0))</f>
        <v/>
      </c>
      <c r="B185">
        <f>INDEX(resultados!$A$2:$ZZ$558, 179, MATCH($B$2, resultados!$A$1:$ZZ$1, 0))</f>
        <v/>
      </c>
      <c r="C185">
        <f>INDEX(resultados!$A$2:$ZZ$558, 179, MATCH($B$3, resultados!$A$1:$ZZ$1, 0))</f>
        <v/>
      </c>
    </row>
    <row r="186">
      <c r="A186">
        <f>INDEX(resultados!$A$2:$ZZ$558, 180, MATCH($B$1, resultados!$A$1:$ZZ$1, 0))</f>
        <v/>
      </c>
      <c r="B186">
        <f>INDEX(resultados!$A$2:$ZZ$558, 180, MATCH($B$2, resultados!$A$1:$ZZ$1, 0))</f>
        <v/>
      </c>
      <c r="C186">
        <f>INDEX(resultados!$A$2:$ZZ$558, 180, MATCH($B$3, resultados!$A$1:$ZZ$1, 0))</f>
        <v/>
      </c>
    </row>
    <row r="187">
      <c r="A187">
        <f>INDEX(resultados!$A$2:$ZZ$558, 181, MATCH($B$1, resultados!$A$1:$ZZ$1, 0))</f>
        <v/>
      </c>
      <c r="B187">
        <f>INDEX(resultados!$A$2:$ZZ$558, 181, MATCH($B$2, resultados!$A$1:$ZZ$1, 0))</f>
        <v/>
      </c>
      <c r="C187">
        <f>INDEX(resultados!$A$2:$ZZ$558, 181, MATCH($B$3, resultados!$A$1:$ZZ$1, 0))</f>
        <v/>
      </c>
    </row>
    <row r="188">
      <c r="A188">
        <f>INDEX(resultados!$A$2:$ZZ$558, 182, MATCH($B$1, resultados!$A$1:$ZZ$1, 0))</f>
        <v/>
      </c>
      <c r="B188">
        <f>INDEX(resultados!$A$2:$ZZ$558, 182, MATCH($B$2, resultados!$A$1:$ZZ$1, 0))</f>
        <v/>
      </c>
      <c r="C188">
        <f>INDEX(resultados!$A$2:$ZZ$558, 182, MATCH($B$3, resultados!$A$1:$ZZ$1, 0))</f>
        <v/>
      </c>
    </row>
    <row r="189">
      <c r="A189">
        <f>INDEX(resultados!$A$2:$ZZ$558, 183, MATCH($B$1, resultados!$A$1:$ZZ$1, 0))</f>
        <v/>
      </c>
      <c r="B189">
        <f>INDEX(resultados!$A$2:$ZZ$558, 183, MATCH($B$2, resultados!$A$1:$ZZ$1, 0))</f>
        <v/>
      </c>
      <c r="C189">
        <f>INDEX(resultados!$A$2:$ZZ$558, 183, MATCH($B$3, resultados!$A$1:$ZZ$1, 0))</f>
        <v/>
      </c>
    </row>
    <row r="190">
      <c r="A190">
        <f>INDEX(resultados!$A$2:$ZZ$558, 184, MATCH($B$1, resultados!$A$1:$ZZ$1, 0))</f>
        <v/>
      </c>
      <c r="B190">
        <f>INDEX(resultados!$A$2:$ZZ$558, 184, MATCH($B$2, resultados!$A$1:$ZZ$1, 0))</f>
        <v/>
      </c>
      <c r="C190">
        <f>INDEX(resultados!$A$2:$ZZ$558, 184, MATCH($B$3, resultados!$A$1:$ZZ$1, 0))</f>
        <v/>
      </c>
    </row>
    <row r="191">
      <c r="A191">
        <f>INDEX(resultados!$A$2:$ZZ$558, 185, MATCH($B$1, resultados!$A$1:$ZZ$1, 0))</f>
        <v/>
      </c>
      <c r="B191">
        <f>INDEX(resultados!$A$2:$ZZ$558, 185, MATCH($B$2, resultados!$A$1:$ZZ$1, 0))</f>
        <v/>
      </c>
      <c r="C191">
        <f>INDEX(resultados!$A$2:$ZZ$558, 185, MATCH($B$3, resultados!$A$1:$ZZ$1, 0))</f>
        <v/>
      </c>
    </row>
    <row r="192">
      <c r="A192">
        <f>INDEX(resultados!$A$2:$ZZ$558, 186, MATCH($B$1, resultados!$A$1:$ZZ$1, 0))</f>
        <v/>
      </c>
      <c r="B192">
        <f>INDEX(resultados!$A$2:$ZZ$558, 186, MATCH($B$2, resultados!$A$1:$ZZ$1, 0))</f>
        <v/>
      </c>
      <c r="C192">
        <f>INDEX(resultados!$A$2:$ZZ$558, 186, MATCH($B$3, resultados!$A$1:$ZZ$1, 0))</f>
        <v/>
      </c>
    </row>
    <row r="193">
      <c r="A193">
        <f>INDEX(resultados!$A$2:$ZZ$558, 187, MATCH($B$1, resultados!$A$1:$ZZ$1, 0))</f>
        <v/>
      </c>
      <c r="B193">
        <f>INDEX(resultados!$A$2:$ZZ$558, 187, MATCH($B$2, resultados!$A$1:$ZZ$1, 0))</f>
        <v/>
      </c>
      <c r="C193">
        <f>INDEX(resultados!$A$2:$ZZ$558, 187, MATCH($B$3, resultados!$A$1:$ZZ$1, 0))</f>
        <v/>
      </c>
    </row>
    <row r="194">
      <c r="A194">
        <f>INDEX(resultados!$A$2:$ZZ$558, 188, MATCH($B$1, resultados!$A$1:$ZZ$1, 0))</f>
        <v/>
      </c>
      <c r="B194">
        <f>INDEX(resultados!$A$2:$ZZ$558, 188, MATCH($B$2, resultados!$A$1:$ZZ$1, 0))</f>
        <v/>
      </c>
      <c r="C194">
        <f>INDEX(resultados!$A$2:$ZZ$558, 188, MATCH($B$3, resultados!$A$1:$ZZ$1, 0))</f>
        <v/>
      </c>
    </row>
    <row r="195">
      <c r="A195">
        <f>INDEX(resultados!$A$2:$ZZ$558, 189, MATCH($B$1, resultados!$A$1:$ZZ$1, 0))</f>
        <v/>
      </c>
      <c r="B195">
        <f>INDEX(resultados!$A$2:$ZZ$558, 189, MATCH($B$2, resultados!$A$1:$ZZ$1, 0))</f>
        <v/>
      </c>
      <c r="C195">
        <f>INDEX(resultados!$A$2:$ZZ$558, 189, MATCH($B$3, resultados!$A$1:$ZZ$1, 0))</f>
        <v/>
      </c>
    </row>
    <row r="196">
      <c r="A196">
        <f>INDEX(resultados!$A$2:$ZZ$558, 190, MATCH($B$1, resultados!$A$1:$ZZ$1, 0))</f>
        <v/>
      </c>
      <c r="B196">
        <f>INDEX(resultados!$A$2:$ZZ$558, 190, MATCH($B$2, resultados!$A$1:$ZZ$1, 0))</f>
        <v/>
      </c>
      <c r="C196">
        <f>INDEX(resultados!$A$2:$ZZ$558, 190, MATCH($B$3, resultados!$A$1:$ZZ$1, 0))</f>
        <v/>
      </c>
    </row>
    <row r="197">
      <c r="A197">
        <f>INDEX(resultados!$A$2:$ZZ$558, 191, MATCH($B$1, resultados!$A$1:$ZZ$1, 0))</f>
        <v/>
      </c>
      <c r="B197">
        <f>INDEX(resultados!$A$2:$ZZ$558, 191, MATCH($B$2, resultados!$A$1:$ZZ$1, 0))</f>
        <v/>
      </c>
      <c r="C197">
        <f>INDEX(resultados!$A$2:$ZZ$558, 191, MATCH($B$3, resultados!$A$1:$ZZ$1, 0))</f>
        <v/>
      </c>
    </row>
    <row r="198">
      <c r="A198">
        <f>INDEX(resultados!$A$2:$ZZ$558, 192, MATCH($B$1, resultados!$A$1:$ZZ$1, 0))</f>
        <v/>
      </c>
      <c r="B198">
        <f>INDEX(resultados!$A$2:$ZZ$558, 192, MATCH($B$2, resultados!$A$1:$ZZ$1, 0))</f>
        <v/>
      </c>
      <c r="C198">
        <f>INDEX(resultados!$A$2:$ZZ$558, 192, MATCH($B$3, resultados!$A$1:$ZZ$1, 0))</f>
        <v/>
      </c>
    </row>
    <row r="199">
      <c r="A199">
        <f>INDEX(resultados!$A$2:$ZZ$558, 193, MATCH($B$1, resultados!$A$1:$ZZ$1, 0))</f>
        <v/>
      </c>
      <c r="B199">
        <f>INDEX(resultados!$A$2:$ZZ$558, 193, MATCH($B$2, resultados!$A$1:$ZZ$1, 0))</f>
        <v/>
      </c>
      <c r="C199">
        <f>INDEX(resultados!$A$2:$ZZ$558, 193, MATCH($B$3, resultados!$A$1:$ZZ$1, 0))</f>
        <v/>
      </c>
    </row>
    <row r="200">
      <c r="A200">
        <f>INDEX(resultados!$A$2:$ZZ$558, 194, MATCH($B$1, resultados!$A$1:$ZZ$1, 0))</f>
        <v/>
      </c>
      <c r="B200">
        <f>INDEX(resultados!$A$2:$ZZ$558, 194, MATCH($B$2, resultados!$A$1:$ZZ$1, 0))</f>
        <v/>
      </c>
      <c r="C200">
        <f>INDEX(resultados!$A$2:$ZZ$558, 194, MATCH($B$3, resultados!$A$1:$ZZ$1, 0))</f>
        <v/>
      </c>
    </row>
    <row r="201">
      <c r="A201">
        <f>INDEX(resultados!$A$2:$ZZ$558, 195, MATCH($B$1, resultados!$A$1:$ZZ$1, 0))</f>
        <v/>
      </c>
      <c r="B201">
        <f>INDEX(resultados!$A$2:$ZZ$558, 195, MATCH($B$2, resultados!$A$1:$ZZ$1, 0))</f>
        <v/>
      </c>
      <c r="C201">
        <f>INDEX(resultados!$A$2:$ZZ$558, 195, MATCH($B$3, resultados!$A$1:$ZZ$1, 0))</f>
        <v/>
      </c>
    </row>
    <row r="202">
      <c r="A202">
        <f>INDEX(resultados!$A$2:$ZZ$558, 196, MATCH($B$1, resultados!$A$1:$ZZ$1, 0))</f>
        <v/>
      </c>
      <c r="B202">
        <f>INDEX(resultados!$A$2:$ZZ$558, 196, MATCH($B$2, resultados!$A$1:$ZZ$1, 0))</f>
        <v/>
      </c>
      <c r="C202">
        <f>INDEX(resultados!$A$2:$ZZ$558, 196, MATCH($B$3, resultados!$A$1:$ZZ$1, 0))</f>
        <v/>
      </c>
    </row>
    <row r="203">
      <c r="A203">
        <f>INDEX(resultados!$A$2:$ZZ$558, 197, MATCH($B$1, resultados!$A$1:$ZZ$1, 0))</f>
        <v/>
      </c>
      <c r="B203">
        <f>INDEX(resultados!$A$2:$ZZ$558, 197, MATCH($B$2, resultados!$A$1:$ZZ$1, 0))</f>
        <v/>
      </c>
      <c r="C203">
        <f>INDEX(resultados!$A$2:$ZZ$558, 197, MATCH($B$3, resultados!$A$1:$ZZ$1, 0))</f>
        <v/>
      </c>
    </row>
    <row r="204">
      <c r="A204">
        <f>INDEX(resultados!$A$2:$ZZ$558, 198, MATCH($B$1, resultados!$A$1:$ZZ$1, 0))</f>
        <v/>
      </c>
      <c r="B204">
        <f>INDEX(resultados!$A$2:$ZZ$558, 198, MATCH($B$2, resultados!$A$1:$ZZ$1, 0))</f>
        <v/>
      </c>
      <c r="C204">
        <f>INDEX(resultados!$A$2:$ZZ$558, 198, MATCH($B$3, resultados!$A$1:$ZZ$1, 0))</f>
        <v/>
      </c>
    </row>
    <row r="205">
      <c r="A205">
        <f>INDEX(resultados!$A$2:$ZZ$558, 199, MATCH($B$1, resultados!$A$1:$ZZ$1, 0))</f>
        <v/>
      </c>
      <c r="B205">
        <f>INDEX(resultados!$A$2:$ZZ$558, 199, MATCH($B$2, resultados!$A$1:$ZZ$1, 0))</f>
        <v/>
      </c>
      <c r="C205">
        <f>INDEX(resultados!$A$2:$ZZ$558, 199, MATCH($B$3, resultados!$A$1:$ZZ$1, 0))</f>
        <v/>
      </c>
    </row>
    <row r="206">
      <c r="A206">
        <f>INDEX(resultados!$A$2:$ZZ$558, 200, MATCH($B$1, resultados!$A$1:$ZZ$1, 0))</f>
        <v/>
      </c>
      <c r="B206">
        <f>INDEX(resultados!$A$2:$ZZ$558, 200, MATCH($B$2, resultados!$A$1:$ZZ$1, 0))</f>
        <v/>
      </c>
      <c r="C206">
        <f>INDEX(resultados!$A$2:$ZZ$558, 200, MATCH($B$3, resultados!$A$1:$ZZ$1, 0))</f>
        <v/>
      </c>
    </row>
    <row r="207">
      <c r="A207">
        <f>INDEX(resultados!$A$2:$ZZ$558, 201, MATCH($B$1, resultados!$A$1:$ZZ$1, 0))</f>
        <v/>
      </c>
      <c r="B207">
        <f>INDEX(resultados!$A$2:$ZZ$558, 201, MATCH($B$2, resultados!$A$1:$ZZ$1, 0))</f>
        <v/>
      </c>
      <c r="C207">
        <f>INDEX(resultados!$A$2:$ZZ$558, 201, MATCH($B$3, resultados!$A$1:$ZZ$1, 0))</f>
        <v/>
      </c>
    </row>
    <row r="208">
      <c r="A208">
        <f>INDEX(resultados!$A$2:$ZZ$558, 202, MATCH($B$1, resultados!$A$1:$ZZ$1, 0))</f>
        <v/>
      </c>
      <c r="B208">
        <f>INDEX(resultados!$A$2:$ZZ$558, 202, MATCH($B$2, resultados!$A$1:$ZZ$1, 0))</f>
        <v/>
      </c>
      <c r="C208">
        <f>INDEX(resultados!$A$2:$ZZ$558, 202, MATCH($B$3, resultados!$A$1:$ZZ$1, 0))</f>
        <v/>
      </c>
    </row>
    <row r="209">
      <c r="A209">
        <f>INDEX(resultados!$A$2:$ZZ$558, 203, MATCH($B$1, resultados!$A$1:$ZZ$1, 0))</f>
        <v/>
      </c>
      <c r="B209">
        <f>INDEX(resultados!$A$2:$ZZ$558, 203, MATCH($B$2, resultados!$A$1:$ZZ$1, 0))</f>
        <v/>
      </c>
      <c r="C209">
        <f>INDEX(resultados!$A$2:$ZZ$558, 203, MATCH($B$3, resultados!$A$1:$ZZ$1, 0))</f>
        <v/>
      </c>
    </row>
    <row r="210">
      <c r="A210">
        <f>INDEX(resultados!$A$2:$ZZ$558, 204, MATCH($B$1, resultados!$A$1:$ZZ$1, 0))</f>
        <v/>
      </c>
      <c r="B210">
        <f>INDEX(resultados!$A$2:$ZZ$558, 204, MATCH($B$2, resultados!$A$1:$ZZ$1, 0))</f>
        <v/>
      </c>
      <c r="C210">
        <f>INDEX(resultados!$A$2:$ZZ$558, 204, MATCH($B$3, resultados!$A$1:$ZZ$1, 0))</f>
        <v/>
      </c>
    </row>
    <row r="211">
      <c r="A211">
        <f>INDEX(resultados!$A$2:$ZZ$558, 205, MATCH($B$1, resultados!$A$1:$ZZ$1, 0))</f>
        <v/>
      </c>
      <c r="B211">
        <f>INDEX(resultados!$A$2:$ZZ$558, 205, MATCH($B$2, resultados!$A$1:$ZZ$1, 0))</f>
        <v/>
      </c>
      <c r="C211">
        <f>INDEX(resultados!$A$2:$ZZ$558, 205, MATCH($B$3, resultados!$A$1:$ZZ$1, 0))</f>
        <v/>
      </c>
    </row>
    <row r="212">
      <c r="A212">
        <f>INDEX(resultados!$A$2:$ZZ$558, 206, MATCH($B$1, resultados!$A$1:$ZZ$1, 0))</f>
        <v/>
      </c>
      <c r="B212">
        <f>INDEX(resultados!$A$2:$ZZ$558, 206, MATCH($B$2, resultados!$A$1:$ZZ$1, 0))</f>
        <v/>
      </c>
      <c r="C212">
        <f>INDEX(resultados!$A$2:$ZZ$558, 206, MATCH($B$3, resultados!$A$1:$ZZ$1, 0))</f>
        <v/>
      </c>
    </row>
    <row r="213">
      <c r="A213">
        <f>INDEX(resultados!$A$2:$ZZ$558, 207, MATCH($B$1, resultados!$A$1:$ZZ$1, 0))</f>
        <v/>
      </c>
      <c r="B213">
        <f>INDEX(resultados!$A$2:$ZZ$558, 207, MATCH($B$2, resultados!$A$1:$ZZ$1, 0))</f>
        <v/>
      </c>
      <c r="C213">
        <f>INDEX(resultados!$A$2:$ZZ$558, 207, MATCH($B$3, resultados!$A$1:$ZZ$1, 0))</f>
        <v/>
      </c>
    </row>
    <row r="214">
      <c r="A214">
        <f>INDEX(resultados!$A$2:$ZZ$558, 208, MATCH($B$1, resultados!$A$1:$ZZ$1, 0))</f>
        <v/>
      </c>
      <c r="B214">
        <f>INDEX(resultados!$A$2:$ZZ$558, 208, MATCH($B$2, resultados!$A$1:$ZZ$1, 0))</f>
        <v/>
      </c>
      <c r="C214">
        <f>INDEX(resultados!$A$2:$ZZ$558, 208, MATCH($B$3, resultados!$A$1:$ZZ$1, 0))</f>
        <v/>
      </c>
    </row>
    <row r="215">
      <c r="A215">
        <f>INDEX(resultados!$A$2:$ZZ$558, 209, MATCH($B$1, resultados!$A$1:$ZZ$1, 0))</f>
        <v/>
      </c>
      <c r="B215">
        <f>INDEX(resultados!$A$2:$ZZ$558, 209, MATCH($B$2, resultados!$A$1:$ZZ$1, 0))</f>
        <v/>
      </c>
      <c r="C215">
        <f>INDEX(resultados!$A$2:$ZZ$558, 209, MATCH($B$3, resultados!$A$1:$ZZ$1, 0))</f>
        <v/>
      </c>
    </row>
    <row r="216">
      <c r="A216">
        <f>INDEX(resultados!$A$2:$ZZ$558, 210, MATCH($B$1, resultados!$A$1:$ZZ$1, 0))</f>
        <v/>
      </c>
      <c r="B216">
        <f>INDEX(resultados!$A$2:$ZZ$558, 210, MATCH($B$2, resultados!$A$1:$ZZ$1, 0))</f>
        <v/>
      </c>
      <c r="C216">
        <f>INDEX(resultados!$A$2:$ZZ$558, 210, MATCH($B$3, resultados!$A$1:$ZZ$1, 0))</f>
        <v/>
      </c>
    </row>
    <row r="217">
      <c r="A217">
        <f>INDEX(resultados!$A$2:$ZZ$558, 211, MATCH($B$1, resultados!$A$1:$ZZ$1, 0))</f>
        <v/>
      </c>
      <c r="B217">
        <f>INDEX(resultados!$A$2:$ZZ$558, 211, MATCH($B$2, resultados!$A$1:$ZZ$1, 0))</f>
        <v/>
      </c>
      <c r="C217">
        <f>INDEX(resultados!$A$2:$ZZ$558, 211, MATCH($B$3, resultados!$A$1:$ZZ$1, 0))</f>
        <v/>
      </c>
    </row>
    <row r="218">
      <c r="A218">
        <f>INDEX(resultados!$A$2:$ZZ$558, 212, MATCH($B$1, resultados!$A$1:$ZZ$1, 0))</f>
        <v/>
      </c>
      <c r="B218">
        <f>INDEX(resultados!$A$2:$ZZ$558, 212, MATCH($B$2, resultados!$A$1:$ZZ$1, 0))</f>
        <v/>
      </c>
      <c r="C218">
        <f>INDEX(resultados!$A$2:$ZZ$558, 212, MATCH($B$3, resultados!$A$1:$ZZ$1, 0))</f>
        <v/>
      </c>
    </row>
    <row r="219">
      <c r="A219">
        <f>INDEX(resultados!$A$2:$ZZ$558, 213, MATCH($B$1, resultados!$A$1:$ZZ$1, 0))</f>
        <v/>
      </c>
      <c r="B219">
        <f>INDEX(resultados!$A$2:$ZZ$558, 213, MATCH($B$2, resultados!$A$1:$ZZ$1, 0))</f>
        <v/>
      </c>
      <c r="C219">
        <f>INDEX(resultados!$A$2:$ZZ$558, 213, MATCH($B$3, resultados!$A$1:$ZZ$1, 0))</f>
        <v/>
      </c>
    </row>
    <row r="220">
      <c r="A220">
        <f>INDEX(resultados!$A$2:$ZZ$558, 214, MATCH($B$1, resultados!$A$1:$ZZ$1, 0))</f>
        <v/>
      </c>
      <c r="B220">
        <f>INDEX(resultados!$A$2:$ZZ$558, 214, MATCH($B$2, resultados!$A$1:$ZZ$1, 0))</f>
        <v/>
      </c>
      <c r="C220">
        <f>INDEX(resultados!$A$2:$ZZ$558, 214, MATCH($B$3, resultados!$A$1:$ZZ$1, 0))</f>
        <v/>
      </c>
    </row>
    <row r="221">
      <c r="A221">
        <f>INDEX(resultados!$A$2:$ZZ$558, 215, MATCH($B$1, resultados!$A$1:$ZZ$1, 0))</f>
        <v/>
      </c>
      <c r="B221">
        <f>INDEX(resultados!$A$2:$ZZ$558, 215, MATCH($B$2, resultados!$A$1:$ZZ$1, 0))</f>
        <v/>
      </c>
      <c r="C221">
        <f>INDEX(resultados!$A$2:$ZZ$558, 215, MATCH($B$3, resultados!$A$1:$ZZ$1, 0))</f>
        <v/>
      </c>
    </row>
    <row r="222">
      <c r="A222">
        <f>INDEX(resultados!$A$2:$ZZ$558, 216, MATCH($B$1, resultados!$A$1:$ZZ$1, 0))</f>
        <v/>
      </c>
      <c r="B222">
        <f>INDEX(resultados!$A$2:$ZZ$558, 216, MATCH($B$2, resultados!$A$1:$ZZ$1, 0))</f>
        <v/>
      </c>
      <c r="C222">
        <f>INDEX(resultados!$A$2:$ZZ$558, 216, MATCH($B$3, resultados!$A$1:$ZZ$1, 0))</f>
        <v/>
      </c>
    </row>
    <row r="223">
      <c r="A223">
        <f>INDEX(resultados!$A$2:$ZZ$558, 217, MATCH($B$1, resultados!$A$1:$ZZ$1, 0))</f>
        <v/>
      </c>
      <c r="B223">
        <f>INDEX(resultados!$A$2:$ZZ$558, 217, MATCH($B$2, resultados!$A$1:$ZZ$1, 0))</f>
        <v/>
      </c>
      <c r="C223">
        <f>INDEX(resultados!$A$2:$ZZ$558, 217, MATCH($B$3, resultados!$A$1:$ZZ$1, 0))</f>
        <v/>
      </c>
    </row>
    <row r="224">
      <c r="A224">
        <f>INDEX(resultados!$A$2:$ZZ$558, 218, MATCH($B$1, resultados!$A$1:$ZZ$1, 0))</f>
        <v/>
      </c>
      <c r="B224">
        <f>INDEX(resultados!$A$2:$ZZ$558, 218, MATCH($B$2, resultados!$A$1:$ZZ$1, 0))</f>
        <v/>
      </c>
      <c r="C224">
        <f>INDEX(resultados!$A$2:$ZZ$558, 218, MATCH($B$3, resultados!$A$1:$ZZ$1, 0))</f>
        <v/>
      </c>
    </row>
    <row r="225">
      <c r="A225">
        <f>INDEX(resultados!$A$2:$ZZ$558, 219, MATCH($B$1, resultados!$A$1:$ZZ$1, 0))</f>
        <v/>
      </c>
      <c r="B225">
        <f>INDEX(resultados!$A$2:$ZZ$558, 219, MATCH($B$2, resultados!$A$1:$ZZ$1, 0))</f>
        <v/>
      </c>
      <c r="C225">
        <f>INDEX(resultados!$A$2:$ZZ$558, 219, MATCH($B$3, resultados!$A$1:$ZZ$1, 0))</f>
        <v/>
      </c>
    </row>
    <row r="226">
      <c r="A226">
        <f>INDEX(resultados!$A$2:$ZZ$558, 220, MATCH($B$1, resultados!$A$1:$ZZ$1, 0))</f>
        <v/>
      </c>
      <c r="B226">
        <f>INDEX(resultados!$A$2:$ZZ$558, 220, MATCH($B$2, resultados!$A$1:$ZZ$1, 0))</f>
        <v/>
      </c>
      <c r="C226">
        <f>INDEX(resultados!$A$2:$ZZ$558, 220, MATCH($B$3, resultados!$A$1:$ZZ$1, 0))</f>
        <v/>
      </c>
    </row>
    <row r="227">
      <c r="A227">
        <f>INDEX(resultados!$A$2:$ZZ$558, 221, MATCH($B$1, resultados!$A$1:$ZZ$1, 0))</f>
        <v/>
      </c>
      <c r="B227">
        <f>INDEX(resultados!$A$2:$ZZ$558, 221, MATCH($B$2, resultados!$A$1:$ZZ$1, 0))</f>
        <v/>
      </c>
      <c r="C227">
        <f>INDEX(resultados!$A$2:$ZZ$558, 221, MATCH($B$3, resultados!$A$1:$ZZ$1, 0))</f>
        <v/>
      </c>
    </row>
    <row r="228">
      <c r="A228">
        <f>INDEX(resultados!$A$2:$ZZ$558, 222, MATCH($B$1, resultados!$A$1:$ZZ$1, 0))</f>
        <v/>
      </c>
      <c r="B228">
        <f>INDEX(resultados!$A$2:$ZZ$558, 222, MATCH($B$2, resultados!$A$1:$ZZ$1, 0))</f>
        <v/>
      </c>
      <c r="C228">
        <f>INDEX(resultados!$A$2:$ZZ$558, 222, MATCH($B$3, resultados!$A$1:$ZZ$1, 0))</f>
        <v/>
      </c>
    </row>
    <row r="229">
      <c r="A229">
        <f>INDEX(resultados!$A$2:$ZZ$558, 223, MATCH($B$1, resultados!$A$1:$ZZ$1, 0))</f>
        <v/>
      </c>
      <c r="B229">
        <f>INDEX(resultados!$A$2:$ZZ$558, 223, MATCH($B$2, resultados!$A$1:$ZZ$1, 0))</f>
        <v/>
      </c>
      <c r="C229">
        <f>INDEX(resultados!$A$2:$ZZ$558, 223, MATCH($B$3, resultados!$A$1:$ZZ$1, 0))</f>
        <v/>
      </c>
    </row>
    <row r="230">
      <c r="A230">
        <f>INDEX(resultados!$A$2:$ZZ$558, 224, MATCH($B$1, resultados!$A$1:$ZZ$1, 0))</f>
        <v/>
      </c>
      <c r="B230">
        <f>INDEX(resultados!$A$2:$ZZ$558, 224, MATCH($B$2, resultados!$A$1:$ZZ$1, 0))</f>
        <v/>
      </c>
      <c r="C230">
        <f>INDEX(resultados!$A$2:$ZZ$558, 224, MATCH($B$3, resultados!$A$1:$ZZ$1, 0))</f>
        <v/>
      </c>
    </row>
    <row r="231">
      <c r="A231">
        <f>INDEX(resultados!$A$2:$ZZ$558, 225, MATCH($B$1, resultados!$A$1:$ZZ$1, 0))</f>
        <v/>
      </c>
      <c r="B231">
        <f>INDEX(resultados!$A$2:$ZZ$558, 225, MATCH($B$2, resultados!$A$1:$ZZ$1, 0))</f>
        <v/>
      </c>
      <c r="C231">
        <f>INDEX(resultados!$A$2:$ZZ$558, 225, MATCH($B$3, resultados!$A$1:$ZZ$1, 0))</f>
        <v/>
      </c>
    </row>
    <row r="232">
      <c r="A232">
        <f>INDEX(resultados!$A$2:$ZZ$558, 226, MATCH($B$1, resultados!$A$1:$ZZ$1, 0))</f>
        <v/>
      </c>
      <c r="B232">
        <f>INDEX(resultados!$A$2:$ZZ$558, 226, MATCH($B$2, resultados!$A$1:$ZZ$1, 0))</f>
        <v/>
      </c>
      <c r="C232">
        <f>INDEX(resultados!$A$2:$ZZ$558, 226, MATCH($B$3, resultados!$A$1:$ZZ$1, 0))</f>
        <v/>
      </c>
    </row>
    <row r="233">
      <c r="A233">
        <f>INDEX(resultados!$A$2:$ZZ$558, 227, MATCH($B$1, resultados!$A$1:$ZZ$1, 0))</f>
        <v/>
      </c>
      <c r="B233">
        <f>INDEX(resultados!$A$2:$ZZ$558, 227, MATCH($B$2, resultados!$A$1:$ZZ$1, 0))</f>
        <v/>
      </c>
      <c r="C233">
        <f>INDEX(resultados!$A$2:$ZZ$558, 227, MATCH($B$3, resultados!$A$1:$ZZ$1, 0))</f>
        <v/>
      </c>
    </row>
    <row r="234">
      <c r="A234">
        <f>INDEX(resultados!$A$2:$ZZ$558, 228, MATCH($B$1, resultados!$A$1:$ZZ$1, 0))</f>
        <v/>
      </c>
      <c r="B234">
        <f>INDEX(resultados!$A$2:$ZZ$558, 228, MATCH($B$2, resultados!$A$1:$ZZ$1, 0))</f>
        <v/>
      </c>
      <c r="C234">
        <f>INDEX(resultados!$A$2:$ZZ$558, 228, MATCH($B$3, resultados!$A$1:$ZZ$1, 0))</f>
        <v/>
      </c>
    </row>
    <row r="235">
      <c r="A235">
        <f>INDEX(resultados!$A$2:$ZZ$558, 229, MATCH($B$1, resultados!$A$1:$ZZ$1, 0))</f>
        <v/>
      </c>
      <c r="B235">
        <f>INDEX(resultados!$A$2:$ZZ$558, 229, MATCH($B$2, resultados!$A$1:$ZZ$1, 0))</f>
        <v/>
      </c>
      <c r="C235">
        <f>INDEX(resultados!$A$2:$ZZ$558, 229, MATCH($B$3, resultados!$A$1:$ZZ$1, 0))</f>
        <v/>
      </c>
    </row>
    <row r="236">
      <c r="A236">
        <f>INDEX(resultados!$A$2:$ZZ$558, 230, MATCH($B$1, resultados!$A$1:$ZZ$1, 0))</f>
        <v/>
      </c>
      <c r="B236">
        <f>INDEX(resultados!$A$2:$ZZ$558, 230, MATCH($B$2, resultados!$A$1:$ZZ$1, 0))</f>
        <v/>
      </c>
      <c r="C236">
        <f>INDEX(resultados!$A$2:$ZZ$558, 230, MATCH($B$3, resultados!$A$1:$ZZ$1, 0))</f>
        <v/>
      </c>
    </row>
    <row r="237">
      <c r="A237">
        <f>INDEX(resultados!$A$2:$ZZ$558, 231, MATCH($B$1, resultados!$A$1:$ZZ$1, 0))</f>
        <v/>
      </c>
      <c r="B237">
        <f>INDEX(resultados!$A$2:$ZZ$558, 231, MATCH($B$2, resultados!$A$1:$ZZ$1, 0))</f>
        <v/>
      </c>
      <c r="C237">
        <f>INDEX(resultados!$A$2:$ZZ$558, 231, MATCH($B$3, resultados!$A$1:$ZZ$1, 0))</f>
        <v/>
      </c>
    </row>
    <row r="238">
      <c r="A238">
        <f>INDEX(resultados!$A$2:$ZZ$558, 232, MATCH($B$1, resultados!$A$1:$ZZ$1, 0))</f>
        <v/>
      </c>
      <c r="B238">
        <f>INDEX(resultados!$A$2:$ZZ$558, 232, MATCH($B$2, resultados!$A$1:$ZZ$1, 0))</f>
        <v/>
      </c>
      <c r="C238">
        <f>INDEX(resultados!$A$2:$ZZ$558, 232, MATCH($B$3, resultados!$A$1:$ZZ$1, 0))</f>
        <v/>
      </c>
    </row>
    <row r="239">
      <c r="A239">
        <f>INDEX(resultados!$A$2:$ZZ$558, 233, MATCH($B$1, resultados!$A$1:$ZZ$1, 0))</f>
        <v/>
      </c>
      <c r="B239">
        <f>INDEX(resultados!$A$2:$ZZ$558, 233, MATCH($B$2, resultados!$A$1:$ZZ$1, 0))</f>
        <v/>
      </c>
      <c r="C239">
        <f>INDEX(resultados!$A$2:$ZZ$558, 233, MATCH($B$3, resultados!$A$1:$ZZ$1, 0))</f>
        <v/>
      </c>
    </row>
    <row r="240">
      <c r="A240">
        <f>INDEX(resultados!$A$2:$ZZ$558, 234, MATCH($B$1, resultados!$A$1:$ZZ$1, 0))</f>
        <v/>
      </c>
      <c r="B240">
        <f>INDEX(resultados!$A$2:$ZZ$558, 234, MATCH($B$2, resultados!$A$1:$ZZ$1, 0))</f>
        <v/>
      </c>
      <c r="C240">
        <f>INDEX(resultados!$A$2:$ZZ$558, 234, MATCH($B$3, resultados!$A$1:$ZZ$1, 0))</f>
        <v/>
      </c>
    </row>
    <row r="241">
      <c r="A241">
        <f>INDEX(resultados!$A$2:$ZZ$558, 235, MATCH($B$1, resultados!$A$1:$ZZ$1, 0))</f>
        <v/>
      </c>
      <c r="B241">
        <f>INDEX(resultados!$A$2:$ZZ$558, 235, MATCH($B$2, resultados!$A$1:$ZZ$1, 0))</f>
        <v/>
      </c>
      <c r="C241">
        <f>INDEX(resultados!$A$2:$ZZ$558, 235, MATCH($B$3, resultados!$A$1:$ZZ$1, 0))</f>
        <v/>
      </c>
    </row>
    <row r="242">
      <c r="A242">
        <f>INDEX(resultados!$A$2:$ZZ$558, 236, MATCH($B$1, resultados!$A$1:$ZZ$1, 0))</f>
        <v/>
      </c>
      <c r="B242">
        <f>INDEX(resultados!$A$2:$ZZ$558, 236, MATCH($B$2, resultados!$A$1:$ZZ$1, 0))</f>
        <v/>
      </c>
      <c r="C242">
        <f>INDEX(resultados!$A$2:$ZZ$558, 236, MATCH($B$3, resultados!$A$1:$ZZ$1, 0))</f>
        <v/>
      </c>
    </row>
    <row r="243">
      <c r="A243">
        <f>INDEX(resultados!$A$2:$ZZ$558, 237, MATCH($B$1, resultados!$A$1:$ZZ$1, 0))</f>
        <v/>
      </c>
      <c r="B243">
        <f>INDEX(resultados!$A$2:$ZZ$558, 237, MATCH($B$2, resultados!$A$1:$ZZ$1, 0))</f>
        <v/>
      </c>
      <c r="C243">
        <f>INDEX(resultados!$A$2:$ZZ$558, 237, MATCH($B$3, resultados!$A$1:$ZZ$1, 0))</f>
        <v/>
      </c>
    </row>
    <row r="244">
      <c r="A244">
        <f>INDEX(resultados!$A$2:$ZZ$558, 238, MATCH($B$1, resultados!$A$1:$ZZ$1, 0))</f>
        <v/>
      </c>
      <c r="B244">
        <f>INDEX(resultados!$A$2:$ZZ$558, 238, MATCH($B$2, resultados!$A$1:$ZZ$1, 0))</f>
        <v/>
      </c>
      <c r="C244">
        <f>INDEX(resultados!$A$2:$ZZ$558, 238, MATCH($B$3, resultados!$A$1:$ZZ$1, 0))</f>
        <v/>
      </c>
    </row>
    <row r="245">
      <c r="A245">
        <f>INDEX(resultados!$A$2:$ZZ$558, 239, MATCH($B$1, resultados!$A$1:$ZZ$1, 0))</f>
        <v/>
      </c>
      <c r="B245">
        <f>INDEX(resultados!$A$2:$ZZ$558, 239, MATCH($B$2, resultados!$A$1:$ZZ$1, 0))</f>
        <v/>
      </c>
      <c r="C245">
        <f>INDEX(resultados!$A$2:$ZZ$558, 239, MATCH($B$3, resultados!$A$1:$ZZ$1, 0))</f>
        <v/>
      </c>
    </row>
    <row r="246">
      <c r="A246">
        <f>INDEX(resultados!$A$2:$ZZ$558, 240, MATCH($B$1, resultados!$A$1:$ZZ$1, 0))</f>
        <v/>
      </c>
      <c r="B246">
        <f>INDEX(resultados!$A$2:$ZZ$558, 240, MATCH($B$2, resultados!$A$1:$ZZ$1, 0))</f>
        <v/>
      </c>
      <c r="C246">
        <f>INDEX(resultados!$A$2:$ZZ$558, 240, MATCH($B$3, resultados!$A$1:$ZZ$1, 0))</f>
        <v/>
      </c>
    </row>
    <row r="247">
      <c r="A247">
        <f>INDEX(resultados!$A$2:$ZZ$558, 241, MATCH($B$1, resultados!$A$1:$ZZ$1, 0))</f>
        <v/>
      </c>
      <c r="B247">
        <f>INDEX(resultados!$A$2:$ZZ$558, 241, MATCH($B$2, resultados!$A$1:$ZZ$1, 0))</f>
        <v/>
      </c>
      <c r="C247">
        <f>INDEX(resultados!$A$2:$ZZ$558, 241, MATCH($B$3, resultados!$A$1:$ZZ$1, 0))</f>
        <v/>
      </c>
    </row>
    <row r="248">
      <c r="A248">
        <f>INDEX(resultados!$A$2:$ZZ$558, 242, MATCH($B$1, resultados!$A$1:$ZZ$1, 0))</f>
        <v/>
      </c>
      <c r="B248">
        <f>INDEX(resultados!$A$2:$ZZ$558, 242, MATCH($B$2, resultados!$A$1:$ZZ$1, 0))</f>
        <v/>
      </c>
      <c r="C248">
        <f>INDEX(resultados!$A$2:$ZZ$558, 242, MATCH($B$3, resultados!$A$1:$ZZ$1, 0))</f>
        <v/>
      </c>
    </row>
    <row r="249">
      <c r="A249">
        <f>INDEX(resultados!$A$2:$ZZ$558, 243, MATCH($B$1, resultados!$A$1:$ZZ$1, 0))</f>
        <v/>
      </c>
      <c r="B249">
        <f>INDEX(resultados!$A$2:$ZZ$558, 243, MATCH($B$2, resultados!$A$1:$ZZ$1, 0))</f>
        <v/>
      </c>
      <c r="C249">
        <f>INDEX(resultados!$A$2:$ZZ$558, 243, MATCH($B$3, resultados!$A$1:$ZZ$1, 0))</f>
        <v/>
      </c>
    </row>
    <row r="250">
      <c r="A250">
        <f>INDEX(resultados!$A$2:$ZZ$558, 244, MATCH($B$1, resultados!$A$1:$ZZ$1, 0))</f>
        <v/>
      </c>
      <c r="B250">
        <f>INDEX(resultados!$A$2:$ZZ$558, 244, MATCH($B$2, resultados!$A$1:$ZZ$1, 0))</f>
        <v/>
      </c>
      <c r="C250">
        <f>INDEX(resultados!$A$2:$ZZ$558, 244, MATCH($B$3, resultados!$A$1:$ZZ$1, 0))</f>
        <v/>
      </c>
    </row>
    <row r="251">
      <c r="A251">
        <f>INDEX(resultados!$A$2:$ZZ$558, 245, MATCH($B$1, resultados!$A$1:$ZZ$1, 0))</f>
        <v/>
      </c>
      <c r="B251">
        <f>INDEX(resultados!$A$2:$ZZ$558, 245, MATCH($B$2, resultados!$A$1:$ZZ$1, 0))</f>
        <v/>
      </c>
      <c r="C251">
        <f>INDEX(resultados!$A$2:$ZZ$558, 245, MATCH($B$3, resultados!$A$1:$ZZ$1, 0))</f>
        <v/>
      </c>
    </row>
    <row r="252">
      <c r="A252">
        <f>INDEX(resultados!$A$2:$ZZ$558, 246, MATCH($B$1, resultados!$A$1:$ZZ$1, 0))</f>
        <v/>
      </c>
      <c r="B252">
        <f>INDEX(resultados!$A$2:$ZZ$558, 246, MATCH($B$2, resultados!$A$1:$ZZ$1, 0))</f>
        <v/>
      </c>
      <c r="C252">
        <f>INDEX(resultados!$A$2:$ZZ$558, 246, MATCH($B$3, resultados!$A$1:$ZZ$1, 0))</f>
        <v/>
      </c>
    </row>
    <row r="253">
      <c r="A253">
        <f>INDEX(resultados!$A$2:$ZZ$558, 247, MATCH($B$1, resultados!$A$1:$ZZ$1, 0))</f>
        <v/>
      </c>
      <c r="B253">
        <f>INDEX(resultados!$A$2:$ZZ$558, 247, MATCH($B$2, resultados!$A$1:$ZZ$1, 0))</f>
        <v/>
      </c>
      <c r="C253">
        <f>INDEX(resultados!$A$2:$ZZ$558, 247, MATCH($B$3, resultados!$A$1:$ZZ$1, 0))</f>
        <v/>
      </c>
    </row>
    <row r="254">
      <c r="A254">
        <f>INDEX(resultados!$A$2:$ZZ$558, 248, MATCH($B$1, resultados!$A$1:$ZZ$1, 0))</f>
        <v/>
      </c>
      <c r="B254">
        <f>INDEX(resultados!$A$2:$ZZ$558, 248, MATCH($B$2, resultados!$A$1:$ZZ$1, 0))</f>
        <v/>
      </c>
      <c r="C254">
        <f>INDEX(resultados!$A$2:$ZZ$558, 248, MATCH($B$3, resultados!$A$1:$ZZ$1, 0))</f>
        <v/>
      </c>
    </row>
    <row r="255">
      <c r="A255">
        <f>INDEX(resultados!$A$2:$ZZ$558, 249, MATCH($B$1, resultados!$A$1:$ZZ$1, 0))</f>
        <v/>
      </c>
      <c r="B255">
        <f>INDEX(resultados!$A$2:$ZZ$558, 249, MATCH($B$2, resultados!$A$1:$ZZ$1, 0))</f>
        <v/>
      </c>
      <c r="C255">
        <f>INDEX(resultados!$A$2:$ZZ$558, 249, MATCH($B$3, resultados!$A$1:$ZZ$1, 0))</f>
        <v/>
      </c>
    </row>
    <row r="256">
      <c r="A256">
        <f>INDEX(resultados!$A$2:$ZZ$558, 250, MATCH($B$1, resultados!$A$1:$ZZ$1, 0))</f>
        <v/>
      </c>
      <c r="B256">
        <f>INDEX(resultados!$A$2:$ZZ$558, 250, MATCH($B$2, resultados!$A$1:$ZZ$1, 0))</f>
        <v/>
      </c>
      <c r="C256">
        <f>INDEX(resultados!$A$2:$ZZ$558, 250, MATCH($B$3, resultados!$A$1:$ZZ$1, 0))</f>
        <v/>
      </c>
    </row>
    <row r="257">
      <c r="A257">
        <f>INDEX(resultados!$A$2:$ZZ$558, 251, MATCH($B$1, resultados!$A$1:$ZZ$1, 0))</f>
        <v/>
      </c>
      <c r="B257">
        <f>INDEX(resultados!$A$2:$ZZ$558, 251, MATCH($B$2, resultados!$A$1:$ZZ$1, 0))</f>
        <v/>
      </c>
      <c r="C257">
        <f>INDEX(resultados!$A$2:$ZZ$558, 251, MATCH($B$3, resultados!$A$1:$ZZ$1, 0))</f>
        <v/>
      </c>
    </row>
    <row r="258">
      <c r="A258">
        <f>INDEX(resultados!$A$2:$ZZ$558, 252, MATCH($B$1, resultados!$A$1:$ZZ$1, 0))</f>
        <v/>
      </c>
      <c r="B258">
        <f>INDEX(resultados!$A$2:$ZZ$558, 252, MATCH($B$2, resultados!$A$1:$ZZ$1, 0))</f>
        <v/>
      </c>
      <c r="C258">
        <f>INDEX(resultados!$A$2:$ZZ$558, 252, MATCH($B$3, resultados!$A$1:$ZZ$1, 0))</f>
        <v/>
      </c>
    </row>
    <row r="259">
      <c r="A259">
        <f>INDEX(resultados!$A$2:$ZZ$558, 253, MATCH($B$1, resultados!$A$1:$ZZ$1, 0))</f>
        <v/>
      </c>
      <c r="B259">
        <f>INDEX(resultados!$A$2:$ZZ$558, 253, MATCH($B$2, resultados!$A$1:$ZZ$1, 0))</f>
        <v/>
      </c>
      <c r="C259">
        <f>INDEX(resultados!$A$2:$ZZ$558, 253, MATCH($B$3, resultados!$A$1:$ZZ$1, 0))</f>
        <v/>
      </c>
    </row>
    <row r="260">
      <c r="A260">
        <f>INDEX(resultados!$A$2:$ZZ$558, 254, MATCH($B$1, resultados!$A$1:$ZZ$1, 0))</f>
        <v/>
      </c>
      <c r="B260">
        <f>INDEX(resultados!$A$2:$ZZ$558, 254, MATCH($B$2, resultados!$A$1:$ZZ$1, 0))</f>
        <v/>
      </c>
      <c r="C260">
        <f>INDEX(resultados!$A$2:$ZZ$558, 254, MATCH($B$3, resultados!$A$1:$ZZ$1, 0))</f>
        <v/>
      </c>
    </row>
    <row r="261">
      <c r="A261">
        <f>INDEX(resultados!$A$2:$ZZ$558, 255, MATCH($B$1, resultados!$A$1:$ZZ$1, 0))</f>
        <v/>
      </c>
      <c r="B261">
        <f>INDEX(resultados!$A$2:$ZZ$558, 255, MATCH($B$2, resultados!$A$1:$ZZ$1, 0))</f>
        <v/>
      </c>
      <c r="C261">
        <f>INDEX(resultados!$A$2:$ZZ$558, 255, MATCH($B$3, resultados!$A$1:$ZZ$1, 0))</f>
        <v/>
      </c>
    </row>
    <row r="262">
      <c r="A262">
        <f>INDEX(resultados!$A$2:$ZZ$558, 256, MATCH($B$1, resultados!$A$1:$ZZ$1, 0))</f>
        <v/>
      </c>
      <c r="B262">
        <f>INDEX(resultados!$A$2:$ZZ$558, 256, MATCH($B$2, resultados!$A$1:$ZZ$1, 0))</f>
        <v/>
      </c>
      <c r="C262">
        <f>INDEX(resultados!$A$2:$ZZ$558, 256, MATCH($B$3, resultados!$A$1:$ZZ$1, 0))</f>
        <v/>
      </c>
    </row>
    <row r="263">
      <c r="A263">
        <f>INDEX(resultados!$A$2:$ZZ$558, 257, MATCH($B$1, resultados!$A$1:$ZZ$1, 0))</f>
        <v/>
      </c>
      <c r="B263">
        <f>INDEX(resultados!$A$2:$ZZ$558, 257, MATCH($B$2, resultados!$A$1:$ZZ$1, 0))</f>
        <v/>
      </c>
      <c r="C263">
        <f>INDEX(resultados!$A$2:$ZZ$558, 257, MATCH($B$3, resultados!$A$1:$ZZ$1, 0))</f>
        <v/>
      </c>
    </row>
    <row r="264">
      <c r="A264">
        <f>INDEX(resultados!$A$2:$ZZ$558, 258, MATCH($B$1, resultados!$A$1:$ZZ$1, 0))</f>
        <v/>
      </c>
      <c r="B264">
        <f>INDEX(resultados!$A$2:$ZZ$558, 258, MATCH($B$2, resultados!$A$1:$ZZ$1, 0))</f>
        <v/>
      </c>
      <c r="C264">
        <f>INDEX(resultados!$A$2:$ZZ$558, 258, MATCH($B$3, resultados!$A$1:$ZZ$1, 0))</f>
        <v/>
      </c>
    </row>
    <row r="265">
      <c r="A265">
        <f>INDEX(resultados!$A$2:$ZZ$558, 259, MATCH($B$1, resultados!$A$1:$ZZ$1, 0))</f>
        <v/>
      </c>
      <c r="B265">
        <f>INDEX(resultados!$A$2:$ZZ$558, 259, MATCH($B$2, resultados!$A$1:$ZZ$1, 0))</f>
        <v/>
      </c>
      <c r="C265">
        <f>INDEX(resultados!$A$2:$ZZ$558, 259, MATCH($B$3, resultados!$A$1:$ZZ$1, 0))</f>
        <v/>
      </c>
    </row>
    <row r="266">
      <c r="A266">
        <f>INDEX(resultados!$A$2:$ZZ$558, 260, MATCH($B$1, resultados!$A$1:$ZZ$1, 0))</f>
        <v/>
      </c>
      <c r="B266">
        <f>INDEX(resultados!$A$2:$ZZ$558, 260, MATCH($B$2, resultados!$A$1:$ZZ$1, 0))</f>
        <v/>
      </c>
      <c r="C266">
        <f>INDEX(resultados!$A$2:$ZZ$558, 260, MATCH($B$3, resultados!$A$1:$ZZ$1, 0))</f>
        <v/>
      </c>
    </row>
    <row r="267">
      <c r="A267">
        <f>INDEX(resultados!$A$2:$ZZ$558, 261, MATCH($B$1, resultados!$A$1:$ZZ$1, 0))</f>
        <v/>
      </c>
      <c r="B267">
        <f>INDEX(resultados!$A$2:$ZZ$558, 261, MATCH($B$2, resultados!$A$1:$ZZ$1, 0))</f>
        <v/>
      </c>
      <c r="C267">
        <f>INDEX(resultados!$A$2:$ZZ$558, 261, MATCH($B$3, resultados!$A$1:$ZZ$1, 0))</f>
        <v/>
      </c>
    </row>
    <row r="268">
      <c r="A268">
        <f>INDEX(resultados!$A$2:$ZZ$558, 262, MATCH($B$1, resultados!$A$1:$ZZ$1, 0))</f>
        <v/>
      </c>
      <c r="B268">
        <f>INDEX(resultados!$A$2:$ZZ$558, 262, MATCH($B$2, resultados!$A$1:$ZZ$1, 0))</f>
        <v/>
      </c>
      <c r="C268">
        <f>INDEX(resultados!$A$2:$ZZ$558, 262, MATCH($B$3, resultados!$A$1:$ZZ$1, 0))</f>
        <v/>
      </c>
    </row>
    <row r="269">
      <c r="A269">
        <f>INDEX(resultados!$A$2:$ZZ$558, 263, MATCH($B$1, resultados!$A$1:$ZZ$1, 0))</f>
        <v/>
      </c>
      <c r="B269">
        <f>INDEX(resultados!$A$2:$ZZ$558, 263, MATCH($B$2, resultados!$A$1:$ZZ$1, 0))</f>
        <v/>
      </c>
      <c r="C269">
        <f>INDEX(resultados!$A$2:$ZZ$558, 263, MATCH($B$3, resultados!$A$1:$ZZ$1, 0))</f>
        <v/>
      </c>
    </row>
    <row r="270">
      <c r="A270">
        <f>INDEX(resultados!$A$2:$ZZ$558, 264, MATCH($B$1, resultados!$A$1:$ZZ$1, 0))</f>
        <v/>
      </c>
      <c r="B270">
        <f>INDEX(resultados!$A$2:$ZZ$558, 264, MATCH($B$2, resultados!$A$1:$ZZ$1, 0))</f>
        <v/>
      </c>
      <c r="C270">
        <f>INDEX(resultados!$A$2:$ZZ$558, 264, MATCH($B$3, resultados!$A$1:$ZZ$1, 0))</f>
        <v/>
      </c>
    </row>
    <row r="271">
      <c r="A271">
        <f>INDEX(resultados!$A$2:$ZZ$558, 265, MATCH($B$1, resultados!$A$1:$ZZ$1, 0))</f>
        <v/>
      </c>
      <c r="B271">
        <f>INDEX(resultados!$A$2:$ZZ$558, 265, MATCH($B$2, resultados!$A$1:$ZZ$1, 0))</f>
        <v/>
      </c>
      <c r="C271">
        <f>INDEX(resultados!$A$2:$ZZ$558, 265, MATCH($B$3, resultados!$A$1:$ZZ$1, 0))</f>
        <v/>
      </c>
    </row>
    <row r="272">
      <c r="A272">
        <f>INDEX(resultados!$A$2:$ZZ$558, 266, MATCH($B$1, resultados!$A$1:$ZZ$1, 0))</f>
        <v/>
      </c>
      <c r="B272">
        <f>INDEX(resultados!$A$2:$ZZ$558, 266, MATCH($B$2, resultados!$A$1:$ZZ$1, 0))</f>
        <v/>
      </c>
      <c r="C272">
        <f>INDEX(resultados!$A$2:$ZZ$558, 266, MATCH($B$3, resultados!$A$1:$ZZ$1, 0))</f>
        <v/>
      </c>
    </row>
    <row r="273">
      <c r="A273">
        <f>INDEX(resultados!$A$2:$ZZ$558, 267, MATCH($B$1, resultados!$A$1:$ZZ$1, 0))</f>
        <v/>
      </c>
      <c r="B273">
        <f>INDEX(resultados!$A$2:$ZZ$558, 267, MATCH($B$2, resultados!$A$1:$ZZ$1, 0))</f>
        <v/>
      </c>
      <c r="C273">
        <f>INDEX(resultados!$A$2:$ZZ$558, 267, MATCH($B$3, resultados!$A$1:$ZZ$1, 0))</f>
        <v/>
      </c>
    </row>
    <row r="274">
      <c r="A274">
        <f>INDEX(resultados!$A$2:$ZZ$558, 268, MATCH($B$1, resultados!$A$1:$ZZ$1, 0))</f>
        <v/>
      </c>
      <c r="B274">
        <f>INDEX(resultados!$A$2:$ZZ$558, 268, MATCH($B$2, resultados!$A$1:$ZZ$1, 0))</f>
        <v/>
      </c>
      <c r="C274">
        <f>INDEX(resultados!$A$2:$ZZ$558, 268, MATCH($B$3, resultados!$A$1:$ZZ$1, 0))</f>
        <v/>
      </c>
    </row>
    <row r="275">
      <c r="A275">
        <f>INDEX(resultados!$A$2:$ZZ$558, 269, MATCH($B$1, resultados!$A$1:$ZZ$1, 0))</f>
        <v/>
      </c>
      <c r="B275">
        <f>INDEX(resultados!$A$2:$ZZ$558, 269, MATCH($B$2, resultados!$A$1:$ZZ$1, 0))</f>
        <v/>
      </c>
      <c r="C275">
        <f>INDEX(resultados!$A$2:$ZZ$558, 269, MATCH($B$3, resultados!$A$1:$ZZ$1, 0))</f>
        <v/>
      </c>
    </row>
    <row r="276">
      <c r="A276">
        <f>INDEX(resultados!$A$2:$ZZ$558, 270, MATCH($B$1, resultados!$A$1:$ZZ$1, 0))</f>
        <v/>
      </c>
      <c r="B276">
        <f>INDEX(resultados!$A$2:$ZZ$558, 270, MATCH($B$2, resultados!$A$1:$ZZ$1, 0))</f>
        <v/>
      </c>
      <c r="C276">
        <f>INDEX(resultados!$A$2:$ZZ$558, 270, MATCH($B$3, resultados!$A$1:$ZZ$1, 0))</f>
        <v/>
      </c>
    </row>
    <row r="277">
      <c r="A277">
        <f>INDEX(resultados!$A$2:$ZZ$558, 271, MATCH($B$1, resultados!$A$1:$ZZ$1, 0))</f>
        <v/>
      </c>
      <c r="B277">
        <f>INDEX(resultados!$A$2:$ZZ$558, 271, MATCH($B$2, resultados!$A$1:$ZZ$1, 0))</f>
        <v/>
      </c>
      <c r="C277">
        <f>INDEX(resultados!$A$2:$ZZ$558, 271, MATCH($B$3, resultados!$A$1:$ZZ$1, 0))</f>
        <v/>
      </c>
    </row>
    <row r="278">
      <c r="A278">
        <f>INDEX(resultados!$A$2:$ZZ$558, 272, MATCH($B$1, resultados!$A$1:$ZZ$1, 0))</f>
        <v/>
      </c>
      <c r="B278">
        <f>INDEX(resultados!$A$2:$ZZ$558, 272, MATCH($B$2, resultados!$A$1:$ZZ$1, 0))</f>
        <v/>
      </c>
      <c r="C278">
        <f>INDEX(resultados!$A$2:$ZZ$558, 272, MATCH($B$3, resultados!$A$1:$ZZ$1, 0))</f>
        <v/>
      </c>
    </row>
    <row r="279">
      <c r="A279">
        <f>INDEX(resultados!$A$2:$ZZ$558, 273, MATCH($B$1, resultados!$A$1:$ZZ$1, 0))</f>
        <v/>
      </c>
      <c r="B279">
        <f>INDEX(resultados!$A$2:$ZZ$558, 273, MATCH($B$2, resultados!$A$1:$ZZ$1, 0))</f>
        <v/>
      </c>
      <c r="C279">
        <f>INDEX(resultados!$A$2:$ZZ$558, 273, MATCH($B$3, resultados!$A$1:$ZZ$1, 0))</f>
        <v/>
      </c>
    </row>
    <row r="280">
      <c r="A280">
        <f>INDEX(resultados!$A$2:$ZZ$558, 274, MATCH($B$1, resultados!$A$1:$ZZ$1, 0))</f>
        <v/>
      </c>
      <c r="B280">
        <f>INDEX(resultados!$A$2:$ZZ$558, 274, MATCH($B$2, resultados!$A$1:$ZZ$1, 0))</f>
        <v/>
      </c>
      <c r="C280">
        <f>INDEX(resultados!$A$2:$ZZ$558, 274, MATCH($B$3, resultados!$A$1:$ZZ$1, 0))</f>
        <v/>
      </c>
    </row>
    <row r="281">
      <c r="A281">
        <f>INDEX(resultados!$A$2:$ZZ$558, 275, MATCH($B$1, resultados!$A$1:$ZZ$1, 0))</f>
        <v/>
      </c>
      <c r="B281">
        <f>INDEX(resultados!$A$2:$ZZ$558, 275, MATCH($B$2, resultados!$A$1:$ZZ$1, 0))</f>
        <v/>
      </c>
      <c r="C281">
        <f>INDEX(resultados!$A$2:$ZZ$558, 275, MATCH($B$3, resultados!$A$1:$ZZ$1, 0))</f>
        <v/>
      </c>
    </row>
    <row r="282">
      <c r="A282">
        <f>INDEX(resultados!$A$2:$ZZ$558, 276, MATCH($B$1, resultados!$A$1:$ZZ$1, 0))</f>
        <v/>
      </c>
      <c r="B282">
        <f>INDEX(resultados!$A$2:$ZZ$558, 276, MATCH($B$2, resultados!$A$1:$ZZ$1, 0))</f>
        <v/>
      </c>
      <c r="C282">
        <f>INDEX(resultados!$A$2:$ZZ$558, 276, MATCH($B$3, resultados!$A$1:$ZZ$1, 0))</f>
        <v/>
      </c>
    </row>
    <row r="283">
      <c r="A283">
        <f>INDEX(resultados!$A$2:$ZZ$558, 277, MATCH($B$1, resultados!$A$1:$ZZ$1, 0))</f>
        <v/>
      </c>
      <c r="B283">
        <f>INDEX(resultados!$A$2:$ZZ$558, 277, MATCH($B$2, resultados!$A$1:$ZZ$1, 0))</f>
        <v/>
      </c>
      <c r="C283">
        <f>INDEX(resultados!$A$2:$ZZ$558, 277, MATCH($B$3, resultados!$A$1:$ZZ$1, 0))</f>
        <v/>
      </c>
    </row>
    <row r="284">
      <c r="A284">
        <f>INDEX(resultados!$A$2:$ZZ$558, 278, MATCH($B$1, resultados!$A$1:$ZZ$1, 0))</f>
        <v/>
      </c>
      <c r="B284">
        <f>INDEX(resultados!$A$2:$ZZ$558, 278, MATCH($B$2, resultados!$A$1:$ZZ$1, 0))</f>
        <v/>
      </c>
      <c r="C284">
        <f>INDEX(resultados!$A$2:$ZZ$558, 278, MATCH($B$3, resultados!$A$1:$ZZ$1, 0))</f>
        <v/>
      </c>
    </row>
    <row r="285">
      <c r="A285">
        <f>INDEX(resultados!$A$2:$ZZ$558, 279, MATCH($B$1, resultados!$A$1:$ZZ$1, 0))</f>
        <v/>
      </c>
      <c r="B285">
        <f>INDEX(resultados!$A$2:$ZZ$558, 279, MATCH($B$2, resultados!$A$1:$ZZ$1, 0))</f>
        <v/>
      </c>
      <c r="C285">
        <f>INDEX(resultados!$A$2:$ZZ$558, 279, MATCH($B$3, resultados!$A$1:$ZZ$1, 0))</f>
        <v/>
      </c>
    </row>
    <row r="286">
      <c r="A286">
        <f>INDEX(resultados!$A$2:$ZZ$558, 280, MATCH($B$1, resultados!$A$1:$ZZ$1, 0))</f>
        <v/>
      </c>
      <c r="B286">
        <f>INDEX(resultados!$A$2:$ZZ$558, 280, MATCH($B$2, resultados!$A$1:$ZZ$1, 0))</f>
        <v/>
      </c>
      <c r="C286">
        <f>INDEX(resultados!$A$2:$ZZ$558, 280, MATCH($B$3, resultados!$A$1:$ZZ$1, 0))</f>
        <v/>
      </c>
    </row>
    <row r="287">
      <c r="A287">
        <f>INDEX(resultados!$A$2:$ZZ$558, 281, MATCH($B$1, resultados!$A$1:$ZZ$1, 0))</f>
        <v/>
      </c>
      <c r="B287">
        <f>INDEX(resultados!$A$2:$ZZ$558, 281, MATCH($B$2, resultados!$A$1:$ZZ$1, 0))</f>
        <v/>
      </c>
      <c r="C287">
        <f>INDEX(resultados!$A$2:$ZZ$558, 281, MATCH($B$3, resultados!$A$1:$ZZ$1, 0))</f>
        <v/>
      </c>
    </row>
    <row r="288">
      <c r="A288">
        <f>INDEX(resultados!$A$2:$ZZ$558, 282, MATCH($B$1, resultados!$A$1:$ZZ$1, 0))</f>
        <v/>
      </c>
      <c r="B288">
        <f>INDEX(resultados!$A$2:$ZZ$558, 282, MATCH($B$2, resultados!$A$1:$ZZ$1, 0))</f>
        <v/>
      </c>
      <c r="C288">
        <f>INDEX(resultados!$A$2:$ZZ$558, 282, MATCH($B$3, resultados!$A$1:$ZZ$1, 0))</f>
        <v/>
      </c>
    </row>
    <row r="289">
      <c r="A289">
        <f>INDEX(resultados!$A$2:$ZZ$558, 283, MATCH($B$1, resultados!$A$1:$ZZ$1, 0))</f>
        <v/>
      </c>
      <c r="B289">
        <f>INDEX(resultados!$A$2:$ZZ$558, 283, MATCH($B$2, resultados!$A$1:$ZZ$1, 0))</f>
        <v/>
      </c>
      <c r="C289">
        <f>INDEX(resultados!$A$2:$ZZ$558, 283, MATCH($B$3, resultados!$A$1:$ZZ$1, 0))</f>
        <v/>
      </c>
    </row>
    <row r="290">
      <c r="A290">
        <f>INDEX(resultados!$A$2:$ZZ$558, 284, MATCH($B$1, resultados!$A$1:$ZZ$1, 0))</f>
        <v/>
      </c>
      <c r="B290">
        <f>INDEX(resultados!$A$2:$ZZ$558, 284, MATCH($B$2, resultados!$A$1:$ZZ$1, 0))</f>
        <v/>
      </c>
      <c r="C290">
        <f>INDEX(resultados!$A$2:$ZZ$558, 284, MATCH($B$3, resultados!$A$1:$ZZ$1, 0))</f>
        <v/>
      </c>
    </row>
    <row r="291">
      <c r="A291">
        <f>INDEX(resultados!$A$2:$ZZ$558, 285, MATCH($B$1, resultados!$A$1:$ZZ$1, 0))</f>
        <v/>
      </c>
      <c r="B291">
        <f>INDEX(resultados!$A$2:$ZZ$558, 285, MATCH($B$2, resultados!$A$1:$ZZ$1, 0))</f>
        <v/>
      </c>
      <c r="C291">
        <f>INDEX(resultados!$A$2:$ZZ$558, 285, MATCH($B$3, resultados!$A$1:$ZZ$1, 0))</f>
        <v/>
      </c>
    </row>
    <row r="292">
      <c r="A292">
        <f>INDEX(resultados!$A$2:$ZZ$558, 286, MATCH($B$1, resultados!$A$1:$ZZ$1, 0))</f>
        <v/>
      </c>
      <c r="B292">
        <f>INDEX(resultados!$A$2:$ZZ$558, 286, MATCH($B$2, resultados!$A$1:$ZZ$1, 0))</f>
        <v/>
      </c>
      <c r="C292">
        <f>INDEX(resultados!$A$2:$ZZ$558, 286, MATCH($B$3, resultados!$A$1:$ZZ$1, 0))</f>
        <v/>
      </c>
    </row>
    <row r="293">
      <c r="A293">
        <f>INDEX(resultados!$A$2:$ZZ$558, 287, MATCH($B$1, resultados!$A$1:$ZZ$1, 0))</f>
        <v/>
      </c>
      <c r="B293">
        <f>INDEX(resultados!$A$2:$ZZ$558, 287, MATCH($B$2, resultados!$A$1:$ZZ$1, 0))</f>
        <v/>
      </c>
      <c r="C293">
        <f>INDEX(resultados!$A$2:$ZZ$558, 287, MATCH($B$3, resultados!$A$1:$ZZ$1, 0))</f>
        <v/>
      </c>
    </row>
    <row r="294">
      <c r="A294">
        <f>INDEX(resultados!$A$2:$ZZ$558, 288, MATCH($B$1, resultados!$A$1:$ZZ$1, 0))</f>
        <v/>
      </c>
      <c r="B294">
        <f>INDEX(resultados!$A$2:$ZZ$558, 288, MATCH($B$2, resultados!$A$1:$ZZ$1, 0))</f>
        <v/>
      </c>
      <c r="C294">
        <f>INDEX(resultados!$A$2:$ZZ$558, 288, MATCH($B$3, resultados!$A$1:$ZZ$1, 0))</f>
        <v/>
      </c>
    </row>
    <row r="295">
      <c r="A295">
        <f>INDEX(resultados!$A$2:$ZZ$558, 289, MATCH($B$1, resultados!$A$1:$ZZ$1, 0))</f>
        <v/>
      </c>
      <c r="B295">
        <f>INDEX(resultados!$A$2:$ZZ$558, 289, MATCH($B$2, resultados!$A$1:$ZZ$1, 0))</f>
        <v/>
      </c>
      <c r="C295">
        <f>INDEX(resultados!$A$2:$ZZ$558, 289, MATCH($B$3, resultados!$A$1:$ZZ$1, 0))</f>
        <v/>
      </c>
    </row>
    <row r="296">
      <c r="A296">
        <f>INDEX(resultados!$A$2:$ZZ$558, 290, MATCH($B$1, resultados!$A$1:$ZZ$1, 0))</f>
        <v/>
      </c>
      <c r="B296">
        <f>INDEX(resultados!$A$2:$ZZ$558, 290, MATCH($B$2, resultados!$A$1:$ZZ$1, 0))</f>
        <v/>
      </c>
      <c r="C296">
        <f>INDEX(resultados!$A$2:$ZZ$558, 290, MATCH($B$3, resultados!$A$1:$ZZ$1, 0))</f>
        <v/>
      </c>
    </row>
    <row r="297">
      <c r="A297">
        <f>INDEX(resultados!$A$2:$ZZ$558, 291, MATCH($B$1, resultados!$A$1:$ZZ$1, 0))</f>
        <v/>
      </c>
      <c r="B297">
        <f>INDEX(resultados!$A$2:$ZZ$558, 291, MATCH($B$2, resultados!$A$1:$ZZ$1, 0))</f>
        <v/>
      </c>
      <c r="C297">
        <f>INDEX(resultados!$A$2:$ZZ$558, 291, MATCH($B$3, resultados!$A$1:$ZZ$1, 0))</f>
        <v/>
      </c>
    </row>
    <row r="298">
      <c r="A298">
        <f>INDEX(resultados!$A$2:$ZZ$558, 292, MATCH($B$1, resultados!$A$1:$ZZ$1, 0))</f>
        <v/>
      </c>
      <c r="B298">
        <f>INDEX(resultados!$A$2:$ZZ$558, 292, MATCH($B$2, resultados!$A$1:$ZZ$1, 0))</f>
        <v/>
      </c>
      <c r="C298">
        <f>INDEX(resultados!$A$2:$ZZ$558, 292, MATCH($B$3, resultados!$A$1:$ZZ$1, 0))</f>
        <v/>
      </c>
    </row>
    <row r="299">
      <c r="A299">
        <f>INDEX(resultados!$A$2:$ZZ$558, 293, MATCH($B$1, resultados!$A$1:$ZZ$1, 0))</f>
        <v/>
      </c>
      <c r="B299">
        <f>INDEX(resultados!$A$2:$ZZ$558, 293, MATCH($B$2, resultados!$A$1:$ZZ$1, 0))</f>
        <v/>
      </c>
      <c r="C299">
        <f>INDEX(resultados!$A$2:$ZZ$558, 293, MATCH($B$3, resultados!$A$1:$ZZ$1, 0))</f>
        <v/>
      </c>
    </row>
    <row r="300">
      <c r="A300">
        <f>INDEX(resultados!$A$2:$ZZ$558, 294, MATCH($B$1, resultados!$A$1:$ZZ$1, 0))</f>
        <v/>
      </c>
      <c r="B300">
        <f>INDEX(resultados!$A$2:$ZZ$558, 294, MATCH($B$2, resultados!$A$1:$ZZ$1, 0))</f>
        <v/>
      </c>
      <c r="C300">
        <f>INDEX(resultados!$A$2:$ZZ$558, 294, MATCH($B$3, resultados!$A$1:$ZZ$1, 0))</f>
        <v/>
      </c>
    </row>
    <row r="301">
      <c r="A301">
        <f>INDEX(resultados!$A$2:$ZZ$558, 295, MATCH($B$1, resultados!$A$1:$ZZ$1, 0))</f>
        <v/>
      </c>
      <c r="B301">
        <f>INDEX(resultados!$A$2:$ZZ$558, 295, MATCH($B$2, resultados!$A$1:$ZZ$1, 0))</f>
        <v/>
      </c>
      <c r="C301">
        <f>INDEX(resultados!$A$2:$ZZ$558, 295, MATCH($B$3, resultados!$A$1:$ZZ$1, 0))</f>
        <v/>
      </c>
    </row>
    <row r="302">
      <c r="A302">
        <f>INDEX(resultados!$A$2:$ZZ$558, 296, MATCH($B$1, resultados!$A$1:$ZZ$1, 0))</f>
        <v/>
      </c>
      <c r="B302">
        <f>INDEX(resultados!$A$2:$ZZ$558, 296, MATCH($B$2, resultados!$A$1:$ZZ$1, 0))</f>
        <v/>
      </c>
      <c r="C302">
        <f>INDEX(resultados!$A$2:$ZZ$558, 296, MATCH($B$3, resultados!$A$1:$ZZ$1, 0))</f>
        <v/>
      </c>
    </row>
    <row r="303">
      <c r="A303">
        <f>INDEX(resultados!$A$2:$ZZ$558, 297, MATCH($B$1, resultados!$A$1:$ZZ$1, 0))</f>
        <v/>
      </c>
      <c r="B303">
        <f>INDEX(resultados!$A$2:$ZZ$558, 297, MATCH($B$2, resultados!$A$1:$ZZ$1, 0))</f>
        <v/>
      </c>
      <c r="C303">
        <f>INDEX(resultados!$A$2:$ZZ$558, 297, MATCH($B$3, resultados!$A$1:$ZZ$1, 0))</f>
        <v/>
      </c>
    </row>
    <row r="304">
      <c r="A304">
        <f>INDEX(resultados!$A$2:$ZZ$558, 298, MATCH($B$1, resultados!$A$1:$ZZ$1, 0))</f>
        <v/>
      </c>
      <c r="B304">
        <f>INDEX(resultados!$A$2:$ZZ$558, 298, MATCH($B$2, resultados!$A$1:$ZZ$1, 0))</f>
        <v/>
      </c>
      <c r="C304">
        <f>INDEX(resultados!$A$2:$ZZ$558, 298, MATCH($B$3, resultados!$A$1:$ZZ$1, 0))</f>
        <v/>
      </c>
    </row>
    <row r="305">
      <c r="A305">
        <f>INDEX(resultados!$A$2:$ZZ$558, 299, MATCH($B$1, resultados!$A$1:$ZZ$1, 0))</f>
        <v/>
      </c>
      <c r="B305">
        <f>INDEX(resultados!$A$2:$ZZ$558, 299, MATCH($B$2, resultados!$A$1:$ZZ$1, 0))</f>
        <v/>
      </c>
      <c r="C305">
        <f>INDEX(resultados!$A$2:$ZZ$558, 299, MATCH($B$3, resultados!$A$1:$ZZ$1, 0))</f>
        <v/>
      </c>
    </row>
    <row r="306">
      <c r="A306">
        <f>INDEX(resultados!$A$2:$ZZ$558, 300, MATCH($B$1, resultados!$A$1:$ZZ$1, 0))</f>
        <v/>
      </c>
      <c r="B306">
        <f>INDEX(resultados!$A$2:$ZZ$558, 300, MATCH($B$2, resultados!$A$1:$ZZ$1, 0))</f>
        <v/>
      </c>
      <c r="C306">
        <f>INDEX(resultados!$A$2:$ZZ$558, 300, MATCH($B$3, resultados!$A$1:$ZZ$1, 0))</f>
        <v/>
      </c>
    </row>
    <row r="307">
      <c r="A307">
        <f>INDEX(resultados!$A$2:$ZZ$558, 301, MATCH($B$1, resultados!$A$1:$ZZ$1, 0))</f>
        <v/>
      </c>
      <c r="B307">
        <f>INDEX(resultados!$A$2:$ZZ$558, 301, MATCH($B$2, resultados!$A$1:$ZZ$1, 0))</f>
        <v/>
      </c>
      <c r="C307">
        <f>INDEX(resultados!$A$2:$ZZ$558, 301, MATCH($B$3, resultados!$A$1:$ZZ$1, 0))</f>
        <v/>
      </c>
    </row>
    <row r="308">
      <c r="A308">
        <f>INDEX(resultados!$A$2:$ZZ$558, 302, MATCH($B$1, resultados!$A$1:$ZZ$1, 0))</f>
        <v/>
      </c>
      <c r="B308">
        <f>INDEX(resultados!$A$2:$ZZ$558, 302, MATCH($B$2, resultados!$A$1:$ZZ$1, 0))</f>
        <v/>
      </c>
      <c r="C308">
        <f>INDEX(resultados!$A$2:$ZZ$558, 302, MATCH($B$3, resultados!$A$1:$ZZ$1, 0))</f>
        <v/>
      </c>
    </row>
    <row r="309">
      <c r="A309">
        <f>INDEX(resultados!$A$2:$ZZ$558, 303, MATCH($B$1, resultados!$A$1:$ZZ$1, 0))</f>
        <v/>
      </c>
      <c r="B309">
        <f>INDEX(resultados!$A$2:$ZZ$558, 303, MATCH($B$2, resultados!$A$1:$ZZ$1, 0))</f>
        <v/>
      </c>
      <c r="C309">
        <f>INDEX(resultados!$A$2:$ZZ$558, 303, MATCH($B$3, resultados!$A$1:$ZZ$1, 0))</f>
        <v/>
      </c>
    </row>
    <row r="310">
      <c r="A310">
        <f>INDEX(resultados!$A$2:$ZZ$558, 304, MATCH($B$1, resultados!$A$1:$ZZ$1, 0))</f>
        <v/>
      </c>
      <c r="B310">
        <f>INDEX(resultados!$A$2:$ZZ$558, 304, MATCH($B$2, resultados!$A$1:$ZZ$1, 0))</f>
        <v/>
      </c>
      <c r="C310">
        <f>INDEX(resultados!$A$2:$ZZ$558, 304, MATCH($B$3, resultados!$A$1:$ZZ$1, 0))</f>
        <v/>
      </c>
    </row>
    <row r="311">
      <c r="A311">
        <f>INDEX(resultados!$A$2:$ZZ$558, 305, MATCH($B$1, resultados!$A$1:$ZZ$1, 0))</f>
        <v/>
      </c>
      <c r="B311">
        <f>INDEX(resultados!$A$2:$ZZ$558, 305, MATCH($B$2, resultados!$A$1:$ZZ$1, 0))</f>
        <v/>
      </c>
      <c r="C311">
        <f>INDEX(resultados!$A$2:$ZZ$558, 305, MATCH($B$3, resultados!$A$1:$ZZ$1, 0))</f>
        <v/>
      </c>
    </row>
    <row r="312">
      <c r="A312">
        <f>INDEX(resultados!$A$2:$ZZ$558, 306, MATCH($B$1, resultados!$A$1:$ZZ$1, 0))</f>
        <v/>
      </c>
      <c r="B312">
        <f>INDEX(resultados!$A$2:$ZZ$558, 306, MATCH($B$2, resultados!$A$1:$ZZ$1, 0))</f>
        <v/>
      </c>
      <c r="C312">
        <f>INDEX(resultados!$A$2:$ZZ$558, 306, MATCH($B$3, resultados!$A$1:$ZZ$1, 0))</f>
        <v/>
      </c>
    </row>
    <row r="313">
      <c r="A313">
        <f>INDEX(resultados!$A$2:$ZZ$558, 307, MATCH($B$1, resultados!$A$1:$ZZ$1, 0))</f>
        <v/>
      </c>
      <c r="B313">
        <f>INDEX(resultados!$A$2:$ZZ$558, 307, MATCH($B$2, resultados!$A$1:$ZZ$1, 0))</f>
        <v/>
      </c>
      <c r="C313">
        <f>INDEX(resultados!$A$2:$ZZ$558, 307, MATCH($B$3, resultados!$A$1:$ZZ$1, 0))</f>
        <v/>
      </c>
    </row>
    <row r="314">
      <c r="A314">
        <f>INDEX(resultados!$A$2:$ZZ$558, 308, MATCH($B$1, resultados!$A$1:$ZZ$1, 0))</f>
        <v/>
      </c>
      <c r="B314">
        <f>INDEX(resultados!$A$2:$ZZ$558, 308, MATCH($B$2, resultados!$A$1:$ZZ$1, 0))</f>
        <v/>
      </c>
      <c r="C314">
        <f>INDEX(resultados!$A$2:$ZZ$558, 308, MATCH($B$3, resultados!$A$1:$ZZ$1, 0))</f>
        <v/>
      </c>
    </row>
    <row r="315">
      <c r="A315">
        <f>INDEX(resultados!$A$2:$ZZ$558, 309, MATCH($B$1, resultados!$A$1:$ZZ$1, 0))</f>
        <v/>
      </c>
      <c r="B315">
        <f>INDEX(resultados!$A$2:$ZZ$558, 309, MATCH($B$2, resultados!$A$1:$ZZ$1, 0))</f>
        <v/>
      </c>
      <c r="C315">
        <f>INDEX(resultados!$A$2:$ZZ$558, 309, MATCH($B$3, resultados!$A$1:$ZZ$1, 0))</f>
        <v/>
      </c>
    </row>
    <row r="316">
      <c r="A316">
        <f>INDEX(resultados!$A$2:$ZZ$558, 310, MATCH($B$1, resultados!$A$1:$ZZ$1, 0))</f>
        <v/>
      </c>
      <c r="B316">
        <f>INDEX(resultados!$A$2:$ZZ$558, 310, MATCH($B$2, resultados!$A$1:$ZZ$1, 0))</f>
        <v/>
      </c>
      <c r="C316">
        <f>INDEX(resultados!$A$2:$ZZ$558, 310, MATCH($B$3, resultados!$A$1:$ZZ$1, 0))</f>
        <v/>
      </c>
    </row>
    <row r="317">
      <c r="A317">
        <f>INDEX(resultados!$A$2:$ZZ$558, 311, MATCH($B$1, resultados!$A$1:$ZZ$1, 0))</f>
        <v/>
      </c>
      <c r="B317">
        <f>INDEX(resultados!$A$2:$ZZ$558, 311, MATCH($B$2, resultados!$A$1:$ZZ$1, 0))</f>
        <v/>
      </c>
      <c r="C317">
        <f>INDEX(resultados!$A$2:$ZZ$558, 311, MATCH($B$3, resultados!$A$1:$ZZ$1, 0))</f>
        <v/>
      </c>
    </row>
    <row r="318">
      <c r="A318">
        <f>INDEX(resultados!$A$2:$ZZ$558, 312, MATCH($B$1, resultados!$A$1:$ZZ$1, 0))</f>
        <v/>
      </c>
      <c r="B318">
        <f>INDEX(resultados!$A$2:$ZZ$558, 312, MATCH($B$2, resultados!$A$1:$ZZ$1, 0))</f>
        <v/>
      </c>
      <c r="C318">
        <f>INDEX(resultados!$A$2:$ZZ$558, 312, MATCH($B$3, resultados!$A$1:$ZZ$1, 0))</f>
        <v/>
      </c>
    </row>
    <row r="319">
      <c r="A319">
        <f>INDEX(resultados!$A$2:$ZZ$558, 313, MATCH($B$1, resultados!$A$1:$ZZ$1, 0))</f>
        <v/>
      </c>
      <c r="B319">
        <f>INDEX(resultados!$A$2:$ZZ$558, 313, MATCH($B$2, resultados!$A$1:$ZZ$1, 0))</f>
        <v/>
      </c>
      <c r="C319">
        <f>INDEX(resultados!$A$2:$ZZ$558, 313, MATCH($B$3, resultados!$A$1:$ZZ$1, 0))</f>
        <v/>
      </c>
    </row>
    <row r="320">
      <c r="A320">
        <f>INDEX(resultados!$A$2:$ZZ$558, 314, MATCH($B$1, resultados!$A$1:$ZZ$1, 0))</f>
        <v/>
      </c>
      <c r="B320">
        <f>INDEX(resultados!$A$2:$ZZ$558, 314, MATCH($B$2, resultados!$A$1:$ZZ$1, 0))</f>
        <v/>
      </c>
      <c r="C320">
        <f>INDEX(resultados!$A$2:$ZZ$558, 314, MATCH($B$3, resultados!$A$1:$ZZ$1, 0))</f>
        <v/>
      </c>
    </row>
    <row r="321">
      <c r="A321">
        <f>INDEX(resultados!$A$2:$ZZ$558, 315, MATCH($B$1, resultados!$A$1:$ZZ$1, 0))</f>
        <v/>
      </c>
      <c r="B321">
        <f>INDEX(resultados!$A$2:$ZZ$558, 315, MATCH($B$2, resultados!$A$1:$ZZ$1, 0))</f>
        <v/>
      </c>
      <c r="C321">
        <f>INDEX(resultados!$A$2:$ZZ$558, 315, MATCH($B$3, resultados!$A$1:$ZZ$1, 0))</f>
        <v/>
      </c>
    </row>
    <row r="322">
      <c r="A322">
        <f>INDEX(resultados!$A$2:$ZZ$558, 316, MATCH($B$1, resultados!$A$1:$ZZ$1, 0))</f>
        <v/>
      </c>
      <c r="B322">
        <f>INDEX(resultados!$A$2:$ZZ$558, 316, MATCH($B$2, resultados!$A$1:$ZZ$1, 0))</f>
        <v/>
      </c>
      <c r="C322">
        <f>INDEX(resultados!$A$2:$ZZ$558, 316, MATCH($B$3, resultados!$A$1:$ZZ$1, 0))</f>
        <v/>
      </c>
    </row>
    <row r="323">
      <c r="A323">
        <f>INDEX(resultados!$A$2:$ZZ$558, 317, MATCH($B$1, resultados!$A$1:$ZZ$1, 0))</f>
        <v/>
      </c>
      <c r="B323">
        <f>INDEX(resultados!$A$2:$ZZ$558, 317, MATCH($B$2, resultados!$A$1:$ZZ$1, 0))</f>
        <v/>
      </c>
      <c r="C323">
        <f>INDEX(resultados!$A$2:$ZZ$558, 317, MATCH($B$3, resultados!$A$1:$ZZ$1, 0))</f>
        <v/>
      </c>
    </row>
    <row r="324">
      <c r="A324">
        <f>INDEX(resultados!$A$2:$ZZ$558, 318, MATCH($B$1, resultados!$A$1:$ZZ$1, 0))</f>
        <v/>
      </c>
      <c r="B324">
        <f>INDEX(resultados!$A$2:$ZZ$558, 318, MATCH($B$2, resultados!$A$1:$ZZ$1, 0))</f>
        <v/>
      </c>
      <c r="C324">
        <f>INDEX(resultados!$A$2:$ZZ$558, 318, MATCH($B$3, resultados!$A$1:$ZZ$1, 0))</f>
        <v/>
      </c>
    </row>
    <row r="325">
      <c r="A325">
        <f>INDEX(resultados!$A$2:$ZZ$558, 319, MATCH($B$1, resultados!$A$1:$ZZ$1, 0))</f>
        <v/>
      </c>
      <c r="B325">
        <f>INDEX(resultados!$A$2:$ZZ$558, 319, MATCH($B$2, resultados!$A$1:$ZZ$1, 0))</f>
        <v/>
      </c>
      <c r="C325">
        <f>INDEX(resultados!$A$2:$ZZ$558, 319, MATCH($B$3, resultados!$A$1:$ZZ$1, 0))</f>
        <v/>
      </c>
    </row>
    <row r="326">
      <c r="A326">
        <f>INDEX(resultados!$A$2:$ZZ$558, 320, MATCH($B$1, resultados!$A$1:$ZZ$1, 0))</f>
        <v/>
      </c>
      <c r="B326">
        <f>INDEX(resultados!$A$2:$ZZ$558, 320, MATCH($B$2, resultados!$A$1:$ZZ$1, 0))</f>
        <v/>
      </c>
      <c r="C326">
        <f>INDEX(resultados!$A$2:$ZZ$558, 320, MATCH($B$3, resultados!$A$1:$ZZ$1, 0))</f>
        <v/>
      </c>
    </row>
    <row r="327">
      <c r="A327">
        <f>INDEX(resultados!$A$2:$ZZ$558, 321, MATCH($B$1, resultados!$A$1:$ZZ$1, 0))</f>
        <v/>
      </c>
      <c r="B327">
        <f>INDEX(resultados!$A$2:$ZZ$558, 321, MATCH($B$2, resultados!$A$1:$ZZ$1, 0))</f>
        <v/>
      </c>
      <c r="C327">
        <f>INDEX(resultados!$A$2:$ZZ$558, 321, MATCH($B$3, resultados!$A$1:$ZZ$1, 0))</f>
        <v/>
      </c>
    </row>
    <row r="328">
      <c r="A328">
        <f>INDEX(resultados!$A$2:$ZZ$558, 322, MATCH($B$1, resultados!$A$1:$ZZ$1, 0))</f>
        <v/>
      </c>
      <c r="B328">
        <f>INDEX(resultados!$A$2:$ZZ$558, 322, MATCH($B$2, resultados!$A$1:$ZZ$1, 0))</f>
        <v/>
      </c>
      <c r="C328">
        <f>INDEX(resultados!$A$2:$ZZ$558, 322, MATCH($B$3, resultados!$A$1:$ZZ$1, 0))</f>
        <v/>
      </c>
    </row>
    <row r="329">
      <c r="A329">
        <f>INDEX(resultados!$A$2:$ZZ$558, 323, MATCH($B$1, resultados!$A$1:$ZZ$1, 0))</f>
        <v/>
      </c>
      <c r="B329">
        <f>INDEX(resultados!$A$2:$ZZ$558, 323, MATCH($B$2, resultados!$A$1:$ZZ$1, 0))</f>
        <v/>
      </c>
      <c r="C329">
        <f>INDEX(resultados!$A$2:$ZZ$558, 323, MATCH($B$3, resultados!$A$1:$ZZ$1, 0))</f>
        <v/>
      </c>
    </row>
    <row r="330">
      <c r="A330">
        <f>INDEX(resultados!$A$2:$ZZ$558, 324, MATCH($B$1, resultados!$A$1:$ZZ$1, 0))</f>
        <v/>
      </c>
      <c r="B330">
        <f>INDEX(resultados!$A$2:$ZZ$558, 324, MATCH($B$2, resultados!$A$1:$ZZ$1, 0))</f>
        <v/>
      </c>
      <c r="C330">
        <f>INDEX(resultados!$A$2:$ZZ$558, 324, MATCH($B$3, resultados!$A$1:$ZZ$1, 0))</f>
        <v/>
      </c>
    </row>
    <row r="331">
      <c r="A331">
        <f>INDEX(resultados!$A$2:$ZZ$558, 325, MATCH($B$1, resultados!$A$1:$ZZ$1, 0))</f>
        <v/>
      </c>
      <c r="B331">
        <f>INDEX(resultados!$A$2:$ZZ$558, 325, MATCH($B$2, resultados!$A$1:$ZZ$1, 0))</f>
        <v/>
      </c>
      <c r="C331">
        <f>INDEX(resultados!$A$2:$ZZ$558, 325, MATCH($B$3, resultados!$A$1:$ZZ$1, 0))</f>
        <v/>
      </c>
    </row>
    <row r="332">
      <c r="A332">
        <f>INDEX(resultados!$A$2:$ZZ$558, 326, MATCH($B$1, resultados!$A$1:$ZZ$1, 0))</f>
        <v/>
      </c>
      <c r="B332">
        <f>INDEX(resultados!$A$2:$ZZ$558, 326, MATCH($B$2, resultados!$A$1:$ZZ$1, 0))</f>
        <v/>
      </c>
      <c r="C332">
        <f>INDEX(resultados!$A$2:$ZZ$558, 326, MATCH($B$3, resultados!$A$1:$ZZ$1, 0))</f>
        <v/>
      </c>
    </row>
    <row r="333">
      <c r="A333">
        <f>INDEX(resultados!$A$2:$ZZ$558, 327, MATCH($B$1, resultados!$A$1:$ZZ$1, 0))</f>
        <v/>
      </c>
      <c r="B333">
        <f>INDEX(resultados!$A$2:$ZZ$558, 327, MATCH($B$2, resultados!$A$1:$ZZ$1, 0))</f>
        <v/>
      </c>
      <c r="C333">
        <f>INDEX(resultados!$A$2:$ZZ$558, 327, MATCH($B$3, resultados!$A$1:$ZZ$1, 0))</f>
        <v/>
      </c>
    </row>
    <row r="334">
      <c r="A334">
        <f>INDEX(resultados!$A$2:$ZZ$558, 328, MATCH($B$1, resultados!$A$1:$ZZ$1, 0))</f>
        <v/>
      </c>
      <c r="B334">
        <f>INDEX(resultados!$A$2:$ZZ$558, 328, MATCH($B$2, resultados!$A$1:$ZZ$1, 0))</f>
        <v/>
      </c>
      <c r="C334">
        <f>INDEX(resultados!$A$2:$ZZ$558, 328, MATCH($B$3, resultados!$A$1:$ZZ$1, 0))</f>
        <v/>
      </c>
    </row>
    <row r="335">
      <c r="A335">
        <f>INDEX(resultados!$A$2:$ZZ$558, 329, MATCH($B$1, resultados!$A$1:$ZZ$1, 0))</f>
        <v/>
      </c>
      <c r="B335">
        <f>INDEX(resultados!$A$2:$ZZ$558, 329, MATCH($B$2, resultados!$A$1:$ZZ$1, 0))</f>
        <v/>
      </c>
      <c r="C335">
        <f>INDEX(resultados!$A$2:$ZZ$558, 329, MATCH($B$3, resultados!$A$1:$ZZ$1, 0))</f>
        <v/>
      </c>
    </row>
    <row r="336">
      <c r="A336">
        <f>INDEX(resultados!$A$2:$ZZ$558, 330, MATCH($B$1, resultados!$A$1:$ZZ$1, 0))</f>
        <v/>
      </c>
      <c r="B336">
        <f>INDEX(resultados!$A$2:$ZZ$558, 330, MATCH($B$2, resultados!$A$1:$ZZ$1, 0))</f>
        <v/>
      </c>
      <c r="C336">
        <f>INDEX(resultados!$A$2:$ZZ$558, 330, MATCH($B$3, resultados!$A$1:$ZZ$1, 0))</f>
        <v/>
      </c>
    </row>
    <row r="337">
      <c r="A337">
        <f>INDEX(resultados!$A$2:$ZZ$558, 331, MATCH($B$1, resultados!$A$1:$ZZ$1, 0))</f>
        <v/>
      </c>
      <c r="B337">
        <f>INDEX(resultados!$A$2:$ZZ$558, 331, MATCH($B$2, resultados!$A$1:$ZZ$1, 0))</f>
        <v/>
      </c>
      <c r="C337">
        <f>INDEX(resultados!$A$2:$ZZ$558, 331, MATCH($B$3, resultados!$A$1:$ZZ$1, 0))</f>
        <v/>
      </c>
    </row>
    <row r="338">
      <c r="A338">
        <f>INDEX(resultados!$A$2:$ZZ$558, 332, MATCH($B$1, resultados!$A$1:$ZZ$1, 0))</f>
        <v/>
      </c>
      <c r="B338">
        <f>INDEX(resultados!$A$2:$ZZ$558, 332, MATCH($B$2, resultados!$A$1:$ZZ$1, 0))</f>
        <v/>
      </c>
      <c r="C338">
        <f>INDEX(resultados!$A$2:$ZZ$558, 332, MATCH($B$3, resultados!$A$1:$ZZ$1, 0))</f>
        <v/>
      </c>
    </row>
    <row r="339">
      <c r="A339">
        <f>INDEX(resultados!$A$2:$ZZ$558, 333, MATCH($B$1, resultados!$A$1:$ZZ$1, 0))</f>
        <v/>
      </c>
      <c r="B339">
        <f>INDEX(resultados!$A$2:$ZZ$558, 333, MATCH($B$2, resultados!$A$1:$ZZ$1, 0))</f>
        <v/>
      </c>
      <c r="C339">
        <f>INDEX(resultados!$A$2:$ZZ$558, 333, MATCH($B$3, resultados!$A$1:$ZZ$1, 0))</f>
        <v/>
      </c>
    </row>
    <row r="340">
      <c r="A340">
        <f>INDEX(resultados!$A$2:$ZZ$558, 334, MATCH($B$1, resultados!$A$1:$ZZ$1, 0))</f>
        <v/>
      </c>
      <c r="B340">
        <f>INDEX(resultados!$A$2:$ZZ$558, 334, MATCH($B$2, resultados!$A$1:$ZZ$1, 0))</f>
        <v/>
      </c>
      <c r="C340">
        <f>INDEX(resultados!$A$2:$ZZ$558, 334, MATCH($B$3, resultados!$A$1:$ZZ$1, 0))</f>
        <v/>
      </c>
    </row>
    <row r="341">
      <c r="A341">
        <f>INDEX(resultados!$A$2:$ZZ$558, 335, MATCH($B$1, resultados!$A$1:$ZZ$1, 0))</f>
        <v/>
      </c>
      <c r="B341">
        <f>INDEX(resultados!$A$2:$ZZ$558, 335, MATCH($B$2, resultados!$A$1:$ZZ$1, 0))</f>
        <v/>
      </c>
      <c r="C341">
        <f>INDEX(resultados!$A$2:$ZZ$558, 335, MATCH($B$3, resultados!$A$1:$ZZ$1, 0))</f>
        <v/>
      </c>
    </row>
    <row r="342">
      <c r="A342">
        <f>INDEX(resultados!$A$2:$ZZ$558, 336, MATCH($B$1, resultados!$A$1:$ZZ$1, 0))</f>
        <v/>
      </c>
      <c r="B342">
        <f>INDEX(resultados!$A$2:$ZZ$558, 336, MATCH($B$2, resultados!$A$1:$ZZ$1, 0))</f>
        <v/>
      </c>
      <c r="C342">
        <f>INDEX(resultados!$A$2:$ZZ$558, 336, MATCH($B$3, resultados!$A$1:$ZZ$1, 0))</f>
        <v/>
      </c>
    </row>
    <row r="343">
      <c r="A343">
        <f>INDEX(resultados!$A$2:$ZZ$558, 337, MATCH($B$1, resultados!$A$1:$ZZ$1, 0))</f>
        <v/>
      </c>
      <c r="B343">
        <f>INDEX(resultados!$A$2:$ZZ$558, 337, MATCH($B$2, resultados!$A$1:$ZZ$1, 0))</f>
        <v/>
      </c>
      <c r="C343">
        <f>INDEX(resultados!$A$2:$ZZ$558, 337, MATCH($B$3, resultados!$A$1:$ZZ$1, 0))</f>
        <v/>
      </c>
    </row>
    <row r="344">
      <c r="A344">
        <f>INDEX(resultados!$A$2:$ZZ$558, 338, MATCH($B$1, resultados!$A$1:$ZZ$1, 0))</f>
        <v/>
      </c>
      <c r="B344">
        <f>INDEX(resultados!$A$2:$ZZ$558, 338, MATCH($B$2, resultados!$A$1:$ZZ$1, 0))</f>
        <v/>
      </c>
      <c r="C344">
        <f>INDEX(resultados!$A$2:$ZZ$558, 338, MATCH($B$3, resultados!$A$1:$ZZ$1, 0))</f>
        <v/>
      </c>
    </row>
    <row r="345">
      <c r="A345">
        <f>INDEX(resultados!$A$2:$ZZ$558, 339, MATCH($B$1, resultados!$A$1:$ZZ$1, 0))</f>
        <v/>
      </c>
      <c r="B345">
        <f>INDEX(resultados!$A$2:$ZZ$558, 339, MATCH($B$2, resultados!$A$1:$ZZ$1, 0))</f>
        <v/>
      </c>
      <c r="C345">
        <f>INDEX(resultados!$A$2:$ZZ$558, 339, MATCH($B$3, resultados!$A$1:$ZZ$1, 0))</f>
        <v/>
      </c>
    </row>
    <row r="346">
      <c r="A346">
        <f>INDEX(resultados!$A$2:$ZZ$558, 340, MATCH($B$1, resultados!$A$1:$ZZ$1, 0))</f>
        <v/>
      </c>
      <c r="B346">
        <f>INDEX(resultados!$A$2:$ZZ$558, 340, MATCH($B$2, resultados!$A$1:$ZZ$1, 0))</f>
        <v/>
      </c>
      <c r="C346">
        <f>INDEX(resultados!$A$2:$ZZ$558, 340, MATCH($B$3, resultados!$A$1:$ZZ$1, 0))</f>
        <v/>
      </c>
    </row>
    <row r="347">
      <c r="A347">
        <f>INDEX(resultados!$A$2:$ZZ$558, 341, MATCH($B$1, resultados!$A$1:$ZZ$1, 0))</f>
        <v/>
      </c>
      <c r="B347">
        <f>INDEX(resultados!$A$2:$ZZ$558, 341, MATCH($B$2, resultados!$A$1:$ZZ$1, 0))</f>
        <v/>
      </c>
      <c r="C347">
        <f>INDEX(resultados!$A$2:$ZZ$558, 341, MATCH($B$3, resultados!$A$1:$ZZ$1, 0))</f>
        <v/>
      </c>
    </row>
    <row r="348">
      <c r="A348">
        <f>INDEX(resultados!$A$2:$ZZ$558, 342, MATCH($B$1, resultados!$A$1:$ZZ$1, 0))</f>
        <v/>
      </c>
      <c r="B348">
        <f>INDEX(resultados!$A$2:$ZZ$558, 342, MATCH($B$2, resultados!$A$1:$ZZ$1, 0))</f>
        <v/>
      </c>
      <c r="C348">
        <f>INDEX(resultados!$A$2:$ZZ$558, 342, MATCH($B$3, resultados!$A$1:$ZZ$1, 0))</f>
        <v/>
      </c>
    </row>
    <row r="349">
      <c r="A349">
        <f>INDEX(resultados!$A$2:$ZZ$558, 343, MATCH($B$1, resultados!$A$1:$ZZ$1, 0))</f>
        <v/>
      </c>
      <c r="B349">
        <f>INDEX(resultados!$A$2:$ZZ$558, 343, MATCH($B$2, resultados!$A$1:$ZZ$1, 0))</f>
        <v/>
      </c>
      <c r="C349">
        <f>INDEX(resultados!$A$2:$ZZ$558, 343, MATCH($B$3, resultados!$A$1:$ZZ$1, 0))</f>
        <v/>
      </c>
    </row>
    <row r="350">
      <c r="A350">
        <f>INDEX(resultados!$A$2:$ZZ$558, 344, MATCH($B$1, resultados!$A$1:$ZZ$1, 0))</f>
        <v/>
      </c>
      <c r="B350">
        <f>INDEX(resultados!$A$2:$ZZ$558, 344, MATCH($B$2, resultados!$A$1:$ZZ$1, 0))</f>
        <v/>
      </c>
      <c r="C350">
        <f>INDEX(resultados!$A$2:$ZZ$558, 344, MATCH($B$3, resultados!$A$1:$ZZ$1, 0))</f>
        <v/>
      </c>
    </row>
    <row r="351">
      <c r="A351">
        <f>INDEX(resultados!$A$2:$ZZ$558, 345, MATCH($B$1, resultados!$A$1:$ZZ$1, 0))</f>
        <v/>
      </c>
      <c r="B351">
        <f>INDEX(resultados!$A$2:$ZZ$558, 345, MATCH($B$2, resultados!$A$1:$ZZ$1, 0))</f>
        <v/>
      </c>
      <c r="C351">
        <f>INDEX(resultados!$A$2:$ZZ$558, 345, MATCH($B$3, resultados!$A$1:$ZZ$1, 0))</f>
        <v/>
      </c>
    </row>
    <row r="352">
      <c r="A352">
        <f>INDEX(resultados!$A$2:$ZZ$558, 346, MATCH($B$1, resultados!$A$1:$ZZ$1, 0))</f>
        <v/>
      </c>
      <c r="B352">
        <f>INDEX(resultados!$A$2:$ZZ$558, 346, MATCH($B$2, resultados!$A$1:$ZZ$1, 0))</f>
        <v/>
      </c>
      <c r="C352">
        <f>INDEX(resultados!$A$2:$ZZ$558, 346, MATCH($B$3, resultados!$A$1:$ZZ$1, 0))</f>
        <v/>
      </c>
    </row>
    <row r="353">
      <c r="A353">
        <f>INDEX(resultados!$A$2:$ZZ$558, 347, MATCH($B$1, resultados!$A$1:$ZZ$1, 0))</f>
        <v/>
      </c>
      <c r="B353">
        <f>INDEX(resultados!$A$2:$ZZ$558, 347, MATCH($B$2, resultados!$A$1:$ZZ$1, 0))</f>
        <v/>
      </c>
      <c r="C353">
        <f>INDEX(resultados!$A$2:$ZZ$558, 347, MATCH($B$3, resultados!$A$1:$ZZ$1, 0))</f>
        <v/>
      </c>
    </row>
    <row r="354">
      <c r="A354">
        <f>INDEX(resultados!$A$2:$ZZ$558, 348, MATCH($B$1, resultados!$A$1:$ZZ$1, 0))</f>
        <v/>
      </c>
      <c r="B354">
        <f>INDEX(resultados!$A$2:$ZZ$558, 348, MATCH($B$2, resultados!$A$1:$ZZ$1, 0))</f>
        <v/>
      </c>
      <c r="C354">
        <f>INDEX(resultados!$A$2:$ZZ$558, 348, MATCH($B$3, resultados!$A$1:$ZZ$1, 0))</f>
        <v/>
      </c>
    </row>
    <row r="355">
      <c r="A355">
        <f>INDEX(resultados!$A$2:$ZZ$558, 349, MATCH($B$1, resultados!$A$1:$ZZ$1, 0))</f>
        <v/>
      </c>
      <c r="B355">
        <f>INDEX(resultados!$A$2:$ZZ$558, 349, MATCH($B$2, resultados!$A$1:$ZZ$1, 0))</f>
        <v/>
      </c>
      <c r="C355">
        <f>INDEX(resultados!$A$2:$ZZ$558, 349, MATCH($B$3, resultados!$A$1:$ZZ$1, 0))</f>
        <v/>
      </c>
    </row>
    <row r="356">
      <c r="A356">
        <f>INDEX(resultados!$A$2:$ZZ$558, 350, MATCH($B$1, resultados!$A$1:$ZZ$1, 0))</f>
        <v/>
      </c>
      <c r="B356">
        <f>INDEX(resultados!$A$2:$ZZ$558, 350, MATCH($B$2, resultados!$A$1:$ZZ$1, 0))</f>
        <v/>
      </c>
      <c r="C356">
        <f>INDEX(resultados!$A$2:$ZZ$558, 350, MATCH($B$3, resultados!$A$1:$ZZ$1, 0))</f>
        <v/>
      </c>
    </row>
    <row r="357">
      <c r="A357">
        <f>INDEX(resultados!$A$2:$ZZ$558, 351, MATCH($B$1, resultados!$A$1:$ZZ$1, 0))</f>
        <v/>
      </c>
      <c r="B357">
        <f>INDEX(resultados!$A$2:$ZZ$558, 351, MATCH($B$2, resultados!$A$1:$ZZ$1, 0))</f>
        <v/>
      </c>
      <c r="C357">
        <f>INDEX(resultados!$A$2:$ZZ$558, 351, MATCH($B$3, resultados!$A$1:$ZZ$1, 0))</f>
        <v/>
      </c>
    </row>
    <row r="358">
      <c r="A358">
        <f>INDEX(resultados!$A$2:$ZZ$558, 352, MATCH($B$1, resultados!$A$1:$ZZ$1, 0))</f>
        <v/>
      </c>
      <c r="B358">
        <f>INDEX(resultados!$A$2:$ZZ$558, 352, MATCH($B$2, resultados!$A$1:$ZZ$1, 0))</f>
        <v/>
      </c>
      <c r="C358">
        <f>INDEX(resultados!$A$2:$ZZ$558, 352, MATCH($B$3, resultados!$A$1:$ZZ$1, 0))</f>
        <v/>
      </c>
    </row>
    <row r="359">
      <c r="A359">
        <f>INDEX(resultados!$A$2:$ZZ$558, 353, MATCH($B$1, resultados!$A$1:$ZZ$1, 0))</f>
        <v/>
      </c>
      <c r="B359">
        <f>INDEX(resultados!$A$2:$ZZ$558, 353, MATCH($B$2, resultados!$A$1:$ZZ$1, 0))</f>
        <v/>
      </c>
      <c r="C359">
        <f>INDEX(resultados!$A$2:$ZZ$558, 353, MATCH($B$3, resultados!$A$1:$ZZ$1, 0))</f>
        <v/>
      </c>
    </row>
    <row r="360">
      <c r="A360">
        <f>INDEX(resultados!$A$2:$ZZ$558, 354, MATCH($B$1, resultados!$A$1:$ZZ$1, 0))</f>
        <v/>
      </c>
      <c r="B360">
        <f>INDEX(resultados!$A$2:$ZZ$558, 354, MATCH($B$2, resultados!$A$1:$ZZ$1, 0))</f>
        <v/>
      </c>
      <c r="C360">
        <f>INDEX(resultados!$A$2:$ZZ$558, 354, MATCH($B$3, resultados!$A$1:$ZZ$1, 0))</f>
        <v/>
      </c>
    </row>
    <row r="361">
      <c r="A361">
        <f>INDEX(resultados!$A$2:$ZZ$558, 355, MATCH($B$1, resultados!$A$1:$ZZ$1, 0))</f>
        <v/>
      </c>
      <c r="B361">
        <f>INDEX(resultados!$A$2:$ZZ$558, 355, MATCH($B$2, resultados!$A$1:$ZZ$1, 0))</f>
        <v/>
      </c>
      <c r="C361">
        <f>INDEX(resultados!$A$2:$ZZ$558, 355, MATCH($B$3, resultados!$A$1:$ZZ$1, 0))</f>
        <v/>
      </c>
    </row>
    <row r="362">
      <c r="A362">
        <f>INDEX(resultados!$A$2:$ZZ$558, 356, MATCH($B$1, resultados!$A$1:$ZZ$1, 0))</f>
        <v/>
      </c>
      <c r="B362">
        <f>INDEX(resultados!$A$2:$ZZ$558, 356, MATCH($B$2, resultados!$A$1:$ZZ$1, 0))</f>
        <v/>
      </c>
      <c r="C362">
        <f>INDEX(resultados!$A$2:$ZZ$558, 356, MATCH($B$3, resultados!$A$1:$ZZ$1, 0))</f>
        <v/>
      </c>
    </row>
    <row r="363">
      <c r="A363">
        <f>INDEX(resultados!$A$2:$ZZ$558, 357, MATCH($B$1, resultados!$A$1:$ZZ$1, 0))</f>
        <v/>
      </c>
      <c r="B363">
        <f>INDEX(resultados!$A$2:$ZZ$558, 357, MATCH($B$2, resultados!$A$1:$ZZ$1, 0))</f>
        <v/>
      </c>
      <c r="C363">
        <f>INDEX(resultados!$A$2:$ZZ$558, 357, MATCH($B$3, resultados!$A$1:$ZZ$1, 0))</f>
        <v/>
      </c>
    </row>
    <row r="364">
      <c r="A364">
        <f>INDEX(resultados!$A$2:$ZZ$558, 358, MATCH($B$1, resultados!$A$1:$ZZ$1, 0))</f>
        <v/>
      </c>
      <c r="B364">
        <f>INDEX(resultados!$A$2:$ZZ$558, 358, MATCH($B$2, resultados!$A$1:$ZZ$1, 0))</f>
        <v/>
      </c>
      <c r="C364">
        <f>INDEX(resultados!$A$2:$ZZ$558, 358, MATCH($B$3, resultados!$A$1:$ZZ$1, 0))</f>
        <v/>
      </c>
    </row>
    <row r="365">
      <c r="A365">
        <f>INDEX(resultados!$A$2:$ZZ$558, 359, MATCH($B$1, resultados!$A$1:$ZZ$1, 0))</f>
        <v/>
      </c>
      <c r="B365">
        <f>INDEX(resultados!$A$2:$ZZ$558, 359, MATCH($B$2, resultados!$A$1:$ZZ$1, 0))</f>
        <v/>
      </c>
      <c r="C365">
        <f>INDEX(resultados!$A$2:$ZZ$558, 359, MATCH($B$3, resultados!$A$1:$ZZ$1, 0))</f>
        <v/>
      </c>
    </row>
    <row r="366">
      <c r="A366">
        <f>INDEX(resultados!$A$2:$ZZ$558, 360, MATCH($B$1, resultados!$A$1:$ZZ$1, 0))</f>
        <v/>
      </c>
      <c r="B366">
        <f>INDEX(resultados!$A$2:$ZZ$558, 360, MATCH($B$2, resultados!$A$1:$ZZ$1, 0))</f>
        <v/>
      </c>
      <c r="C366">
        <f>INDEX(resultados!$A$2:$ZZ$558, 360, MATCH($B$3, resultados!$A$1:$ZZ$1, 0))</f>
        <v/>
      </c>
    </row>
    <row r="367">
      <c r="A367">
        <f>INDEX(resultados!$A$2:$ZZ$558, 361, MATCH($B$1, resultados!$A$1:$ZZ$1, 0))</f>
        <v/>
      </c>
      <c r="B367">
        <f>INDEX(resultados!$A$2:$ZZ$558, 361, MATCH($B$2, resultados!$A$1:$ZZ$1, 0))</f>
        <v/>
      </c>
      <c r="C367">
        <f>INDEX(resultados!$A$2:$ZZ$558, 361, MATCH($B$3, resultados!$A$1:$ZZ$1, 0))</f>
        <v/>
      </c>
    </row>
    <row r="368">
      <c r="A368">
        <f>INDEX(resultados!$A$2:$ZZ$558, 362, MATCH($B$1, resultados!$A$1:$ZZ$1, 0))</f>
        <v/>
      </c>
      <c r="B368">
        <f>INDEX(resultados!$A$2:$ZZ$558, 362, MATCH($B$2, resultados!$A$1:$ZZ$1, 0))</f>
        <v/>
      </c>
      <c r="C368">
        <f>INDEX(resultados!$A$2:$ZZ$558, 362, MATCH($B$3, resultados!$A$1:$ZZ$1, 0))</f>
        <v/>
      </c>
    </row>
    <row r="369">
      <c r="A369">
        <f>INDEX(resultados!$A$2:$ZZ$558, 363, MATCH($B$1, resultados!$A$1:$ZZ$1, 0))</f>
        <v/>
      </c>
      <c r="B369">
        <f>INDEX(resultados!$A$2:$ZZ$558, 363, MATCH($B$2, resultados!$A$1:$ZZ$1, 0))</f>
        <v/>
      </c>
      <c r="C369">
        <f>INDEX(resultados!$A$2:$ZZ$558, 363, MATCH($B$3, resultados!$A$1:$ZZ$1, 0))</f>
        <v/>
      </c>
    </row>
    <row r="370">
      <c r="A370">
        <f>INDEX(resultados!$A$2:$ZZ$558, 364, MATCH($B$1, resultados!$A$1:$ZZ$1, 0))</f>
        <v/>
      </c>
      <c r="B370">
        <f>INDEX(resultados!$A$2:$ZZ$558, 364, MATCH($B$2, resultados!$A$1:$ZZ$1, 0))</f>
        <v/>
      </c>
      <c r="C370">
        <f>INDEX(resultados!$A$2:$ZZ$558, 364, MATCH($B$3, resultados!$A$1:$ZZ$1, 0))</f>
        <v/>
      </c>
    </row>
    <row r="371">
      <c r="A371">
        <f>INDEX(resultados!$A$2:$ZZ$558, 365, MATCH($B$1, resultados!$A$1:$ZZ$1, 0))</f>
        <v/>
      </c>
      <c r="B371">
        <f>INDEX(resultados!$A$2:$ZZ$558, 365, MATCH($B$2, resultados!$A$1:$ZZ$1, 0))</f>
        <v/>
      </c>
      <c r="C371">
        <f>INDEX(resultados!$A$2:$ZZ$558, 365, MATCH($B$3, resultados!$A$1:$ZZ$1, 0))</f>
        <v/>
      </c>
    </row>
    <row r="372">
      <c r="A372">
        <f>INDEX(resultados!$A$2:$ZZ$558, 366, MATCH($B$1, resultados!$A$1:$ZZ$1, 0))</f>
        <v/>
      </c>
      <c r="B372">
        <f>INDEX(resultados!$A$2:$ZZ$558, 366, MATCH($B$2, resultados!$A$1:$ZZ$1, 0))</f>
        <v/>
      </c>
      <c r="C372">
        <f>INDEX(resultados!$A$2:$ZZ$558, 366, MATCH($B$3, resultados!$A$1:$ZZ$1, 0))</f>
        <v/>
      </c>
    </row>
    <row r="373">
      <c r="A373">
        <f>INDEX(resultados!$A$2:$ZZ$558, 367, MATCH($B$1, resultados!$A$1:$ZZ$1, 0))</f>
        <v/>
      </c>
      <c r="B373">
        <f>INDEX(resultados!$A$2:$ZZ$558, 367, MATCH($B$2, resultados!$A$1:$ZZ$1, 0))</f>
        <v/>
      </c>
      <c r="C373">
        <f>INDEX(resultados!$A$2:$ZZ$558, 367, MATCH($B$3, resultados!$A$1:$ZZ$1, 0))</f>
        <v/>
      </c>
    </row>
    <row r="374">
      <c r="A374">
        <f>INDEX(resultados!$A$2:$ZZ$558, 368, MATCH($B$1, resultados!$A$1:$ZZ$1, 0))</f>
        <v/>
      </c>
      <c r="B374">
        <f>INDEX(resultados!$A$2:$ZZ$558, 368, MATCH($B$2, resultados!$A$1:$ZZ$1, 0))</f>
        <v/>
      </c>
      <c r="C374">
        <f>INDEX(resultados!$A$2:$ZZ$558, 368, MATCH($B$3, resultados!$A$1:$ZZ$1, 0))</f>
        <v/>
      </c>
    </row>
    <row r="375">
      <c r="A375">
        <f>INDEX(resultados!$A$2:$ZZ$558, 369, MATCH($B$1, resultados!$A$1:$ZZ$1, 0))</f>
        <v/>
      </c>
      <c r="B375">
        <f>INDEX(resultados!$A$2:$ZZ$558, 369, MATCH($B$2, resultados!$A$1:$ZZ$1, 0))</f>
        <v/>
      </c>
      <c r="C375">
        <f>INDEX(resultados!$A$2:$ZZ$558, 369, MATCH($B$3, resultados!$A$1:$ZZ$1, 0))</f>
        <v/>
      </c>
    </row>
    <row r="376">
      <c r="A376">
        <f>INDEX(resultados!$A$2:$ZZ$558, 370, MATCH($B$1, resultados!$A$1:$ZZ$1, 0))</f>
        <v/>
      </c>
      <c r="B376">
        <f>INDEX(resultados!$A$2:$ZZ$558, 370, MATCH($B$2, resultados!$A$1:$ZZ$1, 0))</f>
        <v/>
      </c>
      <c r="C376">
        <f>INDEX(resultados!$A$2:$ZZ$558, 370, MATCH($B$3, resultados!$A$1:$ZZ$1, 0))</f>
        <v/>
      </c>
    </row>
    <row r="377">
      <c r="A377">
        <f>INDEX(resultados!$A$2:$ZZ$558, 371, MATCH($B$1, resultados!$A$1:$ZZ$1, 0))</f>
        <v/>
      </c>
      <c r="B377">
        <f>INDEX(resultados!$A$2:$ZZ$558, 371, MATCH($B$2, resultados!$A$1:$ZZ$1, 0))</f>
        <v/>
      </c>
      <c r="C377">
        <f>INDEX(resultados!$A$2:$ZZ$558, 371, MATCH($B$3, resultados!$A$1:$ZZ$1, 0))</f>
        <v/>
      </c>
    </row>
    <row r="378">
      <c r="A378">
        <f>INDEX(resultados!$A$2:$ZZ$558, 372, MATCH($B$1, resultados!$A$1:$ZZ$1, 0))</f>
        <v/>
      </c>
      <c r="B378">
        <f>INDEX(resultados!$A$2:$ZZ$558, 372, MATCH($B$2, resultados!$A$1:$ZZ$1, 0))</f>
        <v/>
      </c>
      <c r="C378">
        <f>INDEX(resultados!$A$2:$ZZ$558, 372, MATCH($B$3, resultados!$A$1:$ZZ$1, 0))</f>
        <v/>
      </c>
    </row>
    <row r="379">
      <c r="A379">
        <f>INDEX(resultados!$A$2:$ZZ$558, 373, MATCH($B$1, resultados!$A$1:$ZZ$1, 0))</f>
        <v/>
      </c>
      <c r="B379">
        <f>INDEX(resultados!$A$2:$ZZ$558, 373, MATCH($B$2, resultados!$A$1:$ZZ$1, 0))</f>
        <v/>
      </c>
      <c r="C379">
        <f>INDEX(resultados!$A$2:$ZZ$558, 373, MATCH($B$3, resultados!$A$1:$ZZ$1, 0))</f>
        <v/>
      </c>
    </row>
    <row r="380">
      <c r="A380">
        <f>INDEX(resultados!$A$2:$ZZ$558, 374, MATCH($B$1, resultados!$A$1:$ZZ$1, 0))</f>
        <v/>
      </c>
      <c r="B380">
        <f>INDEX(resultados!$A$2:$ZZ$558, 374, MATCH($B$2, resultados!$A$1:$ZZ$1, 0))</f>
        <v/>
      </c>
      <c r="C380">
        <f>INDEX(resultados!$A$2:$ZZ$558, 374, MATCH($B$3, resultados!$A$1:$ZZ$1, 0))</f>
        <v/>
      </c>
    </row>
    <row r="381">
      <c r="A381">
        <f>INDEX(resultados!$A$2:$ZZ$558, 375, MATCH($B$1, resultados!$A$1:$ZZ$1, 0))</f>
        <v/>
      </c>
      <c r="B381">
        <f>INDEX(resultados!$A$2:$ZZ$558, 375, MATCH($B$2, resultados!$A$1:$ZZ$1, 0))</f>
        <v/>
      </c>
      <c r="C381">
        <f>INDEX(resultados!$A$2:$ZZ$558, 375, MATCH($B$3, resultados!$A$1:$ZZ$1, 0))</f>
        <v/>
      </c>
    </row>
    <row r="382">
      <c r="A382">
        <f>INDEX(resultados!$A$2:$ZZ$558, 376, MATCH($B$1, resultados!$A$1:$ZZ$1, 0))</f>
        <v/>
      </c>
      <c r="B382">
        <f>INDEX(resultados!$A$2:$ZZ$558, 376, MATCH($B$2, resultados!$A$1:$ZZ$1, 0))</f>
        <v/>
      </c>
      <c r="C382">
        <f>INDEX(resultados!$A$2:$ZZ$558, 376, MATCH($B$3, resultados!$A$1:$ZZ$1, 0))</f>
        <v/>
      </c>
    </row>
    <row r="383">
      <c r="A383">
        <f>INDEX(resultados!$A$2:$ZZ$558, 377, MATCH($B$1, resultados!$A$1:$ZZ$1, 0))</f>
        <v/>
      </c>
      <c r="B383">
        <f>INDEX(resultados!$A$2:$ZZ$558, 377, MATCH($B$2, resultados!$A$1:$ZZ$1, 0))</f>
        <v/>
      </c>
      <c r="C383">
        <f>INDEX(resultados!$A$2:$ZZ$558, 377, MATCH($B$3, resultados!$A$1:$ZZ$1, 0))</f>
        <v/>
      </c>
    </row>
    <row r="384">
      <c r="A384">
        <f>INDEX(resultados!$A$2:$ZZ$558, 378, MATCH($B$1, resultados!$A$1:$ZZ$1, 0))</f>
        <v/>
      </c>
      <c r="B384">
        <f>INDEX(resultados!$A$2:$ZZ$558, 378, MATCH($B$2, resultados!$A$1:$ZZ$1, 0))</f>
        <v/>
      </c>
      <c r="C384">
        <f>INDEX(resultados!$A$2:$ZZ$558, 378, MATCH($B$3, resultados!$A$1:$ZZ$1, 0))</f>
        <v/>
      </c>
    </row>
    <row r="385">
      <c r="A385">
        <f>INDEX(resultados!$A$2:$ZZ$558, 379, MATCH($B$1, resultados!$A$1:$ZZ$1, 0))</f>
        <v/>
      </c>
      <c r="B385">
        <f>INDEX(resultados!$A$2:$ZZ$558, 379, MATCH($B$2, resultados!$A$1:$ZZ$1, 0))</f>
        <v/>
      </c>
      <c r="C385">
        <f>INDEX(resultados!$A$2:$ZZ$558, 379, MATCH($B$3, resultados!$A$1:$ZZ$1, 0))</f>
        <v/>
      </c>
    </row>
    <row r="386">
      <c r="A386">
        <f>INDEX(resultados!$A$2:$ZZ$558, 380, MATCH($B$1, resultados!$A$1:$ZZ$1, 0))</f>
        <v/>
      </c>
      <c r="B386">
        <f>INDEX(resultados!$A$2:$ZZ$558, 380, MATCH($B$2, resultados!$A$1:$ZZ$1, 0))</f>
        <v/>
      </c>
      <c r="C386">
        <f>INDEX(resultados!$A$2:$ZZ$558, 380, MATCH($B$3, resultados!$A$1:$ZZ$1, 0))</f>
        <v/>
      </c>
    </row>
    <row r="387">
      <c r="A387">
        <f>INDEX(resultados!$A$2:$ZZ$558, 381, MATCH($B$1, resultados!$A$1:$ZZ$1, 0))</f>
        <v/>
      </c>
      <c r="B387">
        <f>INDEX(resultados!$A$2:$ZZ$558, 381, MATCH($B$2, resultados!$A$1:$ZZ$1, 0))</f>
        <v/>
      </c>
      <c r="C387">
        <f>INDEX(resultados!$A$2:$ZZ$558, 381, MATCH($B$3, resultados!$A$1:$ZZ$1, 0))</f>
        <v/>
      </c>
    </row>
    <row r="388">
      <c r="A388">
        <f>INDEX(resultados!$A$2:$ZZ$558, 382, MATCH($B$1, resultados!$A$1:$ZZ$1, 0))</f>
        <v/>
      </c>
      <c r="B388">
        <f>INDEX(resultados!$A$2:$ZZ$558, 382, MATCH($B$2, resultados!$A$1:$ZZ$1, 0))</f>
        <v/>
      </c>
      <c r="C388">
        <f>INDEX(resultados!$A$2:$ZZ$558, 382, MATCH($B$3, resultados!$A$1:$ZZ$1, 0))</f>
        <v/>
      </c>
    </row>
    <row r="389">
      <c r="A389">
        <f>INDEX(resultados!$A$2:$ZZ$558, 383, MATCH($B$1, resultados!$A$1:$ZZ$1, 0))</f>
        <v/>
      </c>
      <c r="B389">
        <f>INDEX(resultados!$A$2:$ZZ$558, 383, MATCH($B$2, resultados!$A$1:$ZZ$1, 0))</f>
        <v/>
      </c>
      <c r="C389">
        <f>INDEX(resultados!$A$2:$ZZ$558, 383, MATCH($B$3, resultados!$A$1:$ZZ$1, 0))</f>
        <v/>
      </c>
    </row>
    <row r="390">
      <c r="A390">
        <f>INDEX(resultados!$A$2:$ZZ$558, 384, MATCH($B$1, resultados!$A$1:$ZZ$1, 0))</f>
        <v/>
      </c>
      <c r="B390">
        <f>INDEX(resultados!$A$2:$ZZ$558, 384, MATCH($B$2, resultados!$A$1:$ZZ$1, 0))</f>
        <v/>
      </c>
      <c r="C390">
        <f>INDEX(resultados!$A$2:$ZZ$558, 384, MATCH($B$3, resultados!$A$1:$ZZ$1, 0))</f>
        <v/>
      </c>
    </row>
    <row r="391">
      <c r="A391">
        <f>INDEX(resultados!$A$2:$ZZ$558, 385, MATCH($B$1, resultados!$A$1:$ZZ$1, 0))</f>
        <v/>
      </c>
      <c r="B391">
        <f>INDEX(resultados!$A$2:$ZZ$558, 385, MATCH($B$2, resultados!$A$1:$ZZ$1, 0))</f>
        <v/>
      </c>
      <c r="C391">
        <f>INDEX(resultados!$A$2:$ZZ$558, 385, MATCH($B$3, resultados!$A$1:$ZZ$1, 0))</f>
        <v/>
      </c>
    </row>
    <row r="392">
      <c r="A392">
        <f>INDEX(resultados!$A$2:$ZZ$558, 386, MATCH($B$1, resultados!$A$1:$ZZ$1, 0))</f>
        <v/>
      </c>
      <c r="B392">
        <f>INDEX(resultados!$A$2:$ZZ$558, 386, MATCH($B$2, resultados!$A$1:$ZZ$1, 0))</f>
        <v/>
      </c>
      <c r="C392">
        <f>INDEX(resultados!$A$2:$ZZ$558, 386, MATCH($B$3, resultados!$A$1:$ZZ$1, 0))</f>
        <v/>
      </c>
    </row>
    <row r="393">
      <c r="A393">
        <f>INDEX(resultados!$A$2:$ZZ$558, 387, MATCH($B$1, resultados!$A$1:$ZZ$1, 0))</f>
        <v/>
      </c>
      <c r="B393">
        <f>INDEX(resultados!$A$2:$ZZ$558, 387, MATCH($B$2, resultados!$A$1:$ZZ$1, 0))</f>
        <v/>
      </c>
      <c r="C393">
        <f>INDEX(resultados!$A$2:$ZZ$558, 387, MATCH($B$3, resultados!$A$1:$ZZ$1, 0))</f>
        <v/>
      </c>
    </row>
    <row r="394">
      <c r="A394">
        <f>INDEX(resultados!$A$2:$ZZ$558, 388, MATCH($B$1, resultados!$A$1:$ZZ$1, 0))</f>
        <v/>
      </c>
      <c r="B394">
        <f>INDEX(resultados!$A$2:$ZZ$558, 388, MATCH($B$2, resultados!$A$1:$ZZ$1, 0))</f>
        <v/>
      </c>
      <c r="C394">
        <f>INDEX(resultados!$A$2:$ZZ$558, 388, MATCH($B$3, resultados!$A$1:$ZZ$1, 0))</f>
        <v/>
      </c>
    </row>
    <row r="395">
      <c r="A395">
        <f>INDEX(resultados!$A$2:$ZZ$558, 389, MATCH($B$1, resultados!$A$1:$ZZ$1, 0))</f>
        <v/>
      </c>
      <c r="B395">
        <f>INDEX(resultados!$A$2:$ZZ$558, 389, MATCH($B$2, resultados!$A$1:$ZZ$1, 0))</f>
        <v/>
      </c>
      <c r="C395">
        <f>INDEX(resultados!$A$2:$ZZ$558, 389, MATCH($B$3, resultados!$A$1:$ZZ$1, 0))</f>
        <v/>
      </c>
    </row>
    <row r="396">
      <c r="A396">
        <f>INDEX(resultados!$A$2:$ZZ$558, 390, MATCH($B$1, resultados!$A$1:$ZZ$1, 0))</f>
        <v/>
      </c>
      <c r="B396">
        <f>INDEX(resultados!$A$2:$ZZ$558, 390, MATCH($B$2, resultados!$A$1:$ZZ$1, 0))</f>
        <v/>
      </c>
      <c r="C396">
        <f>INDEX(resultados!$A$2:$ZZ$558, 390, MATCH($B$3, resultados!$A$1:$ZZ$1, 0))</f>
        <v/>
      </c>
    </row>
    <row r="397">
      <c r="A397">
        <f>INDEX(resultados!$A$2:$ZZ$558, 391, MATCH($B$1, resultados!$A$1:$ZZ$1, 0))</f>
        <v/>
      </c>
      <c r="B397">
        <f>INDEX(resultados!$A$2:$ZZ$558, 391, MATCH($B$2, resultados!$A$1:$ZZ$1, 0))</f>
        <v/>
      </c>
      <c r="C397">
        <f>INDEX(resultados!$A$2:$ZZ$558, 391, MATCH($B$3, resultados!$A$1:$ZZ$1, 0))</f>
        <v/>
      </c>
    </row>
    <row r="398">
      <c r="A398">
        <f>INDEX(resultados!$A$2:$ZZ$558, 392, MATCH($B$1, resultados!$A$1:$ZZ$1, 0))</f>
        <v/>
      </c>
      <c r="B398">
        <f>INDEX(resultados!$A$2:$ZZ$558, 392, MATCH($B$2, resultados!$A$1:$ZZ$1, 0))</f>
        <v/>
      </c>
      <c r="C398">
        <f>INDEX(resultados!$A$2:$ZZ$558, 392, MATCH($B$3, resultados!$A$1:$ZZ$1, 0))</f>
        <v/>
      </c>
    </row>
    <row r="399">
      <c r="A399">
        <f>INDEX(resultados!$A$2:$ZZ$558, 393, MATCH($B$1, resultados!$A$1:$ZZ$1, 0))</f>
        <v/>
      </c>
      <c r="B399">
        <f>INDEX(resultados!$A$2:$ZZ$558, 393, MATCH($B$2, resultados!$A$1:$ZZ$1, 0))</f>
        <v/>
      </c>
      <c r="C399">
        <f>INDEX(resultados!$A$2:$ZZ$558, 393, MATCH($B$3, resultados!$A$1:$ZZ$1, 0))</f>
        <v/>
      </c>
    </row>
    <row r="400">
      <c r="A400">
        <f>INDEX(resultados!$A$2:$ZZ$558, 394, MATCH($B$1, resultados!$A$1:$ZZ$1, 0))</f>
        <v/>
      </c>
      <c r="B400">
        <f>INDEX(resultados!$A$2:$ZZ$558, 394, MATCH($B$2, resultados!$A$1:$ZZ$1, 0))</f>
        <v/>
      </c>
      <c r="C400">
        <f>INDEX(resultados!$A$2:$ZZ$558, 394, MATCH($B$3, resultados!$A$1:$ZZ$1, 0))</f>
        <v/>
      </c>
    </row>
    <row r="401">
      <c r="A401">
        <f>INDEX(resultados!$A$2:$ZZ$558, 395, MATCH($B$1, resultados!$A$1:$ZZ$1, 0))</f>
        <v/>
      </c>
      <c r="B401">
        <f>INDEX(resultados!$A$2:$ZZ$558, 395, MATCH($B$2, resultados!$A$1:$ZZ$1, 0))</f>
        <v/>
      </c>
      <c r="C401">
        <f>INDEX(resultados!$A$2:$ZZ$558, 395, MATCH($B$3, resultados!$A$1:$ZZ$1, 0))</f>
        <v/>
      </c>
    </row>
    <row r="402">
      <c r="A402">
        <f>INDEX(resultados!$A$2:$ZZ$558, 396, MATCH($B$1, resultados!$A$1:$ZZ$1, 0))</f>
        <v/>
      </c>
      <c r="B402">
        <f>INDEX(resultados!$A$2:$ZZ$558, 396, MATCH($B$2, resultados!$A$1:$ZZ$1, 0))</f>
        <v/>
      </c>
      <c r="C402">
        <f>INDEX(resultados!$A$2:$ZZ$558, 396, MATCH($B$3, resultados!$A$1:$ZZ$1, 0))</f>
        <v/>
      </c>
    </row>
    <row r="403">
      <c r="A403">
        <f>INDEX(resultados!$A$2:$ZZ$558, 397, MATCH($B$1, resultados!$A$1:$ZZ$1, 0))</f>
        <v/>
      </c>
      <c r="B403">
        <f>INDEX(resultados!$A$2:$ZZ$558, 397, MATCH($B$2, resultados!$A$1:$ZZ$1, 0))</f>
        <v/>
      </c>
      <c r="C403">
        <f>INDEX(resultados!$A$2:$ZZ$558, 397, MATCH($B$3, resultados!$A$1:$ZZ$1, 0))</f>
        <v/>
      </c>
    </row>
    <row r="404">
      <c r="A404">
        <f>INDEX(resultados!$A$2:$ZZ$558, 398, MATCH($B$1, resultados!$A$1:$ZZ$1, 0))</f>
        <v/>
      </c>
      <c r="B404">
        <f>INDEX(resultados!$A$2:$ZZ$558, 398, MATCH($B$2, resultados!$A$1:$ZZ$1, 0))</f>
        <v/>
      </c>
      <c r="C404">
        <f>INDEX(resultados!$A$2:$ZZ$558, 398, MATCH($B$3, resultados!$A$1:$ZZ$1, 0))</f>
        <v/>
      </c>
    </row>
    <row r="405">
      <c r="A405">
        <f>INDEX(resultados!$A$2:$ZZ$558, 399, MATCH($B$1, resultados!$A$1:$ZZ$1, 0))</f>
        <v/>
      </c>
      <c r="B405">
        <f>INDEX(resultados!$A$2:$ZZ$558, 399, MATCH($B$2, resultados!$A$1:$ZZ$1, 0))</f>
        <v/>
      </c>
      <c r="C405">
        <f>INDEX(resultados!$A$2:$ZZ$558, 399, MATCH($B$3, resultados!$A$1:$ZZ$1, 0))</f>
        <v/>
      </c>
    </row>
    <row r="406">
      <c r="A406">
        <f>INDEX(resultados!$A$2:$ZZ$558, 400, MATCH($B$1, resultados!$A$1:$ZZ$1, 0))</f>
        <v/>
      </c>
      <c r="B406">
        <f>INDEX(resultados!$A$2:$ZZ$558, 400, MATCH($B$2, resultados!$A$1:$ZZ$1, 0))</f>
        <v/>
      </c>
      <c r="C406">
        <f>INDEX(resultados!$A$2:$ZZ$558, 400, MATCH($B$3, resultados!$A$1:$ZZ$1, 0))</f>
        <v/>
      </c>
    </row>
    <row r="407">
      <c r="A407">
        <f>INDEX(resultados!$A$2:$ZZ$558, 401, MATCH($B$1, resultados!$A$1:$ZZ$1, 0))</f>
        <v/>
      </c>
      <c r="B407">
        <f>INDEX(resultados!$A$2:$ZZ$558, 401, MATCH($B$2, resultados!$A$1:$ZZ$1, 0))</f>
        <v/>
      </c>
      <c r="C407">
        <f>INDEX(resultados!$A$2:$ZZ$558, 401, MATCH($B$3, resultados!$A$1:$ZZ$1, 0))</f>
        <v/>
      </c>
    </row>
    <row r="408">
      <c r="A408">
        <f>INDEX(resultados!$A$2:$ZZ$558, 402, MATCH($B$1, resultados!$A$1:$ZZ$1, 0))</f>
        <v/>
      </c>
      <c r="B408">
        <f>INDEX(resultados!$A$2:$ZZ$558, 402, MATCH($B$2, resultados!$A$1:$ZZ$1, 0))</f>
        <v/>
      </c>
      <c r="C408">
        <f>INDEX(resultados!$A$2:$ZZ$558, 402, MATCH($B$3, resultados!$A$1:$ZZ$1, 0))</f>
        <v/>
      </c>
    </row>
    <row r="409">
      <c r="A409">
        <f>INDEX(resultados!$A$2:$ZZ$558, 403, MATCH($B$1, resultados!$A$1:$ZZ$1, 0))</f>
        <v/>
      </c>
      <c r="B409">
        <f>INDEX(resultados!$A$2:$ZZ$558, 403, MATCH($B$2, resultados!$A$1:$ZZ$1, 0))</f>
        <v/>
      </c>
      <c r="C409">
        <f>INDEX(resultados!$A$2:$ZZ$558, 403, MATCH($B$3, resultados!$A$1:$ZZ$1, 0))</f>
        <v/>
      </c>
    </row>
    <row r="410">
      <c r="A410">
        <f>INDEX(resultados!$A$2:$ZZ$558, 404, MATCH($B$1, resultados!$A$1:$ZZ$1, 0))</f>
        <v/>
      </c>
      <c r="B410">
        <f>INDEX(resultados!$A$2:$ZZ$558, 404, MATCH($B$2, resultados!$A$1:$ZZ$1, 0))</f>
        <v/>
      </c>
      <c r="C410">
        <f>INDEX(resultados!$A$2:$ZZ$558, 404, MATCH($B$3, resultados!$A$1:$ZZ$1, 0))</f>
        <v/>
      </c>
    </row>
    <row r="411">
      <c r="A411">
        <f>INDEX(resultados!$A$2:$ZZ$558, 405, MATCH($B$1, resultados!$A$1:$ZZ$1, 0))</f>
        <v/>
      </c>
      <c r="B411">
        <f>INDEX(resultados!$A$2:$ZZ$558, 405, MATCH($B$2, resultados!$A$1:$ZZ$1, 0))</f>
        <v/>
      </c>
      <c r="C411">
        <f>INDEX(resultados!$A$2:$ZZ$558, 405, MATCH($B$3, resultados!$A$1:$ZZ$1, 0))</f>
        <v/>
      </c>
    </row>
    <row r="412">
      <c r="A412">
        <f>INDEX(resultados!$A$2:$ZZ$558, 406, MATCH($B$1, resultados!$A$1:$ZZ$1, 0))</f>
        <v/>
      </c>
      <c r="B412">
        <f>INDEX(resultados!$A$2:$ZZ$558, 406, MATCH($B$2, resultados!$A$1:$ZZ$1, 0))</f>
        <v/>
      </c>
      <c r="C412">
        <f>INDEX(resultados!$A$2:$ZZ$558, 406, MATCH($B$3, resultados!$A$1:$ZZ$1, 0))</f>
        <v/>
      </c>
    </row>
    <row r="413">
      <c r="A413">
        <f>INDEX(resultados!$A$2:$ZZ$558, 407, MATCH($B$1, resultados!$A$1:$ZZ$1, 0))</f>
        <v/>
      </c>
      <c r="B413">
        <f>INDEX(resultados!$A$2:$ZZ$558, 407, MATCH($B$2, resultados!$A$1:$ZZ$1, 0))</f>
        <v/>
      </c>
      <c r="C413">
        <f>INDEX(resultados!$A$2:$ZZ$558, 407, MATCH($B$3, resultados!$A$1:$ZZ$1, 0))</f>
        <v/>
      </c>
    </row>
    <row r="414">
      <c r="A414">
        <f>INDEX(resultados!$A$2:$ZZ$558, 408, MATCH($B$1, resultados!$A$1:$ZZ$1, 0))</f>
        <v/>
      </c>
      <c r="B414">
        <f>INDEX(resultados!$A$2:$ZZ$558, 408, MATCH($B$2, resultados!$A$1:$ZZ$1, 0))</f>
        <v/>
      </c>
      <c r="C414">
        <f>INDEX(resultados!$A$2:$ZZ$558, 408, MATCH($B$3, resultados!$A$1:$ZZ$1, 0))</f>
        <v/>
      </c>
    </row>
    <row r="415">
      <c r="A415">
        <f>INDEX(resultados!$A$2:$ZZ$558, 409, MATCH($B$1, resultados!$A$1:$ZZ$1, 0))</f>
        <v/>
      </c>
      <c r="B415">
        <f>INDEX(resultados!$A$2:$ZZ$558, 409, MATCH($B$2, resultados!$A$1:$ZZ$1, 0))</f>
        <v/>
      </c>
      <c r="C415">
        <f>INDEX(resultados!$A$2:$ZZ$558, 409, MATCH($B$3, resultados!$A$1:$ZZ$1, 0))</f>
        <v/>
      </c>
    </row>
    <row r="416">
      <c r="A416">
        <f>INDEX(resultados!$A$2:$ZZ$558, 410, MATCH($B$1, resultados!$A$1:$ZZ$1, 0))</f>
        <v/>
      </c>
      <c r="B416">
        <f>INDEX(resultados!$A$2:$ZZ$558, 410, MATCH($B$2, resultados!$A$1:$ZZ$1, 0))</f>
        <v/>
      </c>
      <c r="C416">
        <f>INDEX(resultados!$A$2:$ZZ$558, 410, MATCH($B$3, resultados!$A$1:$ZZ$1, 0))</f>
        <v/>
      </c>
    </row>
    <row r="417">
      <c r="A417">
        <f>INDEX(resultados!$A$2:$ZZ$558, 411, MATCH($B$1, resultados!$A$1:$ZZ$1, 0))</f>
        <v/>
      </c>
      <c r="B417">
        <f>INDEX(resultados!$A$2:$ZZ$558, 411, MATCH($B$2, resultados!$A$1:$ZZ$1, 0))</f>
        <v/>
      </c>
      <c r="C417">
        <f>INDEX(resultados!$A$2:$ZZ$558, 411, MATCH($B$3, resultados!$A$1:$ZZ$1, 0))</f>
        <v/>
      </c>
    </row>
    <row r="418">
      <c r="A418">
        <f>INDEX(resultados!$A$2:$ZZ$558, 412, MATCH($B$1, resultados!$A$1:$ZZ$1, 0))</f>
        <v/>
      </c>
      <c r="B418">
        <f>INDEX(resultados!$A$2:$ZZ$558, 412, MATCH($B$2, resultados!$A$1:$ZZ$1, 0))</f>
        <v/>
      </c>
      <c r="C418">
        <f>INDEX(resultados!$A$2:$ZZ$558, 412, MATCH($B$3, resultados!$A$1:$ZZ$1, 0))</f>
        <v/>
      </c>
    </row>
    <row r="419">
      <c r="A419">
        <f>INDEX(resultados!$A$2:$ZZ$558, 413, MATCH($B$1, resultados!$A$1:$ZZ$1, 0))</f>
        <v/>
      </c>
      <c r="B419">
        <f>INDEX(resultados!$A$2:$ZZ$558, 413, MATCH($B$2, resultados!$A$1:$ZZ$1, 0))</f>
        <v/>
      </c>
      <c r="C419">
        <f>INDEX(resultados!$A$2:$ZZ$558, 413, MATCH($B$3, resultados!$A$1:$ZZ$1, 0))</f>
        <v/>
      </c>
    </row>
    <row r="420">
      <c r="A420">
        <f>INDEX(resultados!$A$2:$ZZ$558, 414, MATCH($B$1, resultados!$A$1:$ZZ$1, 0))</f>
        <v/>
      </c>
      <c r="B420">
        <f>INDEX(resultados!$A$2:$ZZ$558, 414, MATCH($B$2, resultados!$A$1:$ZZ$1, 0))</f>
        <v/>
      </c>
      <c r="C420">
        <f>INDEX(resultados!$A$2:$ZZ$558, 414, MATCH($B$3, resultados!$A$1:$ZZ$1, 0))</f>
        <v/>
      </c>
    </row>
    <row r="421">
      <c r="A421">
        <f>INDEX(resultados!$A$2:$ZZ$558, 415, MATCH($B$1, resultados!$A$1:$ZZ$1, 0))</f>
        <v/>
      </c>
      <c r="B421">
        <f>INDEX(resultados!$A$2:$ZZ$558, 415, MATCH($B$2, resultados!$A$1:$ZZ$1, 0))</f>
        <v/>
      </c>
      <c r="C421">
        <f>INDEX(resultados!$A$2:$ZZ$558, 415, MATCH($B$3, resultados!$A$1:$ZZ$1, 0))</f>
        <v/>
      </c>
    </row>
    <row r="422">
      <c r="A422">
        <f>INDEX(resultados!$A$2:$ZZ$558, 416, MATCH($B$1, resultados!$A$1:$ZZ$1, 0))</f>
        <v/>
      </c>
      <c r="B422">
        <f>INDEX(resultados!$A$2:$ZZ$558, 416, MATCH($B$2, resultados!$A$1:$ZZ$1, 0))</f>
        <v/>
      </c>
      <c r="C422">
        <f>INDEX(resultados!$A$2:$ZZ$558, 416, MATCH($B$3, resultados!$A$1:$ZZ$1, 0))</f>
        <v/>
      </c>
    </row>
    <row r="423">
      <c r="A423">
        <f>INDEX(resultados!$A$2:$ZZ$558, 417, MATCH($B$1, resultados!$A$1:$ZZ$1, 0))</f>
        <v/>
      </c>
      <c r="B423">
        <f>INDEX(resultados!$A$2:$ZZ$558, 417, MATCH($B$2, resultados!$A$1:$ZZ$1, 0))</f>
        <v/>
      </c>
      <c r="C423">
        <f>INDEX(resultados!$A$2:$ZZ$558, 417, MATCH($B$3, resultados!$A$1:$ZZ$1, 0))</f>
        <v/>
      </c>
    </row>
    <row r="424">
      <c r="A424">
        <f>INDEX(resultados!$A$2:$ZZ$558, 418, MATCH($B$1, resultados!$A$1:$ZZ$1, 0))</f>
        <v/>
      </c>
      <c r="B424">
        <f>INDEX(resultados!$A$2:$ZZ$558, 418, MATCH($B$2, resultados!$A$1:$ZZ$1, 0))</f>
        <v/>
      </c>
      <c r="C424">
        <f>INDEX(resultados!$A$2:$ZZ$558, 418, MATCH($B$3, resultados!$A$1:$ZZ$1, 0))</f>
        <v/>
      </c>
    </row>
    <row r="425">
      <c r="A425">
        <f>INDEX(resultados!$A$2:$ZZ$558, 419, MATCH($B$1, resultados!$A$1:$ZZ$1, 0))</f>
        <v/>
      </c>
      <c r="B425">
        <f>INDEX(resultados!$A$2:$ZZ$558, 419, MATCH($B$2, resultados!$A$1:$ZZ$1, 0))</f>
        <v/>
      </c>
      <c r="C425">
        <f>INDEX(resultados!$A$2:$ZZ$558, 419, MATCH($B$3, resultados!$A$1:$ZZ$1, 0))</f>
        <v/>
      </c>
    </row>
    <row r="426">
      <c r="A426">
        <f>INDEX(resultados!$A$2:$ZZ$558, 420, MATCH($B$1, resultados!$A$1:$ZZ$1, 0))</f>
        <v/>
      </c>
      <c r="B426">
        <f>INDEX(resultados!$A$2:$ZZ$558, 420, MATCH($B$2, resultados!$A$1:$ZZ$1, 0))</f>
        <v/>
      </c>
      <c r="C426">
        <f>INDEX(resultados!$A$2:$ZZ$558, 420, MATCH($B$3, resultados!$A$1:$ZZ$1, 0))</f>
        <v/>
      </c>
    </row>
    <row r="427">
      <c r="A427">
        <f>INDEX(resultados!$A$2:$ZZ$558, 421, MATCH($B$1, resultados!$A$1:$ZZ$1, 0))</f>
        <v/>
      </c>
      <c r="B427">
        <f>INDEX(resultados!$A$2:$ZZ$558, 421, MATCH($B$2, resultados!$A$1:$ZZ$1, 0))</f>
        <v/>
      </c>
      <c r="C427">
        <f>INDEX(resultados!$A$2:$ZZ$558, 421, MATCH($B$3, resultados!$A$1:$ZZ$1, 0))</f>
        <v/>
      </c>
    </row>
    <row r="428">
      <c r="A428">
        <f>INDEX(resultados!$A$2:$ZZ$558, 422, MATCH($B$1, resultados!$A$1:$ZZ$1, 0))</f>
        <v/>
      </c>
      <c r="B428">
        <f>INDEX(resultados!$A$2:$ZZ$558, 422, MATCH($B$2, resultados!$A$1:$ZZ$1, 0))</f>
        <v/>
      </c>
      <c r="C428">
        <f>INDEX(resultados!$A$2:$ZZ$558, 422, MATCH($B$3, resultados!$A$1:$ZZ$1, 0))</f>
        <v/>
      </c>
    </row>
    <row r="429">
      <c r="A429">
        <f>INDEX(resultados!$A$2:$ZZ$558, 423, MATCH($B$1, resultados!$A$1:$ZZ$1, 0))</f>
        <v/>
      </c>
      <c r="B429">
        <f>INDEX(resultados!$A$2:$ZZ$558, 423, MATCH($B$2, resultados!$A$1:$ZZ$1, 0))</f>
        <v/>
      </c>
      <c r="C429">
        <f>INDEX(resultados!$A$2:$ZZ$558, 423, MATCH($B$3, resultados!$A$1:$ZZ$1, 0))</f>
        <v/>
      </c>
    </row>
    <row r="430">
      <c r="A430">
        <f>INDEX(resultados!$A$2:$ZZ$558, 424, MATCH($B$1, resultados!$A$1:$ZZ$1, 0))</f>
        <v/>
      </c>
      <c r="B430">
        <f>INDEX(resultados!$A$2:$ZZ$558, 424, MATCH($B$2, resultados!$A$1:$ZZ$1, 0))</f>
        <v/>
      </c>
      <c r="C430">
        <f>INDEX(resultados!$A$2:$ZZ$558, 424, MATCH($B$3, resultados!$A$1:$ZZ$1, 0))</f>
        <v/>
      </c>
    </row>
    <row r="431">
      <c r="A431">
        <f>INDEX(resultados!$A$2:$ZZ$558, 425, MATCH($B$1, resultados!$A$1:$ZZ$1, 0))</f>
        <v/>
      </c>
      <c r="B431">
        <f>INDEX(resultados!$A$2:$ZZ$558, 425, MATCH($B$2, resultados!$A$1:$ZZ$1, 0))</f>
        <v/>
      </c>
      <c r="C431">
        <f>INDEX(resultados!$A$2:$ZZ$558, 425, MATCH($B$3, resultados!$A$1:$ZZ$1, 0))</f>
        <v/>
      </c>
    </row>
    <row r="432">
      <c r="A432">
        <f>INDEX(resultados!$A$2:$ZZ$558, 426, MATCH($B$1, resultados!$A$1:$ZZ$1, 0))</f>
        <v/>
      </c>
      <c r="B432">
        <f>INDEX(resultados!$A$2:$ZZ$558, 426, MATCH($B$2, resultados!$A$1:$ZZ$1, 0))</f>
        <v/>
      </c>
      <c r="C432">
        <f>INDEX(resultados!$A$2:$ZZ$558, 426, MATCH($B$3, resultados!$A$1:$ZZ$1, 0))</f>
        <v/>
      </c>
    </row>
    <row r="433">
      <c r="A433">
        <f>INDEX(resultados!$A$2:$ZZ$558, 427, MATCH($B$1, resultados!$A$1:$ZZ$1, 0))</f>
        <v/>
      </c>
      <c r="B433">
        <f>INDEX(resultados!$A$2:$ZZ$558, 427, MATCH($B$2, resultados!$A$1:$ZZ$1, 0))</f>
        <v/>
      </c>
      <c r="C433">
        <f>INDEX(resultados!$A$2:$ZZ$558, 427, MATCH($B$3, resultados!$A$1:$ZZ$1, 0))</f>
        <v/>
      </c>
    </row>
    <row r="434">
      <c r="A434">
        <f>INDEX(resultados!$A$2:$ZZ$558, 428, MATCH($B$1, resultados!$A$1:$ZZ$1, 0))</f>
        <v/>
      </c>
      <c r="B434">
        <f>INDEX(resultados!$A$2:$ZZ$558, 428, MATCH($B$2, resultados!$A$1:$ZZ$1, 0))</f>
        <v/>
      </c>
      <c r="C434">
        <f>INDEX(resultados!$A$2:$ZZ$558, 428, MATCH($B$3, resultados!$A$1:$ZZ$1, 0))</f>
        <v/>
      </c>
    </row>
    <row r="435">
      <c r="A435">
        <f>INDEX(resultados!$A$2:$ZZ$558, 429, MATCH($B$1, resultados!$A$1:$ZZ$1, 0))</f>
        <v/>
      </c>
      <c r="B435">
        <f>INDEX(resultados!$A$2:$ZZ$558, 429, MATCH($B$2, resultados!$A$1:$ZZ$1, 0))</f>
        <v/>
      </c>
      <c r="C435">
        <f>INDEX(resultados!$A$2:$ZZ$558, 429, MATCH($B$3, resultados!$A$1:$ZZ$1, 0))</f>
        <v/>
      </c>
    </row>
    <row r="436">
      <c r="A436">
        <f>INDEX(resultados!$A$2:$ZZ$558, 430, MATCH($B$1, resultados!$A$1:$ZZ$1, 0))</f>
        <v/>
      </c>
      <c r="B436">
        <f>INDEX(resultados!$A$2:$ZZ$558, 430, MATCH($B$2, resultados!$A$1:$ZZ$1, 0))</f>
        <v/>
      </c>
      <c r="C436">
        <f>INDEX(resultados!$A$2:$ZZ$558, 430, MATCH($B$3, resultados!$A$1:$ZZ$1, 0))</f>
        <v/>
      </c>
    </row>
    <row r="437">
      <c r="A437">
        <f>INDEX(resultados!$A$2:$ZZ$558, 431, MATCH($B$1, resultados!$A$1:$ZZ$1, 0))</f>
        <v/>
      </c>
      <c r="B437">
        <f>INDEX(resultados!$A$2:$ZZ$558, 431, MATCH($B$2, resultados!$A$1:$ZZ$1, 0))</f>
        <v/>
      </c>
      <c r="C437">
        <f>INDEX(resultados!$A$2:$ZZ$558, 431, MATCH($B$3, resultados!$A$1:$ZZ$1, 0))</f>
        <v/>
      </c>
    </row>
    <row r="438">
      <c r="A438">
        <f>INDEX(resultados!$A$2:$ZZ$558, 432, MATCH($B$1, resultados!$A$1:$ZZ$1, 0))</f>
        <v/>
      </c>
      <c r="B438">
        <f>INDEX(resultados!$A$2:$ZZ$558, 432, MATCH($B$2, resultados!$A$1:$ZZ$1, 0))</f>
        <v/>
      </c>
      <c r="C438">
        <f>INDEX(resultados!$A$2:$ZZ$558, 432, MATCH($B$3, resultados!$A$1:$ZZ$1, 0))</f>
        <v/>
      </c>
    </row>
    <row r="439">
      <c r="A439">
        <f>INDEX(resultados!$A$2:$ZZ$558, 433, MATCH($B$1, resultados!$A$1:$ZZ$1, 0))</f>
        <v/>
      </c>
      <c r="B439">
        <f>INDEX(resultados!$A$2:$ZZ$558, 433, MATCH($B$2, resultados!$A$1:$ZZ$1, 0))</f>
        <v/>
      </c>
      <c r="C439">
        <f>INDEX(resultados!$A$2:$ZZ$558, 433, MATCH($B$3, resultados!$A$1:$ZZ$1, 0))</f>
        <v/>
      </c>
    </row>
    <row r="440">
      <c r="A440">
        <f>INDEX(resultados!$A$2:$ZZ$558, 434, MATCH($B$1, resultados!$A$1:$ZZ$1, 0))</f>
        <v/>
      </c>
      <c r="B440">
        <f>INDEX(resultados!$A$2:$ZZ$558, 434, MATCH($B$2, resultados!$A$1:$ZZ$1, 0))</f>
        <v/>
      </c>
      <c r="C440">
        <f>INDEX(resultados!$A$2:$ZZ$558, 434, MATCH($B$3, resultados!$A$1:$ZZ$1, 0))</f>
        <v/>
      </c>
    </row>
    <row r="441">
      <c r="A441">
        <f>INDEX(resultados!$A$2:$ZZ$558, 435, MATCH($B$1, resultados!$A$1:$ZZ$1, 0))</f>
        <v/>
      </c>
      <c r="B441">
        <f>INDEX(resultados!$A$2:$ZZ$558, 435, MATCH($B$2, resultados!$A$1:$ZZ$1, 0))</f>
        <v/>
      </c>
      <c r="C441">
        <f>INDEX(resultados!$A$2:$ZZ$558, 435, MATCH($B$3, resultados!$A$1:$ZZ$1, 0))</f>
        <v/>
      </c>
    </row>
    <row r="442">
      <c r="A442">
        <f>INDEX(resultados!$A$2:$ZZ$558, 436, MATCH($B$1, resultados!$A$1:$ZZ$1, 0))</f>
        <v/>
      </c>
      <c r="B442">
        <f>INDEX(resultados!$A$2:$ZZ$558, 436, MATCH($B$2, resultados!$A$1:$ZZ$1, 0))</f>
        <v/>
      </c>
      <c r="C442">
        <f>INDEX(resultados!$A$2:$ZZ$558, 436, MATCH($B$3, resultados!$A$1:$ZZ$1, 0))</f>
        <v/>
      </c>
    </row>
    <row r="443">
      <c r="A443">
        <f>INDEX(resultados!$A$2:$ZZ$558, 437, MATCH($B$1, resultados!$A$1:$ZZ$1, 0))</f>
        <v/>
      </c>
      <c r="B443">
        <f>INDEX(resultados!$A$2:$ZZ$558, 437, MATCH($B$2, resultados!$A$1:$ZZ$1, 0))</f>
        <v/>
      </c>
      <c r="C443">
        <f>INDEX(resultados!$A$2:$ZZ$558, 437, MATCH($B$3, resultados!$A$1:$ZZ$1, 0))</f>
        <v/>
      </c>
    </row>
    <row r="444">
      <c r="A444">
        <f>INDEX(resultados!$A$2:$ZZ$558, 438, MATCH($B$1, resultados!$A$1:$ZZ$1, 0))</f>
        <v/>
      </c>
      <c r="B444">
        <f>INDEX(resultados!$A$2:$ZZ$558, 438, MATCH($B$2, resultados!$A$1:$ZZ$1, 0))</f>
        <v/>
      </c>
      <c r="C444">
        <f>INDEX(resultados!$A$2:$ZZ$558, 438, MATCH($B$3, resultados!$A$1:$ZZ$1, 0))</f>
        <v/>
      </c>
    </row>
    <row r="445">
      <c r="A445">
        <f>INDEX(resultados!$A$2:$ZZ$558, 439, MATCH($B$1, resultados!$A$1:$ZZ$1, 0))</f>
        <v/>
      </c>
      <c r="B445">
        <f>INDEX(resultados!$A$2:$ZZ$558, 439, MATCH($B$2, resultados!$A$1:$ZZ$1, 0))</f>
        <v/>
      </c>
      <c r="C445">
        <f>INDEX(resultados!$A$2:$ZZ$558, 439, MATCH($B$3, resultados!$A$1:$ZZ$1, 0))</f>
        <v/>
      </c>
    </row>
    <row r="446">
      <c r="A446">
        <f>INDEX(resultados!$A$2:$ZZ$558, 440, MATCH($B$1, resultados!$A$1:$ZZ$1, 0))</f>
        <v/>
      </c>
      <c r="B446">
        <f>INDEX(resultados!$A$2:$ZZ$558, 440, MATCH($B$2, resultados!$A$1:$ZZ$1, 0))</f>
        <v/>
      </c>
      <c r="C446">
        <f>INDEX(resultados!$A$2:$ZZ$558, 440, MATCH($B$3, resultados!$A$1:$ZZ$1, 0))</f>
        <v/>
      </c>
    </row>
    <row r="447">
      <c r="A447">
        <f>INDEX(resultados!$A$2:$ZZ$558, 441, MATCH($B$1, resultados!$A$1:$ZZ$1, 0))</f>
        <v/>
      </c>
      <c r="B447">
        <f>INDEX(resultados!$A$2:$ZZ$558, 441, MATCH($B$2, resultados!$A$1:$ZZ$1, 0))</f>
        <v/>
      </c>
      <c r="C447">
        <f>INDEX(resultados!$A$2:$ZZ$558, 441, MATCH($B$3, resultados!$A$1:$ZZ$1, 0))</f>
        <v/>
      </c>
    </row>
    <row r="448">
      <c r="A448">
        <f>INDEX(resultados!$A$2:$ZZ$558, 442, MATCH($B$1, resultados!$A$1:$ZZ$1, 0))</f>
        <v/>
      </c>
      <c r="B448">
        <f>INDEX(resultados!$A$2:$ZZ$558, 442, MATCH($B$2, resultados!$A$1:$ZZ$1, 0))</f>
        <v/>
      </c>
      <c r="C448">
        <f>INDEX(resultados!$A$2:$ZZ$558, 442, MATCH($B$3, resultados!$A$1:$ZZ$1, 0))</f>
        <v/>
      </c>
    </row>
    <row r="449">
      <c r="A449">
        <f>INDEX(resultados!$A$2:$ZZ$558, 443, MATCH($B$1, resultados!$A$1:$ZZ$1, 0))</f>
        <v/>
      </c>
      <c r="B449">
        <f>INDEX(resultados!$A$2:$ZZ$558, 443, MATCH($B$2, resultados!$A$1:$ZZ$1, 0))</f>
        <v/>
      </c>
      <c r="C449">
        <f>INDEX(resultados!$A$2:$ZZ$558, 443, MATCH($B$3, resultados!$A$1:$ZZ$1, 0))</f>
        <v/>
      </c>
    </row>
    <row r="450">
      <c r="A450">
        <f>INDEX(resultados!$A$2:$ZZ$558, 444, MATCH($B$1, resultados!$A$1:$ZZ$1, 0))</f>
        <v/>
      </c>
      <c r="B450">
        <f>INDEX(resultados!$A$2:$ZZ$558, 444, MATCH($B$2, resultados!$A$1:$ZZ$1, 0))</f>
        <v/>
      </c>
      <c r="C450">
        <f>INDEX(resultados!$A$2:$ZZ$558, 444, MATCH($B$3, resultados!$A$1:$ZZ$1, 0))</f>
        <v/>
      </c>
    </row>
    <row r="451">
      <c r="A451">
        <f>INDEX(resultados!$A$2:$ZZ$558, 445, MATCH($B$1, resultados!$A$1:$ZZ$1, 0))</f>
        <v/>
      </c>
      <c r="B451">
        <f>INDEX(resultados!$A$2:$ZZ$558, 445, MATCH($B$2, resultados!$A$1:$ZZ$1, 0))</f>
        <v/>
      </c>
      <c r="C451">
        <f>INDEX(resultados!$A$2:$ZZ$558, 445, MATCH($B$3, resultados!$A$1:$ZZ$1, 0))</f>
        <v/>
      </c>
    </row>
    <row r="452">
      <c r="A452">
        <f>INDEX(resultados!$A$2:$ZZ$558, 446, MATCH($B$1, resultados!$A$1:$ZZ$1, 0))</f>
        <v/>
      </c>
      <c r="B452">
        <f>INDEX(resultados!$A$2:$ZZ$558, 446, MATCH($B$2, resultados!$A$1:$ZZ$1, 0))</f>
        <v/>
      </c>
      <c r="C452">
        <f>INDEX(resultados!$A$2:$ZZ$558, 446, MATCH($B$3, resultados!$A$1:$ZZ$1, 0))</f>
        <v/>
      </c>
    </row>
    <row r="453">
      <c r="A453">
        <f>INDEX(resultados!$A$2:$ZZ$558, 447, MATCH($B$1, resultados!$A$1:$ZZ$1, 0))</f>
        <v/>
      </c>
      <c r="B453">
        <f>INDEX(resultados!$A$2:$ZZ$558, 447, MATCH($B$2, resultados!$A$1:$ZZ$1, 0))</f>
        <v/>
      </c>
      <c r="C453">
        <f>INDEX(resultados!$A$2:$ZZ$558, 447, MATCH($B$3, resultados!$A$1:$ZZ$1, 0))</f>
        <v/>
      </c>
    </row>
    <row r="454">
      <c r="A454">
        <f>INDEX(resultados!$A$2:$ZZ$558, 448, MATCH($B$1, resultados!$A$1:$ZZ$1, 0))</f>
        <v/>
      </c>
      <c r="B454">
        <f>INDEX(resultados!$A$2:$ZZ$558, 448, MATCH($B$2, resultados!$A$1:$ZZ$1, 0))</f>
        <v/>
      </c>
      <c r="C454">
        <f>INDEX(resultados!$A$2:$ZZ$558, 448, MATCH($B$3, resultados!$A$1:$ZZ$1, 0))</f>
        <v/>
      </c>
    </row>
    <row r="455">
      <c r="A455">
        <f>INDEX(resultados!$A$2:$ZZ$558, 449, MATCH($B$1, resultados!$A$1:$ZZ$1, 0))</f>
        <v/>
      </c>
      <c r="B455">
        <f>INDEX(resultados!$A$2:$ZZ$558, 449, MATCH($B$2, resultados!$A$1:$ZZ$1, 0))</f>
        <v/>
      </c>
      <c r="C455">
        <f>INDEX(resultados!$A$2:$ZZ$558, 449, MATCH($B$3, resultados!$A$1:$ZZ$1, 0))</f>
        <v/>
      </c>
    </row>
    <row r="456">
      <c r="A456">
        <f>INDEX(resultados!$A$2:$ZZ$558, 450, MATCH($B$1, resultados!$A$1:$ZZ$1, 0))</f>
        <v/>
      </c>
      <c r="B456">
        <f>INDEX(resultados!$A$2:$ZZ$558, 450, MATCH($B$2, resultados!$A$1:$ZZ$1, 0))</f>
        <v/>
      </c>
      <c r="C456">
        <f>INDEX(resultados!$A$2:$ZZ$558, 450, MATCH($B$3, resultados!$A$1:$ZZ$1, 0))</f>
        <v/>
      </c>
    </row>
    <row r="457">
      <c r="A457">
        <f>INDEX(resultados!$A$2:$ZZ$558, 451, MATCH($B$1, resultados!$A$1:$ZZ$1, 0))</f>
        <v/>
      </c>
      <c r="B457">
        <f>INDEX(resultados!$A$2:$ZZ$558, 451, MATCH($B$2, resultados!$A$1:$ZZ$1, 0))</f>
        <v/>
      </c>
      <c r="C457">
        <f>INDEX(resultados!$A$2:$ZZ$558, 451, MATCH($B$3, resultados!$A$1:$ZZ$1, 0))</f>
        <v/>
      </c>
    </row>
    <row r="458">
      <c r="A458">
        <f>INDEX(resultados!$A$2:$ZZ$558, 452, MATCH($B$1, resultados!$A$1:$ZZ$1, 0))</f>
        <v/>
      </c>
      <c r="B458">
        <f>INDEX(resultados!$A$2:$ZZ$558, 452, MATCH($B$2, resultados!$A$1:$ZZ$1, 0))</f>
        <v/>
      </c>
      <c r="C458">
        <f>INDEX(resultados!$A$2:$ZZ$558, 452, MATCH($B$3, resultados!$A$1:$ZZ$1, 0))</f>
        <v/>
      </c>
    </row>
    <row r="459">
      <c r="A459">
        <f>INDEX(resultados!$A$2:$ZZ$558, 453, MATCH($B$1, resultados!$A$1:$ZZ$1, 0))</f>
        <v/>
      </c>
      <c r="B459">
        <f>INDEX(resultados!$A$2:$ZZ$558, 453, MATCH($B$2, resultados!$A$1:$ZZ$1, 0))</f>
        <v/>
      </c>
      <c r="C459">
        <f>INDEX(resultados!$A$2:$ZZ$558, 453, MATCH($B$3, resultados!$A$1:$ZZ$1, 0))</f>
        <v/>
      </c>
    </row>
    <row r="460">
      <c r="A460">
        <f>INDEX(resultados!$A$2:$ZZ$558, 454, MATCH($B$1, resultados!$A$1:$ZZ$1, 0))</f>
        <v/>
      </c>
      <c r="B460">
        <f>INDEX(resultados!$A$2:$ZZ$558, 454, MATCH($B$2, resultados!$A$1:$ZZ$1, 0))</f>
        <v/>
      </c>
      <c r="C460">
        <f>INDEX(resultados!$A$2:$ZZ$558, 454, MATCH($B$3, resultados!$A$1:$ZZ$1, 0))</f>
        <v/>
      </c>
    </row>
    <row r="461">
      <c r="A461">
        <f>INDEX(resultados!$A$2:$ZZ$558, 455, MATCH($B$1, resultados!$A$1:$ZZ$1, 0))</f>
        <v/>
      </c>
      <c r="B461">
        <f>INDEX(resultados!$A$2:$ZZ$558, 455, MATCH($B$2, resultados!$A$1:$ZZ$1, 0))</f>
        <v/>
      </c>
      <c r="C461">
        <f>INDEX(resultados!$A$2:$ZZ$558, 455, MATCH($B$3, resultados!$A$1:$ZZ$1, 0))</f>
        <v/>
      </c>
    </row>
    <row r="462">
      <c r="A462">
        <f>INDEX(resultados!$A$2:$ZZ$558, 456, MATCH($B$1, resultados!$A$1:$ZZ$1, 0))</f>
        <v/>
      </c>
      <c r="B462">
        <f>INDEX(resultados!$A$2:$ZZ$558, 456, MATCH($B$2, resultados!$A$1:$ZZ$1, 0))</f>
        <v/>
      </c>
      <c r="C462">
        <f>INDEX(resultados!$A$2:$ZZ$558, 456, MATCH($B$3, resultados!$A$1:$ZZ$1, 0))</f>
        <v/>
      </c>
    </row>
    <row r="463">
      <c r="A463">
        <f>INDEX(resultados!$A$2:$ZZ$558, 457, MATCH($B$1, resultados!$A$1:$ZZ$1, 0))</f>
        <v/>
      </c>
      <c r="B463">
        <f>INDEX(resultados!$A$2:$ZZ$558, 457, MATCH($B$2, resultados!$A$1:$ZZ$1, 0))</f>
        <v/>
      </c>
      <c r="C463">
        <f>INDEX(resultados!$A$2:$ZZ$558, 457, MATCH($B$3, resultados!$A$1:$ZZ$1, 0))</f>
        <v/>
      </c>
    </row>
    <row r="464">
      <c r="A464">
        <f>INDEX(resultados!$A$2:$ZZ$558, 458, MATCH($B$1, resultados!$A$1:$ZZ$1, 0))</f>
        <v/>
      </c>
      <c r="B464">
        <f>INDEX(resultados!$A$2:$ZZ$558, 458, MATCH($B$2, resultados!$A$1:$ZZ$1, 0))</f>
        <v/>
      </c>
      <c r="C464">
        <f>INDEX(resultados!$A$2:$ZZ$558, 458, MATCH($B$3, resultados!$A$1:$ZZ$1, 0))</f>
        <v/>
      </c>
    </row>
    <row r="465">
      <c r="A465">
        <f>INDEX(resultados!$A$2:$ZZ$558, 459, MATCH($B$1, resultados!$A$1:$ZZ$1, 0))</f>
        <v/>
      </c>
      <c r="B465">
        <f>INDEX(resultados!$A$2:$ZZ$558, 459, MATCH($B$2, resultados!$A$1:$ZZ$1, 0))</f>
        <v/>
      </c>
      <c r="C465">
        <f>INDEX(resultados!$A$2:$ZZ$558, 459, MATCH($B$3, resultados!$A$1:$ZZ$1, 0))</f>
        <v/>
      </c>
    </row>
    <row r="466">
      <c r="A466">
        <f>INDEX(resultados!$A$2:$ZZ$558, 460, MATCH($B$1, resultados!$A$1:$ZZ$1, 0))</f>
        <v/>
      </c>
      <c r="B466">
        <f>INDEX(resultados!$A$2:$ZZ$558, 460, MATCH($B$2, resultados!$A$1:$ZZ$1, 0))</f>
        <v/>
      </c>
      <c r="C466">
        <f>INDEX(resultados!$A$2:$ZZ$558, 460, MATCH($B$3, resultados!$A$1:$ZZ$1, 0))</f>
        <v/>
      </c>
    </row>
    <row r="467">
      <c r="A467">
        <f>INDEX(resultados!$A$2:$ZZ$558, 461, MATCH($B$1, resultados!$A$1:$ZZ$1, 0))</f>
        <v/>
      </c>
      <c r="B467">
        <f>INDEX(resultados!$A$2:$ZZ$558, 461, MATCH($B$2, resultados!$A$1:$ZZ$1, 0))</f>
        <v/>
      </c>
      <c r="C467">
        <f>INDEX(resultados!$A$2:$ZZ$558, 461, MATCH($B$3, resultados!$A$1:$ZZ$1, 0))</f>
        <v/>
      </c>
    </row>
    <row r="468">
      <c r="A468">
        <f>INDEX(resultados!$A$2:$ZZ$558, 462, MATCH($B$1, resultados!$A$1:$ZZ$1, 0))</f>
        <v/>
      </c>
      <c r="B468">
        <f>INDEX(resultados!$A$2:$ZZ$558, 462, MATCH($B$2, resultados!$A$1:$ZZ$1, 0))</f>
        <v/>
      </c>
      <c r="C468">
        <f>INDEX(resultados!$A$2:$ZZ$558, 462, MATCH($B$3, resultados!$A$1:$ZZ$1, 0))</f>
        <v/>
      </c>
    </row>
    <row r="469">
      <c r="A469">
        <f>INDEX(resultados!$A$2:$ZZ$558, 463, MATCH($B$1, resultados!$A$1:$ZZ$1, 0))</f>
        <v/>
      </c>
      <c r="B469">
        <f>INDEX(resultados!$A$2:$ZZ$558, 463, MATCH($B$2, resultados!$A$1:$ZZ$1, 0))</f>
        <v/>
      </c>
      <c r="C469">
        <f>INDEX(resultados!$A$2:$ZZ$558, 463, MATCH($B$3, resultados!$A$1:$ZZ$1, 0))</f>
        <v/>
      </c>
    </row>
    <row r="470">
      <c r="A470">
        <f>INDEX(resultados!$A$2:$ZZ$558, 464, MATCH($B$1, resultados!$A$1:$ZZ$1, 0))</f>
        <v/>
      </c>
      <c r="B470">
        <f>INDEX(resultados!$A$2:$ZZ$558, 464, MATCH($B$2, resultados!$A$1:$ZZ$1, 0))</f>
        <v/>
      </c>
      <c r="C470">
        <f>INDEX(resultados!$A$2:$ZZ$558, 464, MATCH($B$3, resultados!$A$1:$ZZ$1, 0))</f>
        <v/>
      </c>
    </row>
    <row r="471">
      <c r="A471">
        <f>INDEX(resultados!$A$2:$ZZ$558, 465, MATCH($B$1, resultados!$A$1:$ZZ$1, 0))</f>
        <v/>
      </c>
      <c r="B471">
        <f>INDEX(resultados!$A$2:$ZZ$558, 465, MATCH($B$2, resultados!$A$1:$ZZ$1, 0))</f>
        <v/>
      </c>
      <c r="C471">
        <f>INDEX(resultados!$A$2:$ZZ$558, 465, MATCH($B$3, resultados!$A$1:$ZZ$1, 0))</f>
        <v/>
      </c>
    </row>
    <row r="472">
      <c r="A472">
        <f>INDEX(resultados!$A$2:$ZZ$558, 466, MATCH($B$1, resultados!$A$1:$ZZ$1, 0))</f>
        <v/>
      </c>
      <c r="B472">
        <f>INDEX(resultados!$A$2:$ZZ$558, 466, MATCH($B$2, resultados!$A$1:$ZZ$1, 0))</f>
        <v/>
      </c>
      <c r="C472">
        <f>INDEX(resultados!$A$2:$ZZ$558, 466, MATCH($B$3, resultados!$A$1:$ZZ$1, 0))</f>
        <v/>
      </c>
    </row>
    <row r="473">
      <c r="A473">
        <f>INDEX(resultados!$A$2:$ZZ$558, 467, MATCH($B$1, resultados!$A$1:$ZZ$1, 0))</f>
        <v/>
      </c>
      <c r="B473">
        <f>INDEX(resultados!$A$2:$ZZ$558, 467, MATCH($B$2, resultados!$A$1:$ZZ$1, 0))</f>
        <v/>
      </c>
      <c r="C473">
        <f>INDEX(resultados!$A$2:$ZZ$558, 467, MATCH($B$3, resultados!$A$1:$ZZ$1, 0))</f>
        <v/>
      </c>
    </row>
    <row r="474">
      <c r="A474">
        <f>INDEX(resultados!$A$2:$ZZ$558, 468, MATCH($B$1, resultados!$A$1:$ZZ$1, 0))</f>
        <v/>
      </c>
      <c r="B474">
        <f>INDEX(resultados!$A$2:$ZZ$558, 468, MATCH($B$2, resultados!$A$1:$ZZ$1, 0))</f>
        <v/>
      </c>
      <c r="C474">
        <f>INDEX(resultados!$A$2:$ZZ$558, 468, MATCH($B$3, resultados!$A$1:$ZZ$1, 0))</f>
        <v/>
      </c>
    </row>
    <row r="475">
      <c r="A475">
        <f>INDEX(resultados!$A$2:$ZZ$558, 469, MATCH($B$1, resultados!$A$1:$ZZ$1, 0))</f>
        <v/>
      </c>
      <c r="B475">
        <f>INDEX(resultados!$A$2:$ZZ$558, 469, MATCH($B$2, resultados!$A$1:$ZZ$1, 0))</f>
        <v/>
      </c>
      <c r="C475">
        <f>INDEX(resultados!$A$2:$ZZ$558, 469, MATCH($B$3, resultados!$A$1:$ZZ$1, 0))</f>
        <v/>
      </c>
    </row>
    <row r="476">
      <c r="A476">
        <f>INDEX(resultados!$A$2:$ZZ$558, 470, MATCH($B$1, resultados!$A$1:$ZZ$1, 0))</f>
        <v/>
      </c>
      <c r="B476">
        <f>INDEX(resultados!$A$2:$ZZ$558, 470, MATCH($B$2, resultados!$A$1:$ZZ$1, 0))</f>
        <v/>
      </c>
      <c r="C476">
        <f>INDEX(resultados!$A$2:$ZZ$558, 470, MATCH($B$3, resultados!$A$1:$ZZ$1, 0))</f>
        <v/>
      </c>
    </row>
    <row r="477">
      <c r="A477">
        <f>INDEX(resultados!$A$2:$ZZ$558, 471, MATCH($B$1, resultados!$A$1:$ZZ$1, 0))</f>
        <v/>
      </c>
      <c r="B477">
        <f>INDEX(resultados!$A$2:$ZZ$558, 471, MATCH($B$2, resultados!$A$1:$ZZ$1, 0))</f>
        <v/>
      </c>
      <c r="C477">
        <f>INDEX(resultados!$A$2:$ZZ$558, 471, MATCH($B$3, resultados!$A$1:$ZZ$1, 0))</f>
        <v/>
      </c>
    </row>
    <row r="478">
      <c r="A478">
        <f>INDEX(resultados!$A$2:$ZZ$558, 472, MATCH($B$1, resultados!$A$1:$ZZ$1, 0))</f>
        <v/>
      </c>
      <c r="B478">
        <f>INDEX(resultados!$A$2:$ZZ$558, 472, MATCH($B$2, resultados!$A$1:$ZZ$1, 0))</f>
        <v/>
      </c>
      <c r="C478">
        <f>INDEX(resultados!$A$2:$ZZ$558, 472, MATCH($B$3, resultados!$A$1:$ZZ$1, 0))</f>
        <v/>
      </c>
    </row>
    <row r="479">
      <c r="A479">
        <f>INDEX(resultados!$A$2:$ZZ$558, 473, MATCH($B$1, resultados!$A$1:$ZZ$1, 0))</f>
        <v/>
      </c>
      <c r="B479">
        <f>INDEX(resultados!$A$2:$ZZ$558, 473, MATCH($B$2, resultados!$A$1:$ZZ$1, 0))</f>
        <v/>
      </c>
      <c r="C479">
        <f>INDEX(resultados!$A$2:$ZZ$558, 473, MATCH($B$3, resultados!$A$1:$ZZ$1, 0))</f>
        <v/>
      </c>
    </row>
    <row r="480">
      <c r="A480">
        <f>INDEX(resultados!$A$2:$ZZ$558, 474, MATCH($B$1, resultados!$A$1:$ZZ$1, 0))</f>
        <v/>
      </c>
      <c r="B480">
        <f>INDEX(resultados!$A$2:$ZZ$558, 474, MATCH($B$2, resultados!$A$1:$ZZ$1, 0))</f>
        <v/>
      </c>
      <c r="C480">
        <f>INDEX(resultados!$A$2:$ZZ$558, 474, MATCH($B$3, resultados!$A$1:$ZZ$1, 0))</f>
        <v/>
      </c>
    </row>
    <row r="481">
      <c r="A481">
        <f>INDEX(resultados!$A$2:$ZZ$558, 475, MATCH($B$1, resultados!$A$1:$ZZ$1, 0))</f>
        <v/>
      </c>
      <c r="B481">
        <f>INDEX(resultados!$A$2:$ZZ$558, 475, MATCH($B$2, resultados!$A$1:$ZZ$1, 0))</f>
        <v/>
      </c>
      <c r="C481">
        <f>INDEX(resultados!$A$2:$ZZ$558, 475, MATCH($B$3, resultados!$A$1:$ZZ$1, 0))</f>
        <v/>
      </c>
    </row>
    <row r="482">
      <c r="A482">
        <f>INDEX(resultados!$A$2:$ZZ$558, 476, MATCH($B$1, resultados!$A$1:$ZZ$1, 0))</f>
        <v/>
      </c>
      <c r="B482">
        <f>INDEX(resultados!$A$2:$ZZ$558, 476, MATCH($B$2, resultados!$A$1:$ZZ$1, 0))</f>
        <v/>
      </c>
      <c r="C482">
        <f>INDEX(resultados!$A$2:$ZZ$558, 476, MATCH($B$3, resultados!$A$1:$ZZ$1, 0))</f>
        <v/>
      </c>
    </row>
    <row r="483">
      <c r="A483">
        <f>INDEX(resultados!$A$2:$ZZ$558, 477, MATCH($B$1, resultados!$A$1:$ZZ$1, 0))</f>
        <v/>
      </c>
      <c r="B483">
        <f>INDEX(resultados!$A$2:$ZZ$558, 477, MATCH($B$2, resultados!$A$1:$ZZ$1, 0))</f>
        <v/>
      </c>
      <c r="C483">
        <f>INDEX(resultados!$A$2:$ZZ$558, 477, MATCH($B$3, resultados!$A$1:$ZZ$1, 0))</f>
        <v/>
      </c>
    </row>
    <row r="484">
      <c r="A484">
        <f>INDEX(resultados!$A$2:$ZZ$558, 478, MATCH($B$1, resultados!$A$1:$ZZ$1, 0))</f>
        <v/>
      </c>
      <c r="B484">
        <f>INDEX(resultados!$A$2:$ZZ$558, 478, MATCH($B$2, resultados!$A$1:$ZZ$1, 0))</f>
        <v/>
      </c>
      <c r="C484">
        <f>INDEX(resultados!$A$2:$ZZ$558, 478, MATCH($B$3, resultados!$A$1:$ZZ$1, 0))</f>
        <v/>
      </c>
    </row>
    <row r="485">
      <c r="A485">
        <f>INDEX(resultados!$A$2:$ZZ$558, 479, MATCH($B$1, resultados!$A$1:$ZZ$1, 0))</f>
        <v/>
      </c>
      <c r="B485">
        <f>INDEX(resultados!$A$2:$ZZ$558, 479, MATCH($B$2, resultados!$A$1:$ZZ$1, 0))</f>
        <v/>
      </c>
      <c r="C485">
        <f>INDEX(resultados!$A$2:$ZZ$558, 479, MATCH($B$3, resultados!$A$1:$ZZ$1, 0))</f>
        <v/>
      </c>
    </row>
    <row r="486">
      <c r="A486">
        <f>INDEX(resultados!$A$2:$ZZ$558, 480, MATCH($B$1, resultados!$A$1:$ZZ$1, 0))</f>
        <v/>
      </c>
      <c r="B486">
        <f>INDEX(resultados!$A$2:$ZZ$558, 480, MATCH($B$2, resultados!$A$1:$ZZ$1, 0))</f>
        <v/>
      </c>
      <c r="C486">
        <f>INDEX(resultados!$A$2:$ZZ$558, 480, MATCH($B$3, resultados!$A$1:$ZZ$1, 0))</f>
        <v/>
      </c>
    </row>
    <row r="487">
      <c r="A487">
        <f>INDEX(resultados!$A$2:$ZZ$558, 481, MATCH($B$1, resultados!$A$1:$ZZ$1, 0))</f>
        <v/>
      </c>
      <c r="B487">
        <f>INDEX(resultados!$A$2:$ZZ$558, 481, MATCH($B$2, resultados!$A$1:$ZZ$1, 0))</f>
        <v/>
      </c>
      <c r="C487">
        <f>INDEX(resultados!$A$2:$ZZ$558, 481, MATCH($B$3, resultados!$A$1:$ZZ$1, 0))</f>
        <v/>
      </c>
    </row>
    <row r="488">
      <c r="A488">
        <f>INDEX(resultados!$A$2:$ZZ$558, 482, MATCH($B$1, resultados!$A$1:$ZZ$1, 0))</f>
        <v/>
      </c>
      <c r="B488">
        <f>INDEX(resultados!$A$2:$ZZ$558, 482, MATCH($B$2, resultados!$A$1:$ZZ$1, 0))</f>
        <v/>
      </c>
      <c r="C488">
        <f>INDEX(resultados!$A$2:$ZZ$558, 482, MATCH($B$3, resultados!$A$1:$ZZ$1, 0))</f>
        <v/>
      </c>
    </row>
    <row r="489">
      <c r="A489">
        <f>INDEX(resultados!$A$2:$ZZ$558, 483, MATCH($B$1, resultados!$A$1:$ZZ$1, 0))</f>
        <v/>
      </c>
      <c r="B489">
        <f>INDEX(resultados!$A$2:$ZZ$558, 483, MATCH($B$2, resultados!$A$1:$ZZ$1, 0))</f>
        <v/>
      </c>
      <c r="C489">
        <f>INDEX(resultados!$A$2:$ZZ$558, 483, MATCH($B$3, resultados!$A$1:$ZZ$1, 0))</f>
        <v/>
      </c>
    </row>
    <row r="490">
      <c r="A490">
        <f>INDEX(resultados!$A$2:$ZZ$558, 484, MATCH($B$1, resultados!$A$1:$ZZ$1, 0))</f>
        <v/>
      </c>
      <c r="B490">
        <f>INDEX(resultados!$A$2:$ZZ$558, 484, MATCH($B$2, resultados!$A$1:$ZZ$1, 0))</f>
        <v/>
      </c>
      <c r="C490">
        <f>INDEX(resultados!$A$2:$ZZ$558, 484, MATCH($B$3, resultados!$A$1:$ZZ$1, 0))</f>
        <v/>
      </c>
    </row>
    <row r="491">
      <c r="A491">
        <f>INDEX(resultados!$A$2:$ZZ$558, 485, MATCH($B$1, resultados!$A$1:$ZZ$1, 0))</f>
        <v/>
      </c>
      <c r="B491">
        <f>INDEX(resultados!$A$2:$ZZ$558, 485, MATCH($B$2, resultados!$A$1:$ZZ$1, 0))</f>
        <v/>
      </c>
      <c r="C491">
        <f>INDEX(resultados!$A$2:$ZZ$558, 485, MATCH($B$3, resultados!$A$1:$ZZ$1, 0))</f>
        <v/>
      </c>
    </row>
    <row r="492">
      <c r="A492">
        <f>INDEX(resultados!$A$2:$ZZ$558, 486, MATCH($B$1, resultados!$A$1:$ZZ$1, 0))</f>
        <v/>
      </c>
      <c r="B492">
        <f>INDEX(resultados!$A$2:$ZZ$558, 486, MATCH($B$2, resultados!$A$1:$ZZ$1, 0))</f>
        <v/>
      </c>
      <c r="C492">
        <f>INDEX(resultados!$A$2:$ZZ$558, 486, MATCH($B$3, resultados!$A$1:$ZZ$1, 0))</f>
        <v/>
      </c>
    </row>
    <row r="493">
      <c r="A493">
        <f>INDEX(resultados!$A$2:$ZZ$558, 487, MATCH($B$1, resultados!$A$1:$ZZ$1, 0))</f>
        <v/>
      </c>
      <c r="B493">
        <f>INDEX(resultados!$A$2:$ZZ$558, 487, MATCH($B$2, resultados!$A$1:$ZZ$1, 0))</f>
        <v/>
      </c>
      <c r="C493">
        <f>INDEX(resultados!$A$2:$ZZ$558, 487, MATCH($B$3, resultados!$A$1:$ZZ$1, 0))</f>
        <v/>
      </c>
    </row>
    <row r="494">
      <c r="A494">
        <f>INDEX(resultados!$A$2:$ZZ$558, 488, MATCH($B$1, resultados!$A$1:$ZZ$1, 0))</f>
        <v/>
      </c>
      <c r="B494">
        <f>INDEX(resultados!$A$2:$ZZ$558, 488, MATCH($B$2, resultados!$A$1:$ZZ$1, 0))</f>
        <v/>
      </c>
      <c r="C494">
        <f>INDEX(resultados!$A$2:$ZZ$558, 488, MATCH($B$3, resultados!$A$1:$ZZ$1, 0))</f>
        <v/>
      </c>
    </row>
    <row r="495">
      <c r="A495">
        <f>INDEX(resultados!$A$2:$ZZ$558, 489, MATCH($B$1, resultados!$A$1:$ZZ$1, 0))</f>
        <v/>
      </c>
      <c r="B495">
        <f>INDEX(resultados!$A$2:$ZZ$558, 489, MATCH($B$2, resultados!$A$1:$ZZ$1, 0))</f>
        <v/>
      </c>
      <c r="C495">
        <f>INDEX(resultados!$A$2:$ZZ$558, 489, MATCH($B$3, resultados!$A$1:$ZZ$1, 0))</f>
        <v/>
      </c>
    </row>
    <row r="496">
      <c r="A496">
        <f>INDEX(resultados!$A$2:$ZZ$558, 490, MATCH($B$1, resultados!$A$1:$ZZ$1, 0))</f>
        <v/>
      </c>
      <c r="B496">
        <f>INDEX(resultados!$A$2:$ZZ$558, 490, MATCH($B$2, resultados!$A$1:$ZZ$1, 0))</f>
        <v/>
      </c>
      <c r="C496">
        <f>INDEX(resultados!$A$2:$ZZ$558, 490, MATCH($B$3, resultados!$A$1:$ZZ$1, 0))</f>
        <v/>
      </c>
    </row>
    <row r="497">
      <c r="A497">
        <f>INDEX(resultados!$A$2:$ZZ$558, 491, MATCH($B$1, resultados!$A$1:$ZZ$1, 0))</f>
        <v/>
      </c>
      <c r="B497">
        <f>INDEX(resultados!$A$2:$ZZ$558, 491, MATCH($B$2, resultados!$A$1:$ZZ$1, 0))</f>
        <v/>
      </c>
      <c r="C497">
        <f>INDEX(resultados!$A$2:$ZZ$558, 491, MATCH($B$3, resultados!$A$1:$ZZ$1, 0))</f>
        <v/>
      </c>
    </row>
    <row r="498">
      <c r="A498">
        <f>INDEX(resultados!$A$2:$ZZ$558, 492, MATCH($B$1, resultados!$A$1:$ZZ$1, 0))</f>
        <v/>
      </c>
      <c r="B498">
        <f>INDEX(resultados!$A$2:$ZZ$558, 492, MATCH($B$2, resultados!$A$1:$ZZ$1, 0))</f>
        <v/>
      </c>
      <c r="C498">
        <f>INDEX(resultados!$A$2:$ZZ$558, 492, MATCH($B$3, resultados!$A$1:$ZZ$1, 0))</f>
        <v/>
      </c>
    </row>
    <row r="499">
      <c r="A499">
        <f>INDEX(resultados!$A$2:$ZZ$558, 493, MATCH($B$1, resultados!$A$1:$ZZ$1, 0))</f>
        <v/>
      </c>
      <c r="B499">
        <f>INDEX(resultados!$A$2:$ZZ$558, 493, MATCH($B$2, resultados!$A$1:$ZZ$1, 0))</f>
        <v/>
      </c>
      <c r="C499">
        <f>INDEX(resultados!$A$2:$ZZ$558, 493, MATCH($B$3, resultados!$A$1:$ZZ$1, 0))</f>
        <v/>
      </c>
    </row>
    <row r="500">
      <c r="A500">
        <f>INDEX(resultados!$A$2:$ZZ$558, 494, MATCH($B$1, resultados!$A$1:$ZZ$1, 0))</f>
        <v/>
      </c>
      <c r="B500">
        <f>INDEX(resultados!$A$2:$ZZ$558, 494, MATCH($B$2, resultados!$A$1:$ZZ$1, 0))</f>
        <v/>
      </c>
      <c r="C500">
        <f>INDEX(resultados!$A$2:$ZZ$558, 494, MATCH($B$3, resultados!$A$1:$ZZ$1, 0))</f>
        <v/>
      </c>
    </row>
    <row r="501">
      <c r="A501">
        <f>INDEX(resultados!$A$2:$ZZ$558, 495, MATCH($B$1, resultados!$A$1:$ZZ$1, 0))</f>
        <v/>
      </c>
      <c r="B501">
        <f>INDEX(resultados!$A$2:$ZZ$558, 495, MATCH($B$2, resultados!$A$1:$ZZ$1, 0))</f>
        <v/>
      </c>
      <c r="C501">
        <f>INDEX(resultados!$A$2:$ZZ$558, 495, MATCH($B$3, resultados!$A$1:$ZZ$1, 0))</f>
        <v/>
      </c>
    </row>
    <row r="502">
      <c r="A502">
        <f>INDEX(resultados!$A$2:$ZZ$558, 496, MATCH($B$1, resultados!$A$1:$ZZ$1, 0))</f>
        <v/>
      </c>
      <c r="B502">
        <f>INDEX(resultados!$A$2:$ZZ$558, 496, MATCH($B$2, resultados!$A$1:$ZZ$1, 0))</f>
        <v/>
      </c>
      <c r="C502">
        <f>INDEX(resultados!$A$2:$ZZ$558, 496, MATCH($B$3, resultados!$A$1:$ZZ$1, 0))</f>
        <v/>
      </c>
    </row>
    <row r="503">
      <c r="A503">
        <f>INDEX(resultados!$A$2:$ZZ$558, 497, MATCH($B$1, resultados!$A$1:$ZZ$1, 0))</f>
        <v/>
      </c>
      <c r="B503">
        <f>INDEX(resultados!$A$2:$ZZ$558, 497, MATCH($B$2, resultados!$A$1:$ZZ$1, 0))</f>
        <v/>
      </c>
      <c r="C503">
        <f>INDEX(resultados!$A$2:$ZZ$558, 497, MATCH($B$3, resultados!$A$1:$ZZ$1, 0))</f>
        <v/>
      </c>
    </row>
    <row r="504">
      <c r="A504">
        <f>INDEX(resultados!$A$2:$ZZ$558, 498, MATCH($B$1, resultados!$A$1:$ZZ$1, 0))</f>
        <v/>
      </c>
      <c r="B504">
        <f>INDEX(resultados!$A$2:$ZZ$558, 498, MATCH($B$2, resultados!$A$1:$ZZ$1, 0))</f>
        <v/>
      </c>
      <c r="C504">
        <f>INDEX(resultados!$A$2:$ZZ$558, 498, MATCH($B$3, resultados!$A$1:$ZZ$1, 0))</f>
        <v/>
      </c>
    </row>
    <row r="505">
      <c r="A505">
        <f>INDEX(resultados!$A$2:$ZZ$558, 499, MATCH($B$1, resultados!$A$1:$ZZ$1, 0))</f>
        <v/>
      </c>
      <c r="B505">
        <f>INDEX(resultados!$A$2:$ZZ$558, 499, MATCH($B$2, resultados!$A$1:$ZZ$1, 0))</f>
        <v/>
      </c>
      <c r="C505">
        <f>INDEX(resultados!$A$2:$ZZ$558, 499, MATCH($B$3, resultados!$A$1:$ZZ$1, 0))</f>
        <v/>
      </c>
    </row>
    <row r="506">
      <c r="A506">
        <f>INDEX(resultados!$A$2:$ZZ$558, 500, MATCH($B$1, resultados!$A$1:$ZZ$1, 0))</f>
        <v/>
      </c>
      <c r="B506">
        <f>INDEX(resultados!$A$2:$ZZ$558, 500, MATCH($B$2, resultados!$A$1:$ZZ$1, 0))</f>
        <v/>
      </c>
      <c r="C506">
        <f>INDEX(resultados!$A$2:$ZZ$558, 500, MATCH($B$3, resultados!$A$1:$ZZ$1, 0))</f>
        <v/>
      </c>
    </row>
    <row r="507">
      <c r="A507">
        <f>INDEX(resultados!$A$2:$ZZ$558, 501, MATCH($B$1, resultados!$A$1:$ZZ$1, 0))</f>
        <v/>
      </c>
      <c r="B507">
        <f>INDEX(resultados!$A$2:$ZZ$558, 501, MATCH($B$2, resultados!$A$1:$ZZ$1, 0))</f>
        <v/>
      </c>
      <c r="C507">
        <f>INDEX(resultados!$A$2:$ZZ$558, 501, MATCH($B$3, resultados!$A$1:$ZZ$1, 0))</f>
        <v/>
      </c>
    </row>
    <row r="508">
      <c r="A508">
        <f>INDEX(resultados!$A$2:$ZZ$558, 502, MATCH($B$1, resultados!$A$1:$ZZ$1, 0))</f>
        <v/>
      </c>
      <c r="B508">
        <f>INDEX(resultados!$A$2:$ZZ$558, 502, MATCH($B$2, resultados!$A$1:$ZZ$1, 0))</f>
        <v/>
      </c>
      <c r="C508">
        <f>INDEX(resultados!$A$2:$ZZ$558, 502, MATCH($B$3, resultados!$A$1:$ZZ$1, 0))</f>
        <v/>
      </c>
    </row>
    <row r="509">
      <c r="A509">
        <f>INDEX(resultados!$A$2:$ZZ$558, 503, MATCH($B$1, resultados!$A$1:$ZZ$1, 0))</f>
        <v/>
      </c>
      <c r="B509">
        <f>INDEX(resultados!$A$2:$ZZ$558, 503, MATCH($B$2, resultados!$A$1:$ZZ$1, 0))</f>
        <v/>
      </c>
      <c r="C509">
        <f>INDEX(resultados!$A$2:$ZZ$558, 503, MATCH($B$3, resultados!$A$1:$ZZ$1, 0))</f>
        <v/>
      </c>
    </row>
    <row r="510">
      <c r="A510">
        <f>INDEX(resultados!$A$2:$ZZ$558, 504, MATCH($B$1, resultados!$A$1:$ZZ$1, 0))</f>
        <v/>
      </c>
      <c r="B510">
        <f>INDEX(resultados!$A$2:$ZZ$558, 504, MATCH($B$2, resultados!$A$1:$ZZ$1, 0))</f>
        <v/>
      </c>
      <c r="C510">
        <f>INDEX(resultados!$A$2:$ZZ$558, 504, MATCH($B$3, resultados!$A$1:$ZZ$1, 0))</f>
        <v/>
      </c>
    </row>
    <row r="511">
      <c r="A511">
        <f>INDEX(resultados!$A$2:$ZZ$558, 505, MATCH($B$1, resultados!$A$1:$ZZ$1, 0))</f>
        <v/>
      </c>
      <c r="B511">
        <f>INDEX(resultados!$A$2:$ZZ$558, 505, MATCH($B$2, resultados!$A$1:$ZZ$1, 0))</f>
        <v/>
      </c>
      <c r="C511">
        <f>INDEX(resultados!$A$2:$ZZ$558, 505, MATCH($B$3, resultados!$A$1:$ZZ$1, 0))</f>
        <v/>
      </c>
    </row>
    <row r="512">
      <c r="A512">
        <f>INDEX(resultados!$A$2:$ZZ$558, 506, MATCH($B$1, resultados!$A$1:$ZZ$1, 0))</f>
        <v/>
      </c>
      <c r="B512">
        <f>INDEX(resultados!$A$2:$ZZ$558, 506, MATCH($B$2, resultados!$A$1:$ZZ$1, 0))</f>
        <v/>
      </c>
      <c r="C512">
        <f>INDEX(resultados!$A$2:$ZZ$558, 506, MATCH($B$3, resultados!$A$1:$ZZ$1, 0))</f>
        <v/>
      </c>
    </row>
    <row r="513">
      <c r="A513">
        <f>INDEX(resultados!$A$2:$ZZ$558, 507, MATCH($B$1, resultados!$A$1:$ZZ$1, 0))</f>
        <v/>
      </c>
      <c r="B513">
        <f>INDEX(resultados!$A$2:$ZZ$558, 507, MATCH($B$2, resultados!$A$1:$ZZ$1, 0))</f>
        <v/>
      </c>
      <c r="C513">
        <f>INDEX(resultados!$A$2:$ZZ$558, 507, MATCH($B$3, resultados!$A$1:$ZZ$1, 0))</f>
        <v/>
      </c>
    </row>
    <row r="514">
      <c r="A514">
        <f>INDEX(resultados!$A$2:$ZZ$558, 508, MATCH($B$1, resultados!$A$1:$ZZ$1, 0))</f>
        <v/>
      </c>
      <c r="B514">
        <f>INDEX(resultados!$A$2:$ZZ$558, 508, MATCH($B$2, resultados!$A$1:$ZZ$1, 0))</f>
        <v/>
      </c>
      <c r="C514">
        <f>INDEX(resultados!$A$2:$ZZ$558, 508, MATCH($B$3, resultados!$A$1:$ZZ$1, 0))</f>
        <v/>
      </c>
    </row>
    <row r="515">
      <c r="A515">
        <f>INDEX(resultados!$A$2:$ZZ$558, 509, MATCH($B$1, resultados!$A$1:$ZZ$1, 0))</f>
        <v/>
      </c>
      <c r="B515">
        <f>INDEX(resultados!$A$2:$ZZ$558, 509, MATCH($B$2, resultados!$A$1:$ZZ$1, 0))</f>
        <v/>
      </c>
      <c r="C515">
        <f>INDEX(resultados!$A$2:$ZZ$558, 509, MATCH($B$3, resultados!$A$1:$ZZ$1, 0))</f>
        <v/>
      </c>
    </row>
    <row r="516">
      <c r="A516">
        <f>INDEX(resultados!$A$2:$ZZ$558, 510, MATCH($B$1, resultados!$A$1:$ZZ$1, 0))</f>
        <v/>
      </c>
      <c r="B516">
        <f>INDEX(resultados!$A$2:$ZZ$558, 510, MATCH($B$2, resultados!$A$1:$ZZ$1, 0))</f>
        <v/>
      </c>
      <c r="C516">
        <f>INDEX(resultados!$A$2:$ZZ$558, 510, MATCH($B$3, resultados!$A$1:$ZZ$1, 0))</f>
        <v/>
      </c>
    </row>
    <row r="517">
      <c r="A517">
        <f>INDEX(resultados!$A$2:$ZZ$558, 511, MATCH($B$1, resultados!$A$1:$ZZ$1, 0))</f>
        <v/>
      </c>
      <c r="B517">
        <f>INDEX(resultados!$A$2:$ZZ$558, 511, MATCH($B$2, resultados!$A$1:$ZZ$1, 0))</f>
        <v/>
      </c>
      <c r="C517">
        <f>INDEX(resultados!$A$2:$ZZ$558, 511, MATCH($B$3, resultados!$A$1:$ZZ$1, 0))</f>
        <v/>
      </c>
    </row>
    <row r="518">
      <c r="A518">
        <f>INDEX(resultados!$A$2:$ZZ$558, 512, MATCH($B$1, resultados!$A$1:$ZZ$1, 0))</f>
        <v/>
      </c>
      <c r="B518">
        <f>INDEX(resultados!$A$2:$ZZ$558, 512, MATCH($B$2, resultados!$A$1:$ZZ$1, 0))</f>
        <v/>
      </c>
      <c r="C518">
        <f>INDEX(resultados!$A$2:$ZZ$558, 512, MATCH($B$3, resultados!$A$1:$ZZ$1, 0))</f>
        <v/>
      </c>
    </row>
    <row r="519">
      <c r="A519">
        <f>INDEX(resultados!$A$2:$ZZ$558, 513, MATCH($B$1, resultados!$A$1:$ZZ$1, 0))</f>
        <v/>
      </c>
      <c r="B519">
        <f>INDEX(resultados!$A$2:$ZZ$558, 513, MATCH($B$2, resultados!$A$1:$ZZ$1, 0))</f>
        <v/>
      </c>
      <c r="C519">
        <f>INDEX(resultados!$A$2:$ZZ$558, 513, MATCH($B$3, resultados!$A$1:$ZZ$1, 0))</f>
        <v/>
      </c>
    </row>
    <row r="520">
      <c r="A520">
        <f>INDEX(resultados!$A$2:$ZZ$558, 514, MATCH($B$1, resultados!$A$1:$ZZ$1, 0))</f>
        <v/>
      </c>
      <c r="B520">
        <f>INDEX(resultados!$A$2:$ZZ$558, 514, MATCH($B$2, resultados!$A$1:$ZZ$1, 0))</f>
        <v/>
      </c>
      <c r="C520">
        <f>INDEX(resultados!$A$2:$ZZ$558, 514, MATCH($B$3, resultados!$A$1:$ZZ$1, 0))</f>
        <v/>
      </c>
    </row>
    <row r="521">
      <c r="A521">
        <f>INDEX(resultados!$A$2:$ZZ$558, 515, MATCH($B$1, resultados!$A$1:$ZZ$1, 0))</f>
        <v/>
      </c>
      <c r="B521">
        <f>INDEX(resultados!$A$2:$ZZ$558, 515, MATCH($B$2, resultados!$A$1:$ZZ$1, 0))</f>
        <v/>
      </c>
      <c r="C521">
        <f>INDEX(resultados!$A$2:$ZZ$558, 515, MATCH($B$3, resultados!$A$1:$ZZ$1, 0))</f>
        <v/>
      </c>
    </row>
    <row r="522">
      <c r="A522">
        <f>INDEX(resultados!$A$2:$ZZ$558, 516, MATCH($B$1, resultados!$A$1:$ZZ$1, 0))</f>
        <v/>
      </c>
      <c r="B522">
        <f>INDEX(resultados!$A$2:$ZZ$558, 516, MATCH($B$2, resultados!$A$1:$ZZ$1, 0))</f>
        <v/>
      </c>
      <c r="C522">
        <f>INDEX(resultados!$A$2:$ZZ$558, 516, MATCH($B$3, resultados!$A$1:$ZZ$1, 0))</f>
        <v/>
      </c>
    </row>
    <row r="523">
      <c r="A523">
        <f>INDEX(resultados!$A$2:$ZZ$558, 517, MATCH($B$1, resultados!$A$1:$ZZ$1, 0))</f>
        <v/>
      </c>
      <c r="B523">
        <f>INDEX(resultados!$A$2:$ZZ$558, 517, MATCH($B$2, resultados!$A$1:$ZZ$1, 0))</f>
        <v/>
      </c>
      <c r="C523">
        <f>INDEX(resultados!$A$2:$ZZ$558, 517, MATCH($B$3, resultados!$A$1:$ZZ$1, 0))</f>
        <v/>
      </c>
    </row>
    <row r="524">
      <c r="A524">
        <f>INDEX(resultados!$A$2:$ZZ$558, 518, MATCH($B$1, resultados!$A$1:$ZZ$1, 0))</f>
        <v/>
      </c>
      <c r="B524">
        <f>INDEX(resultados!$A$2:$ZZ$558, 518, MATCH($B$2, resultados!$A$1:$ZZ$1, 0))</f>
        <v/>
      </c>
      <c r="C524">
        <f>INDEX(resultados!$A$2:$ZZ$558, 518, MATCH($B$3, resultados!$A$1:$ZZ$1, 0))</f>
        <v/>
      </c>
    </row>
    <row r="525">
      <c r="A525">
        <f>INDEX(resultados!$A$2:$ZZ$558, 519, MATCH($B$1, resultados!$A$1:$ZZ$1, 0))</f>
        <v/>
      </c>
      <c r="B525">
        <f>INDEX(resultados!$A$2:$ZZ$558, 519, MATCH($B$2, resultados!$A$1:$ZZ$1, 0))</f>
        <v/>
      </c>
      <c r="C525">
        <f>INDEX(resultados!$A$2:$ZZ$558, 519, MATCH($B$3, resultados!$A$1:$ZZ$1, 0))</f>
        <v/>
      </c>
    </row>
    <row r="526">
      <c r="A526">
        <f>INDEX(resultados!$A$2:$ZZ$558, 520, MATCH($B$1, resultados!$A$1:$ZZ$1, 0))</f>
        <v/>
      </c>
      <c r="B526">
        <f>INDEX(resultados!$A$2:$ZZ$558, 520, MATCH($B$2, resultados!$A$1:$ZZ$1, 0))</f>
        <v/>
      </c>
      <c r="C526">
        <f>INDEX(resultados!$A$2:$ZZ$558, 520, MATCH($B$3, resultados!$A$1:$ZZ$1, 0))</f>
        <v/>
      </c>
    </row>
    <row r="527">
      <c r="A527">
        <f>INDEX(resultados!$A$2:$ZZ$558, 521, MATCH($B$1, resultados!$A$1:$ZZ$1, 0))</f>
        <v/>
      </c>
      <c r="B527">
        <f>INDEX(resultados!$A$2:$ZZ$558, 521, MATCH($B$2, resultados!$A$1:$ZZ$1, 0))</f>
        <v/>
      </c>
      <c r="C527">
        <f>INDEX(resultados!$A$2:$ZZ$558, 521, MATCH($B$3, resultados!$A$1:$ZZ$1, 0))</f>
        <v/>
      </c>
    </row>
    <row r="528">
      <c r="A528">
        <f>INDEX(resultados!$A$2:$ZZ$558, 522, MATCH($B$1, resultados!$A$1:$ZZ$1, 0))</f>
        <v/>
      </c>
      <c r="B528">
        <f>INDEX(resultados!$A$2:$ZZ$558, 522, MATCH($B$2, resultados!$A$1:$ZZ$1, 0))</f>
        <v/>
      </c>
      <c r="C528">
        <f>INDEX(resultados!$A$2:$ZZ$558, 522, MATCH($B$3, resultados!$A$1:$ZZ$1, 0))</f>
        <v/>
      </c>
    </row>
    <row r="529">
      <c r="A529">
        <f>INDEX(resultados!$A$2:$ZZ$558, 523, MATCH($B$1, resultados!$A$1:$ZZ$1, 0))</f>
        <v/>
      </c>
      <c r="B529">
        <f>INDEX(resultados!$A$2:$ZZ$558, 523, MATCH($B$2, resultados!$A$1:$ZZ$1, 0))</f>
        <v/>
      </c>
      <c r="C529">
        <f>INDEX(resultados!$A$2:$ZZ$558, 523, MATCH($B$3, resultados!$A$1:$ZZ$1, 0))</f>
        <v/>
      </c>
    </row>
    <row r="530">
      <c r="A530">
        <f>INDEX(resultados!$A$2:$ZZ$558, 524, MATCH($B$1, resultados!$A$1:$ZZ$1, 0))</f>
        <v/>
      </c>
      <c r="B530">
        <f>INDEX(resultados!$A$2:$ZZ$558, 524, MATCH($B$2, resultados!$A$1:$ZZ$1, 0))</f>
        <v/>
      </c>
      <c r="C530">
        <f>INDEX(resultados!$A$2:$ZZ$558, 524, MATCH($B$3, resultados!$A$1:$ZZ$1, 0))</f>
        <v/>
      </c>
    </row>
    <row r="531">
      <c r="A531">
        <f>INDEX(resultados!$A$2:$ZZ$558, 525, MATCH($B$1, resultados!$A$1:$ZZ$1, 0))</f>
        <v/>
      </c>
      <c r="B531">
        <f>INDEX(resultados!$A$2:$ZZ$558, 525, MATCH($B$2, resultados!$A$1:$ZZ$1, 0))</f>
        <v/>
      </c>
      <c r="C531">
        <f>INDEX(resultados!$A$2:$ZZ$558, 525, MATCH($B$3, resultados!$A$1:$ZZ$1, 0))</f>
        <v/>
      </c>
    </row>
    <row r="532">
      <c r="A532">
        <f>INDEX(resultados!$A$2:$ZZ$558, 526, MATCH($B$1, resultados!$A$1:$ZZ$1, 0))</f>
        <v/>
      </c>
      <c r="B532">
        <f>INDEX(resultados!$A$2:$ZZ$558, 526, MATCH($B$2, resultados!$A$1:$ZZ$1, 0))</f>
        <v/>
      </c>
      <c r="C532">
        <f>INDEX(resultados!$A$2:$ZZ$558, 526, MATCH($B$3, resultados!$A$1:$ZZ$1, 0))</f>
        <v/>
      </c>
    </row>
    <row r="533">
      <c r="A533">
        <f>INDEX(resultados!$A$2:$ZZ$558, 527, MATCH($B$1, resultados!$A$1:$ZZ$1, 0))</f>
        <v/>
      </c>
      <c r="B533">
        <f>INDEX(resultados!$A$2:$ZZ$558, 527, MATCH($B$2, resultados!$A$1:$ZZ$1, 0))</f>
        <v/>
      </c>
      <c r="C533">
        <f>INDEX(resultados!$A$2:$ZZ$558, 527, MATCH($B$3, resultados!$A$1:$ZZ$1, 0))</f>
        <v/>
      </c>
    </row>
    <row r="534">
      <c r="A534">
        <f>INDEX(resultados!$A$2:$ZZ$558, 528, MATCH($B$1, resultados!$A$1:$ZZ$1, 0))</f>
        <v/>
      </c>
      <c r="B534">
        <f>INDEX(resultados!$A$2:$ZZ$558, 528, MATCH($B$2, resultados!$A$1:$ZZ$1, 0))</f>
        <v/>
      </c>
      <c r="C534">
        <f>INDEX(resultados!$A$2:$ZZ$558, 528, MATCH($B$3, resultados!$A$1:$ZZ$1, 0))</f>
        <v/>
      </c>
    </row>
    <row r="535">
      <c r="A535">
        <f>INDEX(resultados!$A$2:$ZZ$558, 529, MATCH($B$1, resultados!$A$1:$ZZ$1, 0))</f>
        <v/>
      </c>
      <c r="B535">
        <f>INDEX(resultados!$A$2:$ZZ$558, 529, MATCH($B$2, resultados!$A$1:$ZZ$1, 0))</f>
        <v/>
      </c>
      <c r="C535">
        <f>INDEX(resultados!$A$2:$ZZ$558, 529, MATCH($B$3, resultados!$A$1:$ZZ$1, 0))</f>
        <v/>
      </c>
    </row>
    <row r="536">
      <c r="A536">
        <f>INDEX(resultados!$A$2:$ZZ$558, 530, MATCH($B$1, resultados!$A$1:$ZZ$1, 0))</f>
        <v/>
      </c>
      <c r="B536">
        <f>INDEX(resultados!$A$2:$ZZ$558, 530, MATCH($B$2, resultados!$A$1:$ZZ$1, 0))</f>
        <v/>
      </c>
      <c r="C536">
        <f>INDEX(resultados!$A$2:$ZZ$558, 530, MATCH($B$3, resultados!$A$1:$ZZ$1, 0))</f>
        <v/>
      </c>
    </row>
    <row r="537">
      <c r="A537">
        <f>INDEX(resultados!$A$2:$ZZ$558, 531, MATCH($B$1, resultados!$A$1:$ZZ$1, 0))</f>
        <v/>
      </c>
      <c r="B537">
        <f>INDEX(resultados!$A$2:$ZZ$558, 531, MATCH($B$2, resultados!$A$1:$ZZ$1, 0))</f>
        <v/>
      </c>
      <c r="C537">
        <f>INDEX(resultados!$A$2:$ZZ$558, 531, MATCH($B$3, resultados!$A$1:$ZZ$1, 0))</f>
        <v/>
      </c>
    </row>
    <row r="538">
      <c r="A538">
        <f>INDEX(resultados!$A$2:$ZZ$558, 532, MATCH($B$1, resultados!$A$1:$ZZ$1, 0))</f>
        <v/>
      </c>
      <c r="B538">
        <f>INDEX(resultados!$A$2:$ZZ$558, 532, MATCH($B$2, resultados!$A$1:$ZZ$1, 0))</f>
        <v/>
      </c>
      <c r="C538">
        <f>INDEX(resultados!$A$2:$ZZ$558, 532, MATCH($B$3, resultados!$A$1:$ZZ$1, 0))</f>
        <v/>
      </c>
    </row>
    <row r="539">
      <c r="A539">
        <f>INDEX(resultados!$A$2:$ZZ$558, 533, MATCH($B$1, resultados!$A$1:$ZZ$1, 0))</f>
        <v/>
      </c>
      <c r="B539">
        <f>INDEX(resultados!$A$2:$ZZ$558, 533, MATCH($B$2, resultados!$A$1:$ZZ$1, 0))</f>
        <v/>
      </c>
      <c r="C539">
        <f>INDEX(resultados!$A$2:$ZZ$558, 533, MATCH($B$3, resultados!$A$1:$ZZ$1, 0))</f>
        <v/>
      </c>
    </row>
    <row r="540">
      <c r="A540">
        <f>INDEX(resultados!$A$2:$ZZ$558, 534, MATCH($B$1, resultados!$A$1:$ZZ$1, 0))</f>
        <v/>
      </c>
      <c r="B540">
        <f>INDEX(resultados!$A$2:$ZZ$558, 534, MATCH($B$2, resultados!$A$1:$ZZ$1, 0))</f>
        <v/>
      </c>
      <c r="C540">
        <f>INDEX(resultados!$A$2:$ZZ$558, 534, MATCH($B$3, resultados!$A$1:$ZZ$1, 0))</f>
        <v/>
      </c>
    </row>
    <row r="541">
      <c r="A541">
        <f>INDEX(resultados!$A$2:$ZZ$558, 535, MATCH($B$1, resultados!$A$1:$ZZ$1, 0))</f>
        <v/>
      </c>
      <c r="B541">
        <f>INDEX(resultados!$A$2:$ZZ$558, 535, MATCH($B$2, resultados!$A$1:$ZZ$1, 0))</f>
        <v/>
      </c>
      <c r="C541">
        <f>INDEX(resultados!$A$2:$ZZ$558, 535, MATCH($B$3, resultados!$A$1:$ZZ$1, 0))</f>
        <v/>
      </c>
    </row>
    <row r="542">
      <c r="A542">
        <f>INDEX(resultados!$A$2:$ZZ$558, 536, MATCH($B$1, resultados!$A$1:$ZZ$1, 0))</f>
        <v/>
      </c>
      <c r="B542">
        <f>INDEX(resultados!$A$2:$ZZ$558, 536, MATCH($B$2, resultados!$A$1:$ZZ$1, 0))</f>
        <v/>
      </c>
      <c r="C542">
        <f>INDEX(resultados!$A$2:$ZZ$558, 536, MATCH($B$3, resultados!$A$1:$ZZ$1, 0))</f>
        <v/>
      </c>
    </row>
    <row r="543">
      <c r="A543">
        <f>INDEX(resultados!$A$2:$ZZ$558, 537, MATCH($B$1, resultados!$A$1:$ZZ$1, 0))</f>
        <v/>
      </c>
      <c r="B543">
        <f>INDEX(resultados!$A$2:$ZZ$558, 537, MATCH($B$2, resultados!$A$1:$ZZ$1, 0))</f>
        <v/>
      </c>
      <c r="C543">
        <f>INDEX(resultados!$A$2:$ZZ$558, 537, MATCH($B$3, resultados!$A$1:$ZZ$1, 0))</f>
        <v/>
      </c>
    </row>
    <row r="544">
      <c r="A544">
        <f>INDEX(resultados!$A$2:$ZZ$558, 538, MATCH($B$1, resultados!$A$1:$ZZ$1, 0))</f>
        <v/>
      </c>
      <c r="B544">
        <f>INDEX(resultados!$A$2:$ZZ$558, 538, MATCH($B$2, resultados!$A$1:$ZZ$1, 0))</f>
        <v/>
      </c>
      <c r="C544">
        <f>INDEX(resultados!$A$2:$ZZ$558, 538, MATCH($B$3, resultados!$A$1:$ZZ$1, 0))</f>
        <v/>
      </c>
    </row>
    <row r="545">
      <c r="A545">
        <f>INDEX(resultados!$A$2:$ZZ$558, 539, MATCH($B$1, resultados!$A$1:$ZZ$1, 0))</f>
        <v/>
      </c>
      <c r="B545">
        <f>INDEX(resultados!$A$2:$ZZ$558, 539, MATCH($B$2, resultados!$A$1:$ZZ$1, 0))</f>
        <v/>
      </c>
      <c r="C545">
        <f>INDEX(resultados!$A$2:$ZZ$558, 539, MATCH($B$3, resultados!$A$1:$ZZ$1, 0))</f>
        <v/>
      </c>
    </row>
    <row r="546">
      <c r="A546">
        <f>INDEX(resultados!$A$2:$ZZ$558, 540, MATCH($B$1, resultados!$A$1:$ZZ$1, 0))</f>
        <v/>
      </c>
      <c r="B546">
        <f>INDEX(resultados!$A$2:$ZZ$558, 540, MATCH($B$2, resultados!$A$1:$ZZ$1, 0))</f>
        <v/>
      </c>
      <c r="C546">
        <f>INDEX(resultados!$A$2:$ZZ$558, 540, MATCH($B$3, resultados!$A$1:$ZZ$1, 0))</f>
        <v/>
      </c>
    </row>
    <row r="547">
      <c r="A547">
        <f>INDEX(resultados!$A$2:$ZZ$558, 541, MATCH($B$1, resultados!$A$1:$ZZ$1, 0))</f>
        <v/>
      </c>
      <c r="B547">
        <f>INDEX(resultados!$A$2:$ZZ$558, 541, MATCH($B$2, resultados!$A$1:$ZZ$1, 0))</f>
        <v/>
      </c>
      <c r="C547">
        <f>INDEX(resultados!$A$2:$ZZ$558, 541, MATCH($B$3, resultados!$A$1:$ZZ$1, 0))</f>
        <v/>
      </c>
    </row>
    <row r="548">
      <c r="A548">
        <f>INDEX(resultados!$A$2:$ZZ$558, 542, MATCH($B$1, resultados!$A$1:$ZZ$1, 0))</f>
        <v/>
      </c>
      <c r="B548">
        <f>INDEX(resultados!$A$2:$ZZ$558, 542, MATCH($B$2, resultados!$A$1:$ZZ$1, 0))</f>
        <v/>
      </c>
      <c r="C548">
        <f>INDEX(resultados!$A$2:$ZZ$558, 542, MATCH($B$3, resultados!$A$1:$ZZ$1, 0))</f>
        <v/>
      </c>
    </row>
    <row r="549">
      <c r="A549">
        <f>INDEX(resultados!$A$2:$ZZ$558, 543, MATCH($B$1, resultados!$A$1:$ZZ$1, 0))</f>
        <v/>
      </c>
      <c r="B549">
        <f>INDEX(resultados!$A$2:$ZZ$558, 543, MATCH($B$2, resultados!$A$1:$ZZ$1, 0))</f>
        <v/>
      </c>
      <c r="C549">
        <f>INDEX(resultados!$A$2:$ZZ$558, 543, MATCH($B$3, resultados!$A$1:$ZZ$1, 0))</f>
        <v/>
      </c>
    </row>
    <row r="550">
      <c r="A550">
        <f>INDEX(resultados!$A$2:$ZZ$558, 544, MATCH($B$1, resultados!$A$1:$ZZ$1, 0))</f>
        <v/>
      </c>
      <c r="B550">
        <f>INDEX(resultados!$A$2:$ZZ$558, 544, MATCH($B$2, resultados!$A$1:$ZZ$1, 0))</f>
        <v/>
      </c>
      <c r="C550">
        <f>INDEX(resultados!$A$2:$ZZ$558, 544, MATCH($B$3, resultados!$A$1:$ZZ$1, 0))</f>
        <v/>
      </c>
    </row>
    <row r="551">
      <c r="A551">
        <f>INDEX(resultados!$A$2:$ZZ$558, 545, MATCH($B$1, resultados!$A$1:$ZZ$1, 0))</f>
        <v/>
      </c>
      <c r="B551">
        <f>INDEX(resultados!$A$2:$ZZ$558, 545, MATCH($B$2, resultados!$A$1:$ZZ$1, 0))</f>
        <v/>
      </c>
      <c r="C551">
        <f>INDEX(resultados!$A$2:$ZZ$558, 545, MATCH($B$3, resultados!$A$1:$ZZ$1, 0))</f>
        <v/>
      </c>
    </row>
    <row r="552">
      <c r="A552">
        <f>INDEX(resultados!$A$2:$ZZ$558, 546, MATCH($B$1, resultados!$A$1:$ZZ$1, 0))</f>
        <v/>
      </c>
      <c r="B552">
        <f>INDEX(resultados!$A$2:$ZZ$558, 546, MATCH($B$2, resultados!$A$1:$ZZ$1, 0))</f>
        <v/>
      </c>
      <c r="C552">
        <f>INDEX(resultados!$A$2:$ZZ$558, 546, MATCH($B$3, resultados!$A$1:$ZZ$1, 0))</f>
        <v/>
      </c>
    </row>
    <row r="553">
      <c r="A553">
        <f>INDEX(resultados!$A$2:$ZZ$558, 547, MATCH($B$1, resultados!$A$1:$ZZ$1, 0))</f>
        <v/>
      </c>
      <c r="B553">
        <f>INDEX(resultados!$A$2:$ZZ$558, 547, MATCH($B$2, resultados!$A$1:$ZZ$1, 0))</f>
        <v/>
      </c>
      <c r="C553">
        <f>INDEX(resultados!$A$2:$ZZ$558, 547, MATCH($B$3, resultados!$A$1:$ZZ$1, 0))</f>
        <v/>
      </c>
    </row>
    <row r="554">
      <c r="A554">
        <f>INDEX(resultados!$A$2:$ZZ$558, 548, MATCH($B$1, resultados!$A$1:$ZZ$1, 0))</f>
        <v/>
      </c>
      <c r="B554">
        <f>INDEX(resultados!$A$2:$ZZ$558, 548, MATCH($B$2, resultados!$A$1:$ZZ$1, 0))</f>
        <v/>
      </c>
      <c r="C554">
        <f>INDEX(resultados!$A$2:$ZZ$558, 548, MATCH($B$3, resultados!$A$1:$ZZ$1, 0))</f>
        <v/>
      </c>
    </row>
    <row r="555">
      <c r="A555">
        <f>INDEX(resultados!$A$2:$ZZ$558, 549, MATCH($B$1, resultados!$A$1:$ZZ$1, 0))</f>
        <v/>
      </c>
      <c r="B555">
        <f>INDEX(resultados!$A$2:$ZZ$558, 549, MATCH($B$2, resultados!$A$1:$ZZ$1, 0))</f>
        <v/>
      </c>
      <c r="C555">
        <f>INDEX(resultados!$A$2:$ZZ$558, 549, MATCH($B$3, resultados!$A$1:$ZZ$1, 0))</f>
        <v/>
      </c>
    </row>
    <row r="556">
      <c r="A556">
        <f>INDEX(resultados!$A$2:$ZZ$558, 550, MATCH($B$1, resultados!$A$1:$ZZ$1, 0))</f>
        <v/>
      </c>
      <c r="B556">
        <f>INDEX(resultados!$A$2:$ZZ$558, 550, MATCH($B$2, resultados!$A$1:$ZZ$1, 0))</f>
        <v/>
      </c>
      <c r="C556">
        <f>INDEX(resultados!$A$2:$ZZ$558, 550, MATCH($B$3, resultados!$A$1:$ZZ$1, 0))</f>
        <v/>
      </c>
    </row>
    <row r="557">
      <c r="A557">
        <f>INDEX(resultados!$A$2:$ZZ$558, 551, MATCH($B$1, resultados!$A$1:$ZZ$1, 0))</f>
        <v/>
      </c>
      <c r="B557">
        <f>INDEX(resultados!$A$2:$ZZ$558, 551, MATCH($B$2, resultados!$A$1:$ZZ$1, 0))</f>
        <v/>
      </c>
      <c r="C557">
        <f>INDEX(resultados!$A$2:$ZZ$558, 551, MATCH($B$3, resultados!$A$1:$ZZ$1, 0))</f>
        <v/>
      </c>
    </row>
    <row r="558">
      <c r="A558">
        <f>INDEX(resultados!$A$2:$ZZ$558, 552, MATCH($B$1, resultados!$A$1:$ZZ$1, 0))</f>
        <v/>
      </c>
      <c r="B558">
        <f>INDEX(resultados!$A$2:$ZZ$558, 552, MATCH($B$2, resultados!$A$1:$ZZ$1, 0))</f>
        <v/>
      </c>
      <c r="C558">
        <f>INDEX(resultados!$A$2:$ZZ$558, 552, MATCH($B$3, resultados!$A$1:$ZZ$1, 0))</f>
        <v/>
      </c>
    </row>
    <row r="559">
      <c r="A559">
        <f>INDEX(resultados!$A$2:$ZZ$558, 553, MATCH($B$1, resultados!$A$1:$ZZ$1, 0))</f>
        <v/>
      </c>
      <c r="B559">
        <f>INDEX(resultados!$A$2:$ZZ$558, 553, MATCH($B$2, resultados!$A$1:$ZZ$1, 0))</f>
        <v/>
      </c>
      <c r="C559">
        <f>INDEX(resultados!$A$2:$ZZ$558, 553, MATCH($B$3, resultados!$A$1:$ZZ$1, 0))</f>
        <v/>
      </c>
    </row>
    <row r="560">
      <c r="A560">
        <f>INDEX(resultados!$A$2:$ZZ$558, 554, MATCH($B$1, resultados!$A$1:$ZZ$1, 0))</f>
        <v/>
      </c>
      <c r="B560">
        <f>INDEX(resultados!$A$2:$ZZ$558, 554, MATCH($B$2, resultados!$A$1:$ZZ$1, 0))</f>
        <v/>
      </c>
      <c r="C560">
        <f>INDEX(resultados!$A$2:$ZZ$558, 554, MATCH($B$3, resultados!$A$1:$ZZ$1, 0))</f>
        <v/>
      </c>
    </row>
    <row r="561">
      <c r="A561">
        <f>INDEX(resultados!$A$2:$ZZ$558, 555, MATCH($B$1, resultados!$A$1:$ZZ$1, 0))</f>
        <v/>
      </c>
      <c r="B561">
        <f>INDEX(resultados!$A$2:$ZZ$558, 555, MATCH($B$2, resultados!$A$1:$ZZ$1, 0))</f>
        <v/>
      </c>
      <c r="C561">
        <f>INDEX(resultados!$A$2:$ZZ$558, 555, MATCH($B$3, resultados!$A$1:$ZZ$1, 0))</f>
        <v/>
      </c>
    </row>
    <row r="562">
      <c r="A562">
        <f>INDEX(resultados!$A$2:$ZZ$558, 556, MATCH($B$1, resultados!$A$1:$ZZ$1, 0))</f>
        <v/>
      </c>
      <c r="B562">
        <f>INDEX(resultados!$A$2:$ZZ$558, 556, MATCH($B$2, resultados!$A$1:$ZZ$1, 0))</f>
        <v/>
      </c>
      <c r="C562">
        <f>INDEX(resultados!$A$2:$ZZ$558, 556, MATCH($B$3, resultados!$A$1:$ZZ$1, 0))</f>
        <v/>
      </c>
    </row>
    <row r="563">
      <c r="A563">
        <f>INDEX(resultados!$A$2:$ZZ$558, 557, MATCH($B$1, resultados!$A$1:$ZZ$1, 0))</f>
        <v/>
      </c>
      <c r="B563">
        <f>INDEX(resultados!$A$2:$ZZ$558, 557, MATCH($B$2, resultados!$A$1:$ZZ$1, 0))</f>
        <v/>
      </c>
      <c r="C563">
        <f>INDEX(resultados!$A$2:$ZZ$558, 557,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5.6112</v>
      </c>
      <c r="E2" t="n">
        <v>17.82</v>
      </c>
      <c r="F2" t="n">
        <v>9.779999999999999</v>
      </c>
      <c r="G2" t="n">
        <v>5.24</v>
      </c>
      <c r="H2" t="n">
        <v>0.07000000000000001</v>
      </c>
      <c r="I2" t="n">
        <v>112</v>
      </c>
      <c r="J2" t="n">
        <v>242.64</v>
      </c>
      <c r="K2" t="n">
        <v>58.47</v>
      </c>
      <c r="L2" t="n">
        <v>1</v>
      </c>
      <c r="M2" t="n">
        <v>110</v>
      </c>
      <c r="N2" t="n">
        <v>58.17</v>
      </c>
      <c r="O2" t="n">
        <v>30160.1</v>
      </c>
      <c r="P2" t="n">
        <v>154.71</v>
      </c>
      <c r="Q2" t="n">
        <v>968.6900000000001</v>
      </c>
      <c r="R2" t="n">
        <v>96.53</v>
      </c>
      <c r="S2" t="n">
        <v>23.91</v>
      </c>
      <c r="T2" t="n">
        <v>35029.38</v>
      </c>
      <c r="U2" t="n">
        <v>0.25</v>
      </c>
      <c r="V2" t="n">
        <v>0.6899999999999999</v>
      </c>
      <c r="W2" t="n">
        <v>1.27</v>
      </c>
      <c r="X2" t="n">
        <v>2.28</v>
      </c>
      <c r="Y2" t="n">
        <v>1</v>
      </c>
      <c r="Z2" t="n">
        <v>10</v>
      </c>
      <c r="AA2" t="n">
        <v>693.6980760391674</v>
      </c>
      <c r="AB2" t="n">
        <v>949.1483114359966</v>
      </c>
      <c r="AC2" t="n">
        <v>858.562928730566</v>
      </c>
      <c r="AD2" t="n">
        <v>693698.0760391674</v>
      </c>
      <c r="AE2" t="n">
        <v>949148.3114359966</v>
      </c>
      <c r="AF2" t="n">
        <v>3.090744729363034e-06</v>
      </c>
      <c r="AG2" t="n">
        <v>47</v>
      </c>
      <c r="AH2" t="n">
        <v>858562.9287305661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6.2871</v>
      </c>
      <c r="E3" t="n">
        <v>15.91</v>
      </c>
      <c r="F3" t="n">
        <v>9.18</v>
      </c>
      <c r="G3" t="n">
        <v>6.56</v>
      </c>
      <c r="H3" t="n">
        <v>0.09</v>
      </c>
      <c r="I3" t="n">
        <v>84</v>
      </c>
      <c r="J3" t="n">
        <v>243.08</v>
      </c>
      <c r="K3" t="n">
        <v>58.47</v>
      </c>
      <c r="L3" t="n">
        <v>1.25</v>
      </c>
      <c r="M3" t="n">
        <v>82</v>
      </c>
      <c r="N3" t="n">
        <v>58.36</v>
      </c>
      <c r="O3" t="n">
        <v>30214.33</v>
      </c>
      <c r="P3" t="n">
        <v>144.37</v>
      </c>
      <c r="Q3" t="n">
        <v>968.73</v>
      </c>
      <c r="R3" t="n">
        <v>77.95</v>
      </c>
      <c r="S3" t="n">
        <v>23.91</v>
      </c>
      <c r="T3" t="n">
        <v>25883.4</v>
      </c>
      <c r="U3" t="n">
        <v>0.31</v>
      </c>
      <c r="V3" t="n">
        <v>0.74</v>
      </c>
      <c r="W3" t="n">
        <v>1.22</v>
      </c>
      <c r="X3" t="n">
        <v>1.68</v>
      </c>
      <c r="Y3" t="n">
        <v>1</v>
      </c>
      <c r="Z3" t="n">
        <v>10</v>
      </c>
      <c r="AA3" t="n">
        <v>606.826177580357</v>
      </c>
      <c r="AB3" t="n">
        <v>830.2863474469779</v>
      </c>
      <c r="AC3" t="n">
        <v>751.0449837608452</v>
      </c>
      <c r="AD3" t="n">
        <v>606826.1775803571</v>
      </c>
      <c r="AE3" t="n">
        <v>830286.3474469779</v>
      </c>
      <c r="AF3" t="n">
        <v>3.463041985311222e-06</v>
      </c>
      <c r="AG3" t="n">
        <v>42</v>
      </c>
      <c r="AH3" t="n">
        <v>751044.9837608451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6.7761</v>
      </c>
      <c r="E4" t="n">
        <v>14.76</v>
      </c>
      <c r="F4" t="n">
        <v>8.84</v>
      </c>
      <c r="G4" t="n">
        <v>7.91</v>
      </c>
      <c r="H4" t="n">
        <v>0.11</v>
      </c>
      <c r="I4" t="n">
        <v>67</v>
      </c>
      <c r="J4" t="n">
        <v>243.52</v>
      </c>
      <c r="K4" t="n">
        <v>58.47</v>
      </c>
      <c r="L4" t="n">
        <v>1.5</v>
      </c>
      <c r="M4" t="n">
        <v>65</v>
      </c>
      <c r="N4" t="n">
        <v>58.55</v>
      </c>
      <c r="O4" t="n">
        <v>30268.64</v>
      </c>
      <c r="P4" t="n">
        <v>138.03</v>
      </c>
      <c r="Q4" t="n">
        <v>968.8</v>
      </c>
      <c r="R4" t="n">
        <v>67.34999999999999</v>
      </c>
      <c r="S4" t="n">
        <v>23.91</v>
      </c>
      <c r="T4" t="n">
        <v>20667</v>
      </c>
      <c r="U4" t="n">
        <v>0.35</v>
      </c>
      <c r="V4" t="n">
        <v>0.77</v>
      </c>
      <c r="W4" t="n">
        <v>1.19</v>
      </c>
      <c r="X4" t="n">
        <v>1.34</v>
      </c>
      <c r="Y4" t="n">
        <v>1</v>
      </c>
      <c r="Z4" t="n">
        <v>10</v>
      </c>
      <c r="AA4" t="n">
        <v>556.2293799928777</v>
      </c>
      <c r="AB4" t="n">
        <v>761.057576814618</v>
      </c>
      <c r="AC4" t="n">
        <v>688.4233098344478</v>
      </c>
      <c r="AD4" t="n">
        <v>556229.3799928777</v>
      </c>
      <c r="AE4" t="n">
        <v>761057.576814618</v>
      </c>
      <c r="AF4" t="n">
        <v>3.732391531336765e-06</v>
      </c>
      <c r="AG4" t="n">
        <v>39</v>
      </c>
      <c r="AH4" t="n">
        <v>688423.3098344478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7.1464</v>
      </c>
      <c r="E5" t="n">
        <v>13.99</v>
      </c>
      <c r="F5" t="n">
        <v>8.59</v>
      </c>
      <c r="G5" t="n">
        <v>9.210000000000001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133.47</v>
      </c>
      <c r="Q5" t="n">
        <v>968.35</v>
      </c>
      <c r="R5" t="n">
        <v>59.7</v>
      </c>
      <c r="S5" t="n">
        <v>23.91</v>
      </c>
      <c r="T5" t="n">
        <v>16897.8</v>
      </c>
      <c r="U5" t="n">
        <v>0.4</v>
      </c>
      <c r="V5" t="n">
        <v>0.79</v>
      </c>
      <c r="W5" t="n">
        <v>1.17</v>
      </c>
      <c r="X5" t="n">
        <v>1.09</v>
      </c>
      <c r="Y5" t="n">
        <v>1</v>
      </c>
      <c r="Z5" t="n">
        <v>10</v>
      </c>
      <c r="AA5" t="n">
        <v>522.7346605129696</v>
      </c>
      <c r="AB5" t="n">
        <v>715.2286239394741</v>
      </c>
      <c r="AC5" t="n">
        <v>646.9682079003682</v>
      </c>
      <c r="AD5" t="n">
        <v>522734.6605129697</v>
      </c>
      <c r="AE5" t="n">
        <v>715228.6239394741</v>
      </c>
      <c r="AF5" t="n">
        <v>3.936359091445677e-06</v>
      </c>
      <c r="AG5" t="n">
        <v>37</v>
      </c>
      <c r="AH5" t="n">
        <v>646968.2079003681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7.4247</v>
      </c>
      <c r="E6" t="n">
        <v>13.47</v>
      </c>
      <c r="F6" t="n">
        <v>8.449999999999999</v>
      </c>
      <c r="G6" t="n">
        <v>10.56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130.38</v>
      </c>
      <c r="Q6" t="n">
        <v>968.51</v>
      </c>
      <c r="R6" t="n">
        <v>55.1</v>
      </c>
      <c r="S6" t="n">
        <v>23.91</v>
      </c>
      <c r="T6" t="n">
        <v>14634.35</v>
      </c>
      <c r="U6" t="n">
        <v>0.43</v>
      </c>
      <c r="V6" t="n">
        <v>0.8</v>
      </c>
      <c r="W6" t="n">
        <v>1.16</v>
      </c>
      <c r="X6" t="n">
        <v>0.95</v>
      </c>
      <c r="Y6" t="n">
        <v>1</v>
      </c>
      <c r="Z6" t="n">
        <v>10</v>
      </c>
      <c r="AA6" t="n">
        <v>503.9964605400907</v>
      </c>
      <c r="AB6" t="n">
        <v>689.5901920655416</v>
      </c>
      <c r="AC6" t="n">
        <v>623.7766719807189</v>
      </c>
      <c r="AD6" t="n">
        <v>503996.4605400907</v>
      </c>
      <c r="AE6" t="n">
        <v>689590.1920655416</v>
      </c>
      <c r="AF6" t="n">
        <v>4.089651481341195e-06</v>
      </c>
      <c r="AG6" t="n">
        <v>36</v>
      </c>
      <c r="AH6" t="n">
        <v>623776.6719807188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7.6505</v>
      </c>
      <c r="E7" t="n">
        <v>13.07</v>
      </c>
      <c r="F7" t="n">
        <v>8.33</v>
      </c>
      <c r="G7" t="n">
        <v>11.9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127.64</v>
      </c>
      <c r="Q7" t="n">
        <v>968.4</v>
      </c>
      <c r="R7" t="n">
        <v>51.67</v>
      </c>
      <c r="S7" t="n">
        <v>23.91</v>
      </c>
      <c r="T7" t="n">
        <v>12949.83</v>
      </c>
      <c r="U7" t="n">
        <v>0.46</v>
      </c>
      <c r="V7" t="n">
        <v>0.8100000000000001</v>
      </c>
      <c r="W7" t="n">
        <v>1.15</v>
      </c>
      <c r="X7" t="n">
        <v>0.83</v>
      </c>
      <c r="Y7" t="n">
        <v>1</v>
      </c>
      <c r="Z7" t="n">
        <v>10</v>
      </c>
      <c r="AA7" t="n">
        <v>487.1716012875282</v>
      </c>
      <c r="AB7" t="n">
        <v>666.5696773757816</v>
      </c>
      <c r="AC7" t="n">
        <v>602.9532029034542</v>
      </c>
      <c r="AD7" t="n">
        <v>487171.6012875282</v>
      </c>
      <c r="AE7" t="n">
        <v>666569.6773757816</v>
      </c>
      <c r="AF7" t="n">
        <v>4.214025975191027e-06</v>
      </c>
      <c r="AG7" t="n">
        <v>35</v>
      </c>
      <c r="AH7" t="n">
        <v>602953.2029034542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7.8723</v>
      </c>
      <c r="E8" t="n">
        <v>12.7</v>
      </c>
      <c r="F8" t="n">
        <v>8.199999999999999</v>
      </c>
      <c r="G8" t="n">
        <v>13.3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124.71</v>
      </c>
      <c r="Q8" t="n">
        <v>968.37</v>
      </c>
      <c r="R8" t="n">
        <v>47.7</v>
      </c>
      <c r="S8" t="n">
        <v>23.91</v>
      </c>
      <c r="T8" t="n">
        <v>10990.69</v>
      </c>
      <c r="U8" t="n">
        <v>0.5</v>
      </c>
      <c r="V8" t="n">
        <v>0.82</v>
      </c>
      <c r="W8" t="n">
        <v>1.13</v>
      </c>
      <c r="X8" t="n">
        <v>0.7</v>
      </c>
      <c r="Y8" t="n">
        <v>1</v>
      </c>
      <c r="Z8" t="n">
        <v>10</v>
      </c>
      <c r="AA8" t="n">
        <v>470.619365968485</v>
      </c>
      <c r="AB8" t="n">
        <v>643.9221787791816</v>
      </c>
      <c r="AC8" t="n">
        <v>582.4671497869499</v>
      </c>
      <c r="AD8" t="n">
        <v>470619.365968485</v>
      </c>
      <c r="AE8" t="n">
        <v>643922.1787791817</v>
      </c>
      <c r="AF8" t="n">
        <v>4.33619720077071e-06</v>
      </c>
      <c r="AG8" t="n">
        <v>34</v>
      </c>
      <c r="AH8" t="n">
        <v>582467.1497869499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8.033899999999999</v>
      </c>
      <c r="E9" t="n">
        <v>12.45</v>
      </c>
      <c r="F9" t="n">
        <v>8.130000000000001</v>
      </c>
      <c r="G9" t="n">
        <v>14.79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122.87</v>
      </c>
      <c r="Q9" t="n">
        <v>968.55</v>
      </c>
      <c r="R9" t="n">
        <v>45.56</v>
      </c>
      <c r="S9" t="n">
        <v>23.91</v>
      </c>
      <c r="T9" t="n">
        <v>9938.639999999999</v>
      </c>
      <c r="U9" t="n">
        <v>0.52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456.3986834518377</v>
      </c>
      <c r="AB9" t="n">
        <v>624.4648135876699</v>
      </c>
      <c r="AC9" t="n">
        <v>564.8667682207324</v>
      </c>
      <c r="AD9" t="n">
        <v>456398.6834518376</v>
      </c>
      <c r="AE9" t="n">
        <v>624464.81358767</v>
      </c>
      <c r="AF9" t="n">
        <v>4.425209238884673e-06</v>
      </c>
      <c r="AG9" t="n">
        <v>33</v>
      </c>
      <c r="AH9" t="n">
        <v>564866.7682207325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8.1592</v>
      </c>
      <c r="E10" t="n">
        <v>12.26</v>
      </c>
      <c r="F10" t="n">
        <v>8.08</v>
      </c>
      <c r="G10" t="n">
        <v>16.16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121.3</v>
      </c>
      <c r="Q10" t="n">
        <v>968.47</v>
      </c>
      <c r="R10" t="n">
        <v>43.82</v>
      </c>
      <c r="S10" t="n">
        <v>23.91</v>
      </c>
      <c r="T10" t="n">
        <v>9085.780000000001</v>
      </c>
      <c r="U10" t="n">
        <v>0.55</v>
      </c>
      <c r="V10" t="n">
        <v>0.84</v>
      </c>
      <c r="W10" t="n">
        <v>1.13</v>
      </c>
      <c r="X10" t="n">
        <v>0.58</v>
      </c>
      <c r="Y10" t="n">
        <v>1</v>
      </c>
      <c r="Z10" t="n">
        <v>10</v>
      </c>
      <c r="AA10" t="n">
        <v>443.1655589329069</v>
      </c>
      <c r="AB10" t="n">
        <v>606.358668816618</v>
      </c>
      <c r="AC10" t="n">
        <v>548.4886484944959</v>
      </c>
      <c r="AD10" t="n">
        <v>443165.5589329069</v>
      </c>
      <c r="AE10" t="n">
        <v>606358.6688166179</v>
      </c>
      <c r="AF10" t="n">
        <v>4.494226617447046e-06</v>
      </c>
      <c r="AG10" t="n">
        <v>32</v>
      </c>
      <c r="AH10" t="n">
        <v>548488.6484944959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8.259</v>
      </c>
      <c r="E11" t="n">
        <v>12.11</v>
      </c>
      <c r="F11" t="n">
        <v>8.029999999999999</v>
      </c>
      <c r="G11" t="n">
        <v>17.2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119.61</v>
      </c>
      <c r="Q11" t="n">
        <v>968.4</v>
      </c>
      <c r="R11" t="n">
        <v>42.38</v>
      </c>
      <c r="S11" t="n">
        <v>23.91</v>
      </c>
      <c r="T11" t="n">
        <v>8374.73</v>
      </c>
      <c r="U11" t="n">
        <v>0.5600000000000001</v>
      </c>
      <c r="V11" t="n">
        <v>0.84</v>
      </c>
      <c r="W11" t="n">
        <v>1.12</v>
      </c>
      <c r="X11" t="n">
        <v>0.53</v>
      </c>
      <c r="Y11" t="n">
        <v>1</v>
      </c>
      <c r="Z11" t="n">
        <v>10</v>
      </c>
      <c r="AA11" t="n">
        <v>440.3253142190144</v>
      </c>
      <c r="AB11" t="n">
        <v>602.4725206963168</v>
      </c>
      <c r="AC11" t="n">
        <v>544.9733888965532</v>
      </c>
      <c r="AD11" t="n">
        <v>440325.3142190144</v>
      </c>
      <c r="AE11" t="n">
        <v>602472.5206963168</v>
      </c>
      <c r="AF11" t="n">
        <v>4.549198160787229e-06</v>
      </c>
      <c r="AG11" t="n">
        <v>32</v>
      </c>
      <c r="AH11" t="n">
        <v>544973.3888965532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8.347200000000001</v>
      </c>
      <c r="E12" t="n">
        <v>11.98</v>
      </c>
      <c r="F12" t="n">
        <v>8</v>
      </c>
      <c r="G12" t="n">
        <v>18.45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118.35</v>
      </c>
      <c r="Q12" t="n">
        <v>968.36</v>
      </c>
      <c r="R12" t="n">
        <v>41.17</v>
      </c>
      <c r="S12" t="n">
        <v>23.91</v>
      </c>
      <c r="T12" t="n">
        <v>7782.05</v>
      </c>
      <c r="U12" t="n">
        <v>0.58</v>
      </c>
      <c r="V12" t="n">
        <v>0.85</v>
      </c>
      <c r="W12" t="n">
        <v>1.12</v>
      </c>
      <c r="X12" t="n">
        <v>0.5</v>
      </c>
      <c r="Y12" t="n">
        <v>1</v>
      </c>
      <c r="Z12" t="n">
        <v>10</v>
      </c>
      <c r="AA12" t="n">
        <v>438.094661185601</v>
      </c>
      <c r="AB12" t="n">
        <v>599.4204428065342</v>
      </c>
      <c r="AC12" t="n">
        <v>542.2125970369531</v>
      </c>
      <c r="AD12" t="n">
        <v>438094.661185601</v>
      </c>
      <c r="AE12" t="n">
        <v>599420.4428065342</v>
      </c>
      <c r="AF12" t="n">
        <v>4.597780226143982e-06</v>
      </c>
      <c r="AG12" t="n">
        <v>32</v>
      </c>
      <c r="AH12" t="n">
        <v>542212.5970369531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8.4499</v>
      </c>
      <c r="E13" t="n">
        <v>11.83</v>
      </c>
      <c r="F13" t="n">
        <v>7.94</v>
      </c>
      <c r="G13" t="n">
        <v>19.86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116.65</v>
      </c>
      <c r="Q13" t="n">
        <v>968.38</v>
      </c>
      <c r="R13" t="n">
        <v>39.72</v>
      </c>
      <c r="S13" t="n">
        <v>23.91</v>
      </c>
      <c r="T13" t="n">
        <v>7064.18</v>
      </c>
      <c r="U13" t="n">
        <v>0.6</v>
      </c>
      <c r="V13" t="n">
        <v>0.85</v>
      </c>
      <c r="W13" t="n">
        <v>1.11</v>
      </c>
      <c r="X13" t="n">
        <v>0.45</v>
      </c>
      <c r="Y13" t="n">
        <v>1</v>
      </c>
      <c r="Z13" t="n">
        <v>10</v>
      </c>
      <c r="AA13" t="n">
        <v>425.2755519570057</v>
      </c>
      <c r="AB13" t="n">
        <v>581.8807720207849</v>
      </c>
      <c r="AC13" t="n">
        <v>526.3468878139132</v>
      </c>
      <c r="AD13" t="n">
        <v>425275.5519570058</v>
      </c>
      <c r="AE13" t="n">
        <v>581880.7720207849</v>
      </c>
      <c r="AF13" t="n">
        <v>4.654349138980021e-06</v>
      </c>
      <c r="AG13" t="n">
        <v>31</v>
      </c>
      <c r="AH13" t="n">
        <v>526346.8878139132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8.5474</v>
      </c>
      <c r="E14" t="n">
        <v>11.7</v>
      </c>
      <c r="F14" t="n">
        <v>7.9</v>
      </c>
      <c r="G14" t="n">
        <v>21.56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115.29</v>
      </c>
      <c r="Q14" t="n">
        <v>968.4400000000001</v>
      </c>
      <c r="R14" t="n">
        <v>38.47</v>
      </c>
      <c r="S14" t="n">
        <v>23.91</v>
      </c>
      <c r="T14" t="n">
        <v>6448.6</v>
      </c>
      <c r="U14" t="n">
        <v>0.62</v>
      </c>
      <c r="V14" t="n">
        <v>0.86</v>
      </c>
      <c r="W14" t="n">
        <v>1.11</v>
      </c>
      <c r="X14" t="n">
        <v>0.41</v>
      </c>
      <c r="Y14" t="n">
        <v>1</v>
      </c>
      <c r="Z14" t="n">
        <v>10</v>
      </c>
      <c r="AA14" t="n">
        <v>422.9126428456927</v>
      </c>
      <c r="AB14" t="n">
        <v>578.6477355304935</v>
      </c>
      <c r="AC14" t="n">
        <v>523.4224077886601</v>
      </c>
      <c r="AD14" t="n">
        <v>422912.6428456928</v>
      </c>
      <c r="AE14" t="n">
        <v>578647.7355304935</v>
      </c>
      <c r="AF14" t="n">
        <v>4.708053803064868e-06</v>
      </c>
      <c r="AG14" t="n">
        <v>31</v>
      </c>
      <c r="AH14" t="n">
        <v>523422.40778866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8.5892</v>
      </c>
      <c r="E15" t="n">
        <v>11.64</v>
      </c>
      <c r="F15" t="n">
        <v>7.89</v>
      </c>
      <c r="G15" t="n">
        <v>22.55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114.18</v>
      </c>
      <c r="Q15" t="n">
        <v>968.37</v>
      </c>
      <c r="R15" t="n">
        <v>38.16</v>
      </c>
      <c r="S15" t="n">
        <v>23.91</v>
      </c>
      <c r="T15" t="n">
        <v>6301.49</v>
      </c>
      <c r="U15" t="n">
        <v>0.63</v>
      </c>
      <c r="V15" t="n">
        <v>0.86</v>
      </c>
      <c r="W15" t="n">
        <v>1.11</v>
      </c>
      <c r="X15" t="n">
        <v>0.4</v>
      </c>
      <c r="Y15" t="n">
        <v>1</v>
      </c>
      <c r="Z15" t="n">
        <v>10</v>
      </c>
      <c r="AA15" t="n">
        <v>421.6167847174792</v>
      </c>
      <c r="AB15" t="n">
        <v>576.8746852702459</v>
      </c>
      <c r="AC15" t="n">
        <v>521.8185749567587</v>
      </c>
      <c r="AD15" t="n">
        <v>421616.7847174791</v>
      </c>
      <c r="AE15" t="n">
        <v>576874.6852702459</v>
      </c>
      <c r="AF15" t="n">
        <v>4.731077956487911e-06</v>
      </c>
      <c r="AG15" t="n">
        <v>31</v>
      </c>
      <c r="AH15" t="n">
        <v>521818.5749567586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8.6366</v>
      </c>
      <c r="E16" t="n">
        <v>11.58</v>
      </c>
      <c r="F16" t="n">
        <v>7.88</v>
      </c>
      <c r="G16" t="n">
        <v>23.63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113.54</v>
      </c>
      <c r="Q16" t="n">
        <v>968.35</v>
      </c>
      <c r="R16" t="n">
        <v>37.59</v>
      </c>
      <c r="S16" t="n">
        <v>23.91</v>
      </c>
      <c r="T16" t="n">
        <v>6020.61</v>
      </c>
      <c r="U16" t="n">
        <v>0.64</v>
      </c>
      <c r="V16" t="n">
        <v>0.86</v>
      </c>
      <c r="W16" t="n">
        <v>1.11</v>
      </c>
      <c r="X16" t="n">
        <v>0.38</v>
      </c>
      <c r="Y16" t="n">
        <v>1</v>
      </c>
      <c r="Z16" t="n">
        <v>10</v>
      </c>
      <c r="AA16" t="n">
        <v>420.5587941904153</v>
      </c>
      <c r="AB16" t="n">
        <v>575.4270959558692</v>
      </c>
      <c r="AC16" t="n">
        <v>520.5091415348418</v>
      </c>
      <c r="AD16" t="n">
        <v>420558.7941904153</v>
      </c>
      <c r="AE16" t="n">
        <v>575427.0959558692</v>
      </c>
      <c r="AF16" t="n">
        <v>4.757186685489161e-06</v>
      </c>
      <c r="AG16" t="n">
        <v>31</v>
      </c>
      <c r="AH16" t="n">
        <v>520509.1415348418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8.7338</v>
      </c>
      <c r="E17" t="n">
        <v>11.45</v>
      </c>
      <c r="F17" t="n">
        <v>7.84</v>
      </c>
      <c r="G17" t="n">
        <v>26.14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111.6</v>
      </c>
      <c r="Q17" t="n">
        <v>968.37</v>
      </c>
      <c r="R17" t="n">
        <v>36.38</v>
      </c>
      <c r="S17" t="n">
        <v>23.91</v>
      </c>
      <c r="T17" t="n">
        <v>5427.5</v>
      </c>
      <c r="U17" t="n">
        <v>0.66</v>
      </c>
      <c r="V17" t="n">
        <v>0.86</v>
      </c>
      <c r="W17" t="n">
        <v>1.11</v>
      </c>
      <c r="X17" t="n">
        <v>0.35</v>
      </c>
      <c r="Y17" t="n">
        <v>1</v>
      </c>
      <c r="Z17" t="n">
        <v>10</v>
      </c>
      <c r="AA17" t="n">
        <v>407.9342008988664</v>
      </c>
      <c r="AB17" t="n">
        <v>558.1535704566242</v>
      </c>
      <c r="AC17" t="n">
        <v>504.8841770656994</v>
      </c>
      <c r="AD17" t="n">
        <v>407934.2008988664</v>
      </c>
      <c r="AE17" t="n">
        <v>558153.5704566241</v>
      </c>
      <c r="AF17" t="n">
        <v>4.810726104453747e-06</v>
      </c>
      <c r="AG17" t="n">
        <v>30</v>
      </c>
      <c r="AH17" t="n">
        <v>504884.1770656994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8.7828</v>
      </c>
      <c r="E18" t="n">
        <v>11.39</v>
      </c>
      <c r="F18" t="n">
        <v>7.83</v>
      </c>
      <c r="G18" t="n">
        <v>27.62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110.32</v>
      </c>
      <c r="Q18" t="n">
        <v>968.42</v>
      </c>
      <c r="R18" t="n">
        <v>35.94</v>
      </c>
      <c r="S18" t="n">
        <v>23.91</v>
      </c>
      <c r="T18" t="n">
        <v>5210.18</v>
      </c>
      <c r="U18" t="n">
        <v>0.67</v>
      </c>
      <c r="V18" t="n">
        <v>0.86</v>
      </c>
      <c r="W18" t="n">
        <v>1.11</v>
      </c>
      <c r="X18" t="n">
        <v>0.33</v>
      </c>
      <c r="Y18" t="n">
        <v>1</v>
      </c>
      <c r="Z18" t="n">
        <v>10</v>
      </c>
      <c r="AA18" t="n">
        <v>406.4976386820529</v>
      </c>
      <c r="AB18" t="n">
        <v>556.1880026549277</v>
      </c>
      <c r="AC18" t="n">
        <v>503.1062002963051</v>
      </c>
      <c r="AD18" t="n">
        <v>406497.6386820528</v>
      </c>
      <c r="AE18" t="n">
        <v>556188.0026549277</v>
      </c>
      <c r="AF18" t="n">
        <v>4.837716140763055e-06</v>
      </c>
      <c r="AG18" t="n">
        <v>30</v>
      </c>
      <c r="AH18" t="n">
        <v>503106.2002963051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8.848000000000001</v>
      </c>
      <c r="E19" t="n">
        <v>11.3</v>
      </c>
      <c r="F19" t="n">
        <v>7.79</v>
      </c>
      <c r="G19" t="n">
        <v>29.21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109.19</v>
      </c>
      <c r="Q19" t="n">
        <v>968.35</v>
      </c>
      <c r="R19" t="n">
        <v>34.8</v>
      </c>
      <c r="S19" t="n">
        <v>23.91</v>
      </c>
      <c r="T19" t="n">
        <v>4643.93</v>
      </c>
      <c r="U19" t="n">
        <v>0.6899999999999999</v>
      </c>
      <c r="V19" t="n">
        <v>0.87</v>
      </c>
      <c r="W19" t="n">
        <v>1.11</v>
      </c>
      <c r="X19" t="n">
        <v>0.29</v>
      </c>
      <c r="Y19" t="n">
        <v>1</v>
      </c>
      <c r="Z19" t="n">
        <v>10</v>
      </c>
      <c r="AA19" t="n">
        <v>404.8379340089131</v>
      </c>
      <c r="AB19" t="n">
        <v>553.9171215001353</v>
      </c>
      <c r="AC19" t="n">
        <v>501.0520488517244</v>
      </c>
      <c r="AD19" t="n">
        <v>404837.9340089131</v>
      </c>
      <c r="AE19" t="n">
        <v>553917.1215001353</v>
      </c>
      <c r="AF19" t="n">
        <v>4.87362941356646e-06</v>
      </c>
      <c r="AG19" t="n">
        <v>30</v>
      </c>
      <c r="AH19" t="n">
        <v>501052.0488517244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8.8964</v>
      </c>
      <c r="E20" t="n">
        <v>11.24</v>
      </c>
      <c r="F20" t="n">
        <v>7.78</v>
      </c>
      <c r="G20" t="n">
        <v>31.1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107.18</v>
      </c>
      <c r="Q20" t="n">
        <v>968.38</v>
      </c>
      <c r="R20" t="n">
        <v>34.53</v>
      </c>
      <c r="S20" t="n">
        <v>23.91</v>
      </c>
      <c r="T20" t="n">
        <v>4515.66</v>
      </c>
      <c r="U20" t="n">
        <v>0.6899999999999999</v>
      </c>
      <c r="V20" t="n">
        <v>0.87</v>
      </c>
      <c r="W20" t="n">
        <v>1.1</v>
      </c>
      <c r="X20" t="n">
        <v>0.28</v>
      </c>
      <c r="Y20" t="n">
        <v>1</v>
      </c>
      <c r="Z20" t="n">
        <v>10</v>
      </c>
      <c r="AA20" t="n">
        <v>402.9972232786275</v>
      </c>
      <c r="AB20" t="n">
        <v>551.3985798725325</v>
      </c>
      <c r="AC20" t="n">
        <v>498.7738733022645</v>
      </c>
      <c r="AD20" t="n">
        <v>402997.2232786275</v>
      </c>
      <c r="AE20" t="n">
        <v>551398.5798725325</v>
      </c>
      <c r="AF20" t="n">
        <v>4.900288959635246e-06</v>
      </c>
      <c r="AG20" t="n">
        <v>30</v>
      </c>
      <c r="AH20" t="n">
        <v>498773.8733022645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8.896599999999999</v>
      </c>
      <c r="E21" t="n">
        <v>11.24</v>
      </c>
      <c r="F21" t="n">
        <v>7.78</v>
      </c>
      <c r="G21" t="n">
        <v>31.1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107.07</v>
      </c>
      <c r="Q21" t="n">
        <v>968.35</v>
      </c>
      <c r="R21" t="n">
        <v>34.32</v>
      </c>
      <c r="S21" t="n">
        <v>23.91</v>
      </c>
      <c r="T21" t="n">
        <v>4411.11</v>
      </c>
      <c r="U21" t="n">
        <v>0.7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402.9276463513426</v>
      </c>
      <c r="AB21" t="n">
        <v>551.3033816511038</v>
      </c>
      <c r="AC21" t="n">
        <v>498.6877606654776</v>
      </c>
      <c r="AD21" t="n">
        <v>402927.6463513426</v>
      </c>
      <c r="AE21" t="n">
        <v>551303.3816511038</v>
      </c>
      <c r="AF21" t="n">
        <v>4.900399123048753e-06</v>
      </c>
      <c r="AG21" t="n">
        <v>30</v>
      </c>
      <c r="AH21" t="n">
        <v>498687.7606654776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8.9512</v>
      </c>
      <c r="E22" t="n">
        <v>11.17</v>
      </c>
      <c r="F22" t="n">
        <v>7.75</v>
      </c>
      <c r="G22" t="n">
        <v>33.23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105.54</v>
      </c>
      <c r="Q22" t="n">
        <v>968.34</v>
      </c>
      <c r="R22" t="n">
        <v>33.67</v>
      </c>
      <c r="S22" t="n">
        <v>23.91</v>
      </c>
      <c r="T22" t="n">
        <v>4089.92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401.2369374839737</v>
      </c>
      <c r="AB22" t="n">
        <v>548.9900791899588</v>
      </c>
      <c r="AC22" t="n">
        <v>496.5952365444838</v>
      </c>
      <c r="AD22" t="n">
        <v>401236.9374839737</v>
      </c>
      <c r="AE22" t="n">
        <v>548990.0791899587</v>
      </c>
      <c r="AF22" t="n">
        <v>4.930473734936268e-06</v>
      </c>
      <c r="AG22" t="n">
        <v>30</v>
      </c>
      <c r="AH22" t="n">
        <v>496595.2365444838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9.002700000000001</v>
      </c>
      <c r="E23" t="n">
        <v>11.11</v>
      </c>
      <c r="F23" t="n">
        <v>7.74</v>
      </c>
      <c r="G23" t="n">
        <v>35.71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11</v>
      </c>
      <c r="N23" t="n">
        <v>62.27</v>
      </c>
      <c r="O23" t="n">
        <v>31313.77</v>
      </c>
      <c r="P23" t="n">
        <v>104.42</v>
      </c>
      <c r="Q23" t="n">
        <v>968.33</v>
      </c>
      <c r="R23" t="n">
        <v>33.28</v>
      </c>
      <c r="S23" t="n">
        <v>23.91</v>
      </c>
      <c r="T23" t="n">
        <v>3902.92</v>
      </c>
      <c r="U23" t="n">
        <v>0.72</v>
      </c>
      <c r="V23" t="n">
        <v>0.87</v>
      </c>
      <c r="W23" t="n">
        <v>1.1</v>
      </c>
      <c r="X23" t="n">
        <v>0.24</v>
      </c>
      <c r="Y23" t="n">
        <v>1</v>
      </c>
      <c r="Z23" t="n">
        <v>10</v>
      </c>
      <c r="AA23" t="n">
        <v>389.9336848350092</v>
      </c>
      <c r="AB23" t="n">
        <v>533.5244702513328</v>
      </c>
      <c r="AC23" t="n">
        <v>482.6056436168416</v>
      </c>
      <c r="AD23" t="n">
        <v>389933.6848350092</v>
      </c>
      <c r="AE23" t="n">
        <v>533524.4702513327</v>
      </c>
      <c r="AF23" t="n">
        <v>4.958840813914418e-06</v>
      </c>
      <c r="AG23" t="n">
        <v>29</v>
      </c>
      <c r="AH23" t="n">
        <v>482605.6436168416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9.0059</v>
      </c>
      <c r="E24" t="n">
        <v>11.1</v>
      </c>
      <c r="F24" t="n">
        <v>7.73</v>
      </c>
      <c r="G24" t="n">
        <v>35.69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103.83</v>
      </c>
      <c r="Q24" t="n">
        <v>968.39</v>
      </c>
      <c r="R24" t="n">
        <v>32.97</v>
      </c>
      <c r="S24" t="n">
        <v>23.91</v>
      </c>
      <c r="T24" t="n">
        <v>3747.57</v>
      </c>
      <c r="U24" t="n">
        <v>0.73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389.4958864765949</v>
      </c>
      <c r="AB24" t="n">
        <v>532.9254552230498</v>
      </c>
      <c r="AC24" t="n">
        <v>482.0637977421353</v>
      </c>
      <c r="AD24" t="n">
        <v>389495.8864765949</v>
      </c>
      <c r="AE24" t="n">
        <v>532925.4552230497</v>
      </c>
      <c r="AF24" t="n">
        <v>4.960603428530536e-06</v>
      </c>
      <c r="AG24" t="n">
        <v>29</v>
      </c>
      <c r="AH24" t="n">
        <v>482063.7977421352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9.0655</v>
      </c>
      <c r="E25" t="n">
        <v>11.03</v>
      </c>
      <c r="F25" t="n">
        <v>7.71</v>
      </c>
      <c r="G25" t="n">
        <v>38.54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10</v>
      </c>
      <c r="N25" t="n">
        <v>62.68</v>
      </c>
      <c r="O25" t="n">
        <v>31425.3</v>
      </c>
      <c r="P25" t="n">
        <v>101.94</v>
      </c>
      <c r="Q25" t="n">
        <v>968.34</v>
      </c>
      <c r="R25" t="n">
        <v>32.37</v>
      </c>
      <c r="S25" t="n">
        <v>23.91</v>
      </c>
      <c r="T25" t="n">
        <v>3453.11</v>
      </c>
      <c r="U25" t="n">
        <v>0.74</v>
      </c>
      <c r="V25" t="n">
        <v>0.88</v>
      </c>
      <c r="W25" t="n">
        <v>1.09</v>
      </c>
      <c r="X25" t="n">
        <v>0.21</v>
      </c>
      <c r="Y25" t="n">
        <v>1</v>
      </c>
      <c r="Z25" t="n">
        <v>10</v>
      </c>
      <c r="AA25" t="n">
        <v>387.6225845826687</v>
      </c>
      <c r="AB25" t="n">
        <v>530.3623209275332</v>
      </c>
      <c r="AC25" t="n">
        <v>479.7452853864012</v>
      </c>
      <c r="AD25" t="n">
        <v>387622.5845826687</v>
      </c>
      <c r="AE25" t="n">
        <v>530362.3209275332</v>
      </c>
      <c r="AF25" t="n">
        <v>4.993432125755735e-06</v>
      </c>
      <c r="AG25" t="n">
        <v>29</v>
      </c>
      <c r="AH25" t="n">
        <v>479745.2853864012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9.0641</v>
      </c>
      <c r="E26" t="n">
        <v>11.03</v>
      </c>
      <c r="F26" t="n">
        <v>7.71</v>
      </c>
      <c r="G26" t="n">
        <v>38.54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100.7</v>
      </c>
      <c r="Q26" t="n">
        <v>968.3200000000001</v>
      </c>
      <c r="R26" t="n">
        <v>32.32</v>
      </c>
      <c r="S26" t="n">
        <v>23.91</v>
      </c>
      <c r="T26" t="n">
        <v>3425.76</v>
      </c>
      <c r="U26" t="n">
        <v>0.74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386.893017986625</v>
      </c>
      <c r="AB26" t="n">
        <v>529.3640957246196</v>
      </c>
      <c r="AC26" t="n">
        <v>478.8423293958357</v>
      </c>
      <c r="AD26" t="n">
        <v>386893.017986625</v>
      </c>
      <c r="AE26" t="n">
        <v>529364.0957246196</v>
      </c>
      <c r="AF26" t="n">
        <v>4.992660981861184e-06</v>
      </c>
      <c r="AG26" t="n">
        <v>29</v>
      </c>
      <c r="AH26" t="n">
        <v>478842.3293958358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9.112299999999999</v>
      </c>
      <c r="E27" t="n">
        <v>10.97</v>
      </c>
      <c r="F27" t="n">
        <v>7.7</v>
      </c>
      <c r="G27" t="n">
        <v>41.99</v>
      </c>
      <c r="H27" t="n">
        <v>0.51</v>
      </c>
      <c r="I27" t="n">
        <v>11</v>
      </c>
      <c r="J27" t="n">
        <v>253.81</v>
      </c>
      <c r="K27" t="n">
        <v>58.47</v>
      </c>
      <c r="L27" t="n">
        <v>7.25</v>
      </c>
      <c r="M27" t="n">
        <v>9</v>
      </c>
      <c r="N27" t="n">
        <v>63.08</v>
      </c>
      <c r="O27" t="n">
        <v>31537.13</v>
      </c>
      <c r="P27" t="n">
        <v>99.3</v>
      </c>
      <c r="Q27" t="n">
        <v>968.34</v>
      </c>
      <c r="R27" t="n">
        <v>31.93</v>
      </c>
      <c r="S27" t="n">
        <v>23.91</v>
      </c>
      <c r="T27" t="n">
        <v>3234.4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385.5044824393303</v>
      </c>
      <c r="AB27" t="n">
        <v>527.4642401309459</v>
      </c>
      <c r="AC27" t="n">
        <v>477.1237933535582</v>
      </c>
      <c r="AD27" t="n">
        <v>385504.4824393303</v>
      </c>
      <c r="AE27" t="n">
        <v>527464.2401309459</v>
      </c>
      <c r="AF27" t="n">
        <v>5.019210364516461e-06</v>
      </c>
      <c r="AG27" t="n">
        <v>29</v>
      </c>
      <c r="AH27" t="n">
        <v>477123.7933535582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9.109299999999999</v>
      </c>
      <c r="E28" t="n">
        <v>10.98</v>
      </c>
      <c r="F28" t="n">
        <v>7.7</v>
      </c>
      <c r="G28" t="n">
        <v>42.01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98.98</v>
      </c>
      <c r="Q28" t="n">
        <v>968.46</v>
      </c>
      <c r="R28" t="n">
        <v>32.12</v>
      </c>
      <c r="S28" t="n">
        <v>23.91</v>
      </c>
      <c r="T28" t="n">
        <v>3332.84</v>
      </c>
      <c r="U28" t="n">
        <v>0.74</v>
      </c>
      <c r="V28" t="n">
        <v>0.88</v>
      </c>
      <c r="W28" t="n">
        <v>1.1</v>
      </c>
      <c r="X28" t="n">
        <v>0.2</v>
      </c>
      <c r="Y28" t="n">
        <v>1</v>
      </c>
      <c r="Z28" t="n">
        <v>10</v>
      </c>
      <c r="AA28" t="n">
        <v>385.3444104448135</v>
      </c>
      <c r="AB28" t="n">
        <v>527.24522256617</v>
      </c>
      <c r="AC28" t="n">
        <v>476.9256785177714</v>
      </c>
      <c r="AD28" t="n">
        <v>385344.4104448135</v>
      </c>
      <c r="AE28" t="n">
        <v>527245.22256617</v>
      </c>
      <c r="AF28" t="n">
        <v>5.017557913313851e-06</v>
      </c>
      <c r="AG28" t="n">
        <v>29</v>
      </c>
      <c r="AH28" t="n">
        <v>476925.6785177714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9.174300000000001</v>
      </c>
      <c r="E29" t="n">
        <v>10.9</v>
      </c>
      <c r="F29" t="n">
        <v>7.67</v>
      </c>
      <c r="G29" t="n">
        <v>46.02</v>
      </c>
      <c r="H29" t="n">
        <v>0.54</v>
      </c>
      <c r="I29" t="n">
        <v>10</v>
      </c>
      <c r="J29" t="n">
        <v>254.72</v>
      </c>
      <c r="K29" t="n">
        <v>58.47</v>
      </c>
      <c r="L29" t="n">
        <v>7.75</v>
      </c>
      <c r="M29" t="n">
        <v>8</v>
      </c>
      <c r="N29" t="n">
        <v>63.49</v>
      </c>
      <c r="O29" t="n">
        <v>31649.26</v>
      </c>
      <c r="P29" t="n">
        <v>97.44</v>
      </c>
      <c r="Q29" t="n">
        <v>968.3200000000001</v>
      </c>
      <c r="R29" t="n">
        <v>31.07</v>
      </c>
      <c r="S29" t="n">
        <v>23.91</v>
      </c>
      <c r="T29" t="n">
        <v>2810.25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383.6271109774033</v>
      </c>
      <c r="AB29" t="n">
        <v>524.8955376729539</v>
      </c>
      <c r="AC29" t="n">
        <v>474.8002442529605</v>
      </c>
      <c r="AD29" t="n">
        <v>383627.1109774034</v>
      </c>
      <c r="AE29" t="n">
        <v>524895.5376729539</v>
      </c>
      <c r="AF29" t="n">
        <v>5.05336102270375e-06</v>
      </c>
      <c r="AG29" t="n">
        <v>29</v>
      </c>
      <c r="AH29" t="n">
        <v>474800.2442529605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9.179</v>
      </c>
      <c r="E30" t="n">
        <v>10.89</v>
      </c>
      <c r="F30" t="n">
        <v>7.67</v>
      </c>
      <c r="G30" t="n">
        <v>45.99</v>
      </c>
      <c r="H30" t="n">
        <v>0.5600000000000001</v>
      </c>
      <c r="I30" t="n">
        <v>10</v>
      </c>
      <c r="J30" t="n">
        <v>255.17</v>
      </c>
      <c r="K30" t="n">
        <v>58.47</v>
      </c>
      <c r="L30" t="n">
        <v>8</v>
      </c>
      <c r="M30" t="n">
        <v>6</v>
      </c>
      <c r="N30" t="n">
        <v>63.7</v>
      </c>
      <c r="O30" t="n">
        <v>31705.44</v>
      </c>
      <c r="P30" t="n">
        <v>96.31</v>
      </c>
      <c r="Q30" t="n">
        <v>968.3200000000001</v>
      </c>
      <c r="R30" t="n">
        <v>30.8</v>
      </c>
      <c r="S30" t="n">
        <v>23.91</v>
      </c>
      <c r="T30" t="n">
        <v>2678.21</v>
      </c>
      <c r="U30" t="n">
        <v>0.78</v>
      </c>
      <c r="V30" t="n">
        <v>0.88</v>
      </c>
      <c r="W30" t="n">
        <v>1.1</v>
      </c>
      <c r="X30" t="n">
        <v>0.17</v>
      </c>
      <c r="Y30" t="n">
        <v>1</v>
      </c>
      <c r="Z30" t="n">
        <v>10</v>
      </c>
      <c r="AA30" t="n">
        <v>382.90977799499</v>
      </c>
      <c r="AB30" t="n">
        <v>523.9140510399184</v>
      </c>
      <c r="AC30" t="n">
        <v>473.9124293266566</v>
      </c>
      <c r="AD30" t="n">
        <v>382909.77799499</v>
      </c>
      <c r="AE30" t="n">
        <v>523914.0510399183</v>
      </c>
      <c r="AF30" t="n">
        <v>5.055949862921174e-06</v>
      </c>
      <c r="AG30" t="n">
        <v>29</v>
      </c>
      <c r="AH30" t="n">
        <v>473912.4293266566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9.1722</v>
      </c>
      <c r="E31" t="n">
        <v>10.9</v>
      </c>
      <c r="F31" t="n">
        <v>7.67</v>
      </c>
      <c r="G31" t="n">
        <v>46.04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95.90000000000001</v>
      </c>
      <c r="Q31" t="n">
        <v>968.34</v>
      </c>
      <c r="R31" t="n">
        <v>31.15</v>
      </c>
      <c r="S31" t="n">
        <v>23.91</v>
      </c>
      <c r="T31" t="n">
        <v>2850.95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382.7346031136473</v>
      </c>
      <c r="AB31" t="n">
        <v>523.6743690390948</v>
      </c>
      <c r="AC31" t="n">
        <v>473.695622239596</v>
      </c>
      <c r="AD31" t="n">
        <v>382734.6031136473</v>
      </c>
      <c r="AE31" t="n">
        <v>523674.3690390948</v>
      </c>
      <c r="AF31" t="n">
        <v>5.052204306861922e-06</v>
      </c>
      <c r="AG31" t="n">
        <v>29</v>
      </c>
      <c r="AH31" t="n">
        <v>473695.622239596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9.241400000000001</v>
      </c>
      <c r="E32" t="n">
        <v>10.82</v>
      </c>
      <c r="F32" t="n">
        <v>7.64</v>
      </c>
      <c r="G32" t="n">
        <v>50.93</v>
      </c>
      <c r="H32" t="n">
        <v>0.59</v>
      </c>
      <c r="I32" t="n">
        <v>9</v>
      </c>
      <c r="J32" t="n">
        <v>256.09</v>
      </c>
      <c r="K32" t="n">
        <v>58.47</v>
      </c>
      <c r="L32" t="n">
        <v>8.5</v>
      </c>
      <c r="M32" t="n">
        <v>3</v>
      </c>
      <c r="N32" t="n">
        <v>64.11</v>
      </c>
      <c r="O32" t="n">
        <v>31818.02</v>
      </c>
      <c r="P32" t="n">
        <v>92.88</v>
      </c>
      <c r="Q32" t="n">
        <v>968.41</v>
      </c>
      <c r="R32" t="n">
        <v>29.94</v>
      </c>
      <c r="S32" t="n">
        <v>23.91</v>
      </c>
      <c r="T32" t="n">
        <v>2251.86</v>
      </c>
      <c r="U32" t="n">
        <v>0.8</v>
      </c>
      <c r="V32" t="n">
        <v>0.89</v>
      </c>
      <c r="W32" t="n">
        <v>1.1</v>
      </c>
      <c r="X32" t="n">
        <v>0.14</v>
      </c>
      <c r="Y32" t="n">
        <v>1</v>
      </c>
      <c r="Z32" t="n">
        <v>10</v>
      </c>
      <c r="AA32" t="n">
        <v>380.1349489158255</v>
      </c>
      <c r="AB32" t="n">
        <v>520.1174074769862</v>
      </c>
      <c r="AC32" t="n">
        <v>470.478132096748</v>
      </c>
      <c r="AD32" t="n">
        <v>380134.9489158255</v>
      </c>
      <c r="AE32" t="n">
        <v>520117.4074769862</v>
      </c>
      <c r="AF32" t="n">
        <v>5.090320847935476e-06</v>
      </c>
      <c r="AG32" t="n">
        <v>29</v>
      </c>
      <c r="AH32" t="n">
        <v>470478.132096748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9.2341</v>
      </c>
      <c r="E33" t="n">
        <v>10.83</v>
      </c>
      <c r="F33" t="n">
        <v>7.65</v>
      </c>
      <c r="G33" t="n">
        <v>50.98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1</v>
      </c>
      <c r="N33" t="n">
        <v>64.31999999999999</v>
      </c>
      <c r="O33" t="n">
        <v>31874.43</v>
      </c>
      <c r="P33" t="n">
        <v>93.05</v>
      </c>
      <c r="Q33" t="n">
        <v>968.3200000000001</v>
      </c>
      <c r="R33" t="n">
        <v>30.2</v>
      </c>
      <c r="S33" t="n">
        <v>23.91</v>
      </c>
      <c r="T33" t="n">
        <v>2382.05</v>
      </c>
      <c r="U33" t="n">
        <v>0.79</v>
      </c>
      <c r="V33" t="n">
        <v>0.88</v>
      </c>
      <c r="W33" t="n">
        <v>1.1</v>
      </c>
      <c r="X33" t="n">
        <v>0.15</v>
      </c>
      <c r="Y33" t="n">
        <v>1</v>
      </c>
      <c r="Z33" t="n">
        <v>10</v>
      </c>
      <c r="AA33" t="n">
        <v>380.3505549761842</v>
      </c>
      <c r="AB33" t="n">
        <v>520.4124092006371</v>
      </c>
      <c r="AC33" t="n">
        <v>470.7449792699312</v>
      </c>
      <c r="AD33" t="n">
        <v>380350.5549761842</v>
      </c>
      <c r="AE33" t="n">
        <v>520412.409200637</v>
      </c>
      <c r="AF33" t="n">
        <v>5.086299883342456e-06</v>
      </c>
      <c r="AG33" t="n">
        <v>29</v>
      </c>
      <c r="AH33" t="n">
        <v>470744.9792699312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9.229799999999999</v>
      </c>
      <c r="E34" t="n">
        <v>10.83</v>
      </c>
      <c r="F34" t="n">
        <v>7.65</v>
      </c>
      <c r="G34" t="n">
        <v>51.02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1</v>
      </c>
      <c r="N34" t="n">
        <v>64.53</v>
      </c>
      <c r="O34" t="n">
        <v>31931.04</v>
      </c>
      <c r="P34" t="n">
        <v>93.54000000000001</v>
      </c>
      <c r="Q34" t="n">
        <v>968.3200000000001</v>
      </c>
      <c r="R34" t="n">
        <v>30.3</v>
      </c>
      <c r="S34" t="n">
        <v>23.91</v>
      </c>
      <c r="T34" t="n">
        <v>2431.01</v>
      </c>
      <c r="U34" t="n">
        <v>0.79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380.6810536505067</v>
      </c>
      <c r="AB34" t="n">
        <v>520.8646120674176</v>
      </c>
      <c r="AC34" t="n">
        <v>471.1540245297769</v>
      </c>
      <c r="AD34" t="n">
        <v>380681.0536505067</v>
      </c>
      <c r="AE34" t="n">
        <v>520864.6120674176</v>
      </c>
      <c r="AF34" t="n">
        <v>5.083931369952047e-06</v>
      </c>
      <c r="AG34" t="n">
        <v>29</v>
      </c>
      <c r="AH34" t="n">
        <v>471154.0245297769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9.2279</v>
      </c>
      <c r="E35" t="n">
        <v>10.84</v>
      </c>
      <c r="F35" t="n">
        <v>7.65</v>
      </c>
      <c r="G35" t="n">
        <v>51.03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0</v>
      </c>
      <c r="N35" t="n">
        <v>64.73999999999999</v>
      </c>
      <c r="O35" t="n">
        <v>31987.61</v>
      </c>
      <c r="P35" t="n">
        <v>93.77</v>
      </c>
      <c r="Q35" t="n">
        <v>968.3200000000001</v>
      </c>
      <c r="R35" t="n">
        <v>30.28</v>
      </c>
      <c r="S35" t="n">
        <v>23.91</v>
      </c>
      <c r="T35" t="n">
        <v>2420.59</v>
      </c>
      <c r="U35" t="n">
        <v>0.79</v>
      </c>
      <c r="V35" t="n">
        <v>0.88</v>
      </c>
      <c r="W35" t="n">
        <v>1.1</v>
      </c>
      <c r="X35" t="n">
        <v>0.16</v>
      </c>
      <c r="Y35" t="n">
        <v>1</v>
      </c>
      <c r="Z35" t="n">
        <v>10</v>
      </c>
      <c r="AA35" t="n">
        <v>380.8351405470731</v>
      </c>
      <c r="AB35" t="n">
        <v>521.075440557134</v>
      </c>
      <c r="AC35" t="n">
        <v>471.3447318443344</v>
      </c>
      <c r="AD35" t="n">
        <v>380835.1405470732</v>
      </c>
      <c r="AE35" t="n">
        <v>521075.440557134</v>
      </c>
      <c r="AF35" t="n">
        <v>5.082884817523727e-06</v>
      </c>
      <c r="AG35" t="n">
        <v>29</v>
      </c>
      <c r="AH35" t="n">
        <v>471344.7318443344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9.3956</v>
      </c>
      <c r="E2" t="n">
        <v>10.64</v>
      </c>
      <c r="F2" t="n">
        <v>8.220000000000001</v>
      </c>
      <c r="G2" t="n">
        <v>13.34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48.52</v>
      </c>
      <c r="Q2" t="n">
        <v>968.38</v>
      </c>
      <c r="R2" t="n">
        <v>47.97</v>
      </c>
      <c r="S2" t="n">
        <v>23.91</v>
      </c>
      <c r="T2" t="n">
        <v>11127.05</v>
      </c>
      <c r="U2" t="n">
        <v>0.5</v>
      </c>
      <c r="V2" t="n">
        <v>0.82</v>
      </c>
      <c r="W2" t="n">
        <v>1.15</v>
      </c>
      <c r="X2" t="n">
        <v>0.73</v>
      </c>
      <c r="Y2" t="n">
        <v>1</v>
      </c>
      <c r="Z2" t="n">
        <v>10</v>
      </c>
      <c r="AA2" t="n">
        <v>312.8031871139241</v>
      </c>
      <c r="AB2" t="n">
        <v>427.9911205119391</v>
      </c>
      <c r="AC2" t="n">
        <v>387.1442486595891</v>
      </c>
      <c r="AD2" t="n">
        <v>312803.1871139241</v>
      </c>
      <c r="AE2" t="n">
        <v>427991.1205119391</v>
      </c>
      <c r="AF2" t="n">
        <v>9.203115370076129e-06</v>
      </c>
      <c r="AG2" t="n">
        <v>28</v>
      </c>
      <c r="AH2" t="n">
        <v>387144.2486595891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9.457800000000001</v>
      </c>
      <c r="E3" t="n">
        <v>10.57</v>
      </c>
      <c r="F3" t="n">
        <v>8.199999999999999</v>
      </c>
      <c r="G3" t="n">
        <v>14.47</v>
      </c>
      <c r="H3" t="n">
        <v>0.3</v>
      </c>
      <c r="I3" t="n">
        <v>34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47.36</v>
      </c>
      <c r="Q3" t="n">
        <v>968.39</v>
      </c>
      <c r="R3" t="n">
        <v>46.34</v>
      </c>
      <c r="S3" t="n">
        <v>23.91</v>
      </c>
      <c r="T3" t="n">
        <v>10326.31</v>
      </c>
      <c r="U3" t="n">
        <v>0.52</v>
      </c>
      <c r="V3" t="n">
        <v>0.82</v>
      </c>
      <c r="W3" t="n">
        <v>1.18</v>
      </c>
      <c r="X3" t="n">
        <v>0.7</v>
      </c>
      <c r="Y3" t="n">
        <v>1</v>
      </c>
      <c r="Z3" t="n">
        <v>10</v>
      </c>
      <c r="AA3" t="n">
        <v>311.7669884343574</v>
      </c>
      <c r="AB3" t="n">
        <v>426.5733477646966</v>
      </c>
      <c r="AC3" t="n">
        <v>385.8617861534869</v>
      </c>
      <c r="AD3" t="n">
        <v>311766.9884343573</v>
      </c>
      <c r="AE3" t="n">
        <v>426573.3477646966</v>
      </c>
      <c r="AF3" t="n">
        <v>9.26404109871706e-06</v>
      </c>
      <c r="AG3" t="n">
        <v>28</v>
      </c>
      <c r="AH3" t="n">
        <v>385861.7861534869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9.4498</v>
      </c>
      <c r="E4" t="n">
        <v>10.58</v>
      </c>
      <c r="F4" t="n">
        <v>8.210000000000001</v>
      </c>
      <c r="G4" t="n">
        <v>14.49</v>
      </c>
      <c r="H4" t="n">
        <v>0.36</v>
      </c>
      <c r="I4" t="n">
        <v>34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47.78</v>
      </c>
      <c r="Q4" t="n">
        <v>968.53</v>
      </c>
      <c r="R4" t="n">
        <v>46.38</v>
      </c>
      <c r="S4" t="n">
        <v>23.91</v>
      </c>
      <c r="T4" t="n">
        <v>10344.94</v>
      </c>
      <c r="U4" t="n">
        <v>0.52</v>
      </c>
      <c r="V4" t="n">
        <v>0.82</v>
      </c>
      <c r="W4" t="n">
        <v>1.18</v>
      </c>
      <c r="X4" t="n">
        <v>0.71</v>
      </c>
      <c r="Y4" t="n">
        <v>1</v>
      </c>
      <c r="Z4" t="n">
        <v>10</v>
      </c>
      <c r="AA4" t="n">
        <v>312.0738207339068</v>
      </c>
      <c r="AB4" t="n">
        <v>426.9931692534257</v>
      </c>
      <c r="AC4" t="n">
        <v>386.2415404685549</v>
      </c>
      <c r="AD4" t="n">
        <v>312073.8207339068</v>
      </c>
      <c r="AE4" t="n">
        <v>426993.1692534257</v>
      </c>
      <c r="AF4" t="n">
        <v>9.256204992139448e-06</v>
      </c>
      <c r="AG4" t="n">
        <v>28</v>
      </c>
      <c r="AH4" t="n">
        <v>386241.5404685549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8.8437</v>
      </c>
      <c r="E2" t="n">
        <v>11.31</v>
      </c>
      <c r="F2" t="n">
        <v>8.880000000000001</v>
      </c>
      <c r="G2" t="n">
        <v>8.07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35.16</v>
      </c>
      <c r="Q2" t="n">
        <v>968.67</v>
      </c>
      <c r="R2" t="n">
        <v>65.97</v>
      </c>
      <c r="S2" t="n">
        <v>23.91</v>
      </c>
      <c r="T2" t="n">
        <v>19979.08</v>
      </c>
      <c r="U2" t="n">
        <v>0.36</v>
      </c>
      <c r="V2" t="n">
        <v>0.76</v>
      </c>
      <c r="W2" t="n">
        <v>1.27</v>
      </c>
      <c r="X2" t="n">
        <v>1.38</v>
      </c>
      <c r="Y2" t="n">
        <v>1</v>
      </c>
      <c r="Z2" t="n">
        <v>10</v>
      </c>
      <c r="AA2" t="n">
        <v>316.7971858351575</v>
      </c>
      <c r="AB2" t="n">
        <v>433.4558857651186</v>
      </c>
      <c r="AC2" t="n">
        <v>392.0874643868515</v>
      </c>
      <c r="AD2" t="n">
        <v>316797.1858351575</v>
      </c>
      <c r="AE2" t="n">
        <v>433455.8857651186</v>
      </c>
      <c r="AF2" t="n">
        <v>1.145698170025648e-05</v>
      </c>
      <c r="AG2" t="n">
        <v>30</v>
      </c>
      <c r="AH2" t="n">
        <v>392087.4643868515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7.5597</v>
      </c>
      <c r="E2" t="n">
        <v>13.23</v>
      </c>
      <c r="F2" t="n">
        <v>8.949999999999999</v>
      </c>
      <c r="G2" t="n">
        <v>7.56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97.38</v>
      </c>
      <c r="Q2" t="n">
        <v>968.48</v>
      </c>
      <c r="R2" t="n">
        <v>70.56999999999999</v>
      </c>
      <c r="S2" t="n">
        <v>23.91</v>
      </c>
      <c r="T2" t="n">
        <v>22255.48</v>
      </c>
      <c r="U2" t="n">
        <v>0.34</v>
      </c>
      <c r="V2" t="n">
        <v>0.76</v>
      </c>
      <c r="W2" t="n">
        <v>1.21</v>
      </c>
      <c r="X2" t="n">
        <v>1.45</v>
      </c>
      <c r="Y2" t="n">
        <v>1</v>
      </c>
      <c r="Z2" t="n">
        <v>10</v>
      </c>
      <c r="AA2" t="n">
        <v>450.1509824335398</v>
      </c>
      <c r="AB2" t="n">
        <v>615.9164334253188</v>
      </c>
      <c r="AC2" t="n">
        <v>557.134233463349</v>
      </c>
      <c r="AD2" t="n">
        <v>450150.9824335398</v>
      </c>
      <c r="AE2" t="n">
        <v>615916.4334253188</v>
      </c>
      <c r="AF2" t="n">
        <v>5.261200401634771e-06</v>
      </c>
      <c r="AG2" t="n">
        <v>35</v>
      </c>
      <c r="AH2" t="n">
        <v>557134.2334633491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8.1028</v>
      </c>
      <c r="E3" t="n">
        <v>12.34</v>
      </c>
      <c r="F3" t="n">
        <v>8.550000000000001</v>
      </c>
      <c r="G3" t="n">
        <v>9.5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91.42</v>
      </c>
      <c r="Q3" t="n">
        <v>968.45</v>
      </c>
      <c r="R3" t="n">
        <v>58.72</v>
      </c>
      <c r="S3" t="n">
        <v>23.91</v>
      </c>
      <c r="T3" t="n">
        <v>16416.24</v>
      </c>
      <c r="U3" t="n">
        <v>0.41</v>
      </c>
      <c r="V3" t="n">
        <v>0.79</v>
      </c>
      <c r="W3" t="n">
        <v>1.16</v>
      </c>
      <c r="X3" t="n">
        <v>1.06</v>
      </c>
      <c r="Y3" t="n">
        <v>1</v>
      </c>
      <c r="Z3" t="n">
        <v>10</v>
      </c>
      <c r="AA3" t="n">
        <v>417.7731226945097</v>
      </c>
      <c r="AB3" t="n">
        <v>571.6156173200183</v>
      </c>
      <c r="AC3" t="n">
        <v>517.0614250705527</v>
      </c>
      <c r="AD3" t="n">
        <v>417773.1226945097</v>
      </c>
      <c r="AE3" t="n">
        <v>571615.6173200182</v>
      </c>
      <c r="AF3" t="n">
        <v>5.639172799762718e-06</v>
      </c>
      <c r="AG3" t="n">
        <v>33</v>
      </c>
      <c r="AH3" t="n">
        <v>517061.4250705526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8.466799999999999</v>
      </c>
      <c r="E4" t="n">
        <v>11.81</v>
      </c>
      <c r="F4" t="n">
        <v>8.34</v>
      </c>
      <c r="G4" t="n">
        <v>11.64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87.45999999999999</v>
      </c>
      <c r="Q4" t="n">
        <v>968.48</v>
      </c>
      <c r="R4" t="n">
        <v>51.73</v>
      </c>
      <c r="S4" t="n">
        <v>23.91</v>
      </c>
      <c r="T4" t="n">
        <v>12973.77</v>
      </c>
      <c r="U4" t="n">
        <v>0.46</v>
      </c>
      <c r="V4" t="n">
        <v>0.8100000000000001</v>
      </c>
      <c r="W4" t="n">
        <v>1.16</v>
      </c>
      <c r="X4" t="n">
        <v>0.84</v>
      </c>
      <c r="Y4" t="n">
        <v>1</v>
      </c>
      <c r="Z4" t="n">
        <v>10</v>
      </c>
      <c r="AA4" t="n">
        <v>390.8380280392575</v>
      </c>
      <c r="AB4" t="n">
        <v>534.7618325201915</v>
      </c>
      <c r="AC4" t="n">
        <v>483.7249137674095</v>
      </c>
      <c r="AD4" t="n">
        <v>390838.0280392575</v>
      </c>
      <c r="AE4" t="n">
        <v>534761.8325201916</v>
      </c>
      <c r="AF4" t="n">
        <v>5.892499908800782e-06</v>
      </c>
      <c r="AG4" t="n">
        <v>31</v>
      </c>
      <c r="AH4" t="n">
        <v>483724.9137674095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8.7285</v>
      </c>
      <c r="E5" t="n">
        <v>11.46</v>
      </c>
      <c r="F5" t="n">
        <v>8.19</v>
      </c>
      <c r="G5" t="n">
        <v>13.65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84.5</v>
      </c>
      <c r="Q5" t="n">
        <v>968.53</v>
      </c>
      <c r="R5" t="n">
        <v>47.16</v>
      </c>
      <c r="S5" t="n">
        <v>23.91</v>
      </c>
      <c r="T5" t="n">
        <v>10724.46</v>
      </c>
      <c r="U5" t="n">
        <v>0.51</v>
      </c>
      <c r="V5" t="n">
        <v>0.83</v>
      </c>
      <c r="W5" t="n">
        <v>1.14</v>
      </c>
      <c r="X5" t="n">
        <v>0.6899999999999999</v>
      </c>
      <c r="Y5" t="n">
        <v>1</v>
      </c>
      <c r="Z5" t="n">
        <v>10</v>
      </c>
      <c r="AA5" t="n">
        <v>376.0492578929239</v>
      </c>
      <c r="AB5" t="n">
        <v>514.5271847714856</v>
      </c>
      <c r="AC5" t="n">
        <v>465.4214324003336</v>
      </c>
      <c r="AD5" t="n">
        <v>376049.2578929239</v>
      </c>
      <c r="AE5" t="n">
        <v>514527.1847714856</v>
      </c>
      <c r="AF5" t="n">
        <v>6.07463096494161e-06</v>
      </c>
      <c r="AG5" t="n">
        <v>30</v>
      </c>
      <c r="AH5" t="n">
        <v>465421.4324003336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8.9085</v>
      </c>
      <c r="E6" t="n">
        <v>11.23</v>
      </c>
      <c r="F6" t="n">
        <v>8.1</v>
      </c>
      <c r="G6" t="n">
        <v>15.68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81.73</v>
      </c>
      <c r="Q6" t="n">
        <v>968.37</v>
      </c>
      <c r="R6" t="n">
        <v>44.7</v>
      </c>
      <c r="S6" t="n">
        <v>23.91</v>
      </c>
      <c r="T6" t="n">
        <v>9521.27</v>
      </c>
      <c r="U6" t="n">
        <v>0.53</v>
      </c>
      <c r="V6" t="n">
        <v>0.83</v>
      </c>
      <c r="W6" t="n">
        <v>1.13</v>
      </c>
      <c r="X6" t="n">
        <v>0.6</v>
      </c>
      <c r="Y6" t="n">
        <v>1</v>
      </c>
      <c r="Z6" t="n">
        <v>10</v>
      </c>
      <c r="AA6" t="n">
        <v>372.3365708843223</v>
      </c>
      <c r="AB6" t="n">
        <v>509.4473226141259</v>
      </c>
      <c r="AC6" t="n">
        <v>460.8263851576409</v>
      </c>
      <c r="AD6" t="n">
        <v>372336.5708843223</v>
      </c>
      <c r="AE6" t="n">
        <v>509447.3226141259</v>
      </c>
      <c r="AF6" t="n">
        <v>6.199902612268126e-06</v>
      </c>
      <c r="AG6" t="n">
        <v>30</v>
      </c>
      <c r="AH6" t="n">
        <v>460826.3851576409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9.074</v>
      </c>
      <c r="E7" t="n">
        <v>11.02</v>
      </c>
      <c r="F7" t="n">
        <v>8.01</v>
      </c>
      <c r="G7" t="n">
        <v>17.8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78.92</v>
      </c>
      <c r="Q7" t="n">
        <v>968.3200000000001</v>
      </c>
      <c r="R7" t="n">
        <v>41.76</v>
      </c>
      <c r="S7" t="n">
        <v>23.91</v>
      </c>
      <c r="T7" t="n">
        <v>8069.16</v>
      </c>
      <c r="U7" t="n">
        <v>0.57</v>
      </c>
      <c r="V7" t="n">
        <v>0.84</v>
      </c>
      <c r="W7" t="n">
        <v>1.12</v>
      </c>
      <c r="X7" t="n">
        <v>0.52</v>
      </c>
      <c r="Y7" t="n">
        <v>1</v>
      </c>
      <c r="Z7" t="n">
        <v>10</v>
      </c>
      <c r="AA7" t="n">
        <v>359.1479300245219</v>
      </c>
      <c r="AB7" t="n">
        <v>491.4020423479767</v>
      </c>
      <c r="AC7" t="n">
        <v>444.5033211133832</v>
      </c>
      <c r="AD7" t="n">
        <v>359147.9300245219</v>
      </c>
      <c r="AE7" t="n">
        <v>491402.0423479767</v>
      </c>
      <c r="AF7" t="n">
        <v>6.315082932448895e-06</v>
      </c>
      <c r="AG7" t="n">
        <v>29</v>
      </c>
      <c r="AH7" t="n">
        <v>444503.3211133832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9.2303</v>
      </c>
      <c r="E8" t="n">
        <v>10.83</v>
      </c>
      <c r="F8" t="n">
        <v>7.94</v>
      </c>
      <c r="G8" t="n">
        <v>20.72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21</v>
      </c>
      <c r="N8" t="n">
        <v>23.53</v>
      </c>
      <c r="O8" t="n">
        <v>17976.29</v>
      </c>
      <c r="P8" t="n">
        <v>76.64</v>
      </c>
      <c r="Q8" t="n">
        <v>968.35</v>
      </c>
      <c r="R8" t="n">
        <v>39.64</v>
      </c>
      <c r="S8" t="n">
        <v>23.91</v>
      </c>
      <c r="T8" t="n">
        <v>7033.01</v>
      </c>
      <c r="U8" t="n">
        <v>0.6</v>
      </c>
      <c r="V8" t="n">
        <v>0.85</v>
      </c>
      <c r="W8" t="n">
        <v>1.12</v>
      </c>
      <c r="X8" t="n">
        <v>0.44</v>
      </c>
      <c r="Y8" t="n">
        <v>1</v>
      </c>
      <c r="Z8" t="n">
        <v>10</v>
      </c>
      <c r="AA8" t="n">
        <v>356.2609753750692</v>
      </c>
      <c r="AB8" t="n">
        <v>487.4519836331453</v>
      </c>
      <c r="AC8" t="n">
        <v>440.930250458353</v>
      </c>
      <c r="AD8" t="n">
        <v>356260.9753750692</v>
      </c>
      <c r="AE8" t="n">
        <v>487451.9836331453</v>
      </c>
      <c r="AF8" t="n">
        <v>6.423860479544085e-06</v>
      </c>
      <c r="AG8" t="n">
        <v>29</v>
      </c>
      <c r="AH8" t="n">
        <v>440930.250458353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9.323</v>
      </c>
      <c r="E9" t="n">
        <v>10.73</v>
      </c>
      <c r="F9" t="n">
        <v>7.89</v>
      </c>
      <c r="G9" t="n">
        <v>22.55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73.98999999999999</v>
      </c>
      <c r="Q9" t="n">
        <v>968.37</v>
      </c>
      <c r="R9" t="n">
        <v>38.07</v>
      </c>
      <c r="S9" t="n">
        <v>23.91</v>
      </c>
      <c r="T9" t="n">
        <v>6256.72</v>
      </c>
      <c r="U9" t="n">
        <v>0.63</v>
      </c>
      <c r="V9" t="n">
        <v>0.86</v>
      </c>
      <c r="W9" t="n">
        <v>1.11</v>
      </c>
      <c r="X9" t="n">
        <v>0.39</v>
      </c>
      <c r="Y9" t="n">
        <v>1</v>
      </c>
      <c r="Z9" t="n">
        <v>10</v>
      </c>
      <c r="AA9" t="n">
        <v>344.0861185898096</v>
      </c>
      <c r="AB9" t="n">
        <v>470.7938074627795</v>
      </c>
      <c r="AC9" t="n">
        <v>425.8619072417899</v>
      </c>
      <c r="AD9" t="n">
        <v>344086.1185898096</v>
      </c>
      <c r="AE9" t="n">
        <v>470793.8074627795</v>
      </c>
      <c r="AF9" t="n">
        <v>6.488375377917241e-06</v>
      </c>
      <c r="AG9" t="n">
        <v>28</v>
      </c>
      <c r="AH9" t="n">
        <v>425861.9072417899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9.453799999999999</v>
      </c>
      <c r="E10" t="n">
        <v>10.58</v>
      </c>
      <c r="F10" t="n">
        <v>7.83</v>
      </c>
      <c r="G10" t="n">
        <v>26.1</v>
      </c>
      <c r="H10" t="n">
        <v>0.37</v>
      </c>
      <c r="I10" t="n">
        <v>18</v>
      </c>
      <c r="J10" t="n">
        <v>144.54</v>
      </c>
      <c r="K10" t="n">
        <v>47.83</v>
      </c>
      <c r="L10" t="n">
        <v>3</v>
      </c>
      <c r="M10" t="n">
        <v>16</v>
      </c>
      <c r="N10" t="n">
        <v>23.71</v>
      </c>
      <c r="O10" t="n">
        <v>18060.85</v>
      </c>
      <c r="P10" t="n">
        <v>70.95</v>
      </c>
      <c r="Q10" t="n">
        <v>968.4</v>
      </c>
      <c r="R10" t="n">
        <v>36.05</v>
      </c>
      <c r="S10" t="n">
        <v>23.91</v>
      </c>
      <c r="T10" t="n">
        <v>5261.25</v>
      </c>
      <c r="U10" t="n">
        <v>0.66</v>
      </c>
      <c r="V10" t="n">
        <v>0.86</v>
      </c>
      <c r="W10" t="n">
        <v>1.11</v>
      </c>
      <c r="X10" t="n">
        <v>0.33</v>
      </c>
      <c r="Y10" t="n">
        <v>1</v>
      </c>
      <c r="Z10" t="n">
        <v>10</v>
      </c>
      <c r="AA10" t="n">
        <v>341.1446249378608</v>
      </c>
      <c r="AB10" t="n">
        <v>466.7691260786419</v>
      </c>
      <c r="AC10" t="n">
        <v>422.2213358002786</v>
      </c>
      <c r="AD10" t="n">
        <v>341144.6249378608</v>
      </c>
      <c r="AE10" t="n">
        <v>466769.1260786419</v>
      </c>
      <c r="AF10" t="n">
        <v>6.579406108307841e-06</v>
      </c>
      <c r="AG10" t="n">
        <v>28</v>
      </c>
      <c r="AH10" t="n">
        <v>422221.3358002785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9.4824</v>
      </c>
      <c r="E11" t="n">
        <v>10.55</v>
      </c>
      <c r="F11" t="n">
        <v>7.83</v>
      </c>
      <c r="G11" t="n">
        <v>27.62</v>
      </c>
      <c r="H11" t="n">
        <v>0.4</v>
      </c>
      <c r="I11" t="n">
        <v>17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69.87</v>
      </c>
      <c r="Q11" t="n">
        <v>968.48</v>
      </c>
      <c r="R11" t="n">
        <v>35.88</v>
      </c>
      <c r="S11" t="n">
        <v>23.91</v>
      </c>
      <c r="T11" t="n">
        <v>5180.87</v>
      </c>
      <c r="U11" t="n">
        <v>0.67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340.3194468280392</v>
      </c>
      <c r="AB11" t="n">
        <v>465.6400809844951</v>
      </c>
      <c r="AC11" t="n">
        <v>421.2000451852923</v>
      </c>
      <c r="AD11" t="n">
        <v>340319.4468280392</v>
      </c>
      <c r="AE11" t="n">
        <v>465640.0809844951</v>
      </c>
      <c r="AF11" t="n">
        <v>6.599310381160833e-06</v>
      </c>
      <c r="AG11" t="n">
        <v>28</v>
      </c>
      <c r="AH11" t="n">
        <v>421200.0451852923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9.512700000000001</v>
      </c>
      <c r="E12" t="n">
        <v>10.51</v>
      </c>
      <c r="F12" t="n">
        <v>7.82</v>
      </c>
      <c r="G12" t="n">
        <v>29.33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4</v>
      </c>
      <c r="N12" t="n">
        <v>23.9</v>
      </c>
      <c r="O12" t="n">
        <v>18145.54</v>
      </c>
      <c r="P12" t="n">
        <v>68.97</v>
      </c>
      <c r="Q12" t="n">
        <v>968.66</v>
      </c>
      <c r="R12" t="n">
        <v>35.23</v>
      </c>
      <c r="S12" t="n">
        <v>23.91</v>
      </c>
      <c r="T12" t="n">
        <v>4861.36</v>
      </c>
      <c r="U12" t="n">
        <v>0.68</v>
      </c>
      <c r="V12" t="n">
        <v>0.86</v>
      </c>
      <c r="W12" t="n">
        <v>1.12</v>
      </c>
      <c r="X12" t="n">
        <v>0.32</v>
      </c>
      <c r="Y12" t="n">
        <v>1</v>
      </c>
      <c r="Z12" t="n">
        <v>10</v>
      </c>
      <c r="AA12" t="n">
        <v>339.5557466539304</v>
      </c>
      <c r="AB12" t="n">
        <v>464.5951527142055</v>
      </c>
      <c r="AC12" t="n">
        <v>420.2548434025531</v>
      </c>
      <c r="AD12" t="n">
        <v>339555.7466539304</v>
      </c>
      <c r="AE12" t="n">
        <v>464595.1527142056</v>
      </c>
      <c r="AF12" t="n">
        <v>6.620397775127463e-06</v>
      </c>
      <c r="AG12" t="n">
        <v>28</v>
      </c>
      <c r="AH12" t="n">
        <v>420254.8434025532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9.5185</v>
      </c>
      <c r="E13" t="n">
        <v>10.51</v>
      </c>
      <c r="F13" t="n">
        <v>7.82</v>
      </c>
      <c r="G13" t="n">
        <v>29.31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3</v>
      </c>
      <c r="N13" t="n">
        <v>23.99</v>
      </c>
      <c r="O13" t="n">
        <v>18187.93</v>
      </c>
      <c r="P13" t="n">
        <v>68.11</v>
      </c>
      <c r="Q13" t="n">
        <v>968.5700000000001</v>
      </c>
      <c r="R13" t="n">
        <v>35.17</v>
      </c>
      <c r="S13" t="n">
        <v>23.91</v>
      </c>
      <c r="T13" t="n">
        <v>4832.2</v>
      </c>
      <c r="U13" t="n">
        <v>0.68</v>
      </c>
      <c r="V13" t="n">
        <v>0.87</v>
      </c>
      <c r="W13" t="n">
        <v>1.12</v>
      </c>
      <c r="X13" t="n">
        <v>0.32</v>
      </c>
      <c r="Y13" t="n">
        <v>1</v>
      </c>
      <c r="Z13" t="n">
        <v>10</v>
      </c>
      <c r="AA13" t="n">
        <v>339.0235423414984</v>
      </c>
      <c r="AB13" t="n">
        <v>463.866967294739</v>
      </c>
      <c r="AC13" t="n">
        <v>419.5961549775059</v>
      </c>
      <c r="AD13" t="n">
        <v>339023.5423414984</v>
      </c>
      <c r="AE13" t="n">
        <v>463866.967294739</v>
      </c>
      <c r="AF13" t="n">
        <v>6.624434305985761e-06</v>
      </c>
      <c r="AG13" t="n">
        <v>28</v>
      </c>
      <c r="AH13" t="n">
        <v>419596.1549775059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9.5623</v>
      </c>
      <c r="E14" t="n">
        <v>10.46</v>
      </c>
      <c r="F14" t="n">
        <v>7.8</v>
      </c>
      <c r="G14" t="n">
        <v>31.18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67.59999999999999</v>
      </c>
      <c r="Q14" t="n">
        <v>968.5</v>
      </c>
      <c r="R14" t="n">
        <v>34.53</v>
      </c>
      <c r="S14" t="n">
        <v>23.91</v>
      </c>
      <c r="T14" t="n">
        <v>4516.55</v>
      </c>
      <c r="U14" t="n">
        <v>0.6899999999999999</v>
      </c>
      <c r="V14" t="n">
        <v>0.87</v>
      </c>
      <c r="W14" t="n">
        <v>1.12</v>
      </c>
      <c r="X14" t="n">
        <v>0.3</v>
      </c>
      <c r="Y14" t="n">
        <v>1</v>
      </c>
      <c r="Z14" t="n">
        <v>10</v>
      </c>
      <c r="AA14" t="n">
        <v>338.3623230671586</v>
      </c>
      <c r="AB14" t="n">
        <v>462.9622579126516</v>
      </c>
      <c r="AC14" t="n">
        <v>418.7777897890774</v>
      </c>
      <c r="AD14" t="n">
        <v>338362.3230671586</v>
      </c>
      <c r="AE14" t="n">
        <v>462962.2579126516</v>
      </c>
      <c r="AF14" t="n">
        <v>6.654917073501881e-06</v>
      </c>
      <c r="AG14" t="n">
        <v>28</v>
      </c>
      <c r="AH14" t="n">
        <v>418777.7897890774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9.5618</v>
      </c>
      <c r="E15" t="n">
        <v>10.46</v>
      </c>
      <c r="F15" t="n">
        <v>7.8</v>
      </c>
      <c r="G15" t="n">
        <v>31.19</v>
      </c>
      <c r="H15" t="n">
        <v>0.51</v>
      </c>
      <c r="I15" t="n">
        <v>15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67.77</v>
      </c>
      <c r="Q15" t="n">
        <v>968.52</v>
      </c>
      <c r="R15" t="n">
        <v>34.43</v>
      </c>
      <c r="S15" t="n">
        <v>23.91</v>
      </c>
      <c r="T15" t="n">
        <v>4465.39</v>
      </c>
      <c r="U15" t="n">
        <v>0.6899999999999999</v>
      </c>
      <c r="V15" t="n">
        <v>0.87</v>
      </c>
      <c r="W15" t="n">
        <v>1.12</v>
      </c>
      <c r="X15" t="n">
        <v>0.3</v>
      </c>
      <c r="Y15" t="n">
        <v>1</v>
      </c>
      <c r="Z15" t="n">
        <v>10</v>
      </c>
      <c r="AA15" t="n">
        <v>338.4624910742062</v>
      </c>
      <c r="AB15" t="n">
        <v>463.0993121989948</v>
      </c>
      <c r="AC15" t="n">
        <v>418.9017638066888</v>
      </c>
      <c r="AD15" t="n">
        <v>338462.4910742062</v>
      </c>
      <c r="AE15" t="n">
        <v>463099.3121989948</v>
      </c>
      <c r="AF15" t="n">
        <v>6.654569096703751e-06</v>
      </c>
      <c r="AG15" t="n">
        <v>28</v>
      </c>
      <c r="AH15" t="n">
        <v>418901.7638066888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6.7935</v>
      </c>
      <c r="E2" t="n">
        <v>14.72</v>
      </c>
      <c r="F2" t="n">
        <v>9.24</v>
      </c>
      <c r="G2" t="n">
        <v>6.45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117.92</v>
      </c>
      <c r="Q2" t="n">
        <v>968.66</v>
      </c>
      <c r="R2" t="n">
        <v>79.91</v>
      </c>
      <c r="S2" t="n">
        <v>23.91</v>
      </c>
      <c r="T2" t="n">
        <v>26852.09</v>
      </c>
      <c r="U2" t="n">
        <v>0.3</v>
      </c>
      <c r="V2" t="n">
        <v>0.73</v>
      </c>
      <c r="W2" t="n">
        <v>1.23</v>
      </c>
      <c r="X2" t="n">
        <v>1.74</v>
      </c>
      <c r="Y2" t="n">
        <v>1</v>
      </c>
      <c r="Z2" t="n">
        <v>10</v>
      </c>
      <c r="AA2" t="n">
        <v>528.4854180865012</v>
      </c>
      <c r="AB2" t="n">
        <v>723.0970641570984</v>
      </c>
      <c r="AC2" t="n">
        <v>654.0856952270477</v>
      </c>
      <c r="AD2" t="n">
        <v>528485.4180865012</v>
      </c>
      <c r="AE2" t="n">
        <v>723097.0641570984</v>
      </c>
      <c r="AF2" t="n">
        <v>4.27216950421515e-06</v>
      </c>
      <c r="AG2" t="n">
        <v>39</v>
      </c>
      <c r="AH2" t="n">
        <v>654085.6952270478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7.3917</v>
      </c>
      <c r="E3" t="n">
        <v>13.53</v>
      </c>
      <c r="F3" t="n">
        <v>8.800000000000001</v>
      </c>
      <c r="G3" t="n">
        <v>8.119999999999999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110.93</v>
      </c>
      <c r="Q3" t="n">
        <v>968.47</v>
      </c>
      <c r="R3" t="n">
        <v>66.3</v>
      </c>
      <c r="S3" t="n">
        <v>23.91</v>
      </c>
      <c r="T3" t="n">
        <v>20151.05</v>
      </c>
      <c r="U3" t="n">
        <v>0.36</v>
      </c>
      <c r="V3" t="n">
        <v>0.77</v>
      </c>
      <c r="W3" t="n">
        <v>1.18</v>
      </c>
      <c r="X3" t="n">
        <v>1.3</v>
      </c>
      <c r="Y3" t="n">
        <v>1</v>
      </c>
      <c r="Z3" t="n">
        <v>10</v>
      </c>
      <c r="AA3" t="n">
        <v>480.009416143748</v>
      </c>
      <c r="AB3" t="n">
        <v>656.7700596887532</v>
      </c>
      <c r="AC3" t="n">
        <v>594.088846974626</v>
      </c>
      <c r="AD3" t="n">
        <v>480009.416143748</v>
      </c>
      <c r="AE3" t="n">
        <v>656770.0596887532</v>
      </c>
      <c r="AF3" t="n">
        <v>4.648354357004066e-06</v>
      </c>
      <c r="AG3" t="n">
        <v>36</v>
      </c>
      <c r="AH3" t="n">
        <v>594088.846974626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7.8183</v>
      </c>
      <c r="E4" t="n">
        <v>12.79</v>
      </c>
      <c r="F4" t="n">
        <v>8.52</v>
      </c>
      <c r="G4" t="n">
        <v>9.83</v>
      </c>
      <c r="H4" t="n">
        <v>0.15</v>
      </c>
      <c r="I4" t="n">
        <v>52</v>
      </c>
      <c r="J4" t="n">
        <v>177.47</v>
      </c>
      <c r="K4" t="n">
        <v>52.44</v>
      </c>
      <c r="L4" t="n">
        <v>1.5</v>
      </c>
      <c r="M4" t="n">
        <v>50</v>
      </c>
      <c r="N4" t="n">
        <v>33.53</v>
      </c>
      <c r="O4" t="n">
        <v>22122.46</v>
      </c>
      <c r="P4" t="n">
        <v>106.25</v>
      </c>
      <c r="Q4" t="n">
        <v>968.35</v>
      </c>
      <c r="R4" t="n">
        <v>57.63</v>
      </c>
      <c r="S4" t="n">
        <v>23.91</v>
      </c>
      <c r="T4" t="n">
        <v>15880.49</v>
      </c>
      <c r="U4" t="n">
        <v>0.41</v>
      </c>
      <c r="V4" t="n">
        <v>0.79</v>
      </c>
      <c r="W4" t="n">
        <v>1.16</v>
      </c>
      <c r="X4" t="n">
        <v>1.02</v>
      </c>
      <c r="Y4" t="n">
        <v>1</v>
      </c>
      <c r="Z4" t="n">
        <v>10</v>
      </c>
      <c r="AA4" t="n">
        <v>448.9530324727876</v>
      </c>
      <c r="AB4" t="n">
        <v>614.2773454391954</v>
      </c>
      <c r="AC4" t="n">
        <v>555.6515777341469</v>
      </c>
      <c r="AD4" t="n">
        <v>448953.0324727877</v>
      </c>
      <c r="AE4" t="n">
        <v>614277.3454391954</v>
      </c>
      <c r="AF4" t="n">
        <v>4.916626604078208e-06</v>
      </c>
      <c r="AG4" t="n">
        <v>34</v>
      </c>
      <c r="AH4" t="n">
        <v>555651.577734147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8.146800000000001</v>
      </c>
      <c r="E5" t="n">
        <v>12.27</v>
      </c>
      <c r="F5" t="n">
        <v>8.33</v>
      </c>
      <c r="G5" t="n">
        <v>11.62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41</v>
      </c>
      <c r="N5" t="n">
        <v>33.65</v>
      </c>
      <c r="O5" t="n">
        <v>22168.15</v>
      </c>
      <c r="P5" t="n">
        <v>102.48</v>
      </c>
      <c r="Q5" t="n">
        <v>968.47</v>
      </c>
      <c r="R5" t="n">
        <v>51.68</v>
      </c>
      <c r="S5" t="n">
        <v>23.91</v>
      </c>
      <c r="T5" t="n">
        <v>12950.24</v>
      </c>
      <c r="U5" t="n">
        <v>0.46</v>
      </c>
      <c r="V5" t="n">
        <v>0.8100000000000001</v>
      </c>
      <c r="W5" t="n">
        <v>1.14</v>
      </c>
      <c r="X5" t="n">
        <v>0.83</v>
      </c>
      <c r="Y5" t="n">
        <v>1</v>
      </c>
      <c r="Z5" t="n">
        <v>10</v>
      </c>
      <c r="AA5" t="n">
        <v>421.3300658444064</v>
      </c>
      <c r="AB5" t="n">
        <v>576.4823838589637</v>
      </c>
      <c r="AC5" t="n">
        <v>521.4637142415709</v>
      </c>
      <c r="AD5" t="n">
        <v>421330.0658444064</v>
      </c>
      <c r="AE5" t="n">
        <v>576482.3838589636</v>
      </c>
      <c r="AF5" t="n">
        <v>5.123207553829394e-06</v>
      </c>
      <c r="AG5" t="n">
        <v>32</v>
      </c>
      <c r="AH5" t="n">
        <v>521463.7142415709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8.3756</v>
      </c>
      <c r="E6" t="n">
        <v>11.94</v>
      </c>
      <c r="F6" t="n">
        <v>8.199999999999999</v>
      </c>
      <c r="G6" t="n">
        <v>13.3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99.65000000000001</v>
      </c>
      <c r="Q6" t="n">
        <v>968.46</v>
      </c>
      <c r="R6" t="n">
        <v>47.63</v>
      </c>
      <c r="S6" t="n">
        <v>23.91</v>
      </c>
      <c r="T6" t="n">
        <v>10958.33</v>
      </c>
      <c r="U6" t="n">
        <v>0.5</v>
      </c>
      <c r="V6" t="n">
        <v>0.82</v>
      </c>
      <c r="W6" t="n">
        <v>1.14</v>
      </c>
      <c r="X6" t="n">
        <v>0.71</v>
      </c>
      <c r="Y6" t="n">
        <v>1</v>
      </c>
      <c r="Z6" t="n">
        <v>10</v>
      </c>
      <c r="AA6" t="n">
        <v>416.0392216817148</v>
      </c>
      <c r="AB6" t="n">
        <v>569.2432174599982</v>
      </c>
      <c r="AC6" t="n">
        <v>514.9154437234888</v>
      </c>
      <c r="AD6" t="n">
        <v>416039.2216817148</v>
      </c>
      <c r="AE6" t="n">
        <v>569243.2174599982</v>
      </c>
      <c r="AF6" t="n">
        <v>5.26709102811576e-06</v>
      </c>
      <c r="AG6" t="n">
        <v>32</v>
      </c>
      <c r="AH6" t="n">
        <v>514915.4437234888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8.5549</v>
      </c>
      <c r="E7" t="n">
        <v>11.69</v>
      </c>
      <c r="F7" t="n">
        <v>8.130000000000001</v>
      </c>
      <c r="G7" t="n">
        <v>15.25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97.39</v>
      </c>
      <c r="Q7" t="n">
        <v>968.36</v>
      </c>
      <c r="R7" t="n">
        <v>45.33</v>
      </c>
      <c r="S7" t="n">
        <v>23.91</v>
      </c>
      <c r="T7" t="n">
        <v>9830.629999999999</v>
      </c>
      <c r="U7" t="n">
        <v>0.53</v>
      </c>
      <c r="V7" t="n">
        <v>0.83</v>
      </c>
      <c r="W7" t="n">
        <v>1.14</v>
      </c>
      <c r="X7" t="n">
        <v>0.63</v>
      </c>
      <c r="Y7" t="n">
        <v>1</v>
      </c>
      <c r="Z7" t="n">
        <v>10</v>
      </c>
      <c r="AA7" t="n">
        <v>402.3627899383662</v>
      </c>
      <c r="AB7" t="n">
        <v>550.5305201871632</v>
      </c>
      <c r="AC7" t="n">
        <v>497.9886600149376</v>
      </c>
      <c r="AD7" t="n">
        <v>402362.7899383662</v>
      </c>
      <c r="AE7" t="n">
        <v>550530.5201871633</v>
      </c>
      <c r="AF7" t="n">
        <v>5.379845866138248e-06</v>
      </c>
      <c r="AG7" t="n">
        <v>31</v>
      </c>
      <c r="AH7" t="n">
        <v>497988.6600149376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8.689399999999999</v>
      </c>
      <c r="E8" t="n">
        <v>11.51</v>
      </c>
      <c r="F8" t="n">
        <v>8.06</v>
      </c>
      <c r="G8" t="n">
        <v>16.67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27</v>
      </c>
      <c r="N8" t="n">
        <v>34.02</v>
      </c>
      <c r="O8" t="n">
        <v>22305.48</v>
      </c>
      <c r="P8" t="n">
        <v>95.48</v>
      </c>
      <c r="Q8" t="n">
        <v>968.35</v>
      </c>
      <c r="R8" t="n">
        <v>43.11</v>
      </c>
      <c r="S8" t="n">
        <v>23.91</v>
      </c>
      <c r="T8" t="n">
        <v>8736.1</v>
      </c>
      <c r="U8" t="n">
        <v>0.55</v>
      </c>
      <c r="V8" t="n">
        <v>0.84</v>
      </c>
      <c r="W8" t="n">
        <v>1.13</v>
      </c>
      <c r="X8" t="n">
        <v>0.5600000000000001</v>
      </c>
      <c r="Y8" t="n">
        <v>1</v>
      </c>
      <c r="Z8" t="n">
        <v>10</v>
      </c>
      <c r="AA8" t="n">
        <v>389.5420089501552</v>
      </c>
      <c r="AB8" t="n">
        <v>532.9885620261549</v>
      </c>
      <c r="AC8" t="n">
        <v>482.120881720523</v>
      </c>
      <c r="AD8" t="n">
        <v>389542.0089501552</v>
      </c>
      <c r="AE8" t="n">
        <v>532988.5620261549</v>
      </c>
      <c r="AF8" t="n">
        <v>5.464427716188581e-06</v>
      </c>
      <c r="AG8" t="n">
        <v>30</v>
      </c>
      <c r="AH8" t="n">
        <v>482120.881720523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8.8058</v>
      </c>
      <c r="E9" t="n">
        <v>11.36</v>
      </c>
      <c r="F9" t="n">
        <v>8.01</v>
      </c>
      <c r="G9" t="n">
        <v>18.49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93.88</v>
      </c>
      <c r="Q9" t="n">
        <v>968.37</v>
      </c>
      <c r="R9" t="n">
        <v>41.4</v>
      </c>
      <c r="S9" t="n">
        <v>23.91</v>
      </c>
      <c r="T9" t="n">
        <v>7897.9</v>
      </c>
      <c r="U9" t="n">
        <v>0.58</v>
      </c>
      <c r="V9" t="n">
        <v>0.84</v>
      </c>
      <c r="W9" t="n">
        <v>1.13</v>
      </c>
      <c r="X9" t="n">
        <v>0.51</v>
      </c>
      <c r="Y9" t="n">
        <v>1</v>
      </c>
      <c r="Z9" t="n">
        <v>10</v>
      </c>
      <c r="AA9" t="n">
        <v>387.1096489233531</v>
      </c>
      <c r="AB9" t="n">
        <v>529.6604997293332</v>
      </c>
      <c r="AC9" t="n">
        <v>479.1104450183452</v>
      </c>
      <c r="AD9" t="n">
        <v>387109.6489233531</v>
      </c>
      <c r="AE9" t="n">
        <v>529660.4997293332</v>
      </c>
      <c r="AF9" t="n">
        <v>5.537627176009092e-06</v>
      </c>
      <c r="AG9" t="n">
        <v>30</v>
      </c>
      <c r="AH9" t="n">
        <v>479110.4450183451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8.9465</v>
      </c>
      <c r="E10" t="n">
        <v>11.18</v>
      </c>
      <c r="F10" t="n">
        <v>7.94</v>
      </c>
      <c r="G10" t="n">
        <v>20.71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91.5</v>
      </c>
      <c r="Q10" t="n">
        <v>968.3200000000001</v>
      </c>
      <c r="R10" t="n">
        <v>39.52</v>
      </c>
      <c r="S10" t="n">
        <v>23.91</v>
      </c>
      <c r="T10" t="n">
        <v>6968.54</v>
      </c>
      <c r="U10" t="n">
        <v>0.61</v>
      </c>
      <c r="V10" t="n">
        <v>0.85</v>
      </c>
      <c r="W10" t="n">
        <v>1.12</v>
      </c>
      <c r="X10" t="n">
        <v>0.44</v>
      </c>
      <c r="Y10" t="n">
        <v>1</v>
      </c>
      <c r="Z10" t="n">
        <v>10</v>
      </c>
      <c r="AA10" t="n">
        <v>383.9438027560638</v>
      </c>
      <c r="AB10" t="n">
        <v>525.3288493359724</v>
      </c>
      <c r="AC10" t="n">
        <v>475.1922012590172</v>
      </c>
      <c r="AD10" t="n">
        <v>383943.8027560638</v>
      </c>
      <c r="AE10" t="n">
        <v>525328.8493359725</v>
      </c>
      <c r="AF10" t="n">
        <v>5.626107966359143e-06</v>
      </c>
      <c r="AG10" t="n">
        <v>30</v>
      </c>
      <c r="AH10" t="n">
        <v>475192.2012590172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9.0359</v>
      </c>
      <c r="E11" t="n">
        <v>11.07</v>
      </c>
      <c r="F11" t="n">
        <v>7.9</v>
      </c>
      <c r="G11" t="n">
        <v>22.57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89.52</v>
      </c>
      <c r="Q11" t="n">
        <v>968.34</v>
      </c>
      <c r="R11" t="n">
        <v>37.99</v>
      </c>
      <c r="S11" t="n">
        <v>23.91</v>
      </c>
      <c r="T11" t="n">
        <v>6218.03</v>
      </c>
      <c r="U11" t="n">
        <v>0.63</v>
      </c>
      <c r="V11" t="n">
        <v>0.86</v>
      </c>
      <c r="W11" t="n">
        <v>1.12</v>
      </c>
      <c r="X11" t="n">
        <v>0.4</v>
      </c>
      <c r="Y11" t="n">
        <v>1</v>
      </c>
      <c r="Z11" t="n">
        <v>10</v>
      </c>
      <c r="AA11" t="n">
        <v>371.8829912037859</v>
      </c>
      <c r="AB11" t="n">
        <v>508.8267148846927</v>
      </c>
      <c r="AC11" t="n">
        <v>460.2650073588765</v>
      </c>
      <c r="AD11" t="n">
        <v>371882.9912037859</v>
      </c>
      <c r="AE11" t="n">
        <v>508826.7148846927</v>
      </c>
      <c r="AF11" t="n">
        <v>5.682328170035721e-06</v>
      </c>
      <c r="AG11" t="n">
        <v>29</v>
      </c>
      <c r="AH11" t="n">
        <v>460265.0073588765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9.134499999999999</v>
      </c>
      <c r="E12" t="n">
        <v>10.95</v>
      </c>
      <c r="F12" t="n">
        <v>7.85</v>
      </c>
      <c r="G12" t="n">
        <v>24.79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17</v>
      </c>
      <c r="N12" t="n">
        <v>34.51</v>
      </c>
      <c r="O12" t="n">
        <v>22489.16</v>
      </c>
      <c r="P12" t="n">
        <v>87.89</v>
      </c>
      <c r="Q12" t="n">
        <v>968.34</v>
      </c>
      <c r="R12" t="n">
        <v>36.57</v>
      </c>
      <c r="S12" t="n">
        <v>23.91</v>
      </c>
      <c r="T12" t="n">
        <v>5514.35</v>
      </c>
      <c r="U12" t="n">
        <v>0.65</v>
      </c>
      <c r="V12" t="n">
        <v>0.86</v>
      </c>
      <c r="W12" t="n">
        <v>1.11</v>
      </c>
      <c r="X12" t="n">
        <v>0.35</v>
      </c>
      <c r="Y12" t="n">
        <v>1</v>
      </c>
      <c r="Z12" t="n">
        <v>10</v>
      </c>
      <c r="AA12" t="n">
        <v>369.7870523905924</v>
      </c>
      <c r="AB12" t="n">
        <v>505.9589589341869</v>
      </c>
      <c r="AC12" t="n">
        <v>457.6709460113662</v>
      </c>
      <c r="AD12" t="n">
        <v>369787.0523905924</v>
      </c>
      <c r="AE12" t="n">
        <v>505958.9589341869</v>
      </c>
      <c r="AF12" t="n">
        <v>5.74433389802801e-06</v>
      </c>
      <c r="AG12" t="n">
        <v>29</v>
      </c>
      <c r="AH12" t="n">
        <v>457670.9460113662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9.180400000000001</v>
      </c>
      <c r="E13" t="n">
        <v>10.89</v>
      </c>
      <c r="F13" t="n">
        <v>7.83</v>
      </c>
      <c r="G13" t="n">
        <v>26.11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85.06</v>
      </c>
      <c r="Q13" t="n">
        <v>968.4299999999999</v>
      </c>
      <c r="R13" t="n">
        <v>35.9</v>
      </c>
      <c r="S13" t="n">
        <v>23.91</v>
      </c>
      <c r="T13" t="n">
        <v>5186.78</v>
      </c>
      <c r="U13" t="n">
        <v>0.67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367.6119356775848</v>
      </c>
      <c r="AB13" t="n">
        <v>502.9828682880731</v>
      </c>
      <c r="AC13" t="n">
        <v>454.9788892795481</v>
      </c>
      <c r="AD13" t="n">
        <v>367611.9356775848</v>
      </c>
      <c r="AE13" t="n">
        <v>502982.8682880731</v>
      </c>
      <c r="AF13" t="n">
        <v>5.773198633472697e-06</v>
      </c>
      <c r="AG13" t="n">
        <v>29</v>
      </c>
      <c r="AH13" t="n">
        <v>454978.8892795481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9.2225</v>
      </c>
      <c r="E14" t="n">
        <v>10.84</v>
      </c>
      <c r="F14" t="n">
        <v>7.82</v>
      </c>
      <c r="G14" t="n">
        <v>27.59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84.19</v>
      </c>
      <c r="Q14" t="n">
        <v>968.37</v>
      </c>
      <c r="R14" t="n">
        <v>35.72</v>
      </c>
      <c r="S14" t="n">
        <v>23.91</v>
      </c>
      <c r="T14" t="n">
        <v>5099.31</v>
      </c>
      <c r="U14" t="n">
        <v>0.67</v>
      </c>
      <c r="V14" t="n">
        <v>0.87</v>
      </c>
      <c r="W14" t="n">
        <v>1.11</v>
      </c>
      <c r="X14" t="n">
        <v>0.32</v>
      </c>
      <c r="Y14" t="n">
        <v>1</v>
      </c>
      <c r="Z14" t="n">
        <v>10</v>
      </c>
      <c r="AA14" t="n">
        <v>366.6871673022619</v>
      </c>
      <c r="AB14" t="n">
        <v>501.7175593990549</v>
      </c>
      <c r="AC14" t="n">
        <v>453.8343396950256</v>
      </c>
      <c r="AD14" t="n">
        <v>366687.1673022619</v>
      </c>
      <c r="AE14" t="n">
        <v>501717.559399055</v>
      </c>
      <c r="AF14" t="n">
        <v>5.799673695830459e-06</v>
      </c>
      <c r="AG14" t="n">
        <v>29</v>
      </c>
      <c r="AH14" t="n">
        <v>453834.3396950256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9.3233</v>
      </c>
      <c r="E15" t="n">
        <v>10.73</v>
      </c>
      <c r="F15" t="n">
        <v>7.77</v>
      </c>
      <c r="G15" t="n">
        <v>31.09</v>
      </c>
      <c r="H15" t="n">
        <v>0.42</v>
      </c>
      <c r="I15" t="n">
        <v>15</v>
      </c>
      <c r="J15" t="n">
        <v>181.57</v>
      </c>
      <c r="K15" t="n">
        <v>52.44</v>
      </c>
      <c r="L15" t="n">
        <v>4.25</v>
      </c>
      <c r="M15" t="n">
        <v>13</v>
      </c>
      <c r="N15" t="n">
        <v>34.88</v>
      </c>
      <c r="O15" t="n">
        <v>22627.36</v>
      </c>
      <c r="P15" t="n">
        <v>81.86</v>
      </c>
      <c r="Q15" t="n">
        <v>968.38</v>
      </c>
      <c r="R15" t="n">
        <v>34.35</v>
      </c>
      <c r="S15" t="n">
        <v>23.91</v>
      </c>
      <c r="T15" t="n">
        <v>4423.48</v>
      </c>
      <c r="U15" t="n">
        <v>0.7</v>
      </c>
      <c r="V15" t="n">
        <v>0.87</v>
      </c>
      <c r="W15" t="n">
        <v>1.1</v>
      </c>
      <c r="X15" t="n">
        <v>0.28</v>
      </c>
      <c r="Y15" t="n">
        <v>1</v>
      </c>
      <c r="Z15" t="n">
        <v>10</v>
      </c>
      <c r="AA15" t="n">
        <v>354.4242248700718</v>
      </c>
      <c r="AB15" t="n">
        <v>484.9388605604944</v>
      </c>
      <c r="AC15" t="n">
        <v>438.6569763245657</v>
      </c>
      <c r="AD15" t="n">
        <v>354424.2248700719</v>
      </c>
      <c r="AE15" t="n">
        <v>484938.8605604945</v>
      </c>
      <c r="AF15" t="n">
        <v>5.863062918767808e-06</v>
      </c>
      <c r="AG15" t="n">
        <v>28</v>
      </c>
      <c r="AH15" t="n">
        <v>438656.9763245657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9.3809</v>
      </c>
      <c r="E16" t="n">
        <v>10.66</v>
      </c>
      <c r="F16" t="n">
        <v>7.74</v>
      </c>
      <c r="G16" t="n">
        <v>33.18</v>
      </c>
      <c r="H16" t="n">
        <v>0.44</v>
      </c>
      <c r="I16" t="n">
        <v>14</v>
      </c>
      <c r="J16" t="n">
        <v>181.94</v>
      </c>
      <c r="K16" t="n">
        <v>52.44</v>
      </c>
      <c r="L16" t="n">
        <v>4.5</v>
      </c>
      <c r="M16" t="n">
        <v>12</v>
      </c>
      <c r="N16" t="n">
        <v>35</v>
      </c>
      <c r="O16" t="n">
        <v>22673.63</v>
      </c>
      <c r="P16" t="n">
        <v>79.95</v>
      </c>
      <c r="Q16" t="n">
        <v>968.4</v>
      </c>
      <c r="R16" t="n">
        <v>33.24</v>
      </c>
      <c r="S16" t="n">
        <v>23.91</v>
      </c>
      <c r="T16" t="n">
        <v>3874.95</v>
      </c>
      <c r="U16" t="n">
        <v>0.72</v>
      </c>
      <c r="V16" t="n">
        <v>0.87</v>
      </c>
      <c r="W16" t="n">
        <v>1.1</v>
      </c>
      <c r="X16" t="n">
        <v>0.24</v>
      </c>
      <c r="Y16" t="n">
        <v>1</v>
      </c>
      <c r="Z16" t="n">
        <v>10</v>
      </c>
      <c r="AA16" t="n">
        <v>352.7200889499916</v>
      </c>
      <c r="AB16" t="n">
        <v>482.6071866134699</v>
      </c>
      <c r="AC16" t="n">
        <v>436.5478340665202</v>
      </c>
      <c r="AD16" t="n">
        <v>352720.0889499916</v>
      </c>
      <c r="AE16" t="n">
        <v>482607.1866134699</v>
      </c>
      <c r="AF16" t="n">
        <v>5.899285331874865e-06</v>
      </c>
      <c r="AG16" t="n">
        <v>28</v>
      </c>
      <c r="AH16" t="n">
        <v>436547.8340665202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9.4145</v>
      </c>
      <c r="E17" t="n">
        <v>10.62</v>
      </c>
      <c r="F17" t="n">
        <v>7.74</v>
      </c>
      <c r="G17" t="n">
        <v>35.72</v>
      </c>
      <c r="H17" t="n">
        <v>0.46</v>
      </c>
      <c r="I17" t="n">
        <v>13</v>
      </c>
      <c r="J17" t="n">
        <v>182.32</v>
      </c>
      <c r="K17" t="n">
        <v>52.44</v>
      </c>
      <c r="L17" t="n">
        <v>4.75</v>
      </c>
      <c r="M17" t="n">
        <v>8</v>
      </c>
      <c r="N17" t="n">
        <v>35.12</v>
      </c>
      <c r="O17" t="n">
        <v>22719.83</v>
      </c>
      <c r="P17" t="n">
        <v>78.77</v>
      </c>
      <c r="Q17" t="n">
        <v>968.36</v>
      </c>
      <c r="R17" t="n">
        <v>33.23</v>
      </c>
      <c r="S17" t="n">
        <v>23.91</v>
      </c>
      <c r="T17" t="n">
        <v>3876.48</v>
      </c>
      <c r="U17" t="n">
        <v>0.72</v>
      </c>
      <c r="V17" t="n">
        <v>0.87</v>
      </c>
      <c r="W17" t="n">
        <v>1.1</v>
      </c>
      <c r="X17" t="n">
        <v>0.24</v>
      </c>
      <c r="Y17" t="n">
        <v>1</v>
      </c>
      <c r="Z17" t="n">
        <v>10</v>
      </c>
      <c r="AA17" t="n">
        <v>351.7652624483294</v>
      </c>
      <c r="AB17" t="n">
        <v>481.3007508699234</v>
      </c>
      <c r="AC17" t="n">
        <v>435.3660827167436</v>
      </c>
      <c r="AD17" t="n">
        <v>351765.2624483294</v>
      </c>
      <c r="AE17" t="n">
        <v>481300.7508699234</v>
      </c>
      <c r="AF17" t="n">
        <v>5.920415072853983e-06</v>
      </c>
      <c r="AG17" t="n">
        <v>28</v>
      </c>
      <c r="AH17" t="n">
        <v>435366.0827167436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9.4024</v>
      </c>
      <c r="E18" t="n">
        <v>10.64</v>
      </c>
      <c r="F18" t="n">
        <v>7.75</v>
      </c>
      <c r="G18" t="n">
        <v>35.78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5</v>
      </c>
      <c r="N18" t="n">
        <v>35.25</v>
      </c>
      <c r="O18" t="n">
        <v>22766.06</v>
      </c>
      <c r="P18" t="n">
        <v>78.18000000000001</v>
      </c>
      <c r="Q18" t="n">
        <v>968.3200000000001</v>
      </c>
      <c r="R18" t="n">
        <v>33.33</v>
      </c>
      <c r="S18" t="n">
        <v>23.91</v>
      </c>
      <c r="T18" t="n">
        <v>3925.11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351.5596185845783</v>
      </c>
      <c r="AB18" t="n">
        <v>481.0193798631722</v>
      </c>
      <c r="AC18" t="n">
        <v>435.11156536397</v>
      </c>
      <c r="AD18" t="n">
        <v>351559.6185845783</v>
      </c>
      <c r="AE18" t="n">
        <v>481019.3798631722</v>
      </c>
      <c r="AF18" t="n">
        <v>5.912805850656146e-06</v>
      </c>
      <c r="AG18" t="n">
        <v>28</v>
      </c>
      <c r="AH18" t="n">
        <v>435111.5653639701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9.410500000000001</v>
      </c>
      <c r="E19" t="n">
        <v>10.63</v>
      </c>
      <c r="F19" t="n">
        <v>7.74</v>
      </c>
      <c r="G19" t="n">
        <v>35.74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2</v>
      </c>
      <c r="N19" t="n">
        <v>35.37</v>
      </c>
      <c r="O19" t="n">
        <v>22812.34</v>
      </c>
      <c r="P19" t="n">
        <v>77.62</v>
      </c>
      <c r="Q19" t="n">
        <v>968.35</v>
      </c>
      <c r="R19" t="n">
        <v>33.1</v>
      </c>
      <c r="S19" t="n">
        <v>23.91</v>
      </c>
      <c r="T19" t="n">
        <v>3811.39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351.1323106678159</v>
      </c>
      <c r="AB19" t="n">
        <v>480.434718319963</v>
      </c>
      <c r="AC19" t="n">
        <v>434.5827030978671</v>
      </c>
      <c r="AD19" t="n">
        <v>351132.3106678159</v>
      </c>
      <c r="AE19" t="n">
        <v>480434.718319963</v>
      </c>
      <c r="AF19" t="n">
        <v>5.917899627499326e-06</v>
      </c>
      <c r="AG19" t="n">
        <v>28</v>
      </c>
      <c r="AH19" t="n">
        <v>434582.7030978671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9.4575</v>
      </c>
      <c r="E20" t="n">
        <v>10.57</v>
      </c>
      <c r="F20" t="n">
        <v>7.73</v>
      </c>
      <c r="G20" t="n">
        <v>38.63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</v>
      </c>
      <c r="N20" t="n">
        <v>35.5</v>
      </c>
      <c r="O20" t="n">
        <v>22858.66</v>
      </c>
      <c r="P20" t="n">
        <v>76.92</v>
      </c>
      <c r="Q20" t="n">
        <v>968.3200000000001</v>
      </c>
      <c r="R20" t="n">
        <v>32.48</v>
      </c>
      <c r="S20" t="n">
        <v>23.91</v>
      </c>
      <c r="T20" t="n">
        <v>3505.13</v>
      </c>
      <c r="U20" t="n">
        <v>0.74</v>
      </c>
      <c r="V20" t="n">
        <v>0.88</v>
      </c>
      <c r="W20" t="n">
        <v>1.11</v>
      </c>
      <c r="X20" t="n">
        <v>0.23</v>
      </c>
      <c r="Y20" t="n">
        <v>1</v>
      </c>
      <c r="Z20" t="n">
        <v>10</v>
      </c>
      <c r="AA20" t="n">
        <v>350.3191404695001</v>
      </c>
      <c r="AB20" t="n">
        <v>479.32210298009</v>
      </c>
      <c r="AC20" t="n">
        <v>433.5762742044662</v>
      </c>
      <c r="AD20" t="n">
        <v>350319.1404695001</v>
      </c>
      <c r="AE20" t="n">
        <v>479322.10298009</v>
      </c>
      <c r="AF20" t="n">
        <v>5.947456110416542e-06</v>
      </c>
      <c r="AG20" t="n">
        <v>28</v>
      </c>
      <c r="AH20" t="n">
        <v>433576.2742044662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9.450100000000001</v>
      </c>
      <c r="E21" t="n">
        <v>10.58</v>
      </c>
      <c r="F21" t="n">
        <v>7.73</v>
      </c>
      <c r="G21" t="n">
        <v>38.67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77.16</v>
      </c>
      <c r="Q21" t="n">
        <v>968.34</v>
      </c>
      <c r="R21" t="n">
        <v>32.74</v>
      </c>
      <c r="S21" t="n">
        <v>23.91</v>
      </c>
      <c r="T21" t="n">
        <v>3638.34</v>
      </c>
      <c r="U21" t="n">
        <v>0.73</v>
      </c>
      <c r="V21" t="n">
        <v>0.87</v>
      </c>
      <c r="W21" t="n">
        <v>1.11</v>
      </c>
      <c r="X21" t="n">
        <v>0.24</v>
      </c>
      <c r="Y21" t="n">
        <v>1</v>
      </c>
      <c r="Z21" t="n">
        <v>10</v>
      </c>
      <c r="AA21" t="n">
        <v>350.5153086638223</v>
      </c>
      <c r="AB21" t="n">
        <v>479.5905089578916</v>
      </c>
      <c r="AC21" t="n">
        <v>433.8190638924566</v>
      </c>
      <c r="AD21" t="n">
        <v>350515.3086638223</v>
      </c>
      <c r="AE21" t="n">
        <v>479590.5089578917</v>
      </c>
      <c r="AF21" t="n">
        <v>5.942802536510428e-06</v>
      </c>
      <c r="AG21" t="n">
        <v>28</v>
      </c>
      <c r="AH21" t="n">
        <v>433819.0638924566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9.4436</v>
      </c>
      <c r="E22" t="n">
        <v>10.59</v>
      </c>
      <c r="F22" t="n">
        <v>7.74</v>
      </c>
      <c r="G22" t="n">
        <v>38.71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77.5</v>
      </c>
      <c r="Q22" t="n">
        <v>968.38</v>
      </c>
      <c r="R22" t="n">
        <v>32.83</v>
      </c>
      <c r="S22" t="n">
        <v>23.91</v>
      </c>
      <c r="T22" t="n">
        <v>3681.65</v>
      </c>
      <c r="U22" t="n">
        <v>0.73</v>
      </c>
      <c r="V22" t="n">
        <v>0.87</v>
      </c>
      <c r="W22" t="n">
        <v>1.12</v>
      </c>
      <c r="X22" t="n">
        <v>0.25</v>
      </c>
      <c r="Y22" t="n">
        <v>1</v>
      </c>
      <c r="Z22" t="n">
        <v>10</v>
      </c>
      <c r="AA22" t="n">
        <v>350.8008721600596</v>
      </c>
      <c r="AB22" t="n">
        <v>479.981229531616</v>
      </c>
      <c r="AC22" t="n">
        <v>434.1724946430044</v>
      </c>
      <c r="AD22" t="n">
        <v>350800.8721600596</v>
      </c>
      <c r="AE22" t="n">
        <v>479981.229531616</v>
      </c>
      <c r="AF22" t="n">
        <v>5.93871493780911e-06</v>
      </c>
      <c r="AG22" t="n">
        <v>28</v>
      </c>
      <c r="AH22" t="n">
        <v>434172.4946430044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6.1166</v>
      </c>
      <c r="E2" t="n">
        <v>16.35</v>
      </c>
      <c r="F2" t="n">
        <v>9.51</v>
      </c>
      <c r="G2" t="n">
        <v>5.71</v>
      </c>
      <c r="H2" t="n">
        <v>0.08</v>
      </c>
      <c r="I2" t="n">
        <v>100</v>
      </c>
      <c r="J2" t="n">
        <v>213.37</v>
      </c>
      <c r="K2" t="n">
        <v>56.13</v>
      </c>
      <c r="L2" t="n">
        <v>1</v>
      </c>
      <c r="M2" t="n">
        <v>98</v>
      </c>
      <c r="N2" t="n">
        <v>46.25</v>
      </c>
      <c r="O2" t="n">
        <v>26550.29</v>
      </c>
      <c r="P2" t="n">
        <v>138.08</v>
      </c>
      <c r="Q2" t="n">
        <v>968.62</v>
      </c>
      <c r="R2" t="n">
        <v>88.72</v>
      </c>
      <c r="S2" t="n">
        <v>23.91</v>
      </c>
      <c r="T2" t="n">
        <v>31187.47</v>
      </c>
      <c r="U2" t="n">
        <v>0.27</v>
      </c>
      <c r="V2" t="n">
        <v>0.71</v>
      </c>
      <c r="W2" t="n">
        <v>1.24</v>
      </c>
      <c r="X2" t="n">
        <v>2.02</v>
      </c>
      <c r="Y2" t="n">
        <v>1</v>
      </c>
      <c r="Z2" t="n">
        <v>10</v>
      </c>
      <c r="AA2" t="n">
        <v>612.4407917583385</v>
      </c>
      <c r="AB2" t="n">
        <v>837.968510264588</v>
      </c>
      <c r="AC2" t="n">
        <v>757.9939717411257</v>
      </c>
      <c r="AD2" t="n">
        <v>612440.7917583385</v>
      </c>
      <c r="AE2" t="n">
        <v>837968.5102645879</v>
      </c>
      <c r="AF2" t="n">
        <v>3.547409977957817e-06</v>
      </c>
      <c r="AG2" t="n">
        <v>43</v>
      </c>
      <c r="AH2" t="n">
        <v>757993.9717411257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6.7349</v>
      </c>
      <c r="E3" t="n">
        <v>14.85</v>
      </c>
      <c r="F3" t="n">
        <v>9.029999999999999</v>
      </c>
      <c r="G3" t="n">
        <v>7.13</v>
      </c>
      <c r="H3" t="n">
        <v>0.1</v>
      </c>
      <c r="I3" t="n">
        <v>76</v>
      </c>
      <c r="J3" t="n">
        <v>213.78</v>
      </c>
      <c r="K3" t="n">
        <v>56.13</v>
      </c>
      <c r="L3" t="n">
        <v>1.25</v>
      </c>
      <c r="M3" t="n">
        <v>74</v>
      </c>
      <c r="N3" t="n">
        <v>46.4</v>
      </c>
      <c r="O3" t="n">
        <v>26600.32</v>
      </c>
      <c r="P3" t="n">
        <v>130.1</v>
      </c>
      <c r="Q3" t="n">
        <v>968.86</v>
      </c>
      <c r="R3" t="n">
        <v>73.16</v>
      </c>
      <c r="S3" t="n">
        <v>23.91</v>
      </c>
      <c r="T3" t="n">
        <v>23526.71</v>
      </c>
      <c r="U3" t="n">
        <v>0.33</v>
      </c>
      <c r="V3" t="n">
        <v>0.75</v>
      </c>
      <c r="W3" t="n">
        <v>1.21</v>
      </c>
      <c r="X3" t="n">
        <v>1.53</v>
      </c>
      <c r="Y3" t="n">
        <v>1</v>
      </c>
      <c r="Z3" t="n">
        <v>10</v>
      </c>
      <c r="AA3" t="n">
        <v>546.5131942988386</v>
      </c>
      <c r="AB3" t="n">
        <v>747.7634629001733</v>
      </c>
      <c r="AC3" t="n">
        <v>676.3979674935916</v>
      </c>
      <c r="AD3" t="n">
        <v>546513.1942988386</v>
      </c>
      <c r="AE3" t="n">
        <v>747763.4629001733</v>
      </c>
      <c r="AF3" t="n">
        <v>3.90600193907532e-06</v>
      </c>
      <c r="AG3" t="n">
        <v>39</v>
      </c>
      <c r="AH3" t="n">
        <v>676397.9674935916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7.1983</v>
      </c>
      <c r="E4" t="n">
        <v>13.89</v>
      </c>
      <c r="F4" t="n">
        <v>8.699999999999999</v>
      </c>
      <c r="G4" t="n">
        <v>8.56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124.39</v>
      </c>
      <c r="Q4" t="n">
        <v>968.52</v>
      </c>
      <c r="R4" t="n">
        <v>63.37</v>
      </c>
      <c r="S4" t="n">
        <v>23.91</v>
      </c>
      <c r="T4" t="n">
        <v>18706.45</v>
      </c>
      <c r="U4" t="n">
        <v>0.38</v>
      </c>
      <c r="V4" t="n">
        <v>0.78</v>
      </c>
      <c r="W4" t="n">
        <v>1.17</v>
      </c>
      <c r="X4" t="n">
        <v>1.21</v>
      </c>
      <c r="Y4" t="n">
        <v>1</v>
      </c>
      <c r="Z4" t="n">
        <v>10</v>
      </c>
      <c r="AA4" t="n">
        <v>510.3352383403212</v>
      </c>
      <c r="AB4" t="n">
        <v>698.2631874989571</v>
      </c>
      <c r="AC4" t="n">
        <v>631.6219289025946</v>
      </c>
      <c r="AD4" t="n">
        <v>510335.2383403212</v>
      </c>
      <c r="AE4" t="n">
        <v>698263.1874989572</v>
      </c>
      <c r="AF4" t="n">
        <v>4.174757421497851e-06</v>
      </c>
      <c r="AG4" t="n">
        <v>37</v>
      </c>
      <c r="AH4" t="n">
        <v>631621.9289025946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7.5347</v>
      </c>
      <c r="E5" t="n">
        <v>13.27</v>
      </c>
      <c r="F5" t="n">
        <v>8.51</v>
      </c>
      <c r="G5" t="n">
        <v>10.01</v>
      </c>
      <c r="H5" t="n">
        <v>0.14</v>
      </c>
      <c r="I5" t="n">
        <v>51</v>
      </c>
      <c r="J5" t="n">
        <v>214.59</v>
      </c>
      <c r="K5" t="n">
        <v>56.13</v>
      </c>
      <c r="L5" t="n">
        <v>1.75</v>
      </c>
      <c r="M5" t="n">
        <v>49</v>
      </c>
      <c r="N5" t="n">
        <v>46.72</v>
      </c>
      <c r="O5" t="n">
        <v>26700.55</v>
      </c>
      <c r="P5" t="n">
        <v>120.55</v>
      </c>
      <c r="Q5" t="n">
        <v>968.53</v>
      </c>
      <c r="R5" t="n">
        <v>57.18</v>
      </c>
      <c r="S5" t="n">
        <v>23.91</v>
      </c>
      <c r="T5" t="n">
        <v>15663.32</v>
      </c>
      <c r="U5" t="n">
        <v>0.42</v>
      </c>
      <c r="V5" t="n">
        <v>0.8</v>
      </c>
      <c r="W5" t="n">
        <v>1.16</v>
      </c>
      <c r="X5" t="n">
        <v>1.01</v>
      </c>
      <c r="Y5" t="n">
        <v>1</v>
      </c>
      <c r="Z5" t="n">
        <v>10</v>
      </c>
      <c r="AA5" t="n">
        <v>480.3611302449413</v>
      </c>
      <c r="AB5" t="n">
        <v>657.251290438537</v>
      </c>
      <c r="AC5" t="n">
        <v>594.5241497370621</v>
      </c>
      <c r="AD5" t="n">
        <v>480361.1302449413</v>
      </c>
      <c r="AE5" t="n">
        <v>657251.290438537</v>
      </c>
      <c r="AF5" t="n">
        <v>4.369857430748907e-06</v>
      </c>
      <c r="AG5" t="n">
        <v>35</v>
      </c>
      <c r="AH5" t="n">
        <v>594524.149737062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7.8363</v>
      </c>
      <c r="E6" t="n">
        <v>12.76</v>
      </c>
      <c r="F6" t="n">
        <v>8.33</v>
      </c>
      <c r="G6" t="n">
        <v>11.63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117.08</v>
      </c>
      <c r="Q6" t="n">
        <v>968.45</v>
      </c>
      <c r="R6" t="n">
        <v>51.75</v>
      </c>
      <c r="S6" t="n">
        <v>23.91</v>
      </c>
      <c r="T6" t="n">
        <v>12985.27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462.0392951407955</v>
      </c>
      <c r="AB6" t="n">
        <v>632.1825473467271</v>
      </c>
      <c r="AC6" t="n">
        <v>571.8479323017325</v>
      </c>
      <c r="AD6" t="n">
        <v>462039.2951407955</v>
      </c>
      <c r="AE6" t="n">
        <v>632182.5473467271</v>
      </c>
      <c r="AF6" t="n">
        <v>4.544774680422268e-06</v>
      </c>
      <c r="AG6" t="n">
        <v>34</v>
      </c>
      <c r="AH6" t="n">
        <v>571847.9323017325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8.0212</v>
      </c>
      <c r="E7" t="n">
        <v>12.47</v>
      </c>
      <c r="F7" t="n">
        <v>8.25</v>
      </c>
      <c r="G7" t="n">
        <v>13.03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115.04</v>
      </c>
      <c r="Q7" t="n">
        <v>968.3200000000001</v>
      </c>
      <c r="R7" t="n">
        <v>49.12</v>
      </c>
      <c r="S7" t="n">
        <v>23.91</v>
      </c>
      <c r="T7" t="n">
        <v>11694.39</v>
      </c>
      <c r="U7" t="n">
        <v>0.49</v>
      </c>
      <c r="V7" t="n">
        <v>0.82</v>
      </c>
      <c r="W7" t="n">
        <v>1.14</v>
      </c>
      <c r="X7" t="n">
        <v>0.75</v>
      </c>
      <c r="Y7" t="n">
        <v>1</v>
      </c>
      <c r="Z7" t="n">
        <v>10</v>
      </c>
      <c r="AA7" t="n">
        <v>447.4817732215581</v>
      </c>
      <c r="AB7" t="n">
        <v>612.2643036242858</v>
      </c>
      <c r="AC7" t="n">
        <v>553.8306578047304</v>
      </c>
      <c r="AD7" t="n">
        <v>447481.7732215581</v>
      </c>
      <c r="AE7" t="n">
        <v>612264.3036242859</v>
      </c>
      <c r="AF7" t="n">
        <v>4.652010089787667e-06</v>
      </c>
      <c r="AG7" t="n">
        <v>33</v>
      </c>
      <c r="AH7" t="n">
        <v>553830.6578047305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8.195600000000001</v>
      </c>
      <c r="E8" t="n">
        <v>12.2</v>
      </c>
      <c r="F8" t="n">
        <v>8.15</v>
      </c>
      <c r="G8" t="n">
        <v>14.39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112.5</v>
      </c>
      <c r="Q8" t="n">
        <v>968.37</v>
      </c>
      <c r="R8" t="n">
        <v>45.99</v>
      </c>
      <c r="S8" t="n">
        <v>23.91</v>
      </c>
      <c r="T8" t="n">
        <v>10152.73</v>
      </c>
      <c r="U8" t="n">
        <v>0.52</v>
      </c>
      <c r="V8" t="n">
        <v>0.83</v>
      </c>
      <c r="W8" t="n">
        <v>1.14</v>
      </c>
      <c r="X8" t="n">
        <v>0.66</v>
      </c>
      <c r="Y8" t="n">
        <v>1</v>
      </c>
      <c r="Z8" t="n">
        <v>10</v>
      </c>
      <c r="AA8" t="n">
        <v>432.8504373160728</v>
      </c>
      <c r="AB8" t="n">
        <v>592.2450643494171</v>
      </c>
      <c r="AC8" t="n">
        <v>535.7220266290764</v>
      </c>
      <c r="AD8" t="n">
        <v>432850.4373160728</v>
      </c>
      <c r="AE8" t="n">
        <v>592245.0643494171</v>
      </c>
      <c r="AF8" t="n">
        <v>4.753155873418417e-06</v>
      </c>
      <c r="AG8" t="n">
        <v>32</v>
      </c>
      <c r="AH8" t="n">
        <v>535722.0266290763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8.369199999999999</v>
      </c>
      <c r="E9" t="n">
        <v>11.95</v>
      </c>
      <c r="F9" t="n">
        <v>8.07</v>
      </c>
      <c r="G9" t="n">
        <v>16.14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110.39</v>
      </c>
      <c r="Q9" t="n">
        <v>968.4400000000001</v>
      </c>
      <c r="R9" t="n">
        <v>43.61</v>
      </c>
      <c r="S9" t="n">
        <v>23.91</v>
      </c>
      <c r="T9" t="n">
        <v>8982.110000000001</v>
      </c>
      <c r="U9" t="n">
        <v>0.55</v>
      </c>
      <c r="V9" t="n">
        <v>0.84</v>
      </c>
      <c r="W9" t="n">
        <v>1.12</v>
      </c>
      <c r="X9" t="n">
        <v>0.57</v>
      </c>
      <c r="Y9" t="n">
        <v>1</v>
      </c>
      <c r="Z9" t="n">
        <v>10</v>
      </c>
      <c r="AA9" t="n">
        <v>428.7372433835939</v>
      </c>
      <c r="AB9" t="n">
        <v>586.61721094969</v>
      </c>
      <c r="AC9" t="n">
        <v>530.6312876590774</v>
      </c>
      <c r="AD9" t="n">
        <v>428737.2433835939</v>
      </c>
      <c r="AE9" t="n">
        <v>586617.2109496901</v>
      </c>
      <c r="AF9" t="n">
        <v>4.853837685564621e-06</v>
      </c>
      <c r="AG9" t="n">
        <v>32</v>
      </c>
      <c r="AH9" t="n">
        <v>530631.2876590774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8.5016</v>
      </c>
      <c r="E10" t="n">
        <v>11.76</v>
      </c>
      <c r="F10" t="n">
        <v>8.01</v>
      </c>
      <c r="G10" t="n">
        <v>17.8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108.55</v>
      </c>
      <c r="Q10" t="n">
        <v>968.47</v>
      </c>
      <c r="R10" t="n">
        <v>41.65</v>
      </c>
      <c r="S10" t="n">
        <v>23.91</v>
      </c>
      <c r="T10" t="n">
        <v>8015.89</v>
      </c>
      <c r="U10" t="n">
        <v>0.57</v>
      </c>
      <c r="V10" t="n">
        <v>0.84</v>
      </c>
      <c r="W10" t="n">
        <v>1.12</v>
      </c>
      <c r="X10" t="n">
        <v>0.51</v>
      </c>
      <c r="Y10" t="n">
        <v>1</v>
      </c>
      <c r="Z10" t="n">
        <v>10</v>
      </c>
      <c r="AA10" t="n">
        <v>415.6319708384058</v>
      </c>
      <c r="AB10" t="n">
        <v>568.6859988895438</v>
      </c>
      <c r="AC10" t="n">
        <v>514.4114053113374</v>
      </c>
      <c r="AD10" t="n">
        <v>415631.9708384058</v>
      </c>
      <c r="AE10" t="n">
        <v>568685.9988895438</v>
      </c>
      <c r="AF10" t="n">
        <v>4.930624966256773e-06</v>
      </c>
      <c r="AG10" t="n">
        <v>31</v>
      </c>
      <c r="AH10" t="n">
        <v>514411.4053113374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8.5837</v>
      </c>
      <c r="E11" t="n">
        <v>11.65</v>
      </c>
      <c r="F11" t="n">
        <v>7.98</v>
      </c>
      <c r="G11" t="n">
        <v>19.16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107.4</v>
      </c>
      <c r="Q11" t="n">
        <v>968.36</v>
      </c>
      <c r="R11" t="n">
        <v>40.8</v>
      </c>
      <c r="S11" t="n">
        <v>23.91</v>
      </c>
      <c r="T11" t="n">
        <v>7600.96</v>
      </c>
      <c r="U11" t="n">
        <v>0.59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413.7445616637169</v>
      </c>
      <c r="AB11" t="n">
        <v>566.1035623901182</v>
      </c>
      <c r="AC11" t="n">
        <v>512.0754329269446</v>
      </c>
      <c r="AD11" t="n">
        <v>413744.5616637169</v>
      </c>
      <c r="AE11" t="n">
        <v>566103.5623901183</v>
      </c>
      <c r="AF11" t="n">
        <v>4.978240039858176e-06</v>
      </c>
      <c r="AG11" t="n">
        <v>31</v>
      </c>
      <c r="AH11" t="n">
        <v>512075.4329269446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8.683299999999999</v>
      </c>
      <c r="E12" t="n">
        <v>11.52</v>
      </c>
      <c r="F12" t="n">
        <v>7.93</v>
      </c>
      <c r="G12" t="n">
        <v>20.69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105.5</v>
      </c>
      <c r="Q12" t="n">
        <v>968.4299999999999</v>
      </c>
      <c r="R12" t="n">
        <v>39.2</v>
      </c>
      <c r="S12" t="n">
        <v>23.91</v>
      </c>
      <c r="T12" t="n">
        <v>6811.46</v>
      </c>
      <c r="U12" t="n">
        <v>0.61</v>
      </c>
      <c r="V12" t="n">
        <v>0.85</v>
      </c>
      <c r="W12" t="n">
        <v>1.12</v>
      </c>
      <c r="X12" t="n">
        <v>0.44</v>
      </c>
      <c r="Y12" t="n">
        <v>1</v>
      </c>
      <c r="Z12" t="n">
        <v>10</v>
      </c>
      <c r="AA12" t="n">
        <v>401.1863295723184</v>
      </c>
      <c r="AB12" t="n">
        <v>548.9208352125685</v>
      </c>
      <c r="AC12" t="n">
        <v>496.532601115111</v>
      </c>
      <c r="AD12" t="n">
        <v>401186.3295723184</v>
      </c>
      <c r="AE12" t="n">
        <v>548920.8352125685</v>
      </c>
      <c r="AF12" t="n">
        <v>5.036004489683993e-06</v>
      </c>
      <c r="AG12" t="n">
        <v>30</v>
      </c>
      <c r="AH12" t="n">
        <v>496532.601115111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8.769399999999999</v>
      </c>
      <c r="E13" t="n">
        <v>11.4</v>
      </c>
      <c r="F13" t="n">
        <v>7.9</v>
      </c>
      <c r="G13" t="n">
        <v>22.58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104.1</v>
      </c>
      <c r="Q13" t="n">
        <v>968.35</v>
      </c>
      <c r="R13" t="n">
        <v>38.32</v>
      </c>
      <c r="S13" t="n">
        <v>23.91</v>
      </c>
      <c r="T13" t="n">
        <v>6379.71</v>
      </c>
      <c r="U13" t="n">
        <v>0.62</v>
      </c>
      <c r="V13" t="n">
        <v>0.86</v>
      </c>
      <c r="W13" t="n">
        <v>1.12</v>
      </c>
      <c r="X13" t="n">
        <v>0.41</v>
      </c>
      <c r="Y13" t="n">
        <v>1</v>
      </c>
      <c r="Z13" t="n">
        <v>10</v>
      </c>
      <c r="AA13" t="n">
        <v>399.1793432063436</v>
      </c>
      <c r="AB13" t="n">
        <v>546.1747879246523</v>
      </c>
      <c r="AC13" t="n">
        <v>494.048632726252</v>
      </c>
      <c r="AD13" t="n">
        <v>399179.3432063435</v>
      </c>
      <c r="AE13" t="n">
        <v>546174.7879246522</v>
      </c>
      <c r="AF13" t="n">
        <v>5.085939420708119e-06</v>
      </c>
      <c r="AG13" t="n">
        <v>30</v>
      </c>
      <c r="AH13" t="n">
        <v>494048.632726252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8.832800000000001</v>
      </c>
      <c r="E14" t="n">
        <v>11.32</v>
      </c>
      <c r="F14" t="n">
        <v>7.86</v>
      </c>
      <c r="G14" t="n">
        <v>23.59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102.79</v>
      </c>
      <c r="Q14" t="n">
        <v>968.35</v>
      </c>
      <c r="R14" t="n">
        <v>37.01</v>
      </c>
      <c r="S14" t="n">
        <v>23.91</v>
      </c>
      <c r="T14" t="n">
        <v>5730.92</v>
      </c>
      <c r="U14" t="n">
        <v>0.65</v>
      </c>
      <c r="V14" t="n">
        <v>0.86</v>
      </c>
      <c r="W14" t="n">
        <v>1.11</v>
      </c>
      <c r="X14" t="n">
        <v>0.37</v>
      </c>
      <c r="Y14" t="n">
        <v>1</v>
      </c>
      <c r="Z14" t="n">
        <v>10</v>
      </c>
      <c r="AA14" t="n">
        <v>397.4745010347586</v>
      </c>
      <c r="AB14" t="n">
        <v>543.8421476531614</v>
      </c>
      <c r="AC14" t="n">
        <v>491.9386163683911</v>
      </c>
      <c r="AD14" t="n">
        <v>397474.5010347586</v>
      </c>
      <c r="AE14" t="n">
        <v>543842.1476531614</v>
      </c>
      <c r="AF14" t="n">
        <v>5.122709160858289e-06</v>
      </c>
      <c r="AG14" t="n">
        <v>30</v>
      </c>
      <c r="AH14" t="n">
        <v>491938.6163683911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8.9213</v>
      </c>
      <c r="E15" t="n">
        <v>11.21</v>
      </c>
      <c r="F15" t="n">
        <v>7.84</v>
      </c>
      <c r="G15" t="n">
        <v>26.12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100.89</v>
      </c>
      <c r="Q15" t="n">
        <v>968.45</v>
      </c>
      <c r="R15" t="n">
        <v>36.44</v>
      </c>
      <c r="S15" t="n">
        <v>23.91</v>
      </c>
      <c r="T15" t="n">
        <v>5457.56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395.2502758251011</v>
      </c>
      <c r="AB15" t="n">
        <v>540.7988645954171</v>
      </c>
      <c r="AC15" t="n">
        <v>489.1857799744033</v>
      </c>
      <c r="AD15" t="n">
        <v>395250.2758251011</v>
      </c>
      <c r="AE15" t="n">
        <v>540798.864595417</v>
      </c>
      <c r="AF15" t="n">
        <v>5.174036006336049e-06</v>
      </c>
      <c r="AG15" t="n">
        <v>30</v>
      </c>
      <c r="AH15" t="n">
        <v>489185.7799744033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8.964399999999999</v>
      </c>
      <c r="E16" t="n">
        <v>11.16</v>
      </c>
      <c r="F16" t="n">
        <v>7.82</v>
      </c>
      <c r="G16" t="n">
        <v>27.62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99.51000000000001</v>
      </c>
      <c r="Q16" t="n">
        <v>968.3200000000001</v>
      </c>
      <c r="R16" t="n">
        <v>35.97</v>
      </c>
      <c r="S16" t="n">
        <v>23.91</v>
      </c>
      <c r="T16" t="n">
        <v>5227.01</v>
      </c>
      <c r="U16" t="n">
        <v>0.66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393.8617590460172</v>
      </c>
      <c r="AB16" t="n">
        <v>538.8990346812374</v>
      </c>
      <c r="AC16" t="n">
        <v>487.4672671608049</v>
      </c>
      <c r="AD16" t="n">
        <v>393861.7590460172</v>
      </c>
      <c r="AE16" t="n">
        <v>538899.0346812374</v>
      </c>
      <c r="AF16" t="n">
        <v>5.199032470065896e-06</v>
      </c>
      <c r="AG16" t="n">
        <v>30</v>
      </c>
      <c r="AH16" t="n">
        <v>487467.2671608048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9.027100000000001</v>
      </c>
      <c r="E17" t="n">
        <v>11.08</v>
      </c>
      <c r="F17" t="n">
        <v>7.79</v>
      </c>
      <c r="G17" t="n">
        <v>29.21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98.28</v>
      </c>
      <c r="Q17" t="n">
        <v>968.3200000000001</v>
      </c>
      <c r="R17" t="n">
        <v>34.86</v>
      </c>
      <c r="S17" t="n">
        <v>23.91</v>
      </c>
      <c r="T17" t="n">
        <v>4677.8</v>
      </c>
      <c r="U17" t="n">
        <v>0.6899999999999999</v>
      </c>
      <c r="V17" t="n">
        <v>0.87</v>
      </c>
      <c r="W17" t="n">
        <v>1.11</v>
      </c>
      <c r="X17" t="n">
        <v>0.29</v>
      </c>
      <c r="Y17" t="n">
        <v>1</v>
      </c>
      <c r="Z17" t="n">
        <v>10</v>
      </c>
      <c r="AA17" t="n">
        <v>382.3921157328021</v>
      </c>
      <c r="AB17" t="n">
        <v>523.2057626951456</v>
      </c>
      <c r="AC17" t="n">
        <v>473.2717390274201</v>
      </c>
      <c r="AD17" t="n">
        <v>382392.1157328021</v>
      </c>
      <c r="AE17" t="n">
        <v>523205.7626951456</v>
      </c>
      <c r="AF17" t="n">
        <v>5.235396235167089e-06</v>
      </c>
      <c r="AG17" t="n">
        <v>29</v>
      </c>
      <c r="AH17" t="n">
        <v>473271.7390274201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9.074</v>
      </c>
      <c r="E18" t="n">
        <v>11.02</v>
      </c>
      <c r="F18" t="n">
        <v>7.77</v>
      </c>
      <c r="G18" t="n">
        <v>31.1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13</v>
      </c>
      <c r="N18" t="n">
        <v>48.79</v>
      </c>
      <c r="O18" t="n">
        <v>27357.39</v>
      </c>
      <c r="P18" t="n">
        <v>96.59</v>
      </c>
      <c r="Q18" t="n">
        <v>968.3200000000001</v>
      </c>
      <c r="R18" t="n">
        <v>34.47</v>
      </c>
      <c r="S18" t="n">
        <v>23.91</v>
      </c>
      <c r="T18" t="n">
        <v>4484.96</v>
      </c>
      <c r="U18" t="n">
        <v>0.6899999999999999</v>
      </c>
      <c r="V18" t="n">
        <v>0.87</v>
      </c>
      <c r="W18" t="n">
        <v>1.1</v>
      </c>
      <c r="X18" t="n">
        <v>0.28</v>
      </c>
      <c r="Y18" t="n">
        <v>1</v>
      </c>
      <c r="Z18" t="n">
        <v>10</v>
      </c>
      <c r="AA18" t="n">
        <v>380.8092444142649</v>
      </c>
      <c r="AB18" t="n">
        <v>521.0400083257689</v>
      </c>
      <c r="AC18" t="n">
        <v>471.3126812154013</v>
      </c>
      <c r="AD18" t="n">
        <v>380809.2444142649</v>
      </c>
      <c r="AE18" t="n">
        <v>521040.0083257689</v>
      </c>
      <c r="AF18" t="n">
        <v>5.262596563448523e-06</v>
      </c>
      <c r="AG18" t="n">
        <v>29</v>
      </c>
      <c r="AH18" t="n">
        <v>471312.6812154013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9.1357</v>
      </c>
      <c r="E19" t="n">
        <v>10.95</v>
      </c>
      <c r="F19" t="n">
        <v>7.74</v>
      </c>
      <c r="G19" t="n">
        <v>33.18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12</v>
      </c>
      <c r="N19" t="n">
        <v>48.95</v>
      </c>
      <c r="O19" t="n">
        <v>27408.3</v>
      </c>
      <c r="P19" t="n">
        <v>94.70999999999999</v>
      </c>
      <c r="Q19" t="n">
        <v>968.36</v>
      </c>
      <c r="R19" t="n">
        <v>33.38</v>
      </c>
      <c r="S19" t="n">
        <v>23.91</v>
      </c>
      <c r="T19" t="n">
        <v>3948.41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378.9401883812423</v>
      </c>
      <c r="AB19" t="n">
        <v>518.4826834044547</v>
      </c>
      <c r="AC19" t="n">
        <v>468.9994237953493</v>
      </c>
      <c r="AD19" t="n">
        <v>378940.1883812423</v>
      </c>
      <c r="AE19" t="n">
        <v>518482.6834044547</v>
      </c>
      <c r="AF19" t="n">
        <v>5.298380364194035e-06</v>
      </c>
      <c r="AG19" t="n">
        <v>29</v>
      </c>
      <c r="AH19" t="n">
        <v>468999.4237953494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9.1287</v>
      </c>
      <c r="E20" t="n">
        <v>10.95</v>
      </c>
      <c r="F20" t="n">
        <v>7.75</v>
      </c>
      <c r="G20" t="n">
        <v>33.22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94.29000000000001</v>
      </c>
      <c r="Q20" t="n">
        <v>968.4400000000001</v>
      </c>
      <c r="R20" t="n">
        <v>33.59</v>
      </c>
      <c r="S20" t="n">
        <v>23.91</v>
      </c>
      <c r="T20" t="n">
        <v>4049.83</v>
      </c>
      <c r="U20" t="n">
        <v>0.71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378.8019653922405</v>
      </c>
      <c r="AB20" t="n">
        <v>518.2935606129346</v>
      </c>
      <c r="AC20" t="n">
        <v>468.8283506176164</v>
      </c>
      <c r="AD20" t="n">
        <v>378801.9653922405</v>
      </c>
      <c r="AE20" t="n">
        <v>518293.5606129346</v>
      </c>
      <c r="AF20" t="n">
        <v>5.294320613704268e-06</v>
      </c>
      <c r="AG20" t="n">
        <v>29</v>
      </c>
      <c r="AH20" t="n">
        <v>468828.3506176164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9.1755</v>
      </c>
      <c r="E21" t="n">
        <v>10.9</v>
      </c>
      <c r="F21" t="n">
        <v>7.74</v>
      </c>
      <c r="G21" t="n">
        <v>35.71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93.16</v>
      </c>
      <c r="Q21" t="n">
        <v>968.3200000000001</v>
      </c>
      <c r="R21" t="n">
        <v>33.31</v>
      </c>
      <c r="S21" t="n">
        <v>23.91</v>
      </c>
      <c r="T21" t="n">
        <v>3916.68</v>
      </c>
      <c r="U21" t="n">
        <v>0.72</v>
      </c>
      <c r="V21" t="n">
        <v>0.87</v>
      </c>
      <c r="W21" t="n">
        <v>1.1</v>
      </c>
      <c r="X21" t="n">
        <v>0.24</v>
      </c>
      <c r="Y21" t="n">
        <v>1</v>
      </c>
      <c r="Z21" t="n">
        <v>10</v>
      </c>
      <c r="AA21" t="n">
        <v>377.6310922470733</v>
      </c>
      <c r="AB21" t="n">
        <v>516.6915203204394</v>
      </c>
      <c r="AC21" t="n">
        <v>467.3792068021593</v>
      </c>
      <c r="AD21" t="n">
        <v>377631.0922470733</v>
      </c>
      <c r="AE21" t="n">
        <v>516691.5203204394</v>
      </c>
      <c r="AF21" t="n">
        <v>5.321462945550135e-06</v>
      </c>
      <c r="AG21" t="n">
        <v>29</v>
      </c>
      <c r="AH21" t="n">
        <v>467379.2068021593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9.232699999999999</v>
      </c>
      <c r="E22" t="n">
        <v>10.83</v>
      </c>
      <c r="F22" t="n">
        <v>7.71</v>
      </c>
      <c r="G22" t="n">
        <v>38.56</v>
      </c>
      <c r="H22" t="n">
        <v>0.48</v>
      </c>
      <c r="I22" t="n">
        <v>12</v>
      </c>
      <c r="J22" t="n">
        <v>221.57</v>
      </c>
      <c r="K22" t="n">
        <v>56.13</v>
      </c>
      <c r="L22" t="n">
        <v>6</v>
      </c>
      <c r="M22" t="n">
        <v>10</v>
      </c>
      <c r="N22" t="n">
        <v>49.45</v>
      </c>
      <c r="O22" t="n">
        <v>27561.39</v>
      </c>
      <c r="P22" t="n">
        <v>90.90000000000001</v>
      </c>
      <c r="Q22" t="n">
        <v>968.34</v>
      </c>
      <c r="R22" t="n">
        <v>32.35</v>
      </c>
      <c r="S22" t="n">
        <v>23.91</v>
      </c>
      <c r="T22" t="n">
        <v>3442.92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375.6220925298585</v>
      </c>
      <c r="AB22" t="n">
        <v>513.9427182765338</v>
      </c>
      <c r="AC22" t="n">
        <v>464.892746567356</v>
      </c>
      <c r="AD22" t="n">
        <v>375622.0925298585</v>
      </c>
      <c r="AE22" t="n">
        <v>513942.7182765338</v>
      </c>
      <c r="AF22" t="n">
        <v>5.354636906695082e-06</v>
      </c>
      <c r="AG22" t="n">
        <v>29</v>
      </c>
      <c r="AH22" t="n">
        <v>464892.7465673561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9.229100000000001</v>
      </c>
      <c r="E23" t="n">
        <v>10.84</v>
      </c>
      <c r="F23" t="n">
        <v>7.72</v>
      </c>
      <c r="G23" t="n">
        <v>38.58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89.73999999999999</v>
      </c>
      <c r="Q23" t="n">
        <v>968.3200000000001</v>
      </c>
      <c r="R23" t="n">
        <v>32.46</v>
      </c>
      <c r="S23" t="n">
        <v>23.91</v>
      </c>
      <c r="T23" t="n">
        <v>3498</v>
      </c>
      <c r="U23" t="n">
        <v>0.74</v>
      </c>
      <c r="V23" t="n">
        <v>0.88</v>
      </c>
      <c r="W23" t="n">
        <v>1.1</v>
      </c>
      <c r="X23" t="n">
        <v>0.22</v>
      </c>
      <c r="Y23" t="n">
        <v>1</v>
      </c>
      <c r="Z23" t="n">
        <v>10</v>
      </c>
      <c r="AA23" t="n">
        <v>375.0146305551839</v>
      </c>
      <c r="AB23" t="n">
        <v>513.1115620034529</v>
      </c>
      <c r="AC23" t="n">
        <v>464.140914682443</v>
      </c>
      <c r="AD23" t="n">
        <v>375014.6305551839</v>
      </c>
      <c r="AE23" t="n">
        <v>513111.562003453</v>
      </c>
      <c r="AF23" t="n">
        <v>5.352549035014632e-06</v>
      </c>
      <c r="AG23" t="n">
        <v>29</v>
      </c>
      <c r="AH23" t="n">
        <v>464140.914682443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9.2879</v>
      </c>
      <c r="E24" t="n">
        <v>10.77</v>
      </c>
      <c r="F24" t="n">
        <v>7.69</v>
      </c>
      <c r="G24" t="n">
        <v>41.94</v>
      </c>
      <c r="H24" t="n">
        <v>0.52</v>
      </c>
      <c r="I24" t="n">
        <v>11</v>
      </c>
      <c r="J24" t="n">
        <v>222.4</v>
      </c>
      <c r="K24" t="n">
        <v>56.13</v>
      </c>
      <c r="L24" t="n">
        <v>6.5</v>
      </c>
      <c r="M24" t="n">
        <v>7</v>
      </c>
      <c r="N24" t="n">
        <v>49.78</v>
      </c>
      <c r="O24" t="n">
        <v>27663.85</v>
      </c>
      <c r="P24" t="n">
        <v>87.72</v>
      </c>
      <c r="Q24" t="n">
        <v>968.37</v>
      </c>
      <c r="R24" t="n">
        <v>31.69</v>
      </c>
      <c r="S24" t="n">
        <v>23.91</v>
      </c>
      <c r="T24" t="n">
        <v>3117.25</v>
      </c>
      <c r="U24" t="n">
        <v>0.75</v>
      </c>
      <c r="V24" t="n">
        <v>0.88</v>
      </c>
      <c r="W24" t="n">
        <v>1.1</v>
      </c>
      <c r="X24" t="n">
        <v>0.19</v>
      </c>
      <c r="Y24" t="n">
        <v>1</v>
      </c>
      <c r="Z24" t="n">
        <v>10</v>
      </c>
      <c r="AA24" t="n">
        <v>373.1595006470795</v>
      </c>
      <c r="AB24" t="n">
        <v>510.5732914206293</v>
      </c>
      <c r="AC24" t="n">
        <v>461.8448930815589</v>
      </c>
      <c r="AD24" t="n">
        <v>373159.5006470795</v>
      </c>
      <c r="AE24" t="n">
        <v>510573.2914206294</v>
      </c>
      <c r="AF24" t="n">
        <v>5.386650939128668e-06</v>
      </c>
      <c r="AG24" t="n">
        <v>29</v>
      </c>
      <c r="AH24" t="n">
        <v>461844.8930815589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9.276</v>
      </c>
      <c r="E25" t="n">
        <v>10.78</v>
      </c>
      <c r="F25" t="n">
        <v>7.7</v>
      </c>
      <c r="G25" t="n">
        <v>42.02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5</v>
      </c>
      <c r="N25" t="n">
        <v>49.94</v>
      </c>
      <c r="O25" t="n">
        <v>27715.11</v>
      </c>
      <c r="P25" t="n">
        <v>87.61</v>
      </c>
      <c r="Q25" t="n">
        <v>968.66</v>
      </c>
      <c r="R25" t="n">
        <v>31.99</v>
      </c>
      <c r="S25" t="n">
        <v>23.91</v>
      </c>
      <c r="T25" t="n">
        <v>3267.84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373.2453946712858</v>
      </c>
      <c r="AB25" t="n">
        <v>510.6908154139252</v>
      </c>
      <c r="AC25" t="n">
        <v>461.9512007498806</v>
      </c>
      <c r="AD25" t="n">
        <v>373245.3946712858</v>
      </c>
      <c r="AE25" t="n">
        <v>510690.8154139252</v>
      </c>
      <c r="AF25" t="n">
        <v>5.379749363296065e-06</v>
      </c>
      <c r="AG25" t="n">
        <v>29</v>
      </c>
      <c r="AH25" t="n">
        <v>461951.2007498806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9.276400000000001</v>
      </c>
      <c r="E26" t="n">
        <v>10.78</v>
      </c>
      <c r="F26" t="n">
        <v>7.7</v>
      </c>
      <c r="G26" t="n">
        <v>42.02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2</v>
      </c>
      <c r="N26" t="n">
        <v>50.11</v>
      </c>
      <c r="O26" t="n">
        <v>27766.43</v>
      </c>
      <c r="P26" t="n">
        <v>86.48</v>
      </c>
      <c r="Q26" t="n">
        <v>968.59</v>
      </c>
      <c r="R26" t="n">
        <v>31.92</v>
      </c>
      <c r="S26" t="n">
        <v>23.91</v>
      </c>
      <c r="T26" t="n">
        <v>3230.14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372.5788558471074</v>
      </c>
      <c r="AB26" t="n">
        <v>509.7788275890666</v>
      </c>
      <c r="AC26" t="n">
        <v>461.1262517630436</v>
      </c>
      <c r="AD26" t="n">
        <v>372578.8558471074</v>
      </c>
      <c r="AE26" t="n">
        <v>509778.8275890666</v>
      </c>
      <c r="AF26" t="n">
        <v>5.379981349038339e-06</v>
      </c>
      <c r="AG26" t="n">
        <v>29</v>
      </c>
      <c r="AH26" t="n">
        <v>461126.2517630436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9.331</v>
      </c>
      <c r="E27" t="n">
        <v>10.72</v>
      </c>
      <c r="F27" t="n">
        <v>7.68</v>
      </c>
      <c r="G27" t="n">
        <v>46.09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1</v>
      </c>
      <c r="N27" t="n">
        <v>50.27</v>
      </c>
      <c r="O27" t="n">
        <v>27817.81</v>
      </c>
      <c r="P27" t="n">
        <v>86.40000000000001</v>
      </c>
      <c r="Q27" t="n">
        <v>968.5599999999999</v>
      </c>
      <c r="R27" t="n">
        <v>31.22</v>
      </c>
      <c r="S27" t="n">
        <v>23.91</v>
      </c>
      <c r="T27" t="n">
        <v>2883.83</v>
      </c>
      <c r="U27" t="n">
        <v>0.77</v>
      </c>
      <c r="V27" t="n">
        <v>0.88</v>
      </c>
      <c r="W27" t="n">
        <v>1.1</v>
      </c>
      <c r="X27" t="n">
        <v>0.18</v>
      </c>
      <c r="Y27" t="n">
        <v>1</v>
      </c>
      <c r="Z27" t="n">
        <v>10</v>
      </c>
      <c r="AA27" t="n">
        <v>362.0208121166578</v>
      </c>
      <c r="AB27" t="n">
        <v>495.3328463690498</v>
      </c>
      <c r="AC27" t="n">
        <v>448.0589747156031</v>
      </c>
      <c r="AD27" t="n">
        <v>362020.8121166578</v>
      </c>
      <c r="AE27" t="n">
        <v>495332.8463690498</v>
      </c>
      <c r="AF27" t="n">
        <v>5.411647402858514e-06</v>
      </c>
      <c r="AG27" t="n">
        <v>28</v>
      </c>
      <c r="AH27" t="n">
        <v>448058.9747156031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9.3269</v>
      </c>
      <c r="E28" t="n">
        <v>10.72</v>
      </c>
      <c r="F28" t="n">
        <v>7.69</v>
      </c>
      <c r="G28" t="n">
        <v>46.12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1</v>
      </c>
      <c r="N28" t="n">
        <v>50.44</v>
      </c>
      <c r="O28" t="n">
        <v>27869.24</v>
      </c>
      <c r="P28" t="n">
        <v>86.73</v>
      </c>
      <c r="Q28" t="n">
        <v>968.5599999999999</v>
      </c>
      <c r="R28" t="n">
        <v>31.3</v>
      </c>
      <c r="S28" t="n">
        <v>23.91</v>
      </c>
      <c r="T28" t="n">
        <v>2926.02</v>
      </c>
      <c r="U28" t="n">
        <v>0.76</v>
      </c>
      <c r="V28" t="n">
        <v>0.88</v>
      </c>
      <c r="W28" t="n">
        <v>1.11</v>
      </c>
      <c r="X28" t="n">
        <v>0.19</v>
      </c>
      <c r="Y28" t="n">
        <v>1</v>
      </c>
      <c r="Z28" t="n">
        <v>10</v>
      </c>
      <c r="AA28" t="n">
        <v>362.2921182273713</v>
      </c>
      <c r="AB28" t="n">
        <v>495.7040593589089</v>
      </c>
      <c r="AC28" t="n">
        <v>448.3947596587108</v>
      </c>
      <c r="AD28" t="n">
        <v>362292.1182273713</v>
      </c>
      <c r="AE28" t="n">
        <v>495704.0593589089</v>
      </c>
      <c r="AF28" t="n">
        <v>5.409269549000224e-06</v>
      </c>
      <c r="AG28" t="n">
        <v>28</v>
      </c>
      <c r="AH28" t="n">
        <v>448394.7596587107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9.3255</v>
      </c>
      <c r="E29" t="n">
        <v>10.72</v>
      </c>
      <c r="F29" t="n">
        <v>7.69</v>
      </c>
      <c r="G29" t="n">
        <v>46.13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86.95999999999999</v>
      </c>
      <c r="Q29" t="n">
        <v>968.59</v>
      </c>
      <c r="R29" t="n">
        <v>31.36</v>
      </c>
      <c r="S29" t="n">
        <v>23.91</v>
      </c>
      <c r="T29" t="n">
        <v>2953.91</v>
      </c>
      <c r="U29" t="n">
        <v>0.76</v>
      </c>
      <c r="V29" t="n">
        <v>0.88</v>
      </c>
      <c r="W29" t="n">
        <v>1.11</v>
      </c>
      <c r="X29" t="n">
        <v>0.19</v>
      </c>
      <c r="Y29" t="n">
        <v>1</v>
      </c>
      <c r="Z29" t="n">
        <v>10</v>
      </c>
      <c r="AA29" t="n">
        <v>362.4388198297871</v>
      </c>
      <c r="AB29" t="n">
        <v>495.904782963352</v>
      </c>
      <c r="AC29" t="n">
        <v>448.5763264840633</v>
      </c>
      <c r="AD29" t="n">
        <v>362438.8198297871</v>
      </c>
      <c r="AE29" t="n">
        <v>495904.782963352</v>
      </c>
      <c r="AF29" t="n">
        <v>5.40845759890227e-06</v>
      </c>
      <c r="AG29" t="n">
        <v>28</v>
      </c>
      <c r="AH29" t="n">
        <v>448576.3264840633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2024-09-24T15:16:56Z</dcterms:created>
  <dcterms:modified xmlns:dcterms="http://purl.org/dc/terms/" xmlns:xsi="http://www.w3.org/2001/XMLSchema-instance" xsi:type="dcterms:W3CDTF">2024-09-24T15:16:56Z</dcterms:modified>
</cp:coreProperties>
</file>