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Sem SPAD 1 Drones/vel20/field_100ha_100ha_14%_12m_0_TSP/"/>
    </mc:Choice>
  </mc:AlternateContent>
  <xr:revisionPtr revIDLastSave="267" documentId="11_BFF9F21E988D3270295ED6C1D34FA9A7415F9502" xr6:coauthVersionLast="47" xr6:coauthVersionMax="47" xr10:uidLastSave="{51EF2C75-4070-4BC2-A26C-AF7BEBC047CA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<sst xmlns="http://schemas.openxmlformats.org/spreadsheetml/2006/main" count="824" uniqueCount="70">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</sst>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CCF-4210-A9B9-86613868E1B0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CCF-4210-A9B9-86613868E1B0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CCF-4210-A9B9-86613868E1B0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CCF-4210-A9B9-86613868E1B0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CCF-4210-A9B9-86613868E1B0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CCF-4210-A9B9-86613868E1B0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CCF-4210-A9B9-86613868E1B0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CCF-4210-A9B9-86613868E1B0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CCF-4210-A9B9-86613868E1B0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ECCF-4210-A9B9-86613868E1B0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ECCF-4210-A9B9-86613868E1B0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ECCF-4210-A9B9-86613868E1B0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ECCF-4210-A9B9-86613868E1B0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ECCF-4210-A9B9-86613868E1B0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ECCF-4210-A9B9-86613868E1B0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ECCF-4210-A9B9-86613868E1B0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ECCF-4210-A9B9-86613868E1B0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ECCF-4210-A9B9-86613868E1B0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ECCF-4210-A9B9-86613868E1B0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ECCF-4210-A9B9-86613868E1B0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ECCF-4210-A9B9-86613868E1B0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ECCF-4210-A9B9-86613868E1B0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ECCF-4210-A9B9-86613868E1B0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ECCF-4210-A9B9-86613868E1B0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ECCF-4210-A9B9-86613868E1B0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ECCF-4210-A9B9-86613868E1B0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ECCF-4210-A9B9-86613868E1B0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ECCF-4210-A9B9-86613868E1B0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ECCF-4210-A9B9-86613868E1B0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ECCF-4210-A9B9-86613868E1B0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ECCF-4210-A9B9-86613868E1B0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ECCF-4210-A9B9-86613868E1B0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ECCF-4210-A9B9-86613868E1B0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ECCF-4210-A9B9-86613868E1B0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ECCF-4210-A9B9-86613868E1B0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ECCF-4210-A9B9-86613868E1B0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ECCF-4210-A9B9-86613868E1B0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ECCF-4210-A9B9-86613868E1B0}"/>
              </c:ext>
            </c:extLst>
          </c:dPt>
          <c:dPt>
            <c:idx val="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ECCF-4210-A9B9-86613868E1B0}"/>
              </c:ext>
            </c:extLst>
          </c:dPt>
          <c:dPt>
            <c:idx val="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ECCF-4210-A9B9-86613868E1B0}"/>
              </c:ext>
            </c:extLst>
          </c:dPt>
          <c:dPt>
            <c:idx val="4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ECCF-4210-A9B9-86613868E1B0}"/>
              </c:ext>
            </c:extLst>
          </c:dPt>
          <c:dPt>
            <c:idx val="4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ECCF-4210-A9B9-86613868E1B0}"/>
              </c:ext>
            </c:extLst>
          </c:dPt>
          <c:dPt>
            <c:idx val="4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ECCF-4210-A9B9-86613868E1B0}"/>
              </c:ext>
            </c:extLst>
          </c:dPt>
          <c:dPt>
            <c:idx val="4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ECCF-4210-A9B9-86613868E1B0}"/>
              </c:ext>
            </c:extLst>
          </c:dPt>
          <c:xVal>
            <c:numRef>
              <c:f>gráficos!$A$7:$A$50</c:f>
              <c:numCache>
                <c:formatCode>General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</c:numCache>
            </c:numRef>
          </c:xVal>
          <c:yVal>
            <c:numRef>
              <c:f>gráficos!$B$7:$B$50</c:f>
              <c:numCache>
                <c:formatCode>General</c:formatCode>
                <c:ptCount val="4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ECCF-4210-A9B9-86613868E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DE8D-9B8A-407D-9B01-984676AA42D0}"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</row>
    <row r="2" spans="1:20" x14ac:dyDescent="0.25">
      <c r="A2" t="s">
        <v>51</v>
      </c>
      <c r="B2">
        <v>1.2521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851</v>
      </c>
      <c r="F2">
        <f>_xlfn.XLOOKUP(B2,RESULTADOS_0!D:D,RESULTADOS_0!F:F,0,0,1)</f>
        <v>68.760000000000005</v>
      </c>
      <c r="G2">
        <f>_xlfn.XLOOKUP(B2,RESULTADOS_0!D:D,RESULTADOS_0!M:M,0,0,1)</f>
        <v>0</v>
      </c>
      <c r="H2">
        <f>_xlfn.XLOOKUP(B2,RESULTADOS_0!D:D,RESULTADOS_0!AF:AF,0,0,1)</f>
        <v>1.1939464025429099E-5</v>
      </c>
      <c r="I2">
        <f>_xlfn.XLOOKUP(B2,RESULTADOS_0!D:D,RESULTADOS_0!AC:AC,0,0,1)</f>
        <v>719.42008042876887</v>
      </c>
      <c r="J2">
        <f>_xlfn.XLOOKUP(B2,RESULTADOS_0!D:D,RESULTADOS_0!G:G,0,0,1)</f>
        <v>4.8499999999999996</v>
      </c>
      <c r="K2">
        <v>1.2521</v>
      </c>
      <c r="L2">
        <v>100</v>
      </c>
      <c r="M2">
        <v>14</v>
      </c>
      <c r="N2">
        <f>_xlfn.XLOOKUP(B2,RESULTADOS_0!D:D,RESULTADOS_0!AH:AH,0,0,1)</f>
        <v>719420.08042876888</v>
      </c>
      <c r="T2">
        <v>20</v>
      </c>
    </row>
    <row r="3" spans="1:20" x14ac:dyDescent="0.25">
      <c r="A3" t="s">
        <v>52</v>
      </c>
      <c r="B3">
        <v>1.5712999999999999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569</v>
      </c>
      <c r="F3">
        <f>_xlfn.XLOOKUP(B3,RESULTADOS_1!D:D,RESULTADOS_1!F:F,0,0,1)</f>
        <v>55.62</v>
      </c>
      <c r="G3">
        <f>_xlfn.XLOOKUP(B3,RESULTADOS_1!D:D,RESULTADOS_1!M:M,0,0,1)</f>
        <v>0</v>
      </c>
      <c r="H3">
        <f>_xlfn.XLOOKUP(B3,RESULTADOS_1!D:D,RESULTADOS_1!AF:AF,0,0,1)</f>
        <v>1.2722584541547241E-5</v>
      </c>
      <c r="I3">
        <f>_xlfn.XLOOKUP(B3,RESULTADOS_1!D:D,RESULTADOS_1!AC:AC,0,0,1)</f>
        <v>583.61180448510106</v>
      </c>
      <c r="J3">
        <f>_xlfn.XLOOKUP(B3,RESULTADOS_1!D:D,RESULTADOS_1!G:G,0,0,1)</f>
        <v>5.86</v>
      </c>
      <c r="K3">
        <v>1.5712999999999999</v>
      </c>
      <c r="N3">
        <f>_xlfn.XLOOKUP(B3,RESULTADOS_1!D:D,RESULTADOS_1!AH:AH,0,0,1)</f>
        <v>583611.80448510102</v>
      </c>
    </row>
    <row r="4" spans="1:20" x14ac:dyDescent="0.25">
      <c r="A4" t="s">
        <v>53</v>
      </c>
      <c r="B4">
        <v>1.7853000000000001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428</v>
      </c>
      <c r="F4">
        <f>_xlfn.XLOOKUP(B4,RESULTADOS_2!D:D,RESULTADOS_2!F:F,0,0,1)</f>
        <v>49.03</v>
      </c>
      <c r="G4">
        <f>_xlfn.XLOOKUP(B4,RESULTADOS_2!D:D,RESULTADOS_2!M:M,0,0,1)</f>
        <v>0</v>
      </c>
      <c r="H4">
        <f>_xlfn.XLOOKUP(B4,RESULTADOS_2!D:D,RESULTADOS_2!AF:AF,0,0,1)</f>
        <v>1.287155895764296E-5</v>
      </c>
      <c r="I4">
        <f>_xlfn.XLOOKUP(B4,RESULTADOS_2!D:D,RESULTADOS_2!AC:AC,0,0,1)</f>
        <v>524.22876973706593</v>
      </c>
      <c r="J4">
        <f>_xlfn.XLOOKUP(B4,RESULTADOS_2!D:D,RESULTADOS_2!G:G,0,0,1)</f>
        <v>6.87</v>
      </c>
      <c r="K4">
        <v>1.7853000000000001</v>
      </c>
      <c r="N4">
        <f>_xlfn.XLOOKUP(B4,RESULTADOS_2!D:D,RESULTADOS_2!AH:AH,0,0,1)</f>
        <v>524228.76973706589</v>
      </c>
    </row>
    <row r="5" spans="1:20" x14ac:dyDescent="0.25">
      <c r="A5" t="s">
        <v>54</v>
      </c>
      <c r="B5">
        <v>1.9383999999999999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343</v>
      </c>
      <c r="F5">
        <f>_xlfn.XLOOKUP(B5,RESULTADOS_3!D:D,RESULTADOS_3!F:F,0,0,1)</f>
        <v>45.03</v>
      </c>
      <c r="G5">
        <f>_xlfn.XLOOKUP(B5,RESULTADOS_3!D:D,RESULTADOS_3!M:M,0,0,1)</f>
        <v>0</v>
      </c>
      <c r="H5">
        <f>_xlfn.XLOOKUP(B5,RESULTADOS_3!D:D,RESULTADOS_3!AF:AF,0,0,1)</f>
        <v>1.2772412828154951E-5</v>
      </c>
      <c r="I5">
        <f>_xlfn.XLOOKUP(B5,RESULTADOS_3!D:D,RESULTADOS_3!AC:AC,0,0,1)</f>
        <v>488.39767225877318</v>
      </c>
      <c r="J5">
        <f>_xlfn.XLOOKUP(B5,RESULTADOS_3!D:D,RESULTADOS_3!G:G,0,0,1)</f>
        <v>7.88</v>
      </c>
      <c r="K5">
        <v>1.9384000000000001</v>
      </c>
      <c r="N5">
        <f>_xlfn.XLOOKUP(B5,RESULTADOS_3!D:D,RESULTADOS_3!AH:AH,0,0,1)</f>
        <v>488397.67225877318</v>
      </c>
    </row>
    <row r="6" spans="1:20" x14ac:dyDescent="0.25">
      <c r="A6" t="s">
        <v>55</v>
      </c>
      <c r="B6">
        <v>2.0543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286</v>
      </c>
      <c r="F6">
        <f>_xlfn.XLOOKUP(B6,RESULTADOS_4!D:D,RESULTADOS_4!F:F,0,0,1)</f>
        <v>42.38</v>
      </c>
      <c r="G6">
        <f>_xlfn.XLOOKUP(B6,RESULTADOS_4!D:D,RESULTADOS_4!M:M,0,0,1)</f>
        <v>0</v>
      </c>
      <c r="H6">
        <f>_xlfn.XLOOKUP(B6,RESULTADOS_4!D:D,RESULTADOS_4!AF:AF,0,0,1)</f>
        <v>1.2576338861240499E-5</v>
      </c>
      <c r="I6">
        <f>_xlfn.XLOOKUP(B6,RESULTADOS_4!D:D,RESULTADOS_4!AC:AC,0,0,1)</f>
        <v>469.9658046829332</v>
      </c>
      <c r="J6">
        <f>_xlfn.XLOOKUP(B6,RESULTADOS_4!D:D,RESULTADOS_4!G:G,0,0,1)</f>
        <v>8.89</v>
      </c>
      <c r="K6">
        <v>2.0543</v>
      </c>
      <c r="N6">
        <f>_xlfn.XLOOKUP(B6,RESULTADOS_4!D:D,RESULTADOS_4!AH:AH,0,0,1)</f>
        <v>469965.8046829332</v>
      </c>
    </row>
    <row r="7" spans="1:20" x14ac:dyDescent="0.25">
      <c r="A7" t="s">
        <v>56</v>
      </c>
      <c r="B7">
        <v>2.1482999999999999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245</v>
      </c>
      <c r="F7">
        <f>_xlfn.XLOOKUP(B7,RESULTADOS_5!D:D,RESULTADOS_5!F:F,0,0,1)</f>
        <v>40.44</v>
      </c>
      <c r="G7">
        <f>_xlfn.XLOOKUP(B7,RESULTADOS_5!D:D,RESULTADOS_5!M:M,0,0,1)</f>
        <v>0</v>
      </c>
      <c r="H7">
        <f>_xlfn.XLOOKUP(B7,RESULTADOS_5!D:D,RESULTADOS_5!AF:AF,0,0,1)</f>
        <v>1.2358936464185961E-5</v>
      </c>
      <c r="I7">
        <f>_xlfn.XLOOKUP(B7,RESULTADOS_5!D:D,RESULTADOS_5!AC:AC,0,0,1)</f>
        <v>456.16159115528097</v>
      </c>
      <c r="J7">
        <f>_xlfn.XLOOKUP(B7,RESULTADOS_5!D:D,RESULTADOS_5!G:G,0,0,1)</f>
        <v>9.9</v>
      </c>
      <c r="K7">
        <v>2.1482999999999999</v>
      </c>
      <c r="N7">
        <f>_xlfn.XLOOKUP(B7,RESULTADOS_5!D:D,RESULTADOS_5!AH:AH,0,0,1)</f>
        <v>456161.591155281</v>
      </c>
    </row>
    <row r="8" spans="1:20" x14ac:dyDescent="0.25">
      <c r="A8" t="s">
        <v>57</v>
      </c>
      <c r="B8">
        <v>2.2200000000000002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215</v>
      </c>
      <c r="F8">
        <f>_xlfn.XLOOKUP(B8,RESULTADOS_6!D:D,RESULTADOS_6!F:F,0,0,1)</f>
        <v>39.04</v>
      </c>
      <c r="G8">
        <f>_xlfn.XLOOKUP(B8,RESULTADOS_6!D:D,RESULTADOS_6!M:M,0,0,1)</f>
        <v>0</v>
      </c>
      <c r="H8">
        <f>_xlfn.XLOOKUP(B8,RESULTADOS_6!D:D,RESULTADOS_6!AF:AF,0,0,1)</f>
        <v>1.2101718577838061E-5</v>
      </c>
      <c r="I8">
        <f>_xlfn.XLOOKUP(B8,RESULTADOS_6!D:D,RESULTADOS_6!AC:AC,0,0,1)</f>
        <v>443.72164383030707</v>
      </c>
      <c r="J8">
        <f>_xlfn.XLOOKUP(B8,RESULTADOS_6!D:D,RESULTADOS_6!G:G,0,0,1)</f>
        <v>10.9</v>
      </c>
      <c r="K8">
        <v>2.2200000000000002</v>
      </c>
      <c r="N8">
        <f>_xlfn.XLOOKUP(B8,RESULTADOS_6!D:D,RESULTADOS_6!AH:AH,0,0,1)</f>
        <v>443721.64383030712</v>
      </c>
    </row>
    <row r="9" spans="1:20" x14ac:dyDescent="0.25">
      <c r="A9" t="s">
        <v>58</v>
      </c>
      <c r="B9">
        <v>2.2808000000000002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191</v>
      </c>
      <c r="F9">
        <f>_xlfn.XLOOKUP(B9,RESULTADOS_7!D:D,RESULTADOS_7!F:F,0,0,1)</f>
        <v>37.93</v>
      </c>
      <c r="G9">
        <f>_xlfn.XLOOKUP(B9,RESULTADOS_7!D:D,RESULTADOS_7!M:M,0,0,1)</f>
        <v>0</v>
      </c>
      <c r="H9">
        <f>_xlfn.XLOOKUP(B9,RESULTADOS_7!D:D,RESULTADOS_7!AF:AF,0,0,1)</f>
        <v>1.185626746440054E-5</v>
      </c>
      <c r="I9">
        <f>_xlfn.XLOOKUP(B9,RESULTADOS_7!D:D,RESULTADOS_7!AC:AC,0,0,1)</f>
        <v>443.37636879703052</v>
      </c>
      <c r="J9">
        <f>_xlfn.XLOOKUP(B9,RESULTADOS_7!D:D,RESULTADOS_7!G:G,0,0,1)</f>
        <v>11.92</v>
      </c>
      <c r="K9">
        <v>2.2808000000000002</v>
      </c>
      <c r="N9">
        <f>_xlfn.XLOOKUP(B9,RESULTADOS_7!D:D,RESULTADOS_7!AH:AH,0,0,1)</f>
        <v>443376.36879703047</v>
      </c>
    </row>
    <row r="10" spans="1:20" x14ac:dyDescent="0.25">
      <c r="A10" t="s">
        <v>59</v>
      </c>
      <c r="B10">
        <v>2.3307000000000002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172</v>
      </c>
      <c r="F10">
        <f>_xlfn.XLOOKUP(B10,RESULTADOS_8!D:D,RESULTADOS_8!F:F,0,0,1)</f>
        <v>37.049999999999997</v>
      </c>
      <c r="G10">
        <f>_xlfn.XLOOKUP(B10,RESULTADOS_8!D:D,RESULTADOS_8!M:M,0,0,1)</f>
        <v>0</v>
      </c>
      <c r="H10">
        <f>_xlfn.XLOOKUP(B10,RESULTADOS_8!D:D,RESULTADOS_8!AF:AF,0,0,1)</f>
        <v>1.161154613050735E-5</v>
      </c>
      <c r="I10">
        <f>_xlfn.XLOOKUP(B10,RESULTADOS_8!D:D,RESULTADOS_8!AC:AC,0,0,1)</f>
        <v>432.59939924792519</v>
      </c>
      <c r="J10">
        <f>_xlfn.XLOOKUP(B10,RESULTADOS_8!D:D,RESULTADOS_8!G:G,0,0,1)</f>
        <v>12.92</v>
      </c>
      <c r="K10">
        <v>2.3307000000000002</v>
      </c>
      <c r="N10">
        <f>_xlfn.XLOOKUP(B10,RESULTADOS_8!D:D,RESULTADOS_8!AH:AH,0,0,1)</f>
        <v>432599.39924792532</v>
      </c>
    </row>
    <row r="11" spans="1:20" x14ac:dyDescent="0.25">
      <c r="A11" t="s">
        <v>60</v>
      </c>
      <c r="B11">
        <v>2.3708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157</v>
      </c>
      <c r="F11">
        <f>_xlfn.XLOOKUP(B11,RESULTADOS_9!D:D,RESULTADOS_9!F:F,0,0,1)</f>
        <v>36.35</v>
      </c>
      <c r="G11">
        <f>_xlfn.XLOOKUP(B11,RESULTADOS_9!D:D,RESULTADOS_9!M:M,0,0,1)</f>
        <v>0</v>
      </c>
      <c r="H11">
        <f>_xlfn.XLOOKUP(B11,RESULTADOS_9!D:D,RESULTADOS_9!AF:AF,0,0,1)</f>
        <v>1.136585494756013E-5</v>
      </c>
      <c r="I11">
        <f>_xlfn.XLOOKUP(B11,RESULTADOS_9!D:D,RESULTADOS_9!AC:AC,0,0,1)</f>
        <v>434.42381196764961</v>
      </c>
      <c r="J11">
        <f>_xlfn.XLOOKUP(B11,RESULTADOS_9!D:D,RESULTADOS_9!G:G,0,0,1)</f>
        <v>13.89</v>
      </c>
      <c r="K11">
        <v>2.3708</v>
      </c>
      <c r="N11">
        <f>_xlfn.XLOOKUP(B11,RESULTADOS_9!D:D,RESULTADOS_9!AH:AH,0,0,1)</f>
        <v>434423.81196764961</v>
      </c>
    </row>
    <row r="12" spans="1:20" x14ac:dyDescent="0.25">
      <c r="A12" t="s">
        <v>61</v>
      </c>
      <c r="B12">
        <v>2.4060999999999999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144</v>
      </c>
      <c r="F12">
        <f>_xlfn.XLOOKUP(B12,RESULTADOS_10!D:D,RESULTADOS_10!F:F,0,0,1)</f>
        <v>35.75</v>
      </c>
      <c r="G12">
        <f>_xlfn.XLOOKUP(B12,RESULTADOS_10!D:D,RESULTADOS_10!M:M,0,0,1)</f>
        <v>0</v>
      </c>
      <c r="H12">
        <f>_xlfn.XLOOKUP(B12,RESULTADOS_10!D:D,RESULTADOS_10!AF:AF,0,0,1)</f>
        <v>1.1137255094927949E-5</v>
      </c>
      <c r="I12">
        <f>_xlfn.XLOOKUP(B12,RESULTADOS_10!D:D,RESULTADOS_10!AC:AC,0,0,1)</f>
        <v>436.81100395868242</v>
      </c>
      <c r="J12">
        <f>_xlfn.XLOOKUP(B12,RESULTADOS_10!D:D,RESULTADOS_10!G:G,0,0,1)</f>
        <v>14.9</v>
      </c>
      <c r="K12">
        <v>2.4060999999999999</v>
      </c>
      <c r="N12">
        <f>_xlfn.XLOOKUP(B12,RESULTADOS_10!D:D,RESULTADOS_10!AH:AH,0,0,1)</f>
        <v>436811.00395868241</v>
      </c>
    </row>
    <row r="13" spans="1:20" x14ac:dyDescent="0.25">
      <c r="A13" t="s">
        <v>62</v>
      </c>
      <c r="B13">
        <v>2.4386999999999999</v>
      </c>
      <c r="C13">
        <f>_xlfn.XLOOKUP(B13,RESULTADOS_11!D:D,RESULTADOS_11!B:B,0,0,1)</f>
        <v>65</v>
      </c>
      <c r="D13">
        <f>_xlfn.XLOOKUP(B13,RESULTADOS_11!D:D,RESULTADOS_11!L:L,0,0,1)</f>
        <v>3</v>
      </c>
      <c r="E13">
        <f>_xlfn.XLOOKUP(B13,RESULTADOS_11!D:D,RESULTADOS_11!I:I,0,0,1)</f>
        <v>133</v>
      </c>
      <c r="F13">
        <f>_xlfn.XLOOKUP(B13,RESULTADOS_11!D:D,RESULTADOS_11!F:F,0,0,1)</f>
        <v>35.200000000000003</v>
      </c>
      <c r="G13">
        <f>_xlfn.XLOOKUP(B13,RESULTADOS_11!D:D,RESULTADOS_11!M:M,0,0,1)</f>
        <v>0</v>
      </c>
      <c r="H13">
        <f>_xlfn.XLOOKUP(B13,RESULTADOS_11!D:D,RESULTADOS_11!AF:AF,0,0,1)</f>
        <v>1.0929516515315731E-5</v>
      </c>
      <c r="I13">
        <f>_xlfn.XLOOKUP(B13,RESULTADOS_11!D:D,RESULTADOS_11!AC:AC,0,0,1)</f>
        <v>439.78118691609137</v>
      </c>
      <c r="J13">
        <f>_xlfn.XLOOKUP(B13,RESULTADOS_11!D:D,RESULTADOS_11!G:G,0,0,1)</f>
        <v>15.88</v>
      </c>
      <c r="K13">
        <v>2.4386999999999999</v>
      </c>
      <c r="N13">
        <f>_xlfn.XLOOKUP(B13,RESULTADOS_11!D:D,RESULTADOS_11!AH:AH,0,0,1)</f>
        <v>439781.18691609142</v>
      </c>
    </row>
    <row r="14" spans="1:20" x14ac:dyDescent="0.25">
      <c r="A14" t="s">
        <v>63</v>
      </c>
      <c r="B14">
        <v>2.4645999999999999</v>
      </c>
      <c r="C14">
        <f>_xlfn.XLOOKUP(B14,RESULTADOS_12!D:D,RESULTADOS_12!B:B,0,0,1)</f>
        <v>70</v>
      </c>
      <c r="D14">
        <f>_xlfn.XLOOKUP(B14,RESULTADOS_12!D:D,RESULTADOS_12!L:L,0,0,1)</f>
        <v>2</v>
      </c>
      <c r="E14">
        <f>_xlfn.XLOOKUP(B14,RESULTADOS_12!D:D,RESULTADOS_12!I:I,0,0,1)</f>
        <v>124</v>
      </c>
      <c r="F14">
        <f>_xlfn.XLOOKUP(B14,RESULTADOS_12!D:D,RESULTADOS_12!F:F,0,0,1)</f>
        <v>34.76</v>
      </c>
      <c r="G14">
        <f>_xlfn.XLOOKUP(B14,RESULTADOS_12!D:D,RESULTADOS_12!M:M,0,0,1)</f>
        <v>10</v>
      </c>
      <c r="H14">
        <f>_xlfn.XLOOKUP(B14,RESULTADOS_12!D:D,RESULTADOS_12!AF:AF,0,0,1)</f>
        <v>1.072029520836562E-5</v>
      </c>
      <c r="I14">
        <f>_xlfn.XLOOKUP(B14,RESULTADOS_12!D:D,RESULTADOS_12!AC:AC,0,0,1)</f>
        <v>429.82731740413197</v>
      </c>
      <c r="J14">
        <f>_xlfn.XLOOKUP(B14,RESULTADOS_12!D:D,RESULTADOS_12!G:G,0,0,1)</f>
        <v>16.82</v>
      </c>
      <c r="K14">
        <v>2.4645999999999999</v>
      </c>
      <c r="N14">
        <f>_xlfn.XLOOKUP(B14,RESULTADOS_12!D:D,RESULTADOS_12!AH:AH,0,0,1)</f>
        <v>429827.31740413199</v>
      </c>
    </row>
    <row r="15" spans="1:20" x14ac:dyDescent="0.25">
      <c r="A15" t="s">
        <v>64</v>
      </c>
      <c r="B15">
        <v>2.4912000000000001</v>
      </c>
      <c r="C15">
        <f>_xlfn.XLOOKUP(B15,RESULTADOS_13!D:D,RESULTADOS_13!B:B,0,0,1)</f>
        <v>75</v>
      </c>
      <c r="D15">
        <f>_xlfn.XLOOKUP(B15,RESULTADOS_13!D:D,RESULTADOS_13!L:L,0,0,1)</f>
        <v>3</v>
      </c>
      <c r="E15">
        <f>_xlfn.XLOOKUP(B15,RESULTADOS_13!D:D,RESULTADOS_13!I:I,0,0,1)</f>
        <v>115</v>
      </c>
      <c r="F15">
        <f>_xlfn.XLOOKUP(B15,RESULTADOS_13!D:D,RESULTADOS_13!F:F,0,0,1)</f>
        <v>34.35</v>
      </c>
      <c r="G15">
        <f>_xlfn.XLOOKUP(B15,RESULTADOS_13!D:D,RESULTADOS_13!M:M,0,0,1)</f>
        <v>0</v>
      </c>
      <c r="H15">
        <f>_xlfn.XLOOKUP(B15,RESULTADOS_13!D:D,RESULTADOS_13!AF:AF,0,0,1)</f>
        <v>1.0538594400381999E-5</v>
      </c>
      <c r="I15">
        <f>_xlfn.XLOOKUP(B15,RESULTADOS_13!D:D,RESULTADOS_13!AC:AC,0,0,1)</f>
        <v>433.50343954461277</v>
      </c>
      <c r="J15">
        <f>_xlfn.XLOOKUP(B15,RESULTADOS_13!D:D,RESULTADOS_13!G:G,0,0,1)</f>
        <v>17.920000000000002</v>
      </c>
      <c r="K15">
        <v>2.4912000000000001</v>
      </c>
      <c r="N15">
        <f>_xlfn.XLOOKUP(B15,RESULTADOS_13!D:D,RESULTADOS_13!AH:AH,0,0,1)</f>
        <v>433503.43954461277</v>
      </c>
    </row>
    <row r="16" spans="1:20" x14ac:dyDescent="0.25">
      <c r="A16" t="s">
        <v>65</v>
      </c>
      <c r="B16">
        <v>2.5106000000000002</v>
      </c>
      <c r="C16">
        <f>_xlfn.XLOOKUP(B16,RESULTADOS_14!D:D,RESULTADOS_14!B:B,0,0,1)</f>
        <v>80</v>
      </c>
      <c r="D16">
        <f>_xlfn.XLOOKUP(B16,RESULTADOS_14!D:D,RESULTADOS_14!L:L,0,0,1)</f>
        <v>3</v>
      </c>
      <c r="E16">
        <f>_xlfn.XLOOKUP(B16,RESULTADOS_14!D:D,RESULTADOS_14!I:I,0,0,1)</f>
        <v>108</v>
      </c>
      <c r="F16">
        <f>_xlfn.XLOOKUP(B16,RESULTADOS_14!D:D,RESULTADOS_14!F:F,0,0,1)</f>
        <v>34.03</v>
      </c>
      <c r="G16">
        <f>_xlfn.XLOOKUP(B16,RESULTADOS_14!D:D,RESULTADOS_14!M:M,0,0,1)</f>
        <v>0</v>
      </c>
      <c r="H16">
        <f>_xlfn.XLOOKUP(B16,RESULTADOS_14!D:D,RESULTADOS_14!AF:AF,0,0,1)</f>
        <v>1.03477452636395E-5</v>
      </c>
      <c r="I16">
        <f>_xlfn.XLOOKUP(B16,RESULTADOS_14!D:D,RESULTADOS_14!AC:AC,0,0,1)</f>
        <v>437.23904397705508</v>
      </c>
      <c r="J16">
        <f>_xlfn.XLOOKUP(B16,RESULTADOS_14!D:D,RESULTADOS_14!G:G,0,0,1)</f>
        <v>18.899999999999999</v>
      </c>
      <c r="K16">
        <v>2.5106000000000002</v>
      </c>
      <c r="N16">
        <f>_xlfn.XLOOKUP(B16,RESULTADOS_14!D:D,RESULTADOS_14!AH:AH,0,0,1)</f>
        <v>437239.04397705512</v>
      </c>
    </row>
    <row r="17" spans="1:14" x14ac:dyDescent="0.25">
      <c r="A17" t="s">
        <v>66</v>
      </c>
      <c r="B17">
        <v>2.5283000000000002</v>
      </c>
      <c r="C17">
        <f>_xlfn.XLOOKUP(B17,RESULTADOS_15!D:D,RESULTADOS_15!B:B,0,0,1)</f>
        <v>85</v>
      </c>
      <c r="D17">
        <f>_xlfn.XLOOKUP(B17,RESULTADOS_15!D:D,RESULTADOS_15!L:L,0,0,1)</f>
        <v>3</v>
      </c>
      <c r="E17">
        <f>_xlfn.XLOOKUP(B17,RESULTADOS_15!D:D,RESULTADOS_15!I:I,0,0,1)</f>
        <v>102</v>
      </c>
      <c r="F17">
        <f>_xlfn.XLOOKUP(B17,RESULTADOS_15!D:D,RESULTADOS_15!F:F,0,0,1)</f>
        <v>33.72</v>
      </c>
      <c r="G17">
        <f>_xlfn.XLOOKUP(B17,RESULTADOS_15!D:D,RESULTADOS_15!M:M,0,0,1)</f>
        <v>0</v>
      </c>
      <c r="H17">
        <f>_xlfn.XLOOKUP(B17,RESULTADOS_15!D:D,RESULTADOS_15!AF:AF,0,0,1)</f>
        <v>1.016896043132456E-5</v>
      </c>
      <c r="I17">
        <f>_xlfn.XLOOKUP(B17,RESULTADOS_15!D:D,RESULTADOS_15!AC:AC,0,0,1)</f>
        <v>439.39795261317039</v>
      </c>
      <c r="J17">
        <f>_xlfn.XLOOKUP(B17,RESULTADOS_15!D:D,RESULTADOS_15!G:G,0,0,1)</f>
        <v>19.84</v>
      </c>
      <c r="K17">
        <v>2.5283000000000002</v>
      </c>
      <c r="N17">
        <f>_xlfn.XLOOKUP(B17,RESULTADOS_15!D:D,RESULTADOS_15!AH:AH,0,0,1)</f>
        <v>439397.95261317038</v>
      </c>
    </row>
    <row r="18" spans="1:14" x14ac:dyDescent="0.25">
      <c r="A18" t="s">
        <v>67</v>
      </c>
      <c r="B18">
        <v>2.5478000000000001</v>
      </c>
      <c r="C18">
        <f>_xlfn.XLOOKUP(B18,RESULTADOS_16!D:D,RESULTADOS_16!B:B,0,0,1)</f>
        <v>90</v>
      </c>
      <c r="D18">
        <f>_xlfn.XLOOKUP(B18,RESULTADOS_16!D:D,RESULTADOS_16!L:L,0,0,1)</f>
        <v>4</v>
      </c>
      <c r="E18">
        <f>_xlfn.XLOOKUP(B18,RESULTADOS_16!D:D,RESULTADOS_16!I:I,0,0,1)</f>
        <v>96</v>
      </c>
      <c r="F18">
        <f>_xlfn.XLOOKUP(B18,RESULTADOS_16!D:D,RESULTADOS_16!F:F,0,0,1)</f>
        <v>33.42</v>
      </c>
      <c r="G18">
        <f>_xlfn.XLOOKUP(B18,RESULTADOS_16!D:D,RESULTADOS_16!M:M,0,0,1)</f>
        <v>0</v>
      </c>
      <c r="H18">
        <f>_xlfn.XLOOKUP(B18,RESULTADOS_16!D:D,RESULTADOS_16!AF:AF,0,0,1)</f>
        <v>1.0013830741553839E-5</v>
      </c>
      <c r="I18">
        <f>_xlfn.XLOOKUP(B18,RESULTADOS_16!D:D,RESULTADOS_16!AC:AC,0,0,1)</f>
        <v>444.4063563591144</v>
      </c>
      <c r="J18">
        <f>_xlfn.XLOOKUP(B18,RESULTADOS_16!D:D,RESULTADOS_16!G:G,0,0,1)</f>
        <v>20.89</v>
      </c>
      <c r="K18">
        <v>2.5478000000000001</v>
      </c>
      <c r="N18">
        <f>_xlfn.XLOOKUP(B18,RESULTADOS_16!D:D,RESULTADOS_16!AH:AH,0,0,1)</f>
        <v>444406.3563591144</v>
      </c>
    </row>
    <row r="19" spans="1:14" x14ac:dyDescent="0.25">
      <c r="A19" t="s">
        <v>68</v>
      </c>
      <c r="B19">
        <v>2.5516000000000001</v>
      </c>
      <c r="C19">
        <f>_xlfn.XLOOKUP(B19,RESULTADOS_17!D:D,RESULTADOS_17!B:B,0,0,1)</f>
        <v>95</v>
      </c>
      <c r="D19">
        <f>_xlfn.XLOOKUP(B19,RESULTADOS_17!D:D,RESULTADOS_17!L:L,0,0,1)</f>
        <v>3</v>
      </c>
      <c r="E19">
        <f>_xlfn.XLOOKUP(B19,RESULTADOS_17!D:D,RESULTADOS_17!I:I,0,0,1)</f>
        <v>92</v>
      </c>
      <c r="F19">
        <f>_xlfn.XLOOKUP(B19,RESULTADOS_17!D:D,RESULTADOS_17!F:F,0,0,1)</f>
        <v>33.299999999999997</v>
      </c>
      <c r="G19">
        <f>_xlfn.XLOOKUP(B19,RESULTADOS_17!D:D,RESULTADOS_17!M:M,0,0,1)</f>
        <v>13</v>
      </c>
      <c r="H19">
        <f>_xlfn.XLOOKUP(B19,RESULTADOS_17!D:D,RESULTADOS_17!AF:AF,0,0,1)</f>
        <v>9.8124167186228641E-6</v>
      </c>
      <c r="I19">
        <f>_xlfn.XLOOKUP(B19,RESULTADOS_17!D:D,RESULTADOS_17!AC:AC,0,0,1)</f>
        <v>449.33353834844218</v>
      </c>
      <c r="J19">
        <f>_xlfn.XLOOKUP(B19,RESULTADOS_17!D:D,RESULTADOS_17!G:G,0,0,1)</f>
        <v>21.72</v>
      </c>
      <c r="K19">
        <v>2.5516000000000001</v>
      </c>
      <c r="N19">
        <f>_xlfn.XLOOKUP(B19,RESULTADOS_17!D:D,RESULTADOS_17!AH:AH,0,0,1)</f>
        <v>449333.53834844218</v>
      </c>
    </row>
    <row r="20" spans="1:14" x14ac:dyDescent="0.25">
      <c r="A20" t="s">
        <v>69</v>
      </c>
      <c r="B20">
        <v>2.5653999999999999</v>
      </c>
      <c r="C20">
        <f>_xlfn.XLOOKUP(B20,RESULTADOS_18!D:D,RESULTADOS_18!B:B,0,0,1)</f>
        <v>100</v>
      </c>
      <c r="D20">
        <f>_xlfn.XLOOKUP(B20,RESULTADOS_18!D:D,RESULTADOS_18!L:L,0,0,1)</f>
        <v>4</v>
      </c>
      <c r="E20">
        <f>_xlfn.XLOOKUP(B20,RESULTADOS_18!D:D,RESULTADOS_18!I:I,0,0,1)</f>
        <v>87</v>
      </c>
      <c r="F20">
        <f>_xlfn.XLOOKUP(B20,RESULTADOS_18!D:D,RESULTADOS_18!F:F,0,0,1)</f>
        <v>33.08</v>
      </c>
      <c r="G20">
        <f>_xlfn.XLOOKUP(B20,RESULTADOS_18!D:D,RESULTADOS_18!M:M,0,0,1)</f>
        <v>0</v>
      </c>
      <c r="H20">
        <f>_xlfn.XLOOKUP(B20,RESULTADOS_18!D:D,RESULTADOS_18!AF:AF,0,0,1)</f>
        <v>9.6634653925933971E-6</v>
      </c>
      <c r="I20">
        <f>_xlfn.XLOOKUP(B20,RESULTADOS_18!D:D,RESULTADOS_18!AC:AC,0,0,1)</f>
        <v>453.5755204974742</v>
      </c>
      <c r="J20">
        <f>_xlfn.XLOOKUP(B20,RESULTADOS_18!D:D,RESULTADOS_18!G:G,0,0,1)</f>
        <v>22.81</v>
      </c>
      <c r="K20">
        <v>2.5653999999999995</v>
      </c>
      <c r="N20">
        <f>_xlfn.XLOOKUP(B20,RESULTADOS_18!D:D,RESULTADOS_18!AH:AH,0,0,1)</f>
        <v>453575.52049747418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1.1797</v>
      </c>
      <c r="E2">
        <v>84.77</v>
      </c>
      <c r="F2">
        <v>59.27</v>
      </c>
      <c r="G2">
        <v>6.02</v>
      </c>
      <c r="H2">
        <v>0.09</v>
      </c>
      <c r="I2">
        <v>591</v>
      </c>
      <c r="J2">
        <v>194.77</v>
      </c>
      <c r="K2">
        <v>54.38</v>
      </c>
      <c r="L2">
        <v>1</v>
      </c>
      <c r="M2">
        <v>589</v>
      </c>
      <c r="N2">
        <v>39.4</v>
      </c>
      <c r="O2">
        <v>24256.19</v>
      </c>
      <c r="P2">
        <v>801.16</v>
      </c>
      <c r="Q2">
        <v>8562.58</v>
      </c>
      <c r="R2">
        <v>1190.6199999999999</v>
      </c>
      <c r="S2">
        <v>151.13999999999999</v>
      </c>
      <c r="T2">
        <v>511458.75</v>
      </c>
      <c r="U2">
        <v>0.13</v>
      </c>
      <c r="V2">
        <v>0.43</v>
      </c>
      <c r="W2">
        <v>8.2899999999999991</v>
      </c>
      <c r="X2">
        <v>30.2</v>
      </c>
      <c r="Y2">
        <v>2</v>
      </c>
      <c r="Z2">
        <v>10</v>
      </c>
      <c r="AA2">
        <v>1253.575445661435</v>
      </c>
      <c r="AB2">
        <v>1715.197228599488</v>
      </c>
      <c r="AC2">
        <v>1551.501212396382</v>
      </c>
      <c r="AD2">
        <v>1253575.4456614349</v>
      </c>
      <c r="AE2">
        <v>1715197.228599488</v>
      </c>
      <c r="AF2">
        <v>4.4437476119289117E-6</v>
      </c>
      <c r="AG2">
        <v>36</v>
      </c>
      <c r="AH2">
        <v>1551501.2123963819</v>
      </c>
    </row>
    <row r="3" spans="1:34" x14ac:dyDescent="0.25">
      <c r="A3">
        <v>1</v>
      </c>
      <c r="B3">
        <v>100</v>
      </c>
      <c r="C3" t="s">
        <v>34</v>
      </c>
      <c r="D3">
        <v>2.198</v>
      </c>
      <c r="E3">
        <v>45.5</v>
      </c>
      <c r="F3">
        <v>36.68</v>
      </c>
      <c r="G3">
        <v>13.58</v>
      </c>
      <c r="H3">
        <v>0.18</v>
      </c>
      <c r="I3">
        <v>162</v>
      </c>
      <c r="J3">
        <v>196.32</v>
      </c>
      <c r="K3">
        <v>54.38</v>
      </c>
      <c r="L3">
        <v>2</v>
      </c>
      <c r="M3">
        <v>160</v>
      </c>
      <c r="N3">
        <v>39.950000000000003</v>
      </c>
      <c r="O3">
        <v>24447.22</v>
      </c>
      <c r="P3">
        <v>444.74</v>
      </c>
      <c r="Q3">
        <v>8558.7800000000007</v>
      </c>
      <c r="R3">
        <v>420.9</v>
      </c>
      <c r="S3">
        <v>151.13999999999999</v>
      </c>
      <c r="T3">
        <v>128742.93</v>
      </c>
      <c r="U3">
        <v>0.36</v>
      </c>
      <c r="V3">
        <v>0.7</v>
      </c>
      <c r="W3">
        <v>7.57</v>
      </c>
      <c r="X3">
        <v>7.63</v>
      </c>
      <c r="Y3">
        <v>2</v>
      </c>
      <c r="Z3">
        <v>10</v>
      </c>
      <c r="AA3">
        <v>466.3729547447661</v>
      </c>
      <c r="AB3">
        <v>638.11205160444808</v>
      </c>
      <c r="AC3">
        <v>577.21153299520813</v>
      </c>
      <c r="AD3">
        <v>466372.95474476612</v>
      </c>
      <c r="AE3">
        <v>638112.05160444812</v>
      </c>
      <c r="AF3">
        <v>8.2795263634989821E-6</v>
      </c>
      <c r="AG3">
        <v>19</v>
      </c>
      <c r="AH3">
        <v>577211.53299520817</v>
      </c>
    </row>
    <row r="4" spans="1:34" x14ac:dyDescent="0.25">
      <c r="A4">
        <v>2</v>
      </c>
      <c r="B4">
        <v>100</v>
      </c>
      <c r="C4" t="s">
        <v>34</v>
      </c>
      <c r="D4">
        <v>2.548</v>
      </c>
      <c r="E4">
        <v>39.25</v>
      </c>
      <c r="F4">
        <v>33.229999999999997</v>
      </c>
      <c r="G4">
        <v>22.15</v>
      </c>
      <c r="H4">
        <v>0.27</v>
      </c>
      <c r="I4">
        <v>90</v>
      </c>
      <c r="J4">
        <v>197.88</v>
      </c>
      <c r="K4">
        <v>54.38</v>
      </c>
      <c r="L4">
        <v>3</v>
      </c>
      <c r="M4">
        <v>28</v>
      </c>
      <c r="N4">
        <v>40.5</v>
      </c>
      <c r="O4">
        <v>24639</v>
      </c>
      <c r="P4">
        <v>353.5</v>
      </c>
      <c r="Q4">
        <v>8556.9599999999991</v>
      </c>
      <c r="R4">
        <v>301.66000000000003</v>
      </c>
      <c r="S4">
        <v>151.13999999999999</v>
      </c>
      <c r="T4">
        <v>69481.19</v>
      </c>
      <c r="U4">
        <v>0.5</v>
      </c>
      <c r="V4">
        <v>0.77</v>
      </c>
      <c r="W4">
        <v>7.52</v>
      </c>
      <c r="X4">
        <v>4.18</v>
      </c>
      <c r="Y4">
        <v>2</v>
      </c>
      <c r="Z4">
        <v>10</v>
      </c>
      <c r="AA4">
        <v>369.05252486464627</v>
      </c>
      <c r="AB4">
        <v>504.95394596812002</v>
      </c>
      <c r="AC4">
        <v>456.7618500722362</v>
      </c>
      <c r="AD4">
        <v>369052.52486464632</v>
      </c>
      <c r="AE4">
        <v>504953.94596812001</v>
      </c>
      <c r="AF4">
        <v>9.5979222812535973E-6</v>
      </c>
      <c r="AG4">
        <v>17</v>
      </c>
      <c r="AH4">
        <v>456761.85007223621</v>
      </c>
    </row>
    <row r="5" spans="1:34" x14ac:dyDescent="0.25">
      <c r="A5">
        <v>3</v>
      </c>
      <c r="B5">
        <v>100</v>
      </c>
      <c r="C5" t="s">
        <v>34</v>
      </c>
      <c r="D5">
        <v>2.5653999999999999</v>
      </c>
      <c r="E5">
        <v>38.979999999999997</v>
      </c>
      <c r="F5">
        <v>33.08</v>
      </c>
      <c r="G5">
        <v>22.81</v>
      </c>
      <c r="H5">
        <v>0.36</v>
      </c>
      <c r="I5">
        <v>87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350.96</v>
      </c>
      <c r="Q5">
        <v>8557.9500000000007</v>
      </c>
      <c r="R5">
        <v>295.27999999999997</v>
      </c>
      <c r="S5">
        <v>151.13999999999999</v>
      </c>
      <c r="T5">
        <v>66309.070000000007</v>
      </c>
      <c r="U5">
        <v>0.51</v>
      </c>
      <c r="V5">
        <v>0.78</v>
      </c>
      <c r="W5">
        <v>7.55</v>
      </c>
      <c r="X5">
        <v>4.03</v>
      </c>
      <c r="Y5">
        <v>2</v>
      </c>
      <c r="Z5">
        <v>10</v>
      </c>
      <c r="AA5">
        <v>366.47804765200073</v>
      </c>
      <c r="AB5">
        <v>501.43143266785972</v>
      </c>
      <c r="AC5">
        <v>453.5755204974742</v>
      </c>
      <c r="AD5">
        <v>366478.04765200068</v>
      </c>
      <c r="AE5">
        <v>501431.43266785971</v>
      </c>
      <c r="AF5">
        <v>9.6634653925933971E-6</v>
      </c>
      <c r="AG5">
        <v>17</v>
      </c>
      <c r="AH5">
        <v>453575.52049747418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2.2008000000000001</v>
      </c>
      <c r="E2">
        <v>45.44</v>
      </c>
      <c r="F2">
        <v>39.340000000000003</v>
      </c>
      <c r="G2">
        <v>10.73</v>
      </c>
      <c r="H2">
        <v>0.2</v>
      </c>
      <c r="I2">
        <v>220</v>
      </c>
      <c r="J2">
        <v>89.87</v>
      </c>
      <c r="K2">
        <v>37.549999999999997</v>
      </c>
      <c r="L2">
        <v>1</v>
      </c>
      <c r="M2">
        <v>33</v>
      </c>
      <c r="N2">
        <v>11.32</v>
      </c>
      <c r="O2">
        <v>11317.98</v>
      </c>
      <c r="P2">
        <v>263.36</v>
      </c>
      <c r="Q2">
        <v>8561.84</v>
      </c>
      <c r="R2">
        <v>502.51</v>
      </c>
      <c r="S2">
        <v>151.13999999999999</v>
      </c>
      <c r="T2">
        <v>169257.41</v>
      </c>
      <c r="U2">
        <v>0.3</v>
      </c>
      <c r="V2">
        <v>0.65</v>
      </c>
      <c r="W2">
        <v>7.9</v>
      </c>
      <c r="X2">
        <v>10.29</v>
      </c>
      <c r="Y2">
        <v>2</v>
      </c>
      <c r="Z2">
        <v>10</v>
      </c>
      <c r="AA2">
        <v>360.66970809907178</v>
      </c>
      <c r="AB2">
        <v>493.48420624568632</v>
      </c>
      <c r="AC2">
        <v>446.38676621103059</v>
      </c>
      <c r="AD2">
        <v>360669.70809907181</v>
      </c>
      <c r="AE2">
        <v>493484.20624568628</v>
      </c>
      <c r="AF2">
        <v>1.1997055065813511E-5</v>
      </c>
      <c r="AG2">
        <v>19</v>
      </c>
      <c r="AH2">
        <v>446386.76621103071</v>
      </c>
    </row>
    <row r="3" spans="1:34" x14ac:dyDescent="0.25">
      <c r="A3">
        <v>1</v>
      </c>
      <c r="B3">
        <v>40</v>
      </c>
      <c r="C3" t="s">
        <v>34</v>
      </c>
      <c r="D3">
        <v>2.2200000000000002</v>
      </c>
      <c r="E3">
        <v>45.05</v>
      </c>
      <c r="F3">
        <v>39.04</v>
      </c>
      <c r="G3">
        <v>10.9</v>
      </c>
      <c r="H3">
        <v>0.39</v>
      </c>
      <c r="I3">
        <v>215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263.27</v>
      </c>
      <c r="Q3">
        <v>8561.75</v>
      </c>
      <c r="R3">
        <v>490.73</v>
      </c>
      <c r="S3">
        <v>151.13999999999999</v>
      </c>
      <c r="T3">
        <v>163393.31</v>
      </c>
      <c r="U3">
        <v>0.31</v>
      </c>
      <c r="V3">
        <v>0.66</v>
      </c>
      <c r="W3">
        <v>7.93</v>
      </c>
      <c r="X3">
        <v>9.99</v>
      </c>
      <c r="Y3">
        <v>2</v>
      </c>
      <c r="Z3">
        <v>10</v>
      </c>
      <c r="AA3">
        <v>358.51635369015219</v>
      </c>
      <c r="AB3">
        <v>490.53789174411071</v>
      </c>
      <c r="AC3">
        <v>443.72164383030707</v>
      </c>
      <c r="AD3">
        <v>358516.35369015217</v>
      </c>
      <c r="AE3">
        <v>490537.89174411068</v>
      </c>
      <c r="AF3">
        <v>1.2101718577838061E-5</v>
      </c>
      <c r="AG3">
        <v>19</v>
      </c>
      <c r="AH3">
        <v>443721.64383030712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2.0543</v>
      </c>
      <c r="E2">
        <v>48.68</v>
      </c>
      <c r="F2">
        <v>42.38</v>
      </c>
      <c r="G2">
        <v>8.89</v>
      </c>
      <c r="H2">
        <v>0.24</v>
      </c>
      <c r="I2">
        <v>286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245.75</v>
      </c>
      <c r="Q2">
        <v>8562.23</v>
      </c>
      <c r="R2">
        <v>600.79</v>
      </c>
      <c r="S2">
        <v>151.13999999999999</v>
      </c>
      <c r="T2">
        <v>218065.55</v>
      </c>
      <c r="U2">
        <v>0.25</v>
      </c>
      <c r="V2">
        <v>0.61</v>
      </c>
      <c r="W2">
        <v>8.1300000000000008</v>
      </c>
      <c r="X2">
        <v>13.33</v>
      </c>
      <c r="Y2">
        <v>2</v>
      </c>
      <c r="Z2">
        <v>10</v>
      </c>
      <c r="AA2">
        <v>379.72100075970019</v>
      </c>
      <c r="AB2">
        <v>519.55102534767184</v>
      </c>
      <c r="AC2">
        <v>469.9658046829332</v>
      </c>
      <c r="AD2">
        <v>379721.0007597002</v>
      </c>
      <c r="AE2">
        <v>519551.02534767188</v>
      </c>
      <c r="AF2">
        <v>1.2576338861240499E-5</v>
      </c>
      <c r="AG2">
        <v>21</v>
      </c>
      <c r="AH2">
        <v>469965.8046829332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1.5712999999999999</v>
      </c>
      <c r="E2">
        <v>63.64</v>
      </c>
      <c r="F2">
        <v>55.62</v>
      </c>
      <c r="G2">
        <v>5.86</v>
      </c>
      <c r="H2">
        <v>0.43</v>
      </c>
      <c r="I2">
        <v>569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219.6</v>
      </c>
      <c r="Q2">
        <v>8571.39</v>
      </c>
      <c r="R2">
        <v>1035.3699999999999</v>
      </c>
      <c r="S2">
        <v>151.13999999999999</v>
      </c>
      <c r="T2">
        <v>433940.64</v>
      </c>
      <c r="U2">
        <v>0.15</v>
      </c>
      <c r="V2">
        <v>0.46</v>
      </c>
      <c r="W2">
        <v>8.9700000000000006</v>
      </c>
      <c r="X2">
        <v>26.54</v>
      </c>
      <c r="Y2">
        <v>2</v>
      </c>
      <c r="Z2">
        <v>10</v>
      </c>
      <c r="AA2">
        <v>471.54421927307698</v>
      </c>
      <c r="AB2">
        <v>645.18760387217276</v>
      </c>
      <c r="AC2">
        <v>583.61180448510106</v>
      </c>
      <c r="AD2">
        <v>471544.21927307697</v>
      </c>
      <c r="AE2">
        <v>645187.60387217277</v>
      </c>
      <c r="AF2">
        <v>1.2722584541547241E-5</v>
      </c>
      <c r="AG2">
        <v>27</v>
      </c>
      <c r="AH2">
        <v>583611.80448510102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1.6857</v>
      </c>
      <c r="E2">
        <v>59.32</v>
      </c>
      <c r="F2">
        <v>46.72</v>
      </c>
      <c r="G2">
        <v>7.81</v>
      </c>
      <c r="H2">
        <v>0.12</v>
      </c>
      <c r="I2">
        <v>359</v>
      </c>
      <c r="J2">
        <v>141.81</v>
      </c>
      <c r="K2">
        <v>47.83</v>
      </c>
      <c r="L2">
        <v>1</v>
      </c>
      <c r="M2">
        <v>357</v>
      </c>
      <c r="N2">
        <v>22.98</v>
      </c>
      <c r="O2">
        <v>17723.39</v>
      </c>
      <c r="P2">
        <v>490.2</v>
      </c>
      <c r="Q2">
        <v>8560.5400000000009</v>
      </c>
      <c r="R2">
        <v>762.11</v>
      </c>
      <c r="S2">
        <v>151.13999999999999</v>
      </c>
      <c r="T2">
        <v>298362.87</v>
      </c>
      <c r="U2">
        <v>0.2</v>
      </c>
      <c r="V2">
        <v>0.55000000000000004</v>
      </c>
      <c r="W2">
        <v>7.91</v>
      </c>
      <c r="X2">
        <v>17.66</v>
      </c>
      <c r="Y2">
        <v>2</v>
      </c>
      <c r="Z2">
        <v>10</v>
      </c>
      <c r="AA2">
        <v>642.98310452541807</v>
      </c>
      <c r="AB2">
        <v>879.75785002424846</v>
      </c>
      <c r="AC2">
        <v>795.79499556583073</v>
      </c>
      <c r="AD2">
        <v>642983.10452541802</v>
      </c>
      <c r="AE2">
        <v>879757.85002424847</v>
      </c>
      <c r="AF2">
        <v>7.3323061075801061E-6</v>
      </c>
      <c r="AG2">
        <v>25</v>
      </c>
      <c r="AH2">
        <v>795794.99556583073</v>
      </c>
    </row>
    <row r="3" spans="1:34" x14ac:dyDescent="0.25">
      <c r="A3">
        <v>1</v>
      </c>
      <c r="B3">
        <v>70</v>
      </c>
      <c r="C3" t="s">
        <v>34</v>
      </c>
      <c r="D3">
        <v>2.4645999999999999</v>
      </c>
      <c r="E3">
        <v>40.57</v>
      </c>
      <c r="F3">
        <v>34.76</v>
      </c>
      <c r="G3">
        <v>16.82</v>
      </c>
      <c r="H3">
        <v>0.25</v>
      </c>
      <c r="I3">
        <v>124</v>
      </c>
      <c r="J3">
        <v>143.16999999999999</v>
      </c>
      <c r="K3">
        <v>47.83</v>
      </c>
      <c r="L3">
        <v>2</v>
      </c>
      <c r="M3">
        <v>10</v>
      </c>
      <c r="N3">
        <v>23.34</v>
      </c>
      <c r="O3">
        <v>17891.86</v>
      </c>
      <c r="P3">
        <v>302.66000000000003</v>
      </c>
      <c r="Q3">
        <v>8559.83</v>
      </c>
      <c r="R3">
        <v>351.35</v>
      </c>
      <c r="S3">
        <v>151.13999999999999</v>
      </c>
      <c r="T3">
        <v>94157.19</v>
      </c>
      <c r="U3">
        <v>0.43</v>
      </c>
      <c r="V3">
        <v>0.74</v>
      </c>
      <c r="W3">
        <v>7.63</v>
      </c>
      <c r="X3">
        <v>5.71</v>
      </c>
      <c r="Y3">
        <v>2</v>
      </c>
      <c r="Z3">
        <v>10</v>
      </c>
      <c r="AA3">
        <v>347.29007406968339</v>
      </c>
      <c r="AB3">
        <v>475.17760069888283</v>
      </c>
      <c r="AC3">
        <v>429.82731740413197</v>
      </c>
      <c r="AD3">
        <v>347290.07406968338</v>
      </c>
      <c r="AE3">
        <v>475177.60069888277</v>
      </c>
      <c r="AF3">
        <v>1.072029520836562E-5</v>
      </c>
      <c r="AG3">
        <v>17</v>
      </c>
      <c r="AH3">
        <v>429827.31740413199</v>
      </c>
    </row>
    <row r="4" spans="1:34" x14ac:dyDescent="0.25">
      <c r="A4">
        <v>2</v>
      </c>
      <c r="B4">
        <v>70</v>
      </c>
      <c r="C4" t="s">
        <v>34</v>
      </c>
      <c r="D4">
        <v>2.4641999999999999</v>
      </c>
      <c r="E4">
        <v>40.58</v>
      </c>
      <c r="F4">
        <v>34.770000000000003</v>
      </c>
      <c r="G4">
        <v>16.82</v>
      </c>
      <c r="H4">
        <v>0.37</v>
      </c>
      <c r="I4">
        <v>124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18060.849999999999</v>
      </c>
      <c r="P4">
        <v>305.45999999999998</v>
      </c>
      <c r="Q4">
        <v>8558.57</v>
      </c>
      <c r="R4">
        <v>351.25</v>
      </c>
      <c r="S4">
        <v>151.13999999999999</v>
      </c>
      <c r="T4">
        <v>94107.87</v>
      </c>
      <c r="U4">
        <v>0.43</v>
      </c>
      <c r="V4">
        <v>0.74</v>
      </c>
      <c r="W4">
        <v>7.64</v>
      </c>
      <c r="X4">
        <v>5.72</v>
      </c>
      <c r="Y4">
        <v>2</v>
      </c>
      <c r="Z4">
        <v>10</v>
      </c>
      <c r="AA4">
        <v>348.33020920325413</v>
      </c>
      <c r="AB4">
        <v>476.60075947615758</v>
      </c>
      <c r="AC4">
        <v>431.11465190511962</v>
      </c>
      <c r="AD4">
        <v>348330.20920325408</v>
      </c>
      <c r="AE4">
        <v>476600.7594761576</v>
      </c>
      <c r="AF4">
        <v>1.071855532437498E-5</v>
      </c>
      <c r="AG4">
        <v>17</v>
      </c>
      <c r="AH4">
        <v>431114.65190511948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1.341</v>
      </c>
      <c r="E2">
        <v>74.569999999999993</v>
      </c>
      <c r="F2">
        <v>54.3</v>
      </c>
      <c r="G2">
        <v>6.49</v>
      </c>
      <c r="H2">
        <v>0.1</v>
      </c>
      <c r="I2">
        <v>502</v>
      </c>
      <c r="J2">
        <v>176.73</v>
      </c>
      <c r="K2">
        <v>52.44</v>
      </c>
      <c r="L2">
        <v>1</v>
      </c>
      <c r="M2">
        <v>500</v>
      </c>
      <c r="N2">
        <v>33.29</v>
      </c>
      <c r="O2">
        <v>22031.19</v>
      </c>
      <c r="P2">
        <v>682.32</v>
      </c>
      <c r="Q2">
        <v>8562.07</v>
      </c>
      <c r="R2">
        <v>1021.15</v>
      </c>
      <c r="S2">
        <v>151.13999999999999</v>
      </c>
      <c r="T2">
        <v>427167.96</v>
      </c>
      <c r="U2">
        <v>0.15</v>
      </c>
      <c r="V2">
        <v>0.47</v>
      </c>
      <c r="W2">
        <v>8.1199999999999992</v>
      </c>
      <c r="X2">
        <v>25.23</v>
      </c>
      <c r="Y2">
        <v>2</v>
      </c>
      <c r="Z2">
        <v>10</v>
      </c>
      <c r="AA2">
        <v>994.56003536717947</v>
      </c>
      <c r="AB2">
        <v>1360.80091728146</v>
      </c>
      <c r="AC2">
        <v>1230.9279876322</v>
      </c>
      <c r="AD2">
        <v>994560.03536717943</v>
      </c>
      <c r="AE2">
        <v>1360800.91728146</v>
      </c>
      <c r="AF2">
        <v>5.2706440946792112E-6</v>
      </c>
      <c r="AG2">
        <v>32</v>
      </c>
      <c r="AH2">
        <v>1230927.9876321999</v>
      </c>
    </row>
    <row r="3" spans="1:34" x14ac:dyDescent="0.25">
      <c r="A3">
        <v>1</v>
      </c>
      <c r="B3">
        <v>90</v>
      </c>
      <c r="C3" t="s">
        <v>34</v>
      </c>
      <c r="D3">
        <v>2.3169</v>
      </c>
      <c r="E3">
        <v>43.16</v>
      </c>
      <c r="F3">
        <v>35.69</v>
      </c>
      <c r="G3">
        <v>15.08</v>
      </c>
      <c r="H3">
        <v>0.2</v>
      </c>
      <c r="I3">
        <v>142</v>
      </c>
      <c r="J3">
        <v>178.21</v>
      </c>
      <c r="K3">
        <v>52.44</v>
      </c>
      <c r="L3">
        <v>2</v>
      </c>
      <c r="M3">
        <v>140</v>
      </c>
      <c r="N3">
        <v>33.770000000000003</v>
      </c>
      <c r="O3">
        <v>22213.89</v>
      </c>
      <c r="P3">
        <v>389.36</v>
      </c>
      <c r="Q3">
        <v>8556.9500000000007</v>
      </c>
      <c r="R3">
        <v>388.53</v>
      </c>
      <c r="S3">
        <v>151.13999999999999</v>
      </c>
      <c r="T3">
        <v>112655.45</v>
      </c>
      <c r="U3">
        <v>0.39</v>
      </c>
      <c r="V3">
        <v>0.72</v>
      </c>
      <c r="W3">
        <v>7.51</v>
      </c>
      <c r="X3">
        <v>6.64</v>
      </c>
      <c r="Y3">
        <v>2</v>
      </c>
      <c r="Z3">
        <v>10</v>
      </c>
      <c r="AA3">
        <v>413.99244055668788</v>
      </c>
      <c r="AB3">
        <v>566.44272122712619</v>
      </c>
      <c r="AC3">
        <v>512.38222292056082</v>
      </c>
      <c r="AD3">
        <v>413992.44055668788</v>
      </c>
      <c r="AE3">
        <v>566442.7212271262</v>
      </c>
      <c r="AF3">
        <v>9.1063052221940824E-6</v>
      </c>
      <c r="AG3">
        <v>18</v>
      </c>
      <c r="AH3">
        <v>512382.22292056092</v>
      </c>
    </row>
    <row r="4" spans="1:34" x14ac:dyDescent="0.25">
      <c r="A4">
        <v>2</v>
      </c>
      <c r="B4">
        <v>90</v>
      </c>
      <c r="C4" t="s">
        <v>34</v>
      </c>
      <c r="D4">
        <v>2.5421</v>
      </c>
      <c r="E4">
        <v>39.340000000000003</v>
      </c>
      <c r="F4">
        <v>33.47</v>
      </c>
      <c r="G4">
        <v>20.7</v>
      </c>
      <c r="H4">
        <v>0.3</v>
      </c>
      <c r="I4">
        <v>97</v>
      </c>
      <c r="J4">
        <v>179.7</v>
      </c>
      <c r="K4">
        <v>52.44</v>
      </c>
      <c r="L4">
        <v>3</v>
      </c>
      <c r="M4">
        <v>2</v>
      </c>
      <c r="N4">
        <v>34.26</v>
      </c>
      <c r="O4">
        <v>22397.24</v>
      </c>
      <c r="P4">
        <v>333.39</v>
      </c>
      <c r="Q4">
        <v>8559.68</v>
      </c>
      <c r="R4">
        <v>307.88</v>
      </c>
      <c r="S4">
        <v>151.13999999999999</v>
      </c>
      <c r="T4">
        <v>72556.22</v>
      </c>
      <c r="U4">
        <v>0.49</v>
      </c>
      <c r="V4">
        <v>0.77</v>
      </c>
      <c r="W4">
        <v>7.57</v>
      </c>
      <c r="X4">
        <v>4.42</v>
      </c>
      <c r="Y4">
        <v>2</v>
      </c>
      <c r="Z4">
        <v>10</v>
      </c>
      <c r="AA4">
        <v>358.98556539458798</v>
      </c>
      <c r="AB4">
        <v>491.17988789827922</v>
      </c>
      <c r="AC4">
        <v>444.30236877256908</v>
      </c>
      <c r="AD4">
        <v>358985.56539458799</v>
      </c>
      <c r="AE4">
        <v>491179.88789827918</v>
      </c>
      <c r="AF4">
        <v>9.9914275563639262E-6</v>
      </c>
      <c r="AG4">
        <v>17</v>
      </c>
      <c r="AH4">
        <v>444302.36877256911</v>
      </c>
    </row>
    <row r="5" spans="1:34" x14ac:dyDescent="0.25">
      <c r="A5">
        <v>3</v>
      </c>
      <c r="B5">
        <v>90</v>
      </c>
      <c r="C5" t="s">
        <v>34</v>
      </c>
      <c r="D5">
        <v>2.5478000000000001</v>
      </c>
      <c r="E5">
        <v>39.25</v>
      </c>
      <c r="F5">
        <v>33.42</v>
      </c>
      <c r="G5">
        <v>20.89</v>
      </c>
      <c r="H5">
        <v>0.39</v>
      </c>
      <c r="I5">
        <v>96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335.22</v>
      </c>
      <c r="Q5">
        <v>8559.4699999999993</v>
      </c>
      <c r="R5">
        <v>306.05</v>
      </c>
      <c r="S5">
        <v>151.13999999999999</v>
      </c>
      <c r="T5">
        <v>71647.3</v>
      </c>
      <c r="U5">
        <v>0.49</v>
      </c>
      <c r="V5">
        <v>0.77</v>
      </c>
      <c r="W5">
        <v>7.57</v>
      </c>
      <c r="X5">
        <v>4.37</v>
      </c>
      <c r="Y5">
        <v>2</v>
      </c>
      <c r="Z5">
        <v>10</v>
      </c>
      <c r="AA5">
        <v>359.06958484884638</v>
      </c>
      <c r="AB5">
        <v>491.29484702227228</v>
      </c>
      <c r="AC5">
        <v>444.4063563591144</v>
      </c>
      <c r="AD5">
        <v>359069.58484884643</v>
      </c>
      <c r="AE5">
        <v>491294.8470222723</v>
      </c>
      <c r="AF5">
        <v>1.0013830741553839E-5</v>
      </c>
      <c r="AG5">
        <v>17</v>
      </c>
      <c r="AH5">
        <v>444406.3563591144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1.2521</v>
      </c>
      <c r="E2">
        <v>79.87</v>
      </c>
      <c r="F2">
        <v>68.760000000000005</v>
      </c>
      <c r="G2">
        <v>4.8499999999999996</v>
      </c>
      <c r="H2">
        <v>0.64</v>
      </c>
      <c r="I2">
        <v>851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198.62</v>
      </c>
      <c r="Q2">
        <v>8580.7999999999993</v>
      </c>
      <c r="R2">
        <v>1467.57</v>
      </c>
      <c r="S2">
        <v>151.13999999999999</v>
      </c>
      <c r="T2">
        <v>648631.37</v>
      </c>
      <c r="U2">
        <v>0.1</v>
      </c>
      <c r="V2">
        <v>0.37</v>
      </c>
      <c r="W2">
        <v>9.7799999999999994</v>
      </c>
      <c r="X2">
        <v>39.67</v>
      </c>
      <c r="Y2">
        <v>2</v>
      </c>
      <c r="Z2">
        <v>10</v>
      </c>
      <c r="AA2">
        <v>581.27402075846544</v>
      </c>
      <c r="AB2">
        <v>795.32475920166632</v>
      </c>
      <c r="AC2">
        <v>719.42008042876887</v>
      </c>
      <c r="AD2">
        <v>581274.0207584654</v>
      </c>
      <c r="AE2">
        <v>795324.75920166634</v>
      </c>
      <c r="AF2">
        <v>1.1939464025429099E-5</v>
      </c>
      <c r="AG2">
        <v>34</v>
      </c>
      <c r="AH2">
        <v>719420.08042876888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2.19</v>
      </c>
      <c r="E2">
        <v>45.66</v>
      </c>
      <c r="F2">
        <v>39.25</v>
      </c>
      <c r="G2">
        <v>10.95</v>
      </c>
      <c r="H2">
        <v>0.18</v>
      </c>
      <c r="I2">
        <v>215</v>
      </c>
      <c r="J2">
        <v>98.71</v>
      </c>
      <c r="K2">
        <v>39.72</v>
      </c>
      <c r="L2">
        <v>1</v>
      </c>
      <c r="M2">
        <v>113</v>
      </c>
      <c r="N2">
        <v>12.99</v>
      </c>
      <c r="O2">
        <v>12407.75</v>
      </c>
      <c r="P2">
        <v>283.75</v>
      </c>
      <c r="Q2">
        <v>8559.67</v>
      </c>
      <c r="R2">
        <v>503.65</v>
      </c>
      <c r="S2">
        <v>151.13999999999999</v>
      </c>
      <c r="T2">
        <v>169850.62</v>
      </c>
      <c r="U2">
        <v>0.3</v>
      </c>
      <c r="V2">
        <v>0.66</v>
      </c>
      <c r="W2">
        <v>7.79</v>
      </c>
      <c r="X2">
        <v>10.199999999999999</v>
      </c>
      <c r="Y2">
        <v>2</v>
      </c>
      <c r="Z2">
        <v>10</v>
      </c>
      <c r="AA2">
        <v>383.49555171480898</v>
      </c>
      <c r="AB2">
        <v>524.71553248588737</v>
      </c>
      <c r="AC2">
        <v>474.63741850830883</v>
      </c>
      <c r="AD2">
        <v>383495.55171480897</v>
      </c>
      <c r="AE2">
        <v>524715.53248588741</v>
      </c>
      <c r="AF2">
        <v>1.138426242855015E-5</v>
      </c>
      <c r="AG2">
        <v>20</v>
      </c>
      <c r="AH2">
        <v>474637.41850830882</v>
      </c>
    </row>
    <row r="3" spans="1:34" x14ac:dyDescent="0.25">
      <c r="A3">
        <v>1</v>
      </c>
      <c r="B3">
        <v>45</v>
      </c>
      <c r="C3" t="s">
        <v>34</v>
      </c>
      <c r="D3">
        <v>2.2808000000000002</v>
      </c>
      <c r="E3">
        <v>43.84</v>
      </c>
      <c r="F3">
        <v>37.93</v>
      </c>
      <c r="G3">
        <v>11.92</v>
      </c>
      <c r="H3">
        <v>0.35</v>
      </c>
      <c r="I3">
        <v>191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269.26</v>
      </c>
      <c r="Q3">
        <v>8559.91</v>
      </c>
      <c r="R3">
        <v>453.41</v>
      </c>
      <c r="S3">
        <v>151.13999999999999</v>
      </c>
      <c r="T3">
        <v>144850.06</v>
      </c>
      <c r="U3">
        <v>0.33</v>
      </c>
      <c r="V3">
        <v>0.68</v>
      </c>
      <c r="W3">
        <v>7.88</v>
      </c>
      <c r="X3">
        <v>8.8800000000000008</v>
      </c>
      <c r="Y3">
        <v>2</v>
      </c>
      <c r="Z3">
        <v>10</v>
      </c>
      <c r="AA3">
        <v>358.23737981616671</v>
      </c>
      <c r="AB3">
        <v>490.15618738226487</v>
      </c>
      <c r="AC3">
        <v>443.37636879703052</v>
      </c>
      <c r="AD3">
        <v>358237.37981616671</v>
      </c>
      <c r="AE3">
        <v>490156.18738226488</v>
      </c>
      <c r="AF3">
        <v>1.185626746440054E-5</v>
      </c>
      <c r="AG3">
        <v>19</v>
      </c>
      <c r="AH3">
        <v>443376.36879703047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1.8878999999999999</v>
      </c>
      <c r="E2">
        <v>52.97</v>
      </c>
      <c r="F2">
        <v>43.32</v>
      </c>
      <c r="G2">
        <v>8.84</v>
      </c>
      <c r="H2">
        <v>0.14000000000000001</v>
      </c>
      <c r="I2">
        <v>294</v>
      </c>
      <c r="J2">
        <v>124.63</v>
      </c>
      <c r="K2">
        <v>45</v>
      </c>
      <c r="L2">
        <v>1</v>
      </c>
      <c r="M2">
        <v>291</v>
      </c>
      <c r="N2">
        <v>18.64</v>
      </c>
      <c r="O2">
        <v>15605.44</v>
      </c>
      <c r="P2">
        <v>402.23</v>
      </c>
      <c r="Q2">
        <v>8559.1299999999992</v>
      </c>
      <c r="R2">
        <v>647.24</v>
      </c>
      <c r="S2">
        <v>151.13999999999999</v>
      </c>
      <c r="T2">
        <v>241252.21</v>
      </c>
      <c r="U2">
        <v>0.23</v>
      </c>
      <c r="V2">
        <v>0.59</v>
      </c>
      <c r="W2">
        <v>7.78</v>
      </c>
      <c r="X2">
        <v>14.27</v>
      </c>
      <c r="Y2">
        <v>2</v>
      </c>
      <c r="Z2">
        <v>10</v>
      </c>
      <c r="AA2">
        <v>521.95758506808443</v>
      </c>
      <c r="AB2">
        <v>714.16539503363288</v>
      </c>
      <c r="AC2">
        <v>646.00645206904949</v>
      </c>
      <c r="AD2">
        <v>521957.58506808442</v>
      </c>
      <c r="AE2">
        <v>714165.39503363287</v>
      </c>
      <c r="AF2">
        <v>8.7386325978614656E-6</v>
      </c>
      <c r="AG2">
        <v>23</v>
      </c>
      <c r="AH2">
        <v>646006.45206904947</v>
      </c>
    </row>
    <row r="3" spans="1:34" x14ac:dyDescent="0.25">
      <c r="A3">
        <v>1</v>
      </c>
      <c r="B3">
        <v>60</v>
      </c>
      <c r="C3" t="s">
        <v>34</v>
      </c>
      <c r="D3">
        <v>2.4060999999999999</v>
      </c>
      <c r="E3">
        <v>41.56</v>
      </c>
      <c r="F3">
        <v>35.75</v>
      </c>
      <c r="G3">
        <v>14.9</v>
      </c>
      <c r="H3">
        <v>0.28000000000000003</v>
      </c>
      <c r="I3">
        <v>144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289.52</v>
      </c>
      <c r="Q3">
        <v>8560.5300000000007</v>
      </c>
      <c r="R3">
        <v>383.17</v>
      </c>
      <c r="S3">
        <v>151.13999999999999</v>
      </c>
      <c r="T3">
        <v>109965.46</v>
      </c>
      <c r="U3">
        <v>0.39</v>
      </c>
      <c r="V3">
        <v>0.72</v>
      </c>
      <c r="W3">
        <v>7.71</v>
      </c>
      <c r="X3">
        <v>6.7</v>
      </c>
      <c r="Y3">
        <v>2</v>
      </c>
      <c r="Z3">
        <v>10</v>
      </c>
      <c r="AA3">
        <v>352.93272385624641</v>
      </c>
      <c r="AB3">
        <v>482.89812307299758</v>
      </c>
      <c r="AC3">
        <v>436.81100395868242</v>
      </c>
      <c r="AD3">
        <v>352932.72385624627</v>
      </c>
      <c r="AE3">
        <v>482898.12307299761</v>
      </c>
      <c r="AF3">
        <v>1.1137255094927949E-5</v>
      </c>
      <c r="AG3">
        <v>18</v>
      </c>
      <c r="AH3">
        <v>436811.00395868241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1.5059</v>
      </c>
      <c r="E2">
        <v>66.41</v>
      </c>
      <c r="F2">
        <v>50.32</v>
      </c>
      <c r="G2">
        <v>7.07</v>
      </c>
      <c r="H2">
        <v>0.11</v>
      </c>
      <c r="I2">
        <v>427</v>
      </c>
      <c r="J2">
        <v>159.12</v>
      </c>
      <c r="K2">
        <v>50.28</v>
      </c>
      <c r="L2">
        <v>1</v>
      </c>
      <c r="M2">
        <v>425</v>
      </c>
      <c r="N2">
        <v>27.84</v>
      </c>
      <c r="O2">
        <v>19859.16</v>
      </c>
      <c r="P2">
        <v>581.91999999999996</v>
      </c>
      <c r="Q2">
        <v>8562.85</v>
      </c>
      <c r="R2">
        <v>885.54</v>
      </c>
      <c r="S2">
        <v>151.13999999999999</v>
      </c>
      <c r="T2">
        <v>359739.65</v>
      </c>
      <c r="U2">
        <v>0.17</v>
      </c>
      <c r="V2">
        <v>0.51</v>
      </c>
      <c r="W2">
        <v>8</v>
      </c>
      <c r="X2">
        <v>21.26</v>
      </c>
      <c r="Y2">
        <v>2</v>
      </c>
      <c r="Z2">
        <v>10</v>
      </c>
      <c r="AA2">
        <v>796.82903731462409</v>
      </c>
      <c r="AB2">
        <v>1090.256642469978</v>
      </c>
      <c r="AC2">
        <v>986.20407869745054</v>
      </c>
      <c r="AD2">
        <v>796829.03731462406</v>
      </c>
      <c r="AE2">
        <v>1090256.642469978</v>
      </c>
      <c r="AF2">
        <v>6.2067512118675724E-6</v>
      </c>
      <c r="AG2">
        <v>28</v>
      </c>
      <c r="AH2">
        <v>986204.07869745058</v>
      </c>
    </row>
    <row r="3" spans="1:34" x14ac:dyDescent="0.25">
      <c r="A3">
        <v>1</v>
      </c>
      <c r="B3">
        <v>80</v>
      </c>
      <c r="C3" t="s">
        <v>34</v>
      </c>
      <c r="D3">
        <v>2.4291999999999998</v>
      </c>
      <c r="E3">
        <v>41.17</v>
      </c>
      <c r="F3">
        <v>34.85</v>
      </c>
      <c r="G3">
        <v>16.86</v>
      </c>
      <c r="H3">
        <v>0.22</v>
      </c>
      <c r="I3">
        <v>124</v>
      </c>
      <c r="J3">
        <v>160.54</v>
      </c>
      <c r="K3">
        <v>50.28</v>
      </c>
      <c r="L3">
        <v>2</v>
      </c>
      <c r="M3">
        <v>90</v>
      </c>
      <c r="N3">
        <v>28.26</v>
      </c>
      <c r="O3">
        <v>20034.400000000001</v>
      </c>
      <c r="P3">
        <v>336.36</v>
      </c>
      <c r="Q3">
        <v>8556.91</v>
      </c>
      <c r="R3">
        <v>357.81</v>
      </c>
      <c r="S3">
        <v>151.13999999999999</v>
      </c>
      <c r="T3">
        <v>97389.66</v>
      </c>
      <c r="U3">
        <v>0.42</v>
      </c>
      <c r="V3">
        <v>0.74</v>
      </c>
      <c r="W3">
        <v>7.53</v>
      </c>
      <c r="X3">
        <v>5.79</v>
      </c>
      <c r="Y3">
        <v>2</v>
      </c>
      <c r="Z3">
        <v>10</v>
      </c>
      <c r="AA3">
        <v>377.18638662092218</v>
      </c>
      <c r="AB3">
        <v>516.08305446371185</v>
      </c>
      <c r="AC3">
        <v>466.82881207281059</v>
      </c>
      <c r="AD3">
        <v>377186.38662092219</v>
      </c>
      <c r="AE3">
        <v>516083.0544637118</v>
      </c>
      <c r="AF3">
        <v>1.0012245198133139E-5</v>
      </c>
      <c r="AG3">
        <v>18</v>
      </c>
      <c r="AH3">
        <v>466828.8120728106</v>
      </c>
    </row>
    <row r="4" spans="1:34" x14ac:dyDescent="0.25">
      <c r="A4">
        <v>2</v>
      </c>
      <c r="B4">
        <v>80</v>
      </c>
      <c r="C4" t="s">
        <v>34</v>
      </c>
      <c r="D4">
        <v>2.5106000000000002</v>
      </c>
      <c r="E4">
        <v>39.83</v>
      </c>
      <c r="F4">
        <v>34.03</v>
      </c>
      <c r="G4">
        <v>18.899999999999999</v>
      </c>
      <c r="H4">
        <v>0.33</v>
      </c>
      <c r="I4">
        <v>108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319.58</v>
      </c>
      <c r="Q4">
        <v>8558.74</v>
      </c>
      <c r="R4">
        <v>326.75</v>
      </c>
      <c r="S4">
        <v>151.13999999999999</v>
      </c>
      <c r="T4">
        <v>81938.100000000006</v>
      </c>
      <c r="U4">
        <v>0.46</v>
      </c>
      <c r="V4">
        <v>0.76</v>
      </c>
      <c r="W4">
        <v>7.6</v>
      </c>
      <c r="X4">
        <v>4.9800000000000004</v>
      </c>
      <c r="Y4">
        <v>2</v>
      </c>
      <c r="Z4">
        <v>10</v>
      </c>
      <c r="AA4">
        <v>353.27856983593699</v>
      </c>
      <c r="AB4">
        <v>483.37132480005829</v>
      </c>
      <c r="AC4">
        <v>437.23904397705508</v>
      </c>
      <c r="AD4">
        <v>353278.569835937</v>
      </c>
      <c r="AE4">
        <v>483371.32480005833</v>
      </c>
      <c r="AF4">
        <v>1.03477452636395E-5</v>
      </c>
      <c r="AG4">
        <v>17</v>
      </c>
      <c r="AH4">
        <v>437239.04397705512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2.1444999999999999</v>
      </c>
      <c r="E2">
        <v>46.63</v>
      </c>
      <c r="F2">
        <v>40.5</v>
      </c>
      <c r="G2">
        <v>9.8800000000000008</v>
      </c>
      <c r="H2">
        <v>0.22</v>
      </c>
      <c r="I2">
        <v>246</v>
      </c>
      <c r="J2">
        <v>80.84</v>
      </c>
      <c r="K2">
        <v>35.1</v>
      </c>
      <c r="L2">
        <v>1</v>
      </c>
      <c r="M2">
        <v>4</v>
      </c>
      <c r="N2">
        <v>9.74</v>
      </c>
      <c r="O2">
        <v>10204.209999999999</v>
      </c>
      <c r="P2">
        <v>252.88</v>
      </c>
      <c r="Q2">
        <v>8560.7199999999993</v>
      </c>
      <c r="R2">
        <v>539.79999999999995</v>
      </c>
      <c r="S2">
        <v>151.13999999999999</v>
      </c>
      <c r="T2">
        <v>187772.48</v>
      </c>
      <c r="U2">
        <v>0.28000000000000003</v>
      </c>
      <c r="V2">
        <v>0.63</v>
      </c>
      <c r="W2">
        <v>8</v>
      </c>
      <c r="X2">
        <v>11.45</v>
      </c>
      <c r="Y2">
        <v>2</v>
      </c>
      <c r="Z2">
        <v>10</v>
      </c>
      <c r="AA2">
        <v>367.82597604007083</v>
      </c>
      <c r="AB2">
        <v>503.27572775482071</v>
      </c>
      <c r="AC2">
        <v>455.24379864982012</v>
      </c>
      <c r="AD2">
        <v>367825.97604007082</v>
      </c>
      <c r="AE2">
        <v>503275.72775482072</v>
      </c>
      <c r="AF2">
        <v>1.233707547709667E-5</v>
      </c>
      <c r="AG2">
        <v>20</v>
      </c>
      <c r="AH2">
        <v>455243.79864982009</v>
      </c>
    </row>
    <row r="3" spans="1:34" x14ac:dyDescent="0.25">
      <c r="A3">
        <v>1</v>
      </c>
      <c r="B3">
        <v>35</v>
      </c>
      <c r="C3" t="s">
        <v>34</v>
      </c>
      <c r="D3">
        <v>2.1482999999999999</v>
      </c>
      <c r="E3">
        <v>46.55</v>
      </c>
      <c r="F3">
        <v>40.44</v>
      </c>
      <c r="G3">
        <v>9.9</v>
      </c>
      <c r="H3">
        <v>0.43</v>
      </c>
      <c r="I3">
        <v>245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255.76</v>
      </c>
      <c r="Q3">
        <v>8561.23</v>
      </c>
      <c r="R3">
        <v>537.47</v>
      </c>
      <c r="S3">
        <v>151.13999999999999</v>
      </c>
      <c r="T3">
        <v>186613.94</v>
      </c>
      <c r="U3">
        <v>0.28000000000000003</v>
      </c>
      <c r="V3">
        <v>0.64</v>
      </c>
      <c r="W3">
        <v>8</v>
      </c>
      <c r="X3">
        <v>11.38</v>
      </c>
      <c r="Y3">
        <v>2</v>
      </c>
      <c r="Z3">
        <v>10</v>
      </c>
      <c r="AA3">
        <v>368.5675301812247</v>
      </c>
      <c r="AB3">
        <v>504.29035484580743</v>
      </c>
      <c r="AC3">
        <v>456.16159115528097</v>
      </c>
      <c r="AD3">
        <v>368567.53018122469</v>
      </c>
      <c r="AE3">
        <v>504290.35484580742</v>
      </c>
      <c r="AF3">
        <v>1.2358936464185961E-5</v>
      </c>
      <c r="AG3">
        <v>20</v>
      </c>
      <c r="AH3">
        <v>456161.591155281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2.105</v>
      </c>
      <c r="E2">
        <v>47.51</v>
      </c>
      <c r="F2">
        <v>40.270000000000003</v>
      </c>
      <c r="G2">
        <v>10.33</v>
      </c>
      <c r="H2">
        <v>0.16</v>
      </c>
      <c r="I2">
        <v>234</v>
      </c>
      <c r="J2">
        <v>107.41</v>
      </c>
      <c r="K2">
        <v>41.65</v>
      </c>
      <c r="L2">
        <v>1</v>
      </c>
      <c r="M2">
        <v>208</v>
      </c>
      <c r="N2">
        <v>14.77</v>
      </c>
      <c r="O2">
        <v>13481.73</v>
      </c>
      <c r="P2">
        <v>319.04000000000002</v>
      </c>
      <c r="Q2">
        <v>8558.08</v>
      </c>
      <c r="R2">
        <v>542.26</v>
      </c>
      <c r="S2">
        <v>151.13999999999999</v>
      </c>
      <c r="T2">
        <v>189063.31</v>
      </c>
      <c r="U2">
        <v>0.28000000000000003</v>
      </c>
      <c r="V2">
        <v>0.64</v>
      </c>
      <c r="W2">
        <v>7.71</v>
      </c>
      <c r="X2">
        <v>11.22</v>
      </c>
      <c r="Y2">
        <v>2</v>
      </c>
      <c r="Z2">
        <v>10</v>
      </c>
      <c r="AA2">
        <v>412.41764358233581</v>
      </c>
      <c r="AB2">
        <v>564.28801453167853</v>
      </c>
      <c r="AC2">
        <v>510.43315840797692</v>
      </c>
      <c r="AD2">
        <v>412417.64358233579</v>
      </c>
      <c r="AE2">
        <v>564288.01453167852</v>
      </c>
      <c r="AF2">
        <v>1.048710885344231E-5</v>
      </c>
      <c r="AG2">
        <v>20</v>
      </c>
      <c r="AH2">
        <v>510433.15840797691</v>
      </c>
    </row>
    <row r="3" spans="1:34" x14ac:dyDescent="0.25">
      <c r="A3">
        <v>1</v>
      </c>
      <c r="B3">
        <v>50</v>
      </c>
      <c r="C3" t="s">
        <v>34</v>
      </c>
      <c r="D3">
        <v>2.3307000000000002</v>
      </c>
      <c r="E3">
        <v>42.91</v>
      </c>
      <c r="F3">
        <v>37.049999999999997</v>
      </c>
      <c r="G3">
        <v>12.92</v>
      </c>
      <c r="H3">
        <v>0.32</v>
      </c>
      <c r="I3">
        <v>172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276</v>
      </c>
      <c r="Q3">
        <v>8561.65</v>
      </c>
      <c r="R3">
        <v>425.57</v>
      </c>
      <c r="S3">
        <v>151.13999999999999</v>
      </c>
      <c r="T3">
        <v>131026.73</v>
      </c>
      <c r="U3">
        <v>0.36</v>
      </c>
      <c r="V3">
        <v>0.69</v>
      </c>
      <c r="W3">
        <v>7.8</v>
      </c>
      <c r="X3">
        <v>7.99</v>
      </c>
      <c r="Y3">
        <v>2</v>
      </c>
      <c r="Z3">
        <v>10</v>
      </c>
      <c r="AA3">
        <v>349.52984913719757</v>
      </c>
      <c r="AB3">
        <v>478.24215975815781</v>
      </c>
      <c r="AC3">
        <v>432.59939924792519</v>
      </c>
      <c r="AD3">
        <v>349529.8491371976</v>
      </c>
      <c r="AE3">
        <v>478242.15975815768</v>
      </c>
      <c r="AF3">
        <v>1.161154613050735E-5</v>
      </c>
      <c r="AG3">
        <v>18</v>
      </c>
      <c r="AH3">
        <v>432599.39924792532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1.9383999999999999</v>
      </c>
      <c r="E2">
        <v>51.59</v>
      </c>
      <c r="F2">
        <v>45.03</v>
      </c>
      <c r="G2">
        <v>7.88</v>
      </c>
      <c r="H2">
        <v>0.28000000000000003</v>
      </c>
      <c r="I2">
        <v>343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238.84</v>
      </c>
      <c r="Q2">
        <v>8563.99</v>
      </c>
      <c r="R2">
        <v>688.14</v>
      </c>
      <c r="S2">
        <v>151.13999999999999</v>
      </c>
      <c r="T2">
        <v>261459.55</v>
      </c>
      <c r="U2">
        <v>0.22</v>
      </c>
      <c r="V2">
        <v>0.56999999999999995</v>
      </c>
      <c r="W2">
        <v>8.2899999999999991</v>
      </c>
      <c r="X2">
        <v>15.97</v>
      </c>
      <c r="Y2">
        <v>2</v>
      </c>
      <c r="Z2">
        <v>10</v>
      </c>
      <c r="AA2">
        <v>394.61350385679287</v>
      </c>
      <c r="AB2">
        <v>539.92760509598122</v>
      </c>
      <c r="AC2">
        <v>488.39767225877318</v>
      </c>
      <c r="AD2">
        <v>394613.50385679287</v>
      </c>
      <c r="AE2">
        <v>539927.60509598127</v>
      </c>
      <c r="AF2">
        <v>1.2772412828154951E-5</v>
      </c>
      <c r="AG2">
        <v>22</v>
      </c>
      <c r="AH2">
        <v>488397.67225877318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1.4224000000000001</v>
      </c>
      <c r="E2">
        <v>70.3</v>
      </c>
      <c r="F2">
        <v>52.24</v>
      </c>
      <c r="G2">
        <v>6.77</v>
      </c>
      <c r="H2">
        <v>0.11</v>
      </c>
      <c r="I2">
        <v>463</v>
      </c>
      <c r="J2">
        <v>167.88</v>
      </c>
      <c r="K2">
        <v>51.39</v>
      </c>
      <c r="L2">
        <v>1</v>
      </c>
      <c r="M2">
        <v>461</v>
      </c>
      <c r="N2">
        <v>30.49</v>
      </c>
      <c r="O2">
        <v>20939.59</v>
      </c>
      <c r="P2">
        <v>630.54</v>
      </c>
      <c r="Q2">
        <v>8560.83</v>
      </c>
      <c r="R2">
        <v>950.48</v>
      </c>
      <c r="S2">
        <v>151.13999999999999</v>
      </c>
      <c r="T2">
        <v>392025.38</v>
      </c>
      <c r="U2">
        <v>0.16</v>
      </c>
      <c r="V2">
        <v>0.49</v>
      </c>
      <c r="W2">
        <v>8.07</v>
      </c>
      <c r="X2">
        <v>23.18</v>
      </c>
      <c r="Y2">
        <v>2</v>
      </c>
      <c r="Z2">
        <v>10</v>
      </c>
      <c r="AA2">
        <v>890.202471244148</v>
      </c>
      <c r="AB2">
        <v>1218.0142941175291</v>
      </c>
      <c r="AC2">
        <v>1101.7687193807501</v>
      </c>
      <c r="AD2">
        <v>890202.47124414798</v>
      </c>
      <c r="AE2">
        <v>1218014.2941175289</v>
      </c>
      <c r="AF2">
        <v>5.7209703427267544E-6</v>
      </c>
      <c r="AG2">
        <v>30</v>
      </c>
      <c r="AH2">
        <v>1101768.7193807501</v>
      </c>
    </row>
    <row r="3" spans="1:34" x14ac:dyDescent="0.25">
      <c r="A3">
        <v>1</v>
      </c>
      <c r="B3">
        <v>85</v>
      </c>
      <c r="C3" t="s">
        <v>34</v>
      </c>
      <c r="D3">
        <v>2.3755999999999999</v>
      </c>
      <c r="E3">
        <v>42.1</v>
      </c>
      <c r="F3">
        <v>35.25</v>
      </c>
      <c r="G3">
        <v>16.02</v>
      </c>
      <c r="H3">
        <v>0.21</v>
      </c>
      <c r="I3">
        <v>132</v>
      </c>
      <c r="J3">
        <v>169.33</v>
      </c>
      <c r="K3">
        <v>51.39</v>
      </c>
      <c r="L3">
        <v>2</v>
      </c>
      <c r="M3">
        <v>123</v>
      </c>
      <c r="N3">
        <v>30.94</v>
      </c>
      <c r="O3">
        <v>21118.46</v>
      </c>
      <c r="P3">
        <v>362.17</v>
      </c>
      <c r="Q3">
        <v>8556.7900000000009</v>
      </c>
      <c r="R3">
        <v>372.69</v>
      </c>
      <c r="S3">
        <v>151.13999999999999</v>
      </c>
      <c r="T3">
        <v>104787.08</v>
      </c>
      <c r="U3">
        <v>0.41</v>
      </c>
      <c r="V3">
        <v>0.73</v>
      </c>
      <c r="W3">
        <v>7.52</v>
      </c>
      <c r="X3">
        <v>6.2</v>
      </c>
      <c r="Y3">
        <v>2</v>
      </c>
      <c r="Z3">
        <v>10</v>
      </c>
      <c r="AA3">
        <v>394.6514555334025</v>
      </c>
      <c r="AB3">
        <v>539.97953225422839</v>
      </c>
      <c r="AC3">
        <v>488.44464356191747</v>
      </c>
      <c r="AD3">
        <v>394651.45553340251</v>
      </c>
      <c r="AE3">
        <v>539979.53225422837</v>
      </c>
      <c r="AF3">
        <v>9.5547927068206377E-6</v>
      </c>
      <c r="AG3">
        <v>18</v>
      </c>
      <c r="AH3">
        <v>488444.64356191747</v>
      </c>
    </row>
    <row r="4" spans="1:34" x14ac:dyDescent="0.25">
      <c r="A4">
        <v>2</v>
      </c>
      <c r="B4">
        <v>85</v>
      </c>
      <c r="C4" t="s">
        <v>34</v>
      </c>
      <c r="D4">
        <v>2.5283000000000002</v>
      </c>
      <c r="E4">
        <v>39.549999999999997</v>
      </c>
      <c r="F4">
        <v>33.72</v>
      </c>
      <c r="G4">
        <v>19.84</v>
      </c>
      <c r="H4">
        <v>0.31</v>
      </c>
      <c r="I4">
        <v>102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323.68</v>
      </c>
      <c r="Q4">
        <v>8558.36</v>
      </c>
      <c r="R4">
        <v>317.11</v>
      </c>
      <c r="S4">
        <v>151.13999999999999</v>
      </c>
      <c r="T4">
        <v>77146.39</v>
      </c>
      <c r="U4">
        <v>0.48</v>
      </c>
      <c r="V4">
        <v>0.76</v>
      </c>
      <c r="W4">
        <v>7.57</v>
      </c>
      <c r="X4">
        <v>4.67</v>
      </c>
      <c r="Y4">
        <v>2</v>
      </c>
      <c r="Z4">
        <v>10</v>
      </c>
      <c r="AA4">
        <v>355.02291578554821</v>
      </c>
      <c r="AB4">
        <v>485.7580158834283</v>
      </c>
      <c r="AC4">
        <v>439.39795261317039</v>
      </c>
      <c r="AD4">
        <v>355022.91578554822</v>
      </c>
      <c r="AE4">
        <v>485758.01588342828</v>
      </c>
      <c r="AF4">
        <v>1.016896043132456E-5</v>
      </c>
      <c r="AG4">
        <v>17</v>
      </c>
      <c r="AH4">
        <v>439397.95261317038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1.7853000000000001</v>
      </c>
      <c r="E2">
        <v>56.01</v>
      </c>
      <c r="F2">
        <v>49.03</v>
      </c>
      <c r="G2">
        <v>6.87</v>
      </c>
      <c r="H2">
        <v>0.34</v>
      </c>
      <c r="I2">
        <v>428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230.71</v>
      </c>
      <c r="Q2">
        <v>8568.5499999999993</v>
      </c>
      <c r="R2">
        <v>819.17</v>
      </c>
      <c r="S2">
        <v>151.13999999999999</v>
      </c>
      <c r="T2">
        <v>326548.01</v>
      </c>
      <c r="U2">
        <v>0.18</v>
      </c>
      <c r="V2">
        <v>0.52</v>
      </c>
      <c r="W2">
        <v>8.5500000000000007</v>
      </c>
      <c r="X2">
        <v>19.96</v>
      </c>
      <c r="Y2">
        <v>2</v>
      </c>
      <c r="Z2">
        <v>10</v>
      </c>
      <c r="AA2">
        <v>423.56416379247702</v>
      </c>
      <c r="AB2">
        <v>579.53917523295922</v>
      </c>
      <c r="AC2">
        <v>524.22876973706593</v>
      </c>
      <c r="AD2">
        <v>423564.16379247699</v>
      </c>
      <c r="AE2">
        <v>579539.17523295921</v>
      </c>
      <c r="AF2">
        <v>1.287155895764296E-5</v>
      </c>
      <c r="AG2">
        <v>24</v>
      </c>
      <c r="AH2">
        <v>524228.76973706589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1.7841</v>
      </c>
      <c r="E2">
        <v>56.05</v>
      </c>
      <c r="F2">
        <v>45</v>
      </c>
      <c r="G2">
        <v>8.2799999999999994</v>
      </c>
      <c r="H2">
        <v>0.13</v>
      </c>
      <c r="I2">
        <v>326</v>
      </c>
      <c r="J2">
        <v>133.21</v>
      </c>
      <c r="K2">
        <v>46.47</v>
      </c>
      <c r="L2">
        <v>1</v>
      </c>
      <c r="M2">
        <v>324</v>
      </c>
      <c r="N2">
        <v>20.75</v>
      </c>
      <c r="O2">
        <v>16663.419999999998</v>
      </c>
      <c r="P2">
        <v>445.92</v>
      </c>
      <c r="Q2">
        <v>8559.25</v>
      </c>
      <c r="R2">
        <v>703.96</v>
      </c>
      <c r="S2">
        <v>151.13999999999999</v>
      </c>
      <c r="T2">
        <v>269452.69</v>
      </c>
      <c r="U2">
        <v>0.21</v>
      </c>
      <c r="V2">
        <v>0.56999999999999995</v>
      </c>
      <c r="W2">
        <v>7.84</v>
      </c>
      <c r="X2">
        <v>15.94</v>
      </c>
      <c r="Y2">
        <v>2</v>
      </c>
      <c r="Z2">
        <v>10</v>
      </c>
      <c r="AA2">
        <v>579.88789098866926</v>
      </c>
      <c r="AB2">
        <v>793.42819529890164</v>
      </c>
      <c r="AC2">
        <v>717.70452192303981</v>
      </c>
      <c r="AD2">
        <v>579887.89098866924</v>
      </c>
      <c r="AE2">
        <v>793428.19529890164</v>
      </c>
      <c r="AF2">
        <v>7.9957971111554517E-6</v>
      </c>
      <c r="AG2">
        <v>24</v>
      </c>
      <c r="AH2">
        <v>717704.52192303981</v>
      </c>
    </row>
    <row r="3" spans="1:34" x14ac:dyDescent="0.25">
      <c r="A3">
        <v>1</v>
      </c>
      <c r="B3">
        <v>65</v>
      </c>
      <c r="C3" t="s">
        <v>34</v>
      </c>
      <c r="D3">
        <v>2.4373</v>
      </c>
      <c r="E3">
        <v>41.03</v>
      </c>
      <c r="F3">
        <v>35.229999999999997</v>
      </c>
      <c r="G3">
        <v>15.89</v>
      </c>
      <c r="H3">
        <v>0.26</v>
      </c>
      <c r="I3">
        <v>133</v>
      </c>
      <c r="J3">
        <v>134.55000000000001</v>
      </c>
      <c r="K3">
        <v>46.47</v>
      </c>
      <c r="L3">
        <v>2</v>
      </c>
      <c r="M3">
        <v>3</v>
      </c>
      <c r="N3">
        <v>21.09</v>
      </c>
      <c r="O3">
        <v>16828.84</v>
      </c>
      <c r="P3">
        <v>295.06</v>
      </c>
      <c r="Q3">
        <v>8558.16</v>
      </c>
      <c r="R3">
        <v>365.88</v>
      </c>
      <c r="S3">
        <v>151.13999999999999</v>
      </c>
      <c r="T3">
        <v>101377.84</v>
      </c>
      <c r="U3">
        <v>0.41</v>
      </c>
      <c r="V3">
        <v>0.73</v>
      </c>
      <c r="W3">
        <v>7.68</v>
      </c>
      <c r="X3">
        <v>6.18</v>
      </c>
      <c r="Y3">
        <v>2</v>
      </c>
      <c r="Z3">
        <v>10</v>
      </c>
      <c r="AA3">
        <v>354.52359167293241</v>
      </c>
      <c r="AB3">
        <v>485.07481860392221</v>
      </c>
      <c r="AC3">
        <v>438.77995872314688</v>
      </c>
      <c r="AD3">
        <v>354523.59167293238</v>
      </c>
      <c r="AE3">
        <v>485074.81860392221</v>
      </c>
      <c r="AF3">
        <v>1.09232421383438E-5</v>
      </c>
      <c r="AG3">
        <v>18</v>
      </c>
      <c r="AH3">
        <v>438779.95872314688</v>
      </c>
    </row>
    <row r="4" spans="1:34" x14ac:dyDescent="0.25">
      <c r="A4">
        <v>2</v>
      </c>
      <c r="B4">
        <v>65</v>
      </c>
      <c r="C4" t="s">
        <v>34</v>
      </c>
      <c r="D4">
        <v>2.4386999999999999</v>
      </c>
      <c r="E4">
        <v>41.01</v>
      </c>
      <c r="F4">
        <v>35.200000000000003</v>
      </c>
      <c r="G4">
        <v>15.88</v>
      </c>
      <c r="H4">
        <v>0.39</v>
      </c>
      <c r="I4">
        <v>133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297.79000000000002</v>
      </c>
      <c r="Q4">
        <v>8558.11</v>
      </c>
      <c r="R4">
        <v>365.41</v>
      </c>
      <c r="S4">
        <v>151.13999999999999</v>
      </c>
      <c r="T4">
        <v>101142.89</v>
      </c>
      <c r="U4">
        <v>0.41</v>
      </c>
      <c r="V4">
        <v>0.73</v>
      </c>
      <c r="W4">
        <v>7.67</v>
      </c>
      <c r="X4">
        <v>6.16</v>
      </c>
      <c r="Y4">
        <v>2</v>
      </c>
      <c r="Z4">
        <v>10</v>
      </c>
      <c r="AA4">
        <v>355.33255983109478</v>
      </c>
      <c r="AB4">
        <v>486.18168452707641</v>
      </c>
      <c r="AC4">
        <v>439.78118691609137</v>
      </c>
      <c r="AD4">
        <v>355332.55983109481</v>
      </c>
      <c r="AE4">
        <v>486181.68452707637</v>
      </c>
      <c r="AF4">
        <v>1.0929516515315731E-5</v>
      </c>
      <c r="AG4">
        <v>18</v>
      </c>
      <c r="AH4">
        <v>439781.18691609142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1.5984</v>
      </c>
      <c r="E2">
        <v>62.56</v>
      </c>
      <c r="F2">
        <v>48.34</v>
      </c>
      <c r="G2">
        <v>7.42</v>
      </c>
      <c r="H2">
        <v>0.12</v>
      </c>
      <c r="I2">
        <v>391</v>
      </c>
      <c r="J2">
        <v>150.44</v>
      </c>
      <c r="K2">
        <v>49.1</v>
      </c>
      <c r="L2">
        <v>1</v>
      </c>
      <c r="M2">
        <v>389</v>
      </c>
      <c r="N2">
        <v>25.34</v>
      </c>
      <c r="O2">
        <v>18787.759999999998</v>
      </c>
      <c r="P2">
        <v>533.26</v>
      </c>
      <c r="Q2">
        <v>8559.81</v>
      </c>
      <c r="R2">
        <v>818.66</v>
      </c>
      <c r="S2">
        <v>151.13999999999999</v>
      </c>
      <c r="T2">
        <v>326476.74</v>
      </c>
      <c r="U2">
        <v>0.18</v>
      </c>
      <c r="V2">
        <v>0.53</v>
      </c>
      <c r="W2">
        <v>7.93</v>
      </c>
      <c r="X2">
        <v>19.28</v>
      </c>
      <c r="Y2">
        <v>2</v>
      </c>
      <c r="Z2">
        <v>10</v>
      </c>
      <c r="AA2">
        <v>718.33363756683275</v>
      </c>
      <c r="AB2">
        <v>982.8557735624172</v>
      </c>
      <c r="AC2">
        <v>889.05339798036152</v>
      </c>
      <c r="AD2">
        <v>718333.63756683271</v>
      </c>
      <c r="AE2">
        <v>982855.77356241725</v>
      </c>
      <c r="AF2">
        <v>6.7617571008231348E-6</v>
      </c>
      <c r="AG2">
        <v>27</v>
      </c>
      <c r="AH2">
        <v>889053.39798036148</v>
      </c>
    </row>
    <row r="3" spans="1:34" x14ac:dyDescent="0.25">
      <c r="A3">
        <v>1</v>
      </c>
      <c r="B3">
        <v>75</v>
      </c>
      <c r="C3" t="s">
        <v>34</v>
      </c>
      <c r="D3">
        <v>2.4605999999999999</v>
      </c>
      <c r="E3">
        <v>40.64</v>
      </c>
      <c r="F3">
        <v>34.67</v>
      </c>
      <c r="G3">
        <v>17.190000000000001</v>
      </c>
      <c r="H3">
        <v>0.23</v>
      </c>
      <c r="I3">
        <v>121</v>
      </c>
      <c r="J3">
        <v>151.83000000000001</v>
      </c>
      <c r="K3">
        <v>49.1</v>
      </c>
      <c r="L3">
        <v>2</v>
      </c>
      <c r="M3">
        <v>42</v>
      </c>
      <c r="N3">
        <v>25.73</v>
      </c>
      <c r="O3">
        <v>18959.54</v>
      </c>
      <c r="P3">
        <v>315.52999999999997</v>
      </c>
      <c r="Q3">
        <v>8557.67</v>
      </c>
      <c r="R3">
        <v>349.74</v>
      </c>
      <c r="S3">
        <v>151.13999999999999</v>
      </c>
      <c r="T3">
        <v>93366.04</v>
      </c>
      <c r="U3">
        <v>0.43</v>
      </c>
      <c r="V3">
        <v>0.74</v>
      </c>
      <c r="W3">
        <v>7.59</v>
      </c>
      <c r="X3">
        <v>5.62</v>
      </c>
      <c r="Y3">
        <v>2</v>
      </c>
      <c r="Z3">
        <v>10</v>
      </c>
      <c r="AA3">
        <v>354.56040936321432</v>
      </c>
      <c r="AB3">
        <v>485.12519419204779</v>
      </c>
      <c r="AC3">
        <v>438.82552653584429</v>
      </c>
      <c r="AD3">
        <v>354560.40936321428</v>
      </c>
      <c r="AE3">
        <v>485125.19419204781</v>
      </c>
      <c r="AF3">
        <v>1.040914634777615E-5</v>
      </c>
      <c r="AG3">
        <v>17</v>
      </c>
      <c r="AH3">
        <v>438825.52653584437</v>
      </c>
    </row>
    <row r="4" spans="1:34" x14ac:dyDescent="0.25">
      <c r="A4">
        <v>2</v>
      </c>
      <c r="B4">
        <v>75</v>
      </c>
      <c r="C4" t="s">
        <v>34</v>
      </c>
      <c r="D4">
        <v>2.4912000000000001</v>
      </c>
      <c r="E4">
        <v>40.14</v>
      </c>
      <c r="F4">
        <v>34.35</v>
      </c>
      <c r="G4">
        <v>17.920000000000002</v>
      </c>
      <c r="H4">
        <v>0.35</v>
      </c>
      <c r="I4">
        <v>115</v>
      </c>
      <c r="J4">
        <v>153.22999999999999</v>
      </c>
      <c r="K4">
        <v>49.1</v>
      </c>
      <c r="L4">
        <v>3</v>
      </c>
      <c r="M4">
        <v>0</v>
      </c>
      <c r="N4">
        <v>26.13</v>
      </c>
      <c r="O4">
        <v>19131.849999999999</v>
      </c>
      <c r="P4">
        <v>311.82</v>
      </c>
      <c r="Q4">
        <v>8559.07</v>
      </c>
      <c r="R4">
        <v>336.6</v>
      </c>
      <c r="S4">
        <v>151.13999999999999</v>
      </c>
      <c r="T4">
        <v>86825.4</v>
      </c>
      <c r="U4">
        <v>0.45</v>
      </c>
      <c r="V4">
        <v>0.75</v>
      </c>
      <c r="W4">
        <v>7.64</v>
      </c>
      <c r="X4">
        <v>5.3</v>
      </c>
      <c r="Y4">
        <v>2</v>
      </c>
      <c r="Z4">
        <v>10</v>
      </c>
      <c r="AA4">
        <v>350.26029182635631</v>
      </c>
      <c r="AB4">
        <v>479.24158367032192</v>
      </c>
      <c r="AC4">
        <v>433.50343954461277</v>
      </c>
      <c r="AD4">
        <v>350260.29182635632</v>
      </c>
      <c r="AE4">
        <v>479241.58367032191</v>
      </c>
      <c r="AF4">
        <v>1.0538594400381999E-5</v>
      </c>
      <c r="AG4">
        <v>17</v>
      </c>
      <c r="AH4">
        <v>433503.43954461277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1.2581</v>
      </c>
      <c r="E2">
        <v>79.48</v>
      </c>
      <c r="F2">
        <v>56.73</v>
      </c>
      <c r="G2">
        <v>6.25</v>
      </c>
      <c r="H2">
        <v>0.1</v>
      </c>
      <c r="I2">
        <v>545</v>
      </c>
      <c r="J2">
        <v>185.69</v>
      </c>
      <c r="K2">
        <v>53.44</v>
      </c>
      <c r="L2">
        <v>1</v>
      </c>
      <c r="M2">
        <v>543</v>
      </c>
      <c r="N2">
        <v>36.26</v>
      </c>
      <c r="O2">
        <v>23136.14</v>
      </c>
      <c r="P2">
        <v>740.19</v>
      </c>
      <c r="Q2">
        <v>8564.31</v>
      </c>
      <c r="R2">
        <v>1103.33</v>
      </c>
      <c r="S2">
        <v>151.13999999999999</v>
      </c>
      <c r="T2">
        <v>468043.19</v>
      </c>
      <c r="U2">
        <v>0.14000000000000001</v>
      </c>
      <c r="V2">
        <v>0.45</v>
      </c>
      <c r="W2">
        <v>8.2200000000000006</v>
      </c>
      <c r="X2">
        <v>27.66</v>
      </c>
      <c r="Y2">
        <v>2</v>
      </c>
      <c r="Z2">
        <v>10</v>
      </c>
      <c r="AA2">
        <v>1116.964636495793</v>
      </c>
      <c r="AB2">
        <v>1528.28029265551</v>
      </c>
      <c r="AC2">
        <v>1382.4233664793301</v>
      </c>
      <c r="AD2">
        <v>1116964.636495793</v>
      </c>
      <c r="AE2">
        <v>1528280.2926555099</v>
      </c>
      <c r="AF2">
        <v>4.8381413519750053E-6</v>
      </c>
      <c r="AG2">
        <v>34</v>
      </c>
      <c r="AH2">
        <v>1382423.36647933</v>
      </c>
    </row>
    <row r="3" spans="1:34" x14ac:dyDescent="0.25">
      <c r="A3">
        <v>1</v>
      </c>
      <c r="B3">
        <v>95</v>
      </c>
      <c r="C3" t="s">
        <v>34</v>
      </c>
      <c r="D3">
        <v>2.2581000000000002</v>
      </c>
      <c r="E3">
        <v>44.28</v>
      </c>
      <c r="F3">
        <v>36.159999999999997</v>
      </c>
      <c r="G3">
        <v>14.27</v>
      </c>
      <c r="H3">
        <v>0.19</v>
      </c>
      <c r="I3">
        <v>152</v>
      </c>
      <c r="J3">
        <v>187.21</v>
      </c>
      <c r="K3">
        <v>53.44</v>
      </c>
      <c r="L3">
        <v>2</v>
      </c>
      <c r="M3">
        <v>150</v>
      </c>
      <c r="N3">
        <v>36.770000000000003</v>
      </c>
      <c r="O3">
        <v>23322.880000000001</v>
      </c>
      <c r="P3">
        <v>416.84</v>
      </c>
      <c r="Q3">
        <v>8557.65</v>
      </c>
      <c r="R3">
        <v>403.92</v>
      </c>
      <c r="S3">
        <v>151.13999999999999</v>
      </c>
      <c r="T3">
        <v>120304.26</v>
      </c>
      <c r="U3">
        <v>0.37</v>
      </c>
      <c r="V3">
        <v>0.71</v>
      </c>
      <c r="W3">
        <v>7.53</v>
      </c>
      <c r="X3">
        <v>7.11</v>
      </c>
      <c r="Y3">
        <v>2</v>
      </c>
      <c r="Z3">
        <v>10</v>
      </c>
      <c r="AA3">
        <v>444.34519852394197</v>
      </c>
      <c r="AB3">
        <v>607.97270374709797</v>
      </c>
      <c r="AC3">
        <v>549.94864219652311</v>
      </c>
      <c r="AD3">
        <v>444345.19852394197</v>
      </c>
      <c r="AE3">
        <v>607972.70374709798</v>
      </c>
      <c r="AF3">
        <v>8.6837349868013364E-6</v>
      </c>
      <c r="AG3">
        <v>19</v>
      </c>
      <c r="AH3">
        <v>549948.64219652314</v>
      </c>
    </row>
    <row r="4" spans="1:34" x14ac:dyDescent="0.25">
      <c r="A4">
        <v>2</v>
      </c>
      <c r="B4">
        <v>95</v>
      </c>
      <c r="C4" t="s">
        <v>34</v>
      </c>
      <c r="D4">
        <v>2.5516000000000001</v>
      </c>
      <c r="E4">
        <v>39.19</v>
      </c>
      <c r="F4">
        <v>33.299999999999997</v>
      </c>
      <c r="G4">
        <v>21.72</v>
      </c>
      <c r="H4">
        <v>0.28000000000000003</v>
      </c>
      <c r="I4">
        <v>92</v>
      </c>
      <c r="J4">
        <v>188.73</v>
      </c>
      <c r="K4">
        <v>53.44</v>
      </c>
      <c r="L4">
        <v>3</v>
      </c>
      <c r="M4">
        <v>13</v>
      </c>
      <c r="N4">
        <v>37.29</v>
      </c>
      <c r="O4">
        <v>23510.33</v>
      </c>
      <c r="P4">
        <v>342.29</v>
      </c>
      <c r="Q4">
        <v>8557.91</v>
      </c>
      <c r="R4">
        <v>303.17</v>
      </c>
      <c r="S4">
        <v>151.13999999999999</v>
      </c>
      <c r="T4">
        <v>70225.649999999994</v>
      </c>
      <c r="U4">
        <v>0.5</v>
      </c>
      <c r="V4">
        <v>0.77</v>
      </c>
      <c r="W4">
        <v>7.54</v>
      </c>
      <c r="X4">
        <v>4.25</v>
      </c>
      <c r="Y4">
        <v>2</v>
      </c>
      <c r="Z4">
        <v>10</v>
      </c>
      <c r="AA4">
        <v>363.05062869771751</v>
      </c>
      <c r="AB4">
        <v>496.74188684755683</v>
      </c>
      <c r="AC4">
        <v>449.33353834844218</v>
      </c>
      <c r="AD4">
        <v>363050.62869771739</v>
      </c>
      <c r="AE4">
        <v>496741.8868475568</v>
      </c>
      <c r="AF4">
        <v>9.8124167186228641E-6</v>
      </c>
      <c r="AG4">
        <v>17</v>
      </c>
      <c r="AH4">
        <v>449333.53834844218</v>
      </c>
    </row>
    <row r="5" spans="1:34" x14ac:dyDescent="0.25">
      <c r="A5">
        <v>3</v>
      </c>
      <c r="B5">
        <v>95</v>
      </c>
      <c r="C5" t="s">
        <v>34</v>
      </c>
      <c r="D5">
        <v>2.5499000000000001</v>
      </c>
      <c r="E5">
        <v>39.22</v>
      </c>
      <c r="F5">
        <v>33.32</v>
      </c>
      <c r="G5">
        <v>21.73</v>
      </c>
      <c r="H5">
        <v>0.37</v>
      </c>
      <c r="I5">
        <v>92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343.01</v>
      </c>
      <c r="Q5">
        <v>8558.3700000000008</v>
      </c>
      <c r="R5">
        <v>303.14</v>
      </c>
      <c r="S5">
        <v>151.13999999999999</v>
      </c>
      <c r="T5">
        <v>70210.929999999993</v>
      </c>
      <c r="U5">
        <v>0.5</v>
      </c>
      <c r="V5">
        <v>0.77</v>
      </c>
      <c r="W5">
        <v>7.56</v>
      </c>
      <c r="X5">
        <v>4.2699999999999996</v>
      </c>
      <c r="Y5">
        <v>2</v>
      </c>
      <c r="Z5">
        <v>10</v>
      </c>
      <c r="AA5">
        <v>363.47285979392922</v>
      </c>
      <c r="AB5">
        <v>497.3196020609148</v>
      </c>
      <c r="AC5">
        <v>449.85611723266578</v>
      </c>
      <c r="AD5">
        <v>363472.85979392921</v>
      </c>
      <c r="AE5">
        <v>497319.6020609148</v>
      </c>
      <c r="AF5">
        <v>9.8058792094436596E-6</v>
      </c>
      <c r="AG5">
        <v>17</v>
      </c>
      <c r="AH5">
        <v>449856.11723266583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1.9936</v>
      </c>
      <c r="E2">
        <v>50.16</v>
      </c>
      <c r="F2">
        <v>41.79</v>
      </c>
      <c r="G2">
        <v>9.5299999999999994</v>
      </c>
      <c r="H2">
        <v>0.15</v>
      </c>
      <c r="I2">
        <v>263</v>
      </c>
      <c r="J2">
        <v>116.05</v>
      </c>
      <c r="K2">
        <v>43.4</v>
      </c>
      <c r="L2">
        <v>1</v>
      </c>
      <c r="M2">
        <v>257</v>
      </c>
      <c r="N2">
        <v>16.649999999999999</v>
      </c>
      <c r="O2">
        <v>14546.17</v>
      </c>
      <c r="P2">
        <v>360.62</v>
      </c>
      <c r="Q2">
        <v>8558.5300000000007</v>
      </c>
      <c r="R2">
        <v>594.73</v>
      </c>
      <c r="S2">
        <v>151.13999999999999</v>
      </c>
      <c r="T2">
        <v>215153.01</v>
      </c>
      <c r="U2">
        <v>0.25</v>
      </c>
      <c r="V2">
        <v>0.62</v>
      </c>
      <c r="W2">
        <v>7.74</v>
      </c>
      <c r="X2">
        <v>12.74</v>
      </c>
      <c r="Y2">
        <v>2</v>
      </c>
      <c r="Z2">
        <v>10</v>
      </c>
      <c r="AA2">
        <v>460.50826619901329</v>
      </c>
      <c r="AB2">
        <v>630.08772600435077</v>
      </c>
      <c r="AC2">
        <v>569.95303776817241</v>
      </c>
      <c r="AD2">
        <v>460508.26619901328</v>
      </c>
      <c r="AE2">
        <v>630087.72600435081</v>
      </c>
      <c r="AF2">
        <v>9.557520003144875E-6</v>
      </c>
      <c r="AG2">
        <v>21</v>
      </c>
      <c r="AH2">
        <v>569953.03776817245</v>
      </c>
    </row>
    <row r="3" spans="1:34" x14ac:dyDescent="0.25">
      <c r="A3">
        <v>1</v>
      </c>
      <c r="B3">
        <v>55</v>
      </c>
      <c r="C3" t="s">
        <v>34</v>
      </c>
      <c r="D3">
        <v>2.3708</v>
      </c>
      <c r="E3">
        <v>42.18</v>
      </c>
      <c r="F3">
        <v>36.35</v>
      </c>
      <c r="G3">
        <v>13.89</v>
      </c>
      <c r="H3">
        <v>0.3</v>
      </c>
      <c r="I3">
        <v>157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282.48</v>
      </c>
      <c r="Q3">
        <v>8559.3700000000008</v>
      </c>
      <c r="R3">
        <v>402.56</v>
      </c>
      <c r="S3">
        <v>151.13999999999999</v>
      </c>
      <c r="T3">
        <v>119595.7</v>
      </c>
      <c r="U3">
        <v>0.38</v>
      </c>
      <c r="V3">
        <v>0.71</v>
      </c>
      <c r="W3">
        <v>7.75</v>
      </c>
      <c r="X3">
        <v>7.29</v>
      </c>
      <c r="Y3">
        <v>2</v>
      </c>
      <c r="Z3">
        <v>10</v>
      </c>
      <c r="AA3">
        <v>351.00393047849821</v>
      </c>
      <c r="AB3">
        <v>480.25906288120427</v>
      </c>
      <c r="AC3">
        <v>434.42381196764961</v>
      </c>
      <c r="AD3">
        <v>351003.93047849822</v>
      </c>
      <c r="AE3">
        <v>480259.0628812043</v>
      </c>
      <c r="AF3">
        <v>1.136585494756013E-5</v>
      </c>
      <c r="AG3">
        <v>18</v>
      </c>
      <c r="AH3">
        <v>434423.81196764961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1.1797</v>
      </c>
      <c r="E2">
        <v>84.77</v>
      </c>
      <c r="F2">
        <v>59.27</v>
      </c>
      <c r="G2">
        <v>6.02</v>
      </c>
      <c r="H2">
        <v>0.09</v>
      </c>
      <c r="I2">
        <v>591</v>
      </c>
      <c r="J2">
        <v>194.77</v>
      </c>
      <c r="K2">
        <v>54.38</v>
      </c>
      <c r="L2">
        <v>1</v>
      </c>
      <c r="M2">
        <v>589</v>
      </c>
      <c r="N2">
        <v>39.4</v>
      </c>
      <c r="O2">
        <v>24256.19</v>
      </c>
      <c r="P2">
        <v>801.16</v>
      </c>
      <c r="Q2">
        <v>8562.58</v>
      </c>
      <c r="R2">
        <v>1190.6199999999999</v>
      </c>
      <c r="S2">
        <v>151.13999999999999</v>
      </c>
      <c r="T2">
        <v>511458.75</v>
      </c>
      <c r="U2">
        <v>0.13</v>
      </c>
      <c r="V2">
        <v>0.43</v>
      </c>
      <c r="W2">
        <v>8.2899999999999991</v>
      </c>
      <c r="X2">
        <v>30.2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2.198</v>
      </c>
      <c r="E3">
        <v>45.5</v>
      </c>
      <c r="F3">
        <v>36.68</v>
      </c>
      <c r="G3">
        <v>13.58</v>
      </c>
      <c r="H3">
        <v>0.18</v>
      </c>
      <c r="I3">
        <v>162</v>
      </c>
      <c r="J3">
        <v>196.32</v>
      </c>
      <c r="K3">
        <v>54.38</v>
      </c>
      <c r="L3">
        <v>2</v>
      </c>
      <c r="M3">
        <v>160</v>
      </c>
      <c r="N3">
        <v>39.950000000000003</v>
      </c>
      <c r="O3">
        <v>24447.22</v>
      </c>
      <c r="P3">
        <v>444.74</v>
      </c>
      <c r="Q3">
        <v>8558.7800000000007</v>
      </c>
      <c r="R3">
        <v>420.9</v>
      </c>
      <c r="S3">
        <v>151.13999999999999</v>
      </c>
      <c r="T3">
        <v>128742.93</v>
      </c>
      <c r="U3">
        <v>0.36</v>
      </c>
      <c r="V3">
        <v>0.7</v>
      </c>
      <c r="W3">
        <v>7.57</v>
      </c>
      <c r="X3">
        <v>7.63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2.548</v>
      </c>
      <c r="E4">
        <v>39.25</v>
      </c>
      <c r="F4">
        <v>33.229999999999997</v>
      </c>
      <c r="G4">
        <v>22.15</v>
      </c>
      <c r="H4">
        <v>0.27</v>
      </c>
      <c r="I4">
        <v>90</v>
      </c>
      <c r="J4">
        <v>197.88</v>
      </c>
      <c r="K4">
        <v>54.38</v>
      </c>
      <c r="L4">
        <v>3</v>
      </c>
      <c r="M4">
        <v>28</v>
      </c>
      <c r="N4">
        <v>40.5</v>
      </c>
      <c r="O4">
        <v>24639</v>
      </c>
      <c r="P4">
        <v>353.5</v>
      </c>
      <c r="Q4">
        <v>8556.9599999999991</v>
      </c>
      <c r="R4">
        <v>301.66000000000003</v>
      </c>
      <c r="S4">
        <v>151.13999999999999</v>
      </c>
      <c r="T4">
        <v>69481.19</v>
      </c>
      <c r="U4">
        <v>0.5</v>
      </c>
      <c r="V4">
        <v>0.77</v>
      </c>
      <c r="W4">
        <v>7.52</v>
      </c>
      <c r="X4">
        <v>4.18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2.5653999999999999</v>
      </c>
      <c r="E5">
        <v>38.979999999999997</v>
      </c>
      <c r="F5">
        <v>33.08</v>
      </c>
      <c r="G5">
        <v>22.81</v>
      </c>
      <c r="H5">
        <v>0.36</v>
      </c>
      <c r="I5">
        <v>87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350.96</v>
      </c>
      <c r="Q5">
        <v>8557.9500000000007</v>
      </c>
      <c r="R5">
        <v>295.27999999999997</v>
      </c>
      <c r="S5">
        <v>151.13999999999999</v>
      </c>
      <c r="T5">
        <v>66309.070000000007</v>
      </c>
      <c r="U5">
        <v>0.51</v>
      </c>
      <c r="V5">
        <v>0.78</v>
      </c>
      <c r="W5">
        <v>7.55</v>
      </c>
      <c r="X5">
        <v>4.03</v>
      </c>
      <c r="Y5">
        <v>2</v>
      </c>
      <c r="Z5">
        <v>10</v>
      </c>
    </row>
    <row r="6" spans="1:26" x14ac:dyDescent="0.25">
      <c r="A6">
        <v>0</v>
      </c>
      <c r="B6">
        <v>40</v>
      </c>
      <c r="C6" t="s">
        <v>34</v>
      </c>
      <c r="D6">
        <v>2.2008000000000001</v>
      </c>
      <c r="E6">
        <v>45.44</v>
      </c>
      <c r="F6">
        <v>39.340000000000003</v>
      </c>
      <c r="G6">
        <v>10.73</v>
      </c>
      <c r="H6">
        <v>0.2</v>
      </c>
      <c r="I6">
        <v>220</v>
      </c>
      <c r="J6">
        <v>89.87</v>
      </c>
      <c r="K6">
        <v>37.549999999999997</v>
      </c>
      <c r="L6">
        <v>1</v>
      </c>
      <c r="M6">
        <v>33</v>
      </c>
      <c r="N6">
        <v>11.32</v>
      </c>
      <c r="O6">
        <v>11317.98</v>
      </c>
      <c r="P6">
        <v>263.36</v>
      </c>
      <c r="Q6">
        <v>8561.84</v>
      </c>
      <c r="R6">
        <v>502.51</v>
      </c>
      <c r="S6">
        <v>151.13999999999999</v>
      </c>
      <c r="T6">
        <v>169257.41</v>
      </c>
      <c r="U6">
        <v>0.3</v>
      </c>
      <c r="V6">
        <v>0.65</v>
      </c>
      <c r="W6">
        <v>7.9</v>
      </c>
      <c r="X6">
        <v>10.29</v>
      </c>
      <c r="Y6">
        <v>2</v>
      </c>
      <c r="Z6">
        <v>10</v>
      </c>
    </row>
    <row r="7" spans="1:26" x14ac:dyDescent="0.25">
      <c r="A7">
        <v>1</v>
      </c>
      <c r="B7">
        <v>40</v>
      </c>
      <c r="C7" t="s">
        <v>34</v>
      </c>
      <c r="D7">
        <v>2.2200000000000002</v>
      </c>
      <c r="E7">
        <v>45.05</v>
      </c>
      <c r="F7">
        <v>39.04</v>
      </c>
      <c r="G7">
        <v>10.9</v>
      </c>
      <c r="H7">
        <v>0.39</v>
      </c>
      <c r="I7">
        <v>215</v>
      </c>
      <c r="J7">
        <v>91.1</v>
      </c>
      <c r="K7">
        <v>37.549999999999997</v>
      </c>
      <c r="L7">
        <v>2</v>
      </c>
      <c r="M7">
        <v>0</v>
      </c>
      <c r="N7">
        <v>11.54</v>
      </c>
      <c r="O7">
        <v>11468.97</v>
      </c>
      <c r="P7">
        <v>263.27</v>
      </c>
      <c r="Q7">
        <v>8561.75</v>
      </c>
      <c r="R7">
        <v>490.73</v>
      </c>
      <c r="S7">
        <v>151.13999999999999</v>
      </c>
      <c r="T7">
        <v>163393.31</v>
      </c>
      <c r="U7">
        <v>0.31</v>
      </c>
      <c r="V7">
        <v>0.66</v>
      </c>
      <c r="W7">
        <v>7.93</v>
      </c>
      <c r="X7">
        <v>9.99</v>
      </c>
      <c r="Y7">
        <v>2</v>
      </c>
      <c r="Z7">
        <v>10</v>
      </c>
    </row>
    <row r="8" spans="1:26" x14ac:dyDescent="0.25">
      <c r="A8">
        <v>0</v>
      </c>
      <c r="B8">
        <v>30</v>
      </c>
      <c r="C8" t="s">
        <v>34</v>
      </c>
      <c r="D8">
        <v>2.0543</v>
      </c>
      <c r="E8">
        <v>48.68</v>
      </c>
      <c r="F8">
        <v>42.38</v>
      </c>
      <c r="G8">
        <v>8.89</v>
      </c>
      <c r="H8">
        <v>0.24</v>
      </c>
      <c r="I8">
        <v>286</v>
      </c>
      <c r="J8">
        <v>71.52</v>
      </c>
      <c r="K8">
        <v>32.270000000000003</v>
      </c>
      <c r="L8">
        <v>1</v>
      </c>
      <c r="M8">
        <v>0</v>
      </c>
      <c r="N8">
        <v>8.25</v>
      </c>
      <c r="O8">
        <v>9054.6</v>
      </c>
      <c r="P8">
        <v>245.75</v>
      </c>
      <c r="Q8">
        <v>8562.23</v>
      </c>
      <c r="R8">
        <v>600.79</v>
      </c>
      <c r="S8">
        <v>151.13999999999999</v>
      </c>
      <c r="T8">
        <v>218065.55</v>
      </c>
      <c r="U8">
        <v>0.25</v>
      </c>
      <c r="V8">
        <v>0.61</v>
      </c>
      <c r="W8">
        <v>8.1300000000000008</v>
      </c>
      <c r="X8">
        <v>13.33</v>
      </c>
      <c r="Y8">
        <v>2</v>
      </c>
      <c r="Z8">
        <v>10</v>
      </c>
    </row>
    <row r="9" spans="1:26" x14ac:dyDescent="0.25">
      <c r="A9">
        <v>0</v>
      </c>
      <c r="B9">
        <v>15</v>
      </c>
      <c r="C9" t="s">
        <v>34</v>
      </c>
      <c r="D9">
        <v>1.5712999999999999</v>
      </c>
      <c r="E9">
        <v>63.64</v>
      </c>
      <c r="F9">
        <v>55.62</v>
      </c>
      <c r="G9">
        <v>5.86</v>
      </c>
      <c r="H9">
        <v>0.43</v>
      </c>
      <c r="I9">
        <v>569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219.6</v>
      </c>
      <c r="Q9">
        <v>8571.39</v>
      </c>
      <c r="R9">
        <v>1035.3699999999999</v>
      </c>
      <c r="S9">
        <v>151.13999999999999</v>
      </c>
      <c r="T9">
        <v>433940.64</v>
      </c>
      <c r="U9">
        <v>0.15</v>
      </c>
      <c r="V9">
        <v>0.46</v>
      </c>
      <c r="W9">
        <v>8.9700000000000006</v>
      </c>
      <c r="X9">
        <v>26.54</v>
      </c>
      <c r="Y9">
        <v>2</v>
      </c>
      <c r="Z9">
        <v>10</v>
      </c>
    </row>
    <row r="10" spans="1:26" x14ac:dyDescent="0.25">
      <c r="A10">
        <v>0</v>
      </c>
      <c r="B10">
        <v>70</v>
      </c>
      <c r="C10" t="s">
        <v>34</v>
      </c>
      <c r="D10">
        <v>1.6857</v>
      </c>
      <c r="E10">
        <v>59.32</v>
      </c>
      <c r="F10">
        <v>46.72</v>
      </c>
      <c r="G10">
        <v>7.81</v>
      </c>
      <c r="H10">
        <v>0.12</v>
      </c>
      <c r="I10">
        <v>359</v>
      </c>
      <c r="J10">
        <v>141.81</v>
      </c>
      <c r="K10">
        <v>47.83</v>
      </c>
      <c r="L10">
        <v>1</v>
      </c>
      <c r="M10">
        <v>357</v>
      </c>
      <c r="N10">
        <v>22.98</v>
      </c>
      <c r="O10">
        <v>17723.39</v>
      </c>
      <c r="P10">
        <v>490.2</v>
      </c>
      <c r="Q10">
        <v>8560.5400000000009</v>
      </c>
      <c r="R10">
        <v>762.11</v>
      </c>
      <c r="S10">
        <v>151.13999999999999</v>
      </c>
      <c r="T10">
        <v>298362.87</v>
      </c>
      <c r="U10">
        <v>0.2</v>
      </c>
      <c r="V10">
        <v>0.55000000000000004</v>
      </c>
      <c r="W10">
        <v>7.91</v>
      </c>
      <c r="X10">
        <v>17.66</v>
      </c>
      <c r="Y10">
        <v>2</v>
      </c>
      <c r="Z10">
        <v>10</v>
      </c>
    </row>
    <row r="11" spans="1:26" x14ac:dyDescent="0.25">
      <c r="A11">
        <v>1</v>
      </c>
      <c r="B11">
        <v>70</v>
      </c>
      <c r="C11" t="s">
        <v>34</v>
      </c>
      <c r="D11">
        <v>2.4645999999999999</v>
      </c>
      <c r="E11">
        <v>40.57</v>
      </c>
      <c r="F11">
        <v>34.76</v>
      </c>
      <c r="G11">
        <v>16.82</v>
      </c>
      <c r="H11">
        <v>0.25</v>
      </c>
      <c r="I11">
        <v>124</v>
      </c>
      <c r="J11">
        <v>143.16999999999999</v>
      </c>
      <c r="K11">
        <v>47.83</v>
      </c>
      <c r="L11">
        <v>2</v>
      </c>
      <c r="M11">
        <v>10</v>
      </c>
      <c r="N11">
        <v>23.34</v>
      </c>
      <c r="O11">
        <v>17891.86</v>
      </c>
      <c r="P11">
        <v>302.66000000000003</v>
      </c>
      <c r="Q11">
        <v>8559.83</v>
      </c>
      <c r="R11">
        <v>351.35</v>
      </c>
      <c r="S11">
        <v>151.13999999999999</v>
      </c>
      <c r="T11">
        <v>94157.19</v>
      </c>
      <c r="U11">
        <v>0.43</v>
      </c>
      <c r="V11">
        <v>0.74</v>
      </c>
      <c r="W11">
        <v>7.63</v>
      </c>
      <c r="X11">
        <v>5.71</v>
      </c>
      <c r="Y11">
        <v>2</v>
      </c>
      <c r="Z11">
        <v>10</v>
      </c>
    </row>
    <row r="12" spans="1:26" x14ac:dyDescent="0.25">
      <c r="A12">
        <v>2</v>
      </c>
      <c r="B12">
        <v>70</v>
      </c>
      <c r="C12" t="s">
        <v>34</v>
      </c>
      <c r="D12">
        <v>2.4641999999999999</v>
      </c>
      <c r="E12">
        <v>40.58</v>
      </c>
      <c r="F12">
        <v>34.770000000000003</v>
      </c>
      <c r="G12">
        <v>16.82</v>
      </c>
      <c r="H12">
        <v>0.37</v>
      </c>
      <c r="I12">
        <v>124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18060.849999999999</v>
      </c>
      <c r="P12">
        <v>305.45999999999998</v>
      </c>
      <c r="Q12">
        <v>8558.57</v>
      </c>
      <c r="R12">
        <v>351.25</v>
      </c>
      <c r="S12">
        <v>151.13999999999999</v>
      </c>
      <c r="T12">
        <v>94107.87</v>
      </c>
      <c r="U12">
        <v>0.43</v>
      </c>
      <c r="V12">
        <v>0.74</v>
      </c>
      <c r="W12">
        <v>7.64</v>
      </c>
      <c r="X12">
        <v>5.72</v>
      </c>
      <c r="Y12">
        <v>2</v>
      </c>
      <c r="Z12">
        <v>10</v>
      </c>
    </row>
    <row r="13" spans="1:26" x14ac:dyDescent="0.25">
      <c r="A13">
        <v>0</v>
      </c>
      <c r="B13">
        <v>90</v>
      </c>
      <c r="C13" t="s">
        <v>34</v>
      </c>
      <c r="D13">
        <v>1.341</v>
      </c>
      <c r="E13">
        <v>74.569999999999993</v>
      </c>
      <c r="F13">
        <v>54.3</v>
      </c>
      <c r="G13">
        <v>6.49</v>
      </c>
      <c r="H13">
        <v>0.1</v>
      </c>
      <c r="I13">
        <v>502</v>
      </c>
      <c r="J13">
        <v>176.73</v>
      </c>
      <c r="K13">
        <v>52.44</v>
      </c>
      <c r="L13">
        <v>1</v>
      </c>
      <c r="M13">
        <v>500</v>
      </c>
      <c r="N13">
        <v>33.29</v>
      </c>
      <c r="O13">
        <v>22031.19</v>
      </c>
      <c r="P13">
        <v>682.32</v>
      </c>
      <c r="Q13">
        <v>8562.07</v>
      </c>
      <c r="R13">
        <v>1021.15</v>
      </c>
      <c r="S13">
        <v>151.13999999999999</v>
      </c>
      <c r="T13">
        <v>427167.96</v>
      </c>
      <c r="U13">
        <v>0.15</v>
      </c>
      <c r="V13">
        <v>0.47</v>
      </c>
      <c r="W13">
        <v>8.1199999999999992</v>
      </c>
      <c r="X13">
        <v>25.23</v>
      </c>
      <c r="Y13">
        <v>2</v>
      </c>
      <c r="Z13">
        <v>10</v>
      </c>
    </row>
    <row r="14" spans="1:26" x14ac:dyDescent="0.25">
      <c r="A14">
        <v>1</v>
      </c>
      <c r="B14">
        <v>90</v>
      </c>
      <c r="C14" t="s">
        <v>34</v>
      </c>
      <c r="D14">
        <v>2.3169</v>
      </c>
      <c r="E14">
        <v>43.16</v>
      </c>
      <c r="F14">
        <v>35.69</v>
      </c>
      <c r="G14">
        <v>15.08</v>
      </c>
      <c r="H14">
        <v>0.2</v>
      </c>
      <c r="I14">
        <v>142</v>
      </c>
      <c r="J14">
        <v>178.21</v>
      </c>
      <c r="K14">
        <v>52.44</v>
      </c>
      <c r="L14">
        <v>2</v>
      </c>
      <c r="M14">
        <v>140</v>
      </c>
      <c r="N14">
        <v>33.770000000000003</v>
      </c>
      <c r="O14">
        <v>22213.89</v>
      </c>
      <c r="P14">
        <v>389.36</v>
      </c>
      <c r="Q14">
        <v>8556.9500000000007</v>
      </c>
      <c r="R14">
        <v>388.53</v>
      </c>
      <c r="S14">
        <v>151.13999999999999</v>
      </c>
      <c r="T14">
        <v>112655.45</v>
      </c>
      <c r="U14">
        <v>0.39</v>
      </c>
      <c r="V14">
        <v>0.72</v>
      </c>
      <c r="W14">
        <v>7.51</v>
      </c>
      <c r="X14">
        <v>6.64</v>
      </c>
      <c r="Y14">
        <v>2</v>
      </c>
      <c r="Z14">
        <v>10</v>
      </c>
    </row>
    <row r="15" spans="1:26" x14ac:dyDescent="0.25">
      <c r="A15">
        <v>2</v>
      </c>
      <c r="B15">
        <v>90</v>
      </c>
      <c r="C15" t="s">
        <v>34</v>
      </c>
      <c r="D15">
        <v>2.5421</v>
      </c>
      <c r="E15">
        <v>39.340000000000003</v>
      </c>
      <c r="F15">
        <v>33.47</v>
      </c>
      <c r="G15">
        <v>20.7</v>
      </c>
      <c r="H15">
        <v>0.3</v>
      </c>
      <c r="I15">
        <v>97</v>
      </c>
      <c r="J15">
        <v>179.7</v>
      </c>
      <c r="K15">
        <v>52.44</v>
      </c>
      <c r="L15">
        <v>3</v>
      </c>
      <c r="M15">
        <v>2</v>
      </c>
      <c r="N15">
        <v>34.26</v>
      </c>
      <c r="O15">
        <v>22397.24</v>
      </c>
      <c r="P15">
        <v>333.39</v>
      </c>
      <c r="Q15">
        <v>8559.68</v>
      </c>
      <c r="R15">
        <v>307.88</v>
      </c>
      <c r="S15">
        <v>151.13999999999999</v>
      </c>
      <c r="T15">
        <v>72556.22</v>
      </c>
      <c r="U15">
        <v>0.49</v>
      </c>
      <c r="V15">
        <v>0.77</v>
      </c>
      <c r="W15">
        <v>7.57</v>
      </c>
      <c r="X15">
        <v>4.42</v>
      </c>
      <c r="Y15">
        <v>2</v>
      </c>
      <c r="Z15">
        <v>10</v>
      </c>
    </row>
    <row r="16" spans="1:26" x14ac:dyDescent="0.25">
      <c r="A16">
        <v>3</v>
      </c>
      <c r="B16">
        <v>90</v>
      </c>
      <c r="C16" t="s">
        <v>34</v>
      </c>
      <c r="D16">
        <v>2.5478000000000001</v>
      </c>
      <c r="E16">
        <v>39.25</v>
      </c>
      <c r="F16">
        <v>33.42</v>
      </c>
      <c r="G16">
        <v>20.89</v>
      </c>
      <c r="H16">
        <v>0.39</v>
      </c>
      <c r="I16">
        <v>96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335.22</v>
      </c>
      <c r="Q16">
        <v>8559.4699999999993</v>
      </c>
      <c r="R16">
        <v>306.05</v>
      </c>
      <c r="S16">
        <v>151.13999999999999</v>
      </c>
      <c r="T16">
        <v>71647.3</v>
      </c>
      <c r="U16">
        <v>0.49</v>
      </c>
      <c r="V16">
        <v>0.77</v>
      </c>
      <c r="W16">
        <v>7.57</v>
      </c>
      <c r="X16">
        <v>4.37</v>
      </c>
      <c r="Y16">
        <v>2</v>
      </c>
      <c r="Z16">
        <v>10</v>
      </c>
    </row>
    <row r="17" spans="1:26" x14ac:dyDescent="0.25">
      <c r="A17">
        <v>0</v>
      </c>
      <c r="B17">
        <v>10</v>
      </c>
      <c r="C17" t="s">
        <v>34</v>
      </c>
      <c r="D17">
        <v>1.2521</v>
      </c>
      <c r="E17">
        <v>79.87</v>
      </c>
      <c r="F17">
        <v>68.760000000000005</v>
      </c>
      <c r="G17">
        <v>4.8499999999999996</v>
      </c>
      <c r="H17">
        <v>0.64</v>
      </c>
      <c r="I17">
        <v>851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198.62</v>
      </c>
      <c r="Q17">
        <v>8580.7999999999993</v>
      </c>
      <c r="R17">
        <v>1467.57</v>
      </c>
      <c r="S17">
        <v>151.13999999999999</v>
      </c>
      <c r="T17">
        <v>648631.37</v>
      </c>
      <c r="U17">
        <v>0.1</v>
      </c>
      <c r="V17">
        <v>0.37</v>
      </c>
      <c r="W17">
        <v>9.7799999999999994</v>
      </c>
      <c r="X17">
        <v>39.67</v>
      </c>
      <c r="Y17">
        <v>2</v>
      </c>
      <c r="Z17">
        <v>10</v>
      </c>
    </row>
    <row r="18" spans="1:26" x14ac:dyDescent="0.25">
      <c r="A18">
        <v>0</v>
      </c>
      <c r="B18">
        <v>45</v>
      </c>
      <c r="C18" t="s">
        <v>34</v>
      </c>
      <c r="D18">
        <v>2.19</v>
      </c>
      <c r="E18">
        <v>45.66</v>
      </c>
      <c r="F18">
        <v>39.25</v>
      </c>
      <c r="G18">
        <v>10.95</v>
      </c>
      <c r="H18">
        <v>0.18</v>
      </c>
      <c r="I18">
        <v>215</v>
      </c>
      <c r="J18">
        <v>98.71</v>
      </c>
      <c r="K18">
        <v>39.72</v>
      </c>
      <c r="L18">
        <v>1</v>
      </c>
      <c r="M18">
        <v>113</v>
      </c>
      <c r="N18">
        <v>12.99</v>
      </c>
      <c r="O18">
        <v>12407.75</v>
      </c>
      <c r="P18">
        <v>283.75</v>
      </c>
      <c r="Q18">
        <v>8559.67</v>
      </c>
      <c r="R18">
        <v>503.65</v>
      </c>
      <c r="S18">
        <v>151.13999999999999</v>
      </c>
      <c r="T18">
        <v>169850.62</v>
      </c>
      <c r="U18">
        <v>0.3</v>
      </c>
      <c r="V18">
        <v>0.66</v>
      </c>
      <c r="W18">
        <v>7.79</v>
      </c>
      <c r="X18">
        <v>10.199999999999999</v>
      </c>
      <c r="Y18">
        <v>2</v>
      </c>
      <c r="Z18">
        <v>10</v>
      </c>
    </row>
    <row r="19" spans="1:26" x14ac:dyDescent="0.25">
      <c r="A19">
        <v>1</v>
      </c>
      <c r="B19">
        <v>45</v>
      </c>
      <c r="C19" t="s">
        <v>34</v>
      </c>
      <c r="D19">
        <v>2.2808000000000002</v>
      </c>
      <c r="E19">
        <v>43.84</v>
      </c>
      <c r="F19">
        <v>37.93</v>
      </c>
      <c r="G19">
        <v>11.92</v>
      </c>
      <c r="H19">
        <v>0.35</v>
      </c>
      <c r="I19">
        <v>191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269.26</v>
      </c>
      <c r="Q19">
        <v>8559.91</v>
      </c>
      <c r="R19">
        <v>453.41</v>
      </c>
      <c r="S19">
        <v>151.13999999999999</v>
      </c>
      <c r="T19">
        <v>144850.06</v>
      </c>
      <c r="U19">
        <v>0.33</v>
      </c>
      <c r="V19">
        <v>0.68</v>
      </c>
      <c r="W19">
        <v>7.88</v>
      </c>
      <c r="X19">
        <v>8.8800000000000008</v>
      </c>
      <c r="Y19">
        <v>2</v>
      </c>
      <c r="Z19">
        <v>10</v>
      </c>
    </row>
    <row r="20" spans="1:26" x14ac:dyDescent="0.25">
      <c r="A20">
        <v>0</v>
      </c>
      <c r="B20">
        <v>60</v>
      </c>
      <c r="C20" t="s">
        <v>34</v>
      </c>
      <c r="D20">
        <v>1.8878999999999999</v>
      </c>
      <c r="E20">
        <v>52.97</v>
      </c>
      <c r="F20">
        <v>43.32</v>
      </c>
      <c r="G20">
        <v>8.84</v>
      </c>
      <c r="H20">
        <v>0.14000000000000001</v>
      </c>
      <c r="I20">
        <v>294</v>
      </c>
      <c r="J20">
        <v>124.63</v>
      </c>
      <c r="K20">
        <v>45</v>
      </c>
      <c r="L20">
        <v>1</v>
      </c>
      <c r="M20">
        <v>291</v>
      </c>
      <c r="N20">
        <v>18.64</v>
      </c>
      <c r="O20">
        <v>15605.44</v>
      </c>
      <c r="P20">
        <v>402.23</v>
      </c>
      <c r="Q20">
        <v>8559.1299999999992</v>
      </c>
      <c r="R20">
        <v>647.24</v>
      </c>
      <c r="S20">
        <v>151.13999999999999</v>
      </c>
      <c r="T20">
        <v>241252.21</v>
      </c>
      <c r="U20">
        <v>0.23</v>
      </c>
      <c r="V20">
        <v>0.59</v>
      </c>
      <c r="W20">
        <v>7.78</v>
      </c>
      <c r="X20">
        <v>14.27</v>
      </c>
      <c r="Y20">
        <v>2</v>
      </c>
      <c r="Z20">
        <v>10</v>
      </c>
    </row>
    <row r="21" spans="1:26" x14ac:dyDescent="0.25">
      <c r="A21">
        <v>1</v>
      </c>
      <c r="B21">
        <v>60</v>
      </c>
      <c r="C21" t="s">
        <v>34</v>
      </c>
      <c r="D21">
        <v>2.4060999999999999</v>
      </c>
      <c r="E21">
        <v>41.56</v>
      </c>
      <c r="F21">
        <v>35.75</v>
      </c>
      <c r="G21">
        <v>14.9</v>
      </c>
      <c r="H21">
        <v>0.28000000000000003</v>
      </c>
      <c r="I21">
        <v>144</v>
      </c>
      <c r="J21">
        <v>125.95</v>
      </c>
      <c r="K21">
        <v>45</v>
      </c>
      <c r="L21">
        <v>2</v>
      </c>
      <c r="M21">
        <v>0</v>
      </c>
      <c r="N21">
        <v>18.95</v>
      </c>
      <c r="O21">
        <v>15767.7</v>
      </c>
      <c r="P21">
        <v>289.52</v>
      </c>
      <c r="Q21">
        <v>8560.5300000000007</v>
      </c>
      <c r="R21">
        <v>383.17</v>
      </c>
      <c r="S21">
        <v>151.13999999999999</v>
      </c>
      <c r="T21">
        <v>109965.46</v>
      </c>
      <c r="U21">
        <v>0.39</v>
      </c>
      <c r="V21">
        <v>0.72</v>
      </c>
      <c r="W21">
        <v>7.71</v>
      </c>
      <c r="X21">
        <v>6.7</v>
      </c>
      <c r="Y21">
        <v>2</v>
      </c>
      <c r="Z21">
        <v>10</v>
      </c>
    </row>
    <row r="22" spans="1:26" x14ac:dyDescent="0.25">
      <c r="A22">
        <v>0</v>
      </c>
      <c r="B22">
        <v>80</v>
      </c>
      <c r="C22" t="s">
        <v>34</v>
      </c>
      <c r="D22">
        <v>1.5059</v>
      </c>
      <c r="E22">
        <v>66.41</v>
      </c>
      <c r="F22">
        <v>50.32</v>
      </c>
      <c r="G22">
        <v>7.07</v>
      </c>
      <c r="H22">
        <v>0.11</v>
      </c>
      <c r="I22">
        <v>427</v>
      </c>
      <c r="J22">
        <v>159.12</v>
      </c>
      <c r="K22">
        <v>50.28</v>
      </c>
      <c r="L22">
        <v>1</v>
      </c>
      <c r="M22">
        <v>425</v>
      </c>
      <c r="N22">
        <v>27.84</v>
      </c>
      <c r="O22">
        <v>19859.16</v>
      </c>
      <c r="P22">
        <v>581.91999999999996</v>
      </c>
      <c r="Q22">
        <v>8562.85</v>
      </c>
      <c r="R22">
        <v>885.54</v>
      </c>
      <c r="S22">
        <v>151.13999999999999</v>
      </c>
      <c r="T22">
        <v>359739.65</v>
      </c>
      <c r="U22">
        <v>0.17</v>
      </c>
      <c r="V22">
        <v>0.51</v>
      </c>
      <c r="W22">
        <v>8</v>
      </c>
      <c r="X22">
        <v>21.26</v>
      </c>
      <c r="Y22">
        <v>2</v>
      </c>
      <c r="Z22">
        <v>10</v>
      </c>
    </row>
    <row r="23" spans="1:26" x14ac:dyDescent="0.25">
      <c r="A23">
        <v>1</v>
      </c>
      <c r="B23">
        <v>80</v>
      </c>
      <c r="C23" t="s">
        <v>34</v>
      </c>
      <c r="D23">
        <v>2.4291999999999998</v>
      </c>
      <c r="E23">
        <v>41.17</v>
      </c>
      <c r="F23">
        <v>34.85</v>
      </c>
      <c r="G23">
        <v>16.86</v>
      </c>
      <c r="H23">
        <v>0.22</v>
      </c>
      <c r="I23">
        <v>124</v>
      </c>
      <c r="J23">
        <v>160.54</v>
      </c>
      <c r="K23">
        <v>50.28</v>
      </c>
      <c r="L23">
        <v>2</v>
      </c>
      <c r="M23">
        <v>90</v>
      </c>
      <c r="N23">
        <v>28.26</v>
      </c>
      <c r="O23">
        <v>20034.400000000001</v>
      </c>
      <c r="P23">
        <v>336.36</v>
      </c>
      <c r="Q23">
        <v>8556.91</v>
      </c>
      <c r="R23">
        <v>357.81</v>
      </c>
      <c r="S23">
        <v>151.13999999999999</v>
      </c>
      <c r="T23">
        <v>97389.66</v>
      </c>
      <c r="U23">
        <v>0.42</v>
      </c>
      <c r="V23">
        <v>0.74</v>
      </c>
      <c r="W23">
        <v>7.53</v>
      </c>
      <c r="X23">
        <v>5.79</v>
      </c>
      <c r="Y23">
        <v>2</v>
      </c>
      <c r="Z23">
        <v>10</v>
      </c>
    </row>
    <row r="24" spans="1:26" x14ac:dyDescent="0.25">
      <c r="A24">
        <v>2</v>
      </c>
      <c r="B24">
        <v>80</v>
      </c>
      <c r="C24" t="s">
        <v>34</v>
      </c>
      <c r="D24">
        <v>2.5106000000000002</v>
      </c>
      <c r="E24">
        <v>39.83</v>
      </c>
      <c r="F24">
        <v>34.03</v>
      </c>
      <c r="G24">
        <v>18.899999999999999</v>
      </c>
      <c r="H24">
        <v>0.33</v>
      </c>
      <c r="I24">
        <v>108</v>
      </c>
      <c r="J24">
        <v>161.97</v>
      </c>
      <c r="K24">
        <v>50.28</v>
      </c>
      <c r="L24">
        <v>3</v>
      </c>
      <c r="M24">
        <v>0</v>
      </c>
      <c r="N24">
        <v>28.69</v>
      </c>
      <c r="O24">
        <v>20210.21</v>
      </c>
      <c r="P24">
        <v>319.58</v>
      </c>
      <c r="Q24">
        <v>8558.74</v>
      </c>
      <c r="R24">
        <v>326.75</v>
      </c>
      <c r="S24">
        <v>151.13999999999999</v>
      </c>
      <c r="T24">
        <v>81938.100000000006</v>
      </c>
      <c r="U24">
        <v>0.46</v>
      </c>
      <c r="V24">
        <v>0.76</v>
      </c>
      <c r="W24">
        <v>7.6</v>
      </c>
      <c r="X24">
        <v>4.9800000000000004</v>
      </c>
      <c r="Y24">
        <v>2</v>
      </c>
      <c r="Z24">
        <v>10</v>
      </c>
    </row>
    <row r="25" spans="1:26" x14ac:dyDescent="0.25">
      <c r="A25">
        <v>0</v>
      </c>
      <c r="B25">
        <v>35</v>
      </c>
      <c r="C25" t="s">
        <v>34</v>
      </c>
      <c r="D25">
        <v>2.1444999999999999</v>
      </c>
      <c r="E25">
        <v>46.63</v>
      </c>
      <c r="F25">
        <v>40.5</v>
      </c>
      <c r="G25">
        <v>9.8800000000000008</v>
      </c>
      <c r="H25">
        <v>0.22</v>
      </c>
      <c r="I25">
        <v>246</v>
      </c>
      <c r="J25">
        <v>80.84</v>
      </c>
      <c r="K25">
        <v>35.1</v>
      </c>
      <c r="L25">
        <v>1</v>
      </c>
      <c r="M25">
        <v>4</v>
      </c>
      <c r="N25">
        <v>9.74</v>
      </c>
      <c r="O25">
        <v>10204.209999999999</v>
      </c>
      <c r="P25">
        <v>252.88</v>
      </c>
      <c r="Q25">
        <v>8560.7199999999993</v>
      </c>
      <c r="R25">
        <v>539.79999999999995</v>
      </c>
      <c r="S25">
        <v>151.13999999999999</v>
      </c>
      <c r="T25">
        <v>187772.48</v>
      </c>
      <c r="U25">
        <v>0.28000000000000003</v>
      </c>
      <c r="V25">
        <v>0.63</v>
      </c>
      <c r="W25">
        <v>8</v>
      </c>
      <c r="X25">
        <v>11.45</v>
      </c>
      <c r="Y25">
        <v>2</v>
      </c>
      <c r="Z25">
        <v>10</v>
      </c>
    </row>
    <row r="26" spans="1:26" x14ac:dyDescent="0.25">
      <c r="A26">
        <v>1</v>
      </c>
      <c r="B26">
        <v>35</v>
      </c>
      <c r="C26" t="s">
        <v>34</v>
      </c>
      <c r="D26">
        <v>2.1482999999999999</v>
      </c>
      <c r="E26">
        <v>46.55</v>
      </c>
      <c r="F26">
        <v>40.44</v>
      </c>
      <c r="G26">
        <v>9.9</v>
      </c>
      <c r="H26">
        <v>0.43</v>
      </c>
      <c r="I26">
        <v>245</v>
      </c>
      <c r="J26">
        <v>82.04</v>
      </c>
      <c r="K26">
        <v>35.1</v>
      </c>
      <c r="L26">
        <v>2</v>
      </c>
      <c r="M26">
        <v>0</v>
      </c>
      <c r="N26">
        <v>9.94</v>
      </c>
      <c r="O26">
        <v>10352.530000000001</v>
      </c>
      <c r="P26">
        <v>255.76</v>
      </c>
      <c r="Q26">
        <v>8561.23</v>
      </c>
      <c r="R26">
        <v>537.47</v>
      </c>
      <c r="S26">
        <v>151.13999999999999</v>
      </c>
      <c r="T26">
        <v>186613.94</v>
      </c>
      <c r="U26">
        <v>0.28000000000000003</v>
      </c>
      <c r="V26">
        <v>0.64</v>
      </c>
      <c r="W26">
        <v>8</v>
      </c>
      <c r="X26">
        <v>11.38</v>
      </c>
      <c r="Y26">
        <v>2</v>
      </c>
      <c r="Z26">
        <v>10</v>
      </c>
    </row>
    <row r="27" spans="1:26" x14ac:dyDescent="0.25">
      <c r="A27">
        <v>0</v>
      </c>
      <c r="B27">
        <v>50</v>
      </c>
      <c r="C27" t="s">
        <v>34</v>
      </c>
      <c r="D27">
        <v>2.105</v>
      </c>
      <c r="E27">
        <v>47.51</v>
      </c>
      <c r="F27">
        <v>40.270000000000003</v>
      </c>
      <c r="G27">
        <v>10.33</v>
      </c>
      <c r="H27">
        <v>0.16</v>
      </c>
      <c r="I27">
        <v>234</v>
      </c>
      <c r="J27">
        <v>107.41</v>
      </c>
      <c r="K27">
        <v>41.65</v>
      </c>
      <c r="L27">
        <v>1</v>
      </c>
      <c r="M27">
        <v>208</v>
      </c>
      <c r="N27">
        <v>14.77</v>
      </c>
      <c r="O27">
        <v>13481.73</v>
      </c>
      <c r="P27">
        <v>319.04000000000002</v>
      </c>
      <c r="Q27">
        <v>8558.08</v>
      </c>
      <c r="R27">
        <v>542.26</v>
      </c>
      <c r="S27">
        <v>151.13999999999999</v>
      </c>
      <c r="T27">
        <v>189063.31</v>
      </c>
      <c r="U27">
        <v>0.28000000000000003</v>
      </c>
      <c r="V27">
        <v>0.64</v>
      </c>
      <c r="W27">
        <v>7.71</v>
      </c>
      <c r="X27">
        <v>11.22</v>
      </c>
      <c r="Y27">
        <v>2</v>
      </c>
      <c r="Z27">
        <v>10</v>
      </c>
    </row>
    <row r="28" spans="1:26" x14ac:dyDescent="0.25">
      <c r="A28">
        <v>1</v>
      </c>
      <c r="B28">
        <v>50</v>
      </c>
      <c r="C28" t="s">
        <v>34</v>
      </c>
      <c r="D28">
        <v>2.3307000000000002</v>
      </c>
      <c r="E28">
        <v>42.91</v>
      </c>
      <c r="F28">
        <v>37.049999999999997</v>
      </c>
      <c r="G28">
        <v>12.92</v>
      </c>
      <c r="H28">
        <v>0.32</v>
      </c>
      <c r="I28">
        <v>172</v>
      </c>
      <c r="J28">
        <v>108.68</v>
      </c>
      <c r="K28">
        <v>41.65</v>
      </c>
      <c r="L28">
        <v>2</v>
      </c>
      <c r="M28">
        <v>0</v>
      </c>
      <c r="N28">
        <v>15.03</v>
      </c>
      <c r="O28">
        <v>13638.32</v>
      </c>
      <c r="P28">
        <v>276</v>
      </c>
      <c r="Q28">
        <v>8561.65</v>
      </c>
      <c r="R28">
        <v>425.57</v>
      </c>
      <c r="S28">
        <v>151.13999999999999</v>
      </c>
      <c r="T28">
        <v>131026.73</v>
      </c>
      <c r="U28">
        <v>0.36</v>
      </c>
      <c r="V28">
        <v>0.69</v>
      </c>
      <c r="W28">
        <v>7.8</v>
      </c>
      <c r="X28">
        <v>7.99</v>
      </c>
      <c r="Y28">
        <v>2</v>
      </c>
      <c r="Z28">
        <v>10</v>
      </c>
    </row>
    <row r="29" spans="1:26" x14ac:dyDescent="0.25">
      <c r="A29">
        <v>0</v>
      </c>
      <c r="B29">
        <v>25</v>
      </c>
      <c r="C29" t="s">
        <v>34</v>
      </c>
      <c r="D29">
        <v>1.9383999999999999</v>
      </c>
      <c r="E29">
        <v>51.59</v>
      </c>
      <c r="F29">
        <v>45.03</v>
      </c>
      <c r="G29">
        <v>7.88</v>
      </c>
      <c r="H29">
        <v>0.28000000000000003</v>
      </c>
      <c r="I29">
        <v>343</v>
      </c>
      <c r="J29">
        <v>61.76</v>
      </c>
      <c r="K29">
        <v>28.92</v>
      </c>
      <c r="L29">
        <v>1</v>
      </c>
      <c r="M29">
        <v>0</v>
      </c>
      <c r="N29">
        <v>6.84</v>
      </c>
      <c r="O29">
        <v>7851.41</v>
      </c>
      <c r="P29">
        <v>238.84</v>
      </c>
      <c r="Q29">
        <v>8563.99</v>
      </c>
      <c r="R29">
        <v>688.14</v>
      </c>
      <c r="S29">
        <v>151.13999999999999</v>
      </c>
      <c r="T29">
        <v>261459.55</v>
      </c>
      <c r="U29">
        <v>0.22</v>
      </c>
      <c r="V29">
        <v>0.56999999999999995</v>
      </c>
      <c r="W29">
        <v>8.2899999999999991</v>
      </c>
      <c r="X29">
        <v>15.97</v>
      </c>
      <c r="Y29">
        <v>2</v>
      </c>
      <c r="Z29">
        <v>10</v>
      </c>
    </row>
    <row r="30" spans="1:26" x14ac:dyDescent="0.25">
      <c r="A30">
        <v>0</v>
      </c>
      <c r="B30">
        <v>85</v>
      </c>
      <c r="C30" t="s">
        <v>34</v>
      </c>
      <c r="D30">
        <v>1.4224000000000001</v>
      </c>
      <c r="E30">
        <v>70.3</v>
      </c>
      <c r="F30">
        <v>52.24</v>
      </c>
      <c r="G30">
        <v>6.77</v>
      </c>
      <c r="H30">
        <v>0.11</v>
      </c>
      <c r="I30">
        <v>463</v>
      </c>
      <c r="J30">
        <v>167.88</v>
      </c>
      <c r="K30">
        <v>51.39</v>
      </c>
      <c r="L30">
        <v>1</v>
      </c>
      <c r="M30">
        <v>461</v>
      </c>
      <c r="N30">
        <v>30.49</v>
      </c>
      <c r="O30">
        <v>20939.59</v>
      </c>
      <c r="P30">
        <v>630.54</v>
      </c>
      <c r="Q30">
        <v>8560.83</v>
      </c>
      <c r="R30">
        <v>950.48</v>
      </c>
      <c r="S30">
        <v>151.13999999999999</v>
      </c>
      <c r="T30">
        <v>392025.38</v>
      </c>
      <c r="U30">
        <v>0.16</v>
      </c>
      <c r="V30">
        <v>0.49</v>
      </c>
      <c r="W30">
        <v>8.07</v>
      </c>
      <c r="X30">
        <v>23.18</v>
      </c>
      <c r="Y30">
        <v>2</v>
      </c>
      <c r="Z30">
        <v>10</v>
      </c>
    </row>
    <row r="31" spans="1:26" x14ac:dyDescent="0.25">
      <c r="A31">
        <v>1</v>
      </c>
      <c r="B31">
        <v>85</v>
      </c>
      <c r="C31" t="s">
        <v>34</v>
      </c>
      <c r="D31">
        <v>2.3755999999999999</v>
      </c>
      <c r="E31">
        <v>42.1</v>
      </c>
      <c r="F31">
        <v>35.25</v>
      </c>
      <c r="G31">
        <v>16.02</v>
      </c>
      <c r="H31">
        <v>0.21</v>
      </c>
      <c r="I31">
        <v>132</v>
      </c>
      <c r="J31">
        <v>169.33</v>
      </c>
      <c r="K31">
        <v>51.39</v>
      </c>
      <c r="L31">
        <v>2</v>
      </c>
      <c r="M31">
        <v>123</v>
      </c>
      <c r="N31">
        <v>30.94</v>
      </c>
      <c r="O31">
        <v>21118.46</v>
      </c>
      <c r="P31">
        <v>362.17</v>
      </c>
      <c r="Q31">
        <v>8556.7900000000009</v>
      </c>
      <c r="R31">
        <v>372.69</v>
      </c>
      <c r="S31">
        <v>151.13999999999999</v>
      </c>
      <c r="T31">
        <v>104787.08</v>
      </c>
      <c r="U31">
        <v>0.41</v>
      </c>
      <c r="V31">
        <v>0.73</v>
      </c>
      <c r="W31">
        <v>7.52</v>
      </c>
      <c r="X31">
        <v>6.2</v>
      </c>
      <c r="Y31">
        <v>2</v>
      </c>
      <c r="Z31">
        <v>10</v>
      </c>
    </row>
    <row r="32" spans="1:26" x14ac:dyDescent="0.25">
      <c r="A32">
        <v>2</v>
      </c>
      <c r="B32">
        <v>85</v>
      </c>
      <c r="C32" t="s">
        <v>34</v>
      </c>
      <c r="D32">
        <v>2.5283000000000002</v>
      </c>
      <c r="E32">
        <v>39.549999999999997</v>
      </c>
      <c r="F32">
        <v>33.72</v>
      </c>
      <c r="G32">
        <v>19.84</v>
      </c>
      <c r="H32">
        <v>0.31</v>
      </c>
      <c r="I32">
        <v>102</v>
      </c>
      <c r="J32">
        <v>170.79</v>
      </c>
      <c r="K32">
        <v>51.39</v>
      </c>
      <c r="L32">
        <v>3</v>
      </c>
      <c r="M32">
        <v>0</v>
      </c>
      <c r="N32">
        <v>31.4</v>
      </c>
      <c r="O32">
        <v>21297.94</v>
      </c>
      <c r="P32">
        <v>323.68</v>
      </c>
      <c r="Q32">
        <v>8558.36</v>
      </c>
      <c r="R32">
        <v>317.11</v>
      </c>
      <c r="S32">
        <v>151.13999999999999</v>
      </c>
      <c r="T32">
        <v>77146.39</v>
      </c>
      <c r="U32">
        <v>0.48</v>
      </c>
      <c r="V32">
        <v>0.76</v>
      </c>
      <c r="W32">
        <v>7.57</v>
      </c>
      <c r="X32">
        <v>4.67</v>
      </c>
      <c r="Y32">
        <v>2</v>
      </c>
      <c r="Z32">
        <v>10</v>
      </c>
    </row>
    <row r="33" spans="1:26" x14ac:dyDescent="0.25">
      <c r="A33">
        <v>0</v>
      </c>
      <c r="B33">
        <v>20</v>
      </c>
      <c r="C33" t="s">
        <v>34</v>
      </c>
      <c r="D33">
        <v>1.7853000000000001</v>
      </c>
      <c r="E33">
        <v>56.01</v>
      </c>
      <c r="F33">
        <v>49.03</v>
      </c>
      <c r="G33">
        <v>6.87</v>
      </c>
      <c r="H33">
        <v>0.34</v>
      </c>
      <c r="I33">
        <v>428</v>
      </c>
      <c r="J33">
        <v>51.33</v>
      </c>
      <c r="K33">
        <v>24.83</v>
      </c>
      <c r="L33">
        <v>1</v>
      </c>
      <c r="M33">
        <v>0</v>
      </c>
      <c r="N33">
        <v>5.51</v>
      </c>
      <c r="O33">
        <v>6564.78</v>
      </c>
      <c r="P33">
        <v>230.71</v>
      </c>
      <c r="Q33">
        <v>8568.5499999999993</v>
      </c>
      <c r="R33">
        <v>819.17</v>
      </c>
      <c r="S33">
        <v>151.13999999999999</v>
      </c>
      <c r="T33">
        <v>326548.01</v>
      </c>
      <c r="U33">
        <v>0.18</v>
      </c>
      <c r="V33">
        <v>0.52</v>
      </c>
      <c r="W33">
        <v>8.5500000000000007</v>
      </c>
      <c r="X33">
        <v>19.96</v>
      </c>
      <c r="Y33">
        <v>2</v>
      </c>
      <c r="Z33">
        <v>10</v>
      </c>
    </row>
    <row r="34" spans="1:26" x14ac:dyDescent="0.25">
      <c r="A34">
        <v>0</v>
      </c>
      <c r="B34">
        <v>65</v>
      </c>
      <c r="C34" t="s">
        <v>34</v>
      </c>
      <c r="D34">
        <v>1.7841</v>
      </c>
      <c r="E34">
        <v>56.05</v>
      </c>
      <c r="F34">
        <v>45</v>
      </c>
      <c r="G34">
        <v>8.2799999999999994</v>
      </c>
      <c r="H34">
        <v>0.13</v>
      </c>
      <c r="I34">
        <v>326</v>
      </c>
      <c r="J34">
        <v>133.21</v>
      </c>
      <c r="K34">
        <v>46.47</v>
      </c>
      <c r="L34">
        <v>1</v>
      </c>
      <c r="M34">
        <v>324</v>
      </c>
      <c r="N34">
        <v>20.75</v>
      </c>
      <c r="O34">
        <v>16663.419999999998</v>
      </c>
      <c r="P34">
        <v>445.92</v>
      </c>
      <c r="Q34">
        <v>8559.25</v>
      </c>
      <c r="R34">
        <v>703.96</v>
      </c>
      <c r="S34">
        <v>151.13999999999999</v>
      </c>
      <c r="T34">
        <v>269452.69</v>
      </c>
      <c r="U34">
        <v>0.21</v>
      </c>
      <c r="V34">
        <v>0.56999999999999995</v>
      </c>
      <c r="W34">
        <v>7.84</v>
      </c>
      <c r="X34">
        <v>15.94</v>
      </c>
      <c r="Y34">
        <v>2</v>
      </c>
      <c r="Z34">
        <v>10</v>
      </c>
    </row>
    <row r="35" spans="1:26" x14ac:dyDescent="0.25">
      <c r="A35">
        <v>1</v>
      </c>
      <c r="B35">
        <v>65</v>
      </c>
      <c r="C35" t="s">
        <v>34</v>
      </c>
      <c r="D35">
        <v>2.4373</v>
      </c>
      <c r="E35">
        <v>41.03</v>
      </c>
      <c r="F35">
        <v>35.229999999999997</v>
      </c>
      <c r="G35">
        <v>15.89</v>
      </c>
      <c r="H35">
        <v>0.26</v>
      </c>
      <c r="I35">
        <v>133</v>
      </c>
      <c r="J35">
        <v>134.55000000000001</v>
      </c>
      <c r="K35">
        <v>46.47</v>
      </c>
      <c r="L35">
        <v>2</v>
      </c>
      <c r="M35">
        <v>3</v>
      </c>
      <c r="N35">
        <v>21.09</v>
      </c>
      <c r="O35">
        <v>16828.84</v>
      </c>
      <c r="P35">
        <v>295.06</v>
      </c>
      <c r="Q35">
        <v>8558.16</v>
      </c>
      <c r="R35">
        <v>365.88</v>
      </c>
      <c r="S35">
        <v>151.13999999999999</v>
      </c>
      <c r="T35">
        <v>101377.84</v>
      </c>
      <c r="U35">
        <v>0.41</v>
      </c>
      <c r="V35">
        <v>0.73</v>
      </c>
      <c r="W35">
        <v>7.68</v>
      </c>
      <c r="X35">
        <v>6.18</v>
      </c>
      <c r="Y35">
        <v>2</v>
      </c>
      <c r="Z35">
        <v>10</v>
      </c>
    </row>
    <row r="36" spans="1:26" x14ac:dyDescent="0.25">
      <c r="A36">
        <v>2</v>
      </c>
      <c r="B36">
        <v>65</v>
      </c>
      <c r="C36" t="s">
        <v>34</v>
      </c>
      <c r="D36">
        <v>2.4386999999999999</v>
      </c>
      <c r="E36">
        <v>41.01</v>
      </c>
      <c r="F36">
        <v>35.200000000000003</v>
      </c>
      <c r="G36">
        <v>15.88</v>
      </c>
      <c r="H36">
        <v>0.39</v>
      </c>
      <c r="I36">
        <v>133</v>
      </c>
      <c r="J36">
        <v>135.9</v>
      </c>
      <c r="K36">
        <v>46.47</v>
      </c>
      <c r="L36">
        <v>3</v>
      </c>
      <c r="M36">
        <v>0</v>
      </c>
      <c r="N36">
        <v>21.43</v>
      </c>
      <c r="O36">
        <v>16994.64</v>
      </c>
      <c r="P36">
        <v>297.79000000000002</v>
      </c>
      <c r="Q36">
        <v>8558.11</v>
      </c>
      <c r="R36">
        <v>365.41</v>
      </c>
      <c r="S36">
        <v>151.13999999999999</v>
      </c>
      <c r="T36">
        <v>101142.89</v>
      </c>
      <c r="U36">
        <v>0.41</v>
      </c>
      <c r="V36">
        <v>0.73</v>
      </c>
      <c r="W36">
        <v>7.67</v>
      </c>
      <c r="X36">
        <v>6.16</v>
      </c>
      <c r="Y36">
        <v>2</v>
      </c>
      <c r="Z36">
        <v>10</v>
      </c>
    </row>
    <row r="37" spans="1:26" x14ac:dyDescent="0.25">
      <c r="A37">
        <v>0</v>
      </c>
      <c r="B37">
        <v>75</v>
      </c>
      <c r="C37" t="s">
        <v>34</v>
      </c>
      <c r="D37">
        <v>1.5984</v>
      </c>
      <c r="E37">
        <v>62.56</v>
      </c>
      <c r="F37">
        <v>48.34</v>
      </c>
      <c r="G37">
        <v>7.42</v>
      </c>
      <c r="H37">
        <v>0.12</v>
      </c>
      <c r="I37">
        <v>391</v>
      </c>
      <c r="J37">
        <v>150.44</v>
      </c>
      <c r="K37">
        <v>49.1</v>
      </c>
      <c r="L37">
        <v>1</v>
      </c>
      <c r="M37">
        <v>389</v>
      </c>
      <c r="N37">
        <v>25.34</v>
      </c>
      <c r="O37">
        <v>18787.759999999998</v>
      </c>
      <c r="P37">
        <v>533.26</v>
      </c>
      <c r="Q37">
        <v>8559.81</v>
      </c>
      <c r="R37">
        <v>818.66</v>
      </c>
      <c r="S37">
        <v>151.13999999999999</v>
      </c>
      <c r="T37">
        <v>326476.74</v>
      </c>
      <c r="U37">
        <v>0.18</v>
      </c>
      <c r="V37">
        <v>0.53</v>
      </c>
      <c r="W37">
        <v>7.93</v>
      </c>
      <c r="X37">
        <v>19.28</v>
      </c>
      <c r="Y37">
        <v>2</v>
      </c>
      <c r="Z37">
        <v>10</v>
      </c>
    </row>
    <row r="38" spans="1:26" x14ac:dyDescent="0.25">
      <c r="A38">
        <v>1</v>
      </c>
      <c r="B38">
        <v>75</v>
      </c>
      <c r="C38" t="s">
        <v>34</v>
      </c>
      <c r="D38">
        <v>2.4605999999999999</v>
      </c>
      <c r="E38">
        <v>40.64</v>
      </c>
      <c r="F38">
        <v>34.67</v>
      </c>
      <c r="G38">
        <v>17.190000000000001</v>
      </c>
      <c r="H38">
        <v>0.23</v>
      </c>
      <c r="I38">
        <v>121</v>
      </c>
      <c r="J38">
        <v>151.83000000000001</v>
      </c>
      <c r="K38">
        <v>49.1</v>
      </c>
      <c r="L38">
        <v>2</v>
      </c>
      <c r="M38">
        <v>42</v>
      </c>
      <c r="N38">
        <v>25.73</v>
      </c>
      <c r="O38">
        <v>18959.54</v>
      </c>
      <c r="P38">
        <v>315.52999999999997</v>
      </c>
      <c r="Q38">
        <v>8557.67</v>
      </c>
      <c r="R38">
        <v>349.74</v>
      </c>
      <c r="S38">
        <v>151.13999999999999</v>
      </c>
      <c r="T38">
        <v>93366.04</v>
      </c>
      <c r="U38">
        <v>0.43</v>
      </c>
      <c r="V38">
        <v>0.74</v>
      </c>
      <c r="W38">
        <v>7.59</v>
      </c>
      <c r="X38">
        <v>5.62</v>
      </c>
      <c r="Y38">
        <v>2</v>
      </c>
      <c r="Z38">
        <v>10</v>
      </c>
    </row>
    <row r="39" spans="1:26" x14ac:dyDescent="0.25">
      <c r="A39">
        <v>2</v>
      </c>
      <c r="B39">
        <v>75</v>
      </c>
      <c r="C39" t="s">
        <v>34</v>
      </c>
      <c r="D39">
        <v>2.4912000000000001</v>
      </c>
      <c r="E39">
        <v>40.14</v>
      </c>
      <c r="F39">
        <v>34.35</v>
      </c>
      <c r="G39">
        <v>17.920000000000002</v>
      </c>
      <c r="H39">
        <v>0.35</v>
      </c>
      <c r="I39">
        <v>115</v>
      </c>
      <c r="J39">
        <v>153.22999999999999</v>
      </c>
      <c r="K39">
        <v>49.1</v>
      </c>
      <c r="L39">
        <v>3</v>
      </c>
      <c r="M39">
        <v>0</v>
      </c>
      <c r="N39">
        <v>26.13</v>
      </c>
      <c r="O39">
        <v>19131.849999999999</v>
      </c>
      <c r="P39">
        <v>311.82</v>
      </c>
      <c r="Q39">
        <v>8559.07</v>
      </c>
      <c r="R39">
        <v>336.6</v>
      </c>
      <c r="S39">
        <v>151.13999999999999</v>
      </c>
      <c r="T39">
        <v>86825.4</v>
      </c>
      <c r="U39">
        <v>0.45</v>
      </c>
      <c r="V39">
        <v>0.75</v>
      </c>
      <c r="W39">
        <v>7.64</v>
      </c>
      <c r="X39">
        <v>5.3</v>
      </c>
      <c r="Y39">
        <v>2</v>
      </c>
      <c r="Z39">
        <v>10</v>
      </c>
    </row>
    <row r="40" spans="1:26" x14ac:dyDescent="0.25">
      <c r="A40">
        <v>0</v>
      </c>
      <c r="B40">
        <v>95</v>
      </c>
      <c r="C40" t="s">
        <v>34</v>
      </c>
      <c r="D40">
        <v>1.2581</v>
      </c>
      <c r="E40">
        <v>79.48</v>
      </c>
      <c r="F40">
        <v>56.73</v>
      </c>
      <c r="G40">
        <v>6.25</v>
      </c>
      <c r="H40">
        <v>0.1</v>
      </c>
      <c r="I40">
        <v>545</v>
      </c>
      <c r="J40">
        <v>185.69</v>
      </c>
      <c r="K40">
        <v>53.44</v>
      </c>
      <c r="L40">
        <v>1</v>
      </c>
      <c r="M40">
        <v>543</v>
      </c>
      <c r="N40">
        <v>36.26</v>
      </c>
      <c r="O40">
        <v>23136.14</v>
      </c>
      <c r="P40">
        <v>740.19</v>
      </c>
      <c r="Q40">
        <v>8564.31</v>
      </c>
      <c r="R40">
        <v>1103.33</v>
      </c>
      <c r="S40">
        <v>151.13999999999999</v>
      </c>
      <c r="T40">
        <v>468043.19</v>
      </c>
      <c r="U40">
        <v>0.14000000000000001</v>
      </c>
      <c r="V40">
        <v>0.45</v>
      </c>
      <c r="W40">
        <v>8.2200000000000006</v>
      </c>
      <c r="X40">
        <v>27.66</v>
      </c>
      <c r="Y40">
        <v>2</v>
      </c>
      <c r="Z40">
        <v>10</v>
      </c>
    </row>
    <row r="41" spans="1:26" x14ac:dyDescent="0.25">
      <c r="A41">
        <v>1</v>
      </c>
      <c r="B41">
        <v>95</v>
      </c>
      <c r="C41" t="s">
        <v>34</v>
      </c>
      <c r="D41">
        <v>2.2581000000000002</v>
      </c>
      <c r="E41">
        <v>44.28</v>
      </c>
      <c r="F41">
        <v>36.159999999999997</v>
      </c>
      <c r="G41">
        <v>14.27</v>
      </c>
      <c r="H41">
        <v>0.19</v>
      </c>
      <c r="I41">
        <v>152</v>
      </c>
      <c r="J41">
        <v>187.21</v>
      </c>
      <c r="K41">
        <v>53.44</v>
      </c>
      <c r="L41">
        <v>2</v>
      </c>
      <c r="M41">
        <v>150</v>
      </c>
      <c r="N41">
        <v>36.770000000000003</v>
      </c>
      <c r="O41">
        <v>23322.880000000001</v>
      </c>
      <c r="P41">
        <v>416.84</v>
      </c>
      <c r="Q41">
        <v>8557.65</v>
      </c>
      <c r="R41">
        <v>403.92</v>
      </c>
      <c r="S41">
        <v>151.13999999999999</v>
      </c>
      <c r="T41">
        <v>120304.26</v>
      </c>
      <c r="U41">
        <v>0.37</v>
      </c>
      <c r="V41">
        <v>0.71</v>
      </c>
      <c r="W41">
        <v>7.53</v>
      </c>
      <c r="X41">
        <v>7.11</v>
      </c>
      <c r="Y41">
        <v>2</v>
      </c>
      <c r="Z41">
        <v>10</v>
      </c>
    </row>
    <row r="42" spans="1:26" x14ac:dyDescent="0.25">
      <c r="A42">
        <v>2</v>
      </c>
      <c r="B42">
        <v>95</v>
      </c>
      <c r="C42" t="s">
        <v>34</v>
      </c>
      <c r="D42">
        <v>2.5516000000000001</v>
      </c>
      <c r="E42">
        <v>39.19</v>
      </c>
      <c r="F42">
        <v>33.299999999999997</v>
      </c>
      <c r="G42">
        <v>21.72</v>
      </c>
      <c r="H42">
        <v>0.28000000000000003</v>
      </c>
      <c r="I42">
        <v>92</v>
      </c>
      <c r="J42">
        <v>188.73</v>
      </c>
      <c r="K42">
        <v>53.44</v>
      </c>
      <c r="L42">
        <v>3</v>
      </c>
      <c r="M42">
        <v>13</v>
      </c>
      <c r="N42">
        <v>37.29</v>
      </c>
      <c r="O42">
        <v>23510.33</v>
      </c>
      <c r="P42">
        <v>342.29</v>
      </c>
      <c r="Q42">
        <v>8557.91</v>
      </c>
      <c r="R42">
        <v>303.17</v>
      </c>
      <c r="S42">
        <v>151.13999999999999</v>
      </c>
      <c r="T42">
        <v>70225.649999999994</v>
      </c>
      <c r="U42">
        <v>0.5</v>
      </c>
      <c r="V42">
        <v>0.77</v>
      </c>
      <c r="W42">
        <v>7.54</v>
      </c>
      <c r="X42">
        <v>4.25</v>
      </c>
      <c r="Y42">
        <v>2</v>
      </c>
      <c r="Z42">
        <v>10</v>
      </c>
    </row>
    <row r="43" spans="1:26" x14ac:dyDescent="0.25">
      <c r="A43">
        <v>3</v>
      </c>
      <c r="B43">
        <v>95</v>
      </c>
      <c r="C43" t="s">
        <v>34</v>
      </c>
      <c r="D43">
        <v>2.5499000000000001</v>
      </c>
      <c r="E43">
        <v>39.22</v>
      </c>
      <c r="F43">
        <v>33.32</v>
      </c>
      <c r="G43">
        <v>21.73</v>
      </c>
      <c r="H43">
        <v>0.37</v>
      </c>
      <c r="I43">
        <v>92</v>
      </c>
      <c r="J43">
        <v>190.25</v>
      </c>
      <c r="K43">
        <v>53.44</v>
      </c>
      <c r="L43">
        <v>4</v>
      </c>
      <c r="M43">
        <v>0</v>
      </c>
      <c r="N43">
        <v>37.82</v>
      </c>
      <c r="O43">
        <v>23698.48</v>
      </c>
      <c r="P43">
        <v>343.01</v>
      </c>
      <c r="Q43">
        <v>8558.3700000000008</v>
      </c>
      <c r="R43">
        <v>303.14</v>
      </c>
      <c r="S43">
        <v>151.13999999999999</v>
      </c>
      <c r="T43">
        <v>70210.929999999993</v>
      </c>
      <c r="U43">
        <v>0.5</v>
      </c>
      <c r="V43">
        <v>0.77</v>
      </c>
      <c r="W43">
        <v>7.56</v>
      </c>
      <c r="X43">
        <v>4.2699999999999996</v>
      </c>
      <c r="Y43">
        <v>2</v>
      </c>
      <c r="Z43">
        <v>10</v>
      </c>
    </row>
    <row r="44" spans="1:26" x14ac:dyDescent="0.25">
      <c r="A44">
        <v>0</v>
      </c>
      <c r="B44">
        <v>55</v>
      </c>
      <c r="C44" t="s">
        <v>34</v>
      </c>
      <c r="D44">
        <v>1.9936</v>
      </c>
      <c r="E44">
        <v>50.16</v>
      </c>
      <c r="F44">
        <v>41.79</v>
      </c>
      <c r="G44">
        <v>9.5299999999999994</v>
      </c>
      <c r="H44">
        <v>0.15</v>
      </c>
      <c r="I44">
        <v>263</v>
      </c>
      <c r="J44">
        <v>116.05</v>
      </c>
      <c r="K44">
        <v>43.4</v>
      </c>
      <c r="L44">
        <v>1</v>
      </c>
      <c r="M44">
        <v>257</v>
      </c>
      <c r="N44">
        <v>16.649999999999999</v>
      </c>
      <c r="O44">
        <v>14546.17</v>
      </c>
      <c r="P44">
        <v>360.62</v>
      </c>
      <c r="Q44">
        <v>8558.5300000000007</v>
      </c>
      <c r="R44">
        <v>594.73</v>
      </c>
      <c r="S44">
        <v>151.13999999999999</v>
      </c>
      <c r="T44">
        <v>215153.01</v>
      </c>
      <c r="U44">
        <v>0.25</v>
      </c>
      <c r="V44">
        <v>0.62</v>
      </c>
      <c r="W44">
        <v>7.74</v>
      </c>
      <c r="X44">
        <v>12.74</v>
      </c>
      <c r="Y44">
        <v>2</v>
      </c>
      <c r="Z44">
        <v>10</v>
      </c>
    </row>
    <row r="45" spans="1:26" x14ac:dyDescent="0.25">
      <c r="A45">
        <v>1</v>
      </c>
      <c r="B45">
        <v>55</v>
      </c>
      <c r="C45" t="s">
        <v>34</v>
      </c>
      <c r="D45">
        <v>2.3708</v>
      </c>
      <c r="E45">
        <v>42.18</v>
      </c>
      <c r="F45">
        <v>36.35</v>
      </c>
      <c r="G45">
        <v>13.89</v>
      </c>
      <c r="H45">
        <v>0.3</v>
      </c>
      <c r="I45">
        <v>157</v>
      </c>
      <c r="J45">
        <v>117.34</v>
      </c>
      <c r="K45">
        <v>43.4</v>
      </c>
      <c r="L45">
        <v>2</v>
      </c>
      <c r="M45">
        <v>0</v>
      </c>
      <c r="N45">
        <v>16.940000000000001</v>
      </c>
      <c r="O45">
        <v>14705.49</v>
      </c>
      <c r="P45">
        <v>282.48</v>
      </c>
      <c r="Q45">
        <v>8559.3700000000008</v>
      </c>
      <c r="R45">
        <v>402.56</v>
      </c>
      <c r="S45">
        <v>151.13999999999999</v>
      </c>
      <c r="T45">
        <v>119595.7</v>
      </c>
      <c r="U45">
        <v>0.38</v>
      </c>
      <c r="V45">
        <v>0.71</v>
      </c>
      <c r="W45">
        <v>7.75</v>
      </c>
      <c r="X45">
        <v>7.29</v>
      </c>
      <c r="Y45">
        <v>2</v>
      </c>
      <c r="Z4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0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INDEX(resultados!$A$2:$ZZ$45, 1, MATCH($B$1, resultados!$A$1:$ZZ$1, 0))</f>
        <v>#N/A</v>
      </c>
      <c r="B7" t="e">
        <f>INDEX(resultados!$A$2:$ZZ$45, 1, MATCH($B$2, resultados!$A$1:$ZZ$1, 0))</f>
        <v>#N/A</v>
      </c>
      <c r="C7" t="e">
        <f>INDEX(resultados!$A$2:$ZZ$45, 1, MATCH($B$3, resultados!$A$1:$ZZ$1, 0))</f>
        <v>#N/A</v>
      </c>
    </row>
    <row r="8" spans="1:3" x14ac:dyDescent="0.25">
      <c r="A8" t="e">
        <f>INDEX(resultados!$A$2:$ZZ$45, 2, MATCH($B$1, resultados!$A$1:$ZZ$1, 0))</f>
        <v>#N/A</v>
      </c>
      <c r="B8" t="e">
        <f>INDEX(resultados!$A$2:$ZZ$45, 2, MATCH($B$2, resultados!$A$1:$ZZ$1, 0))</f>
        <v>#N/A</v>
      </c>
      <c r="C8" t="e">
        <f>INDEX(resultados!$A$2:$ZZ$45, 2, MATCH($B$3, resultados!$A$1:$ZZ$1, 0))</f>
        <v>#N/A</v>
      </c>
    </row>
    <row r="9" spans="1:3" x14ac:dyDescent="0.25">
      <c r="A9" t="e">
        <f>INDEX(resultados!$A$2:$ZZ$45, 3, MATCH($B$1, resultados!$A$1:$ZZ$1, 0))</f>
        <v>#N/A</v>
      </c>
      <c r="B9" t="e">
        <f>INDEX(resultados!$A$2:$ZZ$45, 3, MATCH($B$2, resultados!$A$1:$ZZ$1, 0))</f>
        <v>#N/A</v>
      </c>
      <c r="C9" t="e">
        <f>INDEX(resultados!$A$2:$ZZ$45, 3, MATCH($B$3, resultados!$A$1:$ZZ$1, 0))</f>
        <v>#N/A</v>
      </c>
    </row>
    <row r="10" spans="1:3" x14ac:dyDescent="0.25">
      <c r="A10" t="e">
        <f>INDEX(resultados!$A$2:$ZZ$45, 4, MATCH($B$1, resultados!$A$1:$ZZ$1, 0))</f>
        <v>#N/A</v>
      </c>
      <c r="B10" t="e">
        <f>INDEX(resultados!$A$2:$ZZ$45, 4, MATCH($B$2, resultados!$A$1:$ZZ$1, 0))</f>
        <v>#N/A</v>
      </c>
      <c r="C10" t="e">
        <f>INDEX(resultados!$A$2:$ZZ$45, 4, MATCH($B$3, resultados!$A$1:$ZZ$1, 0))</f>
        <v>#N/A</v>
      </c>
    </row>
    <row r="11" spans="1:3" x14ac:dyDescent="0.25">
      <c r="A11" t="e">
        <f>INDEX(resultados!$A$2:$ZZ$45, 5, MATCH($B$1, resultados!$A$1:$ZZ$1, 0))</f>
        <v>#N/A</v>
      </c>
      <c r="B11" t="e">
        <f>INDEX(resultados!$A$2:$ZZ$45, 5, MATCH($B$2, resultados!$A$1:$ZZ$1, 0))</f>
        <v>#N/A</v>
      </c>
      <c r="C11" t="e">
        <f>INDEX(resultados!$A$2:$ZZ$45, 5, MATCH($B$3, resultados!$A$1:$ZZ$1, 0))</f>
        <v>#N/A</v>
      </c>
    </row>
    <row r="12" spans="1:3" x14ac:dyDescent="0.25">
      <c r="A12" t="e">
        <f>INDEX(resultados!$A$2:$ZZ$45, 6, MATCH($B$1, resultados!$A$1:$ZZ$1, 0))</f>
        <v>#N/A</v>
      </c>
      <c r="B12" t="e">
        <f>INDEX(resultados!$A$2:$ZZ$45, 6, MATCH($B$2, resultados!$A$1:$ZZ$1, 0))</f>
        <v>#N/A</v>
      </c>
      <c r="C12" t="e">
        <f>INDEX(resultados!$A$2:$ZZ$45, 6, MATCH($B$3, resultados!$A$1:$ZZ$1, 0))</f>
        <v>#N/A</v>
      </c>
    </row>
    <row r="13" spans="1:3" x14ac:dyDescent="0.25">
      <c r="A13" t="e">
        <f>INDEX(resultados!$A$2:$ZZ$45, 7, MATCH($B$1, resultados!$A$1:$ZZ$1, 0))</f>
        <v>#N/A</v>
      </c>
      <c r="B13" t="e">
        <f>INDEX(resultados!$A$2:$ZZ$45, 7, MATCH($B$2, resultados!$A$1:$ZZ$1, 0))</f>
        <v>#N/A</v>
      </c>
      <c r="C13" t="e">
        <f>INDEX(resultados!$A$2:$ZZ$45, 7, MATCH($B$3, resultados!$A$1:$ZZ$1, 0))</f>
        <v>#N/A</v>
      </c>
    </row>
    <row r="14" spans="1:3" x14ac:dyDescent="0.25">
      <c r="A14" t="e">
        <f>INDEX(resultados!$A$2:$ZZ$45, 8, MATCH($B$1, resultados!$A$1:$ZZ$1, 0))</f>
        <v>#N/A</v>
      </c>
      <c r="B14" t="e">
        <f>INDEX(resultados!$A$2:$ZZ$45, 8, MATCH($B$2, resultados!$A$1:$ZZ$1, 0))</f>
        <v>#N/A</v>
      </c>
      <c r="C14" t="e">
        <f>INDEX(resultados!$A$2:$ZZ$45, 8, MATCH($B$3, resultados!$A$1:$ZZ$1, 0))</f>
        <v>#N/A</v>
      </c>
    </row>
    <row r="15" spans="1:3" x14ac:dyDescent="0.25">
      <c r="A15" t="e">
        <f>INDEX(resultados!$A$2:$ZZ$45, 9, MATCH($B$1, resultados!$A$1:$ZZ$1, 0))</f>
        <v>#N/A</v>
      </c>
      <c r="B15" t="e">
        <f>INDEX(resultados!$A$2:$ZZ$45, 9, MATCH($B$2, resultados!$A$1:$ZZ$1, 0))</f>
        <v>#N/A</v>
      </c>
      <c r="C15" t="e">
        <f>INDEX(resultados!$A$2:$ZZ$45, 9, MATCH($B$3, resultados!$A$1:$ZZ$1, 0))</f>
        <v>#N/A</v>
      </c>
    </row>
    <row r="16" spans="1:3" x14ac:dyDescent="0.25">
      <c r="A16" t="e">
        <f>INDEX(resultados!$A$2:$ZZ$45, 10, MATCH($B$1, resultados!$A$1:$ZZ$1, 0))</f>
        <v>#N/A</v>
      </c>
      <c r="B16" t="e">
        <f>INDEX(resultados!$A$2:$ZZ$45, 10, MATCH($B$2, resultados!$A$1:$ZZ$1, 0))</f>
        <v>#N/A</v>
      </c>
      <c r="C16" t="e">
        <f>INDEX(resultados!$A$2:$ZZ$45, 10, MATCH($B$3, resultados!$A$1:$ZZ$1, 0))</f>
        <v>#N/A</v>
      </c>
    </row>
    <row r="17" spans="1:3" x14ac:dyDescent="0.25">
      <c r="A17" t="e">
        <f>INDEX(resultados!$A$2:$ZZ$45, 11, MATCH($B$1, resultados!$A$1:$ZZ$1, 0))</f>
        <v>#N/A</v>
      </c>
      <c r="B17" t="e">
        <f>INDEX(resultados!$A$2:$ZZ$45, 11, MATCH($B$2, resultados!$A$1:$ZZ$1, 0))</f>
        <v>#N/A</v>
      </c>
      <c r="C17" t="e">
        <f>INDEX(resultados!$A$2:$ZZ$45, 11, MATCH($B$3, resultados!$A$1:$ZZ$1, 0))</f>
        <v>#N/A</v>
      </c>
    </row>
    <row r="18" spans="1:3" x14ac:dyDescent="0.25">
      <c r="A18" t="e">
        <f>INDEX(resultados!$A$2:$ZZ$45, 12, MATCH($B$1, resultados!$A$1:$ZZ$1, 0))</f>
        <v>#N/A</v>
      </c>
      <c r="B18" t="e">
        <f>INDEX(resultados!$A$2:$ZZ$45, 12, MATCH($B$2, resultados!$A$1:$ZZ$1, 0))</f>
        <v>#N/A</v>
      </c>
      <c r="C18" t="e">
        <f>INDEX(resultados!$A$2:$ZZ$45, 12, MATCH($B$3, resultados!$A$1:$ZZ$1, 0))</f>
        <v>#N/A</v>
      </c>
    </row>
    <row r="19" spans="1:3" x14ac:dyDescent="0.25">
      <c r="A19" t="e">
        <f>INDEX(resultados!$A$2:$ZZ$45, 13, MATCH($B$1, resultados!$A$1:$ZZ$1, 0))</f>
        <v>#N/A</v>
      </c>
      <c r="B19" t="e">
        <f>INDEX(resultados!$A$2:$ZZ$45, 13, MATCH($B$2, resultados!$A$1:$ZZ$1, 0))</f>
        <v>#N/A</v>
      </c>
      <c r="C19" t="e">
        <f>INDEX(resultados!$A$2:$ZZ$45, 13, MATCH($B$3, resultados!$A$1:$ZZ$1, 0))</f>
        <v>#N/A</v>
      </c>
    </row>
    <row r="20" spans="1:3" x14ac:dyDescent="0.25">
      <c r="A20" t="e">
        <f>INDEX(resultados!$A$2:$ZZ$45, 14, MATCH($B$1, resultados!$A$1:$ZZ$1, 0))</f>
        <v>#N/A</v>
      </c>
      <c r="B20" t="e">
        <f>INDEX(resultados!$A$2:$ZZ$45, 14, MATCH($B$2, resultados!$A$1:$ZZ$1, 0))</f>
        <v>#N/A</v>
      </c>
      <c r="C20" t="e">
        <f>INDEX(resultados!$A$2:$ZZ$45, 14, MATCH($B$3, resultados!$A$1:$ZZ$1, 0))</f>
        <v>#N/A</v>
      </c>
    </row>
    <row r="21" spans="1:3" x14ac:dyDescent="0.25">
      <c r="A21" t="e">
        <f>INDEX(resultados!$A$2:$ZZ$45, 15, MATCH($B$1, resultados!$A$1:$ZZ$1, 0))</f>
        <v>#N/A</v>
      </c>
      <c r="B21" t="e">
        <f>INDEX(resultados!$A$2:$ZZ$45, 15, MATCH($B$2, resultados!$A$1:$ZZ$1, 0))</f>
        <v>#N/A</v>
      </c>
      <c r="C21" t="e">
        <f>INDEX(resultados!$A$2:$ZZ$45, 15, MATCH($B$3, resultados!$A$1:$ZZ$1, 0))</f>
        <v>#N/A</v>
      </c>
    </row>
    <row r="22" spans="1:3" x14ac:dyDescent="0.25">
      <c r="A22" t="e">
        <f>INDEX(resultados!$A$2:$ZZ$45, 16, MATCH($B$1, resultados!$A$1:$ZZ$1, 0))</f>
        <v>#N/A</v>
      </c>
      <c r="B22" t="e">
        <f>INDEX(resultados!$A$2:$ZZ$45, 16, MATCH($B$2, resultados!$A$1:$ZZ$1, 0))</f>
        <v>#N/A</v>
      </c>
      <c r="C22" t="e">
        <f>INDEX(resultados!$A$2:$ZZ$45, 16, MATCH($B$3, resultados!$A$1:$ZZ$1, 0))</f>
        <v>#N/A</v>
      </c>
    </row>
    <row r="23" spans="1:3" x14ac:dyDescent="0.25">
      <c r="A23" t="e">
        <f>INDEX(resultados!$A$2:$ZZ$45, 17, MATCH($B$1, resultados!$A$1:$ZZ$1, 0))</f>
        <v>#N/A</v>
      </c>
      <c r="B23" t="e">
        <f>INDEX(resultados!$A$2:$ZZ$45, 17, MATCH($B$2, resultados!$A$1:$ZZ$1, 0))</f>
        <v>#N/A</v>
      </c>
      <c r="C23" t="e">
        <f>INDEX(resultados!$A$2:$ZZ$45, 17, MATCH($B$3, resultados!$A$1:$ZZ$1, 0))</f>
        <v>#N/A</v>
      </c>
    </row>
    <row r="24" spans="1:3" x14ac:dyDescent="0.25">
      <c r="A24" t="e">
        <f>INDEX(resultados!$A$2:$ZZ$45, 18, MATCH($B$1, resultados!$A$1:$ZZ$1, 0))</f>
        <v>#N/A</v>
      </c>
      <c r="B24" t="e">
        <f>INDEX(resultados!$A$2:$ZZ$45, 18, MATCH($B$2, resultados!$A$1:$ZZ$1, 0))</f>
        <v>#N/A</v>
      </c>
      <c r="C24" t="e">
        <f>INDEX(resultados!$A$2:$ZZ$45, 18, MATCH($B$3, resultados!$A$1:$ZZ$1, 0))</f>
        <v>#N/A</v>
      </c>
    </row>
    <row r="25" spans="1:3" x14ac:dyDescent="0.25">
      <c r="A25" t="e">
        <f>INDEX(resultados!$A$2:$ZZ$45, 19, MATCH($B$1, resultados!$A$1:$ZZ$1, 0))</f>
        <v>#N/A</v>
      </c>
      <c r="B25" t="e">
        <f>INDEX(resultados!$A$2:$ZZ$45, 19, MATCH($B$2, resultados!$A$1:$ZZ$1, 0))</f>
        <v>#N/A</v>
      </c>
      <c r="C25" t="e">
        <f>INDEX(resultados!$A$2:$ZZ$45, 19, MATCH($B$3, resultados!$A$1:$ZZ$1, 0))</f>
        <v>#N/A</v>
      </c>
    </row>
    <row r="26" spans="1:3" x14ac:dyDescent="0.25">
      <c r="A26" t="e">
        <f>INDEX(resultados!$A$2:$ZZ$45, 20, MATCH($B$1, resultados!$A$1:$ZZ$1, 0))</f>
        <v>#N/A</v>
      </c>
      <c r="B26" t="e">
        <f>INDEX(resultados!$A$2:$ZZ$45, 20, MATCH($B$2, resultados!$A$1:$ZZ$1, 0))</f>
        <v>#N/A</v>
      </c>
      <c r="C26" t="e">
        <f>INDEX(resultados!$A$2:$ZZ$45, 20, MATCH($B$3, resultados!$A$1:$ZZ$1, 0))</f>
        <v>#N/A</v>
      </c>
    </row>
    <row r="27" spans="1:3" x14ac:dyDescent="0.25">
      <c r="A27" t="e">
        <f>INDEX(resultados!$A$2:$ZZ$45, 21, MATCH($B$1, resultados!$A$1:$ZZ$1, 0))</f>
        <v>#N/A</v>
      </c>
      <c r="B27" t="e">
        <f>INDEX(resultados!$A$2:$ZZ$45, 21, MATCH($B$2, resultados!$A$1:$ZZ$1, 0))</f>
        <v>#N/A</v>
      </c>
      <c r="C27" t="e">
        <f>INDEX(resultados!$A$2:$ZZ$45, 21, MATCH($B$3, resultados!$A$1:$ZZ$1, 0))</f>
        <v>#N/A</v>
      </c>
    </row>
    <row r="28" spans="1:3" x14ac:dyDescent="0.25">
      <c r="A28" t="e">
        <f>INDEX(resultados!$A$2:$ZZ$45, 22, MATCH($B$1, resultados!$A$1:$ZZ$1, 0))</f>
        <v>#N/A</v>
      </c>
      <c r="B28" t="e">
        <f>INDEX(resultados!$A$2:$ZZ$45, 22, MATCH($B$2, resultados!$A$1:$ZZ$1, 0))</f>
        <v>#N/A</v>
      </c>
      <c r="C28" t="e">
        <f>INDEX(resultados!$A$2:$ZZ$45, 22, MATCH($B$3, resultados!$A$1:$ZZ$1, 0))</f>
        <v>#N/A</v>
      </c>
    </row>
    <row r="29" spans="1:3" x14ac:dyDescent="0.25">
      <c r="A29" t="e">
        <f>INDEX(resultados!$A$2:$ZZ$45, 23, MATCH($B$1, resultados!$A$1:$ZZ$1, 0))</f>
        <v>#N/A</v>
      </c>
      <c r="B29" t="e">
        <f>INDEX(resultados!$A$2:$ZZ$45, 23, MATCH($B$2, resultados!$A$1:$ZZ$1, 0))</f>
        <v>#N/A</v>
      </c>
      <c r="C29" t="e">
        <f>INDEX(resultados!$A$2:$ZZ$45, 23, MATCH($B$3, resultados!$A$1:$ZZ$1, 0))</f>
        <v>#N/A</v>
      </c>
    </row>
    <row r="30" spans="1:3" x14ac:dyDescent="0.25">
      <c r="A30" t="e">
        <f>INDEX(resultados!$A$2:$ZZ$45, 24, MATCH($B$1, resultados!$A$1:$ZZ$1, 0))</f>
        <v>#N/A</v>
      </c>
      <c r="B30" t="e">
        <f>INDEX(resultados!$A$2:$ZZ$45, 24, MATCH($B$2, resultados!$A$1:$ZZ$1, 0))</f>
        <v>#N/A</v>
      </c>
      <c r="C30" t="e">
        <f>INDEX(resultados!$A$2:$ZZ$45, 24, MATCH($B$3, resultados!$A$1:$ZZ$1, 0))</f>
        <v>#N/A</v>
      </c>
    </row>
    <row r="31" spans="1:3" x14ac:dyDescent="0.25">
      <c r="A31" t="e">
        <f>INDEX(resultados!$A$2:$ZZ$45, 25, MATCH($B$1, resultados!$A$1:$ZZ$1, 0))</f>
        <v>#N/A</v>
      </c>
      <c r="B31" t="e">
        <f>INDEX(resultados!$A$2:$ZZ$45, 25, MATCH($B$2, resultados!$A$1:$ZZ$1, 0))</f>
        <v>#N/A</v>
      </c>
      <c r="C31" t="e">
        <f>INDEX(resultados!$A$2:$ZZ$45, 25, MATCH($B$3, resultados!$A$1:$ZZ$1, 0))</f>
        <v>#N/A</v>
      </c>
    </row>
    <row r="32" spans="1:3" x14ac:dyDescent="0.25">
      <c r="A32" t="e">
        <f>INDEX(resultados!$A$2:$ZZ$45, 26, MATCH($B$1, resultados!$A$1:$ZZ$1, 0))</f>
        <v>#N/A</v>
      </c>
      <c r="B32" t="e">
        <f>INDEX(resultados!$A$2:$ZZ$45, 26, MATCH($B$2, resultados!$A$1:$ZZ$1, 0))</f>
        <v>#N/A</v>
      </c>
      <c r="C32" t="e">
        <f>INDEX(resultados!$A$2:$ZZ$45, 26, MATCH($B$3, resultados!$A$1:$ZZ$1, 0))</f>
        <v>#N/A</v>
      </c>
    </row>
    <row r="33" spans="1:3" x14ac:dyDescent="0.25">
      <c r="A33" t="e">
        <f>INDEX(resultados!$A$2:$ZZ$45, 27, MATCH($B$1, resultados!$A$1:$ZZ$1, 0))</f>
        <v>#N/A</v>
      </c>
      <c r="B33" t="e">
        <f>INDEX(resultados!$A$2:$ZZ$45, 27, MATCH($B$2, resultados!$A$1:$ZZ$1, 0))</f>
        <v>#N/A</v>
      </c>
      <c r="C33" t="e">
        <f>INDEX(resultados!$A$2:$ZZ$45, 27, MATCH($B$3, resultados!$A$1:$ZZ$1, 0))</f>
        <v>#N/A</v>
      </c>
    </row>
    <row r="34" spans="1:3" x14ac:dyDescent="0.25">
      <c r="A34" t="e">
        <f>INDEX(resultados!$A$2:$ZZ$45, 28, MATCH($B$1, resultados!$A$1:$ZZ$1, 0))</f>
        <v>#N/A</v>
      </c>
      <c r="B34" t="e">
        <f>INDEX(resultados!$A$2:$ZZ$45, 28, MATCH($B$2, resultados!$A$1:$ZZ$1, 0))</f>
        <v>#N/A</v>
      </c>
      <c r="C34" t="e">
        <f>INDEX(resultados!$A$2:$ZZ$45, 28, MATCH($B$3, resultados!$A$1:$ZZ$1, 0))</f>
        <v>#N/A</v>
      </c>
    </row>
    <row r="35" spans="1:3" x14ac:dyDescent="0.25">
      <c r="A35" t="e">
        <f>INDEX(resultados!$A$2:$ZZ$45, 29, MATCH($B$1, resultados!$A$1:$ZZ$1, 0))</f>
        <v>#N/A</v>
      </c>
      <c r="B35" t="e">
        <f>INDEX(resultados!$A$2:$ZZ$45, 29, MATCH($B$2, resultados!$A$1:$ZZ$1, 0))</f>
        <v>#N/A</v>
      </c>
      <c r="C35" t="e">
        <f>INDEX(resultados!$A$2:$ZZ$45, 29, MATCH($B$3, resultados!$A$1:$ZZ$1, 0))</f>
        <v>#N/A</v>
      </c>
    </row>
    <row r="36" spans="1:3" x14ac:dyDescent="0.25">
      <c r="A36" t="e">
        <f>INDEX(resultados!$A$2:$ZZ$45, 30, MATCH($B$1, resultados!$A$1:$ZZ$1, 0))</f>
        <v>#N/A</v>
      </c>
      <c r="B36" t="e">
        <f>INDEX(resultados!$A$2:$ZZ$45, 30, MATCH($B$2, resultados!$A$1:$ZZ$1, 0))</f>
        <v>#N/A</v>
      </c>
      <c r="C36" t="e">
        <f>INDEX(resultados!$A$2:$ZZ$45, 30, MATCH($B$3, resultados!$A$1:$ZZ$1, 0))</f>
        <v>#N/A</v>
      </c>
    </row>
    <row r="37" spans="1:3" x14ac:dyDescent="0.25">
      <c r="A37" t="e">
        <f>INDEX(resultados!$A$2:$ZZ$45, 31, MATCH($B$1, resultados!$A$1:$ZZ$1, 0))</f>
        <v>#N/A</v>
      </c>
      <c r="B37" t="e">
        <f>INDEX(resultados!$A$2:$ZZ$45, 31, MATCH($B$2, resultados!$A$1:$ZZ$1, 0))</f>
        <v>#N/A</v>
      </c>
      <c r="C37" t="e">
        <f>INDEX(resultados!$A$2:$ZZ$45, 31, MATCH($B$3, resultados!$A$1:$ZZ$1, 0))</f>
        <v>#N/A</v>
      </c>
    </row>
    <row r="38" spans="1:3" x14ac:dyDescent="0.25">
      <c r="A38" t="e">
        <f>INDEX(resultados!$A$2:$ZZ$45, 32, MATCH($B$1, resultados!$A$1:$ZZ$1, 0))</f>
        <v>#N/A</v>
      </c>
      <c r="B38" t="e">
        <f>INDEX(resultados!$A$2:$ZZ$45, 32, MATCH($B$2, resultados!$A$1:$ZZ$1, 0))</f>
        <v>#N/A</v>
      </c>
      <c r="C38" t="e">
        <f>INDEX(resultados!$A$2:$ZZ$45, 32, MATCH($B$3, resultados!$A$1:$ZZ$1, 0))</f>
        <v>#N/A</v>
      </c>
    </row>
    <row r="39" spans="1:3" x14ac:dyDescent="0.25">
      <c r="A39" t="e">
        <f>INDEX(resultados!$A$2:$ZZ$45, 33, MATCH($B$1, resultados!$A$1:$ZZ$1, 0))</f>
        <v>#N/A</v>
      </c>
      <c r="B39" t="e">
        <f>INDEX(resultados!$A$2:$ZZ$45, 33, MATCH($B$2, resultados!$A$1:$ZZ$1, 0))</f>
        <v>#N/A</v>
      </c>
      <c r="C39" t="e">
        <f>INDEX(resultados!$A$2:$ZZ$45, 33, MATCH($B$3, resultados!$A$1:$ZZ$1, 0))</f>
        <v>#N/A</v>
      </c>
    </row>
    <row r="40" spans="1:3" x14ac:dyDescent="0.25">
      <c r="A40" t="e">
        <f>INDEX(resultados!$A$2:$ZZ$45, 34, MATCH($B$1, resultados!$A$1:$ZZ$1, 0))</f>
        <v>#N/A</v>
      </c>
      <c r="B40" t="e">
        <f>INDEX(resultados!$A$2:$ZZ$45, 34, MATCH($B$2, resultados!$A$1:$ZZ$1, 0))</f>
        <v>#N/A</v>
      </c>
      <c r="C40" t="e">
        <f>INDEX(resultados!$A$2:$ZZ$45, 34, MATCH($B$3, resultados!$A$1:$ZZ$1, 0))</f>
        <v>#N/A</v>
      </c>
    </row>
    <row r="41" spans="1:3" x14ac:dyDescent="0.25">
      <c r="A41" t="e">
        <f>INDEX(resultados!$A$2:$ZZ$45, 35, MATCH($B$1, resultados!$A$1:$ZZ$1, 0))</f>
        <v>#N/A</v>
      </c>
      <c r="B41" t="e">
        <f>INDEX(resultados!$A$2:$ZZ$45, 35, MATCH($B$2, resultados!$A$1:$ZZ$1, 0))</f>
        <v>#N/A</v>
      </c>
      <c r="C41" t="e">
        <f>INDEX(resultados!$A$2:$ZZ$45, 35, MATCH($B$3, resultados!$A$1:$ZZ$1, 0))</f>
        <v>#N/A</v>
      </c>
    </row>
    <row r="42" spans="1:3" x14ac:dyDescent="0.25">
      <c r="A42" t="e">
        <f>INDEX(resultados!$A$2:$ZZ$45, 36, MATCH($B$1, resultados!$A$1:$ZZ$1, 0))</f>
        <v>#N/A</v>
      </c>
      <c r="B42" t="e">
        <f>INDEX(resultados!$A$2:$ZZ$45, 36, MATCH($B$2, resultados!$A$1:$ZZ$1, 0))</f>
        <v>#N/A</v>
      </c>
      <c r="C42" t="e">
        <f>INDEX(resultados!$A$2:$ZZ$45, 36, MATCH($B$3, resultados!$A$1:$ZZ$1, 0))</f>
        <v>#N/A</v>
      </c>
    </row>
    <row r="43" spans="1:3" x14ac:dyDescent="0.25">
      <c r="A43" t="e">
        <f>INDEX(resultados!$A$2:$ZZ$45, 37, MATCH($B$1, resultados!$A$1:$ZZ$1, 0))</f>
        <v>#N/A</v>
      </c>
      <c r="B43" t="e">
        <f>INDEX(resultados!$A$2:$ZZ$45, 37, MATCH($B$2, resultados!$A$1:$ZZ$1, 0))</f>
        <v>#N/A</v>
      </c>
      <c r="C43" t="e">
        <f>INDEX(resultados!$A$2:$ZZ$45, 37, MATCH($B$3, resultados!$A$1:$ZZ$1, 0))</f>
        <v>#N/A</v>
      </c>
    </row>
    <row r="44" spans="1:3" x14ac:dyDescent="0.25">
      <c r="A44" t="e">
        <f>INDEX(resultados!$A$2:$ZZ$45, 38, MATCH($B$1, resultados!$A$1:$ZZ$1, 0))</f>
        <v>#N/A</v>
      </c>
      <c r="B44" t="e">
        <f>INDEX(resultados!$A$2:$ZZ$45, 38, MATCH($B$2, resultados!$A$1:$ZZ$1, 0))</f>
        <v>#N/A</v>
      </c>
      <c r="C44" t="e">
        <f>INDEX(resultados!$A$2:$ZZ$45, 38, MATCH($B$3, resultados!$A$1:$ZZ$1, 0))</f>
        <v>#N/A</v>
      </c>
    </row>
    <row r="45" spans="1:3" x14ac:dyDescent="0.25">
      <c r="A45" t="e">
        <f>INDEX(resultados!$A$2:$ZZ$45, 39, MATCH($B$1, resultados!$A$1:$ZZ$1, 0))</f>
        <v>#N/A</v>
      </c>
      <c r="B45" t="e">
        <f>INDEX(resultados!$A$2:$ZZ$45, 39, MATCH($B$2, resultados!$A$1:$ZZ$1, 0))</f>
        <v>#N/A</v>
      </c>
      <c r="C45" t="e">
        <f>INDEX(resultados!$A$2:$ZZ$45, 39, MATCH($B$3, resultados!$A$1:$ZZ$1, 0))</f>
        <v>#N/A</v>
      </c>
    </row>
    <row r="46" spans="1:3" x14ac:dyDescent="0.25">
      <c r="A46" t="e">
        <f>INDEX(resultados!$A$2:$ZZ$45, 40, MATCH($B$1, resultados!$A$1:$ZZ$1, 0))</f>
        <v>#N/A</v>
      </c>
      <c r="B46" t="e">
        <f>INDEX(resultados!$A$2:$ZZ$45, 40, MATCH($B$2, resultados!$A$1:$ZZ$1, 0))</f>
        <v>#N/A</v>
      </c>
      <c r="C46" t="e">
        <f>INDEX(resultados!$A$2:$ZZ$45, 40, MATCH($B$3, resultados!$A$1:$ZZ$1, 0))</f>
        <v>#N/A</v>
      </c>
    </row>
    <row r="47" spans="1:3" x14ac:dyDescent="0.25">
      <c r="A47" t="e">
        <f>INDEX(resultados!$A$2:$ZZ$45, 41, MATCH($B$1, resultados!$A$1:$ZZ$1, 0))</f>
        <v>#N/A</v>
      </c>
      <c r="B47" t="e">
        <f>INDEX(resultados!$A$2:$ZZ$45, 41, MATCH($B$2, resultados!$A$1:$ZZ$1, 0))</f>
        <v>#N/A</v>
      </c>
      <c r="C47" t="e">
        <f>INDEX(resultados!$A$2:$ZZ$45, 41, MATCH($B$3, resultados!$A$1:$ZZ$1, 0))</f>
        <v>#N/A</v>
      </c>
    </row>
    <row r="48" spans="1:3" x14ac:dyDescent="0.25">
      <c r="A48" t="e">
        <f>INDEX(resultados!$A$2:$ZZ$45, 42, MATCH($B$1, resultados!$A$1:$ZZ$1, 0))</f>
        <v>#N/A</v>
      </c>
      <c r="B48" t="e">
        <f>INDEX(resultados!$A$2:$ZZ$45, 42, MATCH($B$2, resultados!$A$1:$ZZ$1, 0))</f>
        <v>#N/A</v>
      </c>
      <c r="C48" t="e">
        <f>INDEX(resultados!$A$2:$ZZ$45, 42, MATCH($B$3, resultados!$A$1:$ZZ$1, 0))</f>
        <v>#N/A</v>
      </c>
    </row>
    <row r="49" spans="1:3" x14ac:dyDescent="0.25">
      <c r="A49" t="e">
        <f>INDEX(resultados!$A$2:$ZZ$45, 43, MATCH($B$1, resultados!$A$1:$ZZ$1, 0))</f>
        <v>#N/A</v>
      </c>
      <c r="B49" t="e">
        <f>INDEX(resultados!$A$2:$ZZ$45, 43, MATCH($B$2, resultados!$A$1:$ZZ$1, 0))</f>
        <v>#N/A</v>
      </c>
      <c r="C49" t="e">
        <f>INDEX(resultados!$A$2:$ZZ$45, 43, MATCH($B$3, resultados!$A$1:$ZZ$1, 0))</f>
        <v>#N/A</v>
      </c>
    </row>
    <row r="50" spans="1:3" x14ac:dyDescent="0.25">
      <c r="A50" t="e">
        <f>INDEX(resultados!$A$2:$ZZ$45, 44, MATCH($B$1, resultados!$A$1:$ZZ$1, 0))</f>
        <v>#N/A</v>
      </c>
      <c r="B50" t="e">
        <f>INDEX(resultados!$A$2:$ZZ$45, 44, MATCH($B$2, resultados!$A$1:$ZZ$1, 0))</f>
        <v>#N/A</v>
      </c>
      <c r="C50" t="e">
        <f>INDEX(resultados!$A$2:$ZZ$45, 44,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2024-09-25T23:05:18Z</dcterms:created>
  <dcterms:modified xsi:type="dcterms:W3CDTF">2024-09-27T19:27:03Z</dcterms:modified>
</cp:coreProperties>
</file>