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Sem SPAD 1 Drones/vel20/field_100ha_100ha_14%_6m_0_LM/"/>
    </mc:Choice>
  </mc:AlternateContent>
  <xr:revisionPtr revIDLastSave="267" documentId="11_46EB2F0D0044EBBD6A4132FA05203E9942393B4B" xr6:coauthVersionLast="47" xr6:coauthVersionMax="47" xr10:uidLastSave="{D71C7317-A2D3-4D62-AF19-413766DD4E2F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<sst xmlns="http://schemas.openxmlformats.org/spreadsheetml/2006/main" count="812" uniqueCount="70">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</sst>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D48-4207-BFCE-754EE44A5D23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D48-4207-BFCE-754EE44A5D23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D48-4207-BFCE-754EE44A5D23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D48-4207-BFCE-754EE44A5D23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D48-4207-BFCE-754EE44A5D23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D48-4207-BFCE-754EE44A5D23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FD48-4207-BFCE-754EE44A5D23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FD48-4207-BFCE-754EE44A5D23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FD48-4207-BFCE-754EE44A5D23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FD48-4207-BFCE-754EE44A5D23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FD48-4207-BFCE-754EE44A5D23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FD48-4207-BFCE-754EE44A5D23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FD48-4207-BFCE-754EE44A5D23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FD48-4207-BFCE-754EE44A5D23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FD48-4207-BFCE-754EE44A5D23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FD48-4207-BFCE-754EE44A5D23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FD48-4207-BFCE-754EE44A5D23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FD48-4207-BFCE-754EE44A5D23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FD48-4207-BFCE-754EE44A5D23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FD48-4207-BFCE-754EE44A5D23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FD48-4207-BFCE-754EE44A5D23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FD48-4207-BFCE-754EE44A5D23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FD48-4207-BFCE-754EE44A5D23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FD48-4207-BFCE-754EE44A5D23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FD48-4207-BFCE-754EE44A5D23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FD48-4207-BFCE-754EE44A5D23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FD48-4207-BFCE-754EE44A5D23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FD48-4207-BFCE-754EE44A5D23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FD48-4207-BFCE-754EE44A5D23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FD48-4207-BFCE-754EE44A5D23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FD48-4207-BFCE-754EE44A5D23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FD48-4207-BFCE-754EE44A5D23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FD48-4207-BFCE-754EE44A5D23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FD48-4207-BFCE-754EE44A5D23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FD48-4207-BFCE-754EE44A5D23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FD48-4207-BFCE-754EE44A5D23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FD48-4207-BFCE-754EE44A5D23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FD48-4207-BFCE-754EE44A5D23}"/>
              </c:ext>
            </c:extLst>
          </c:dPt>
          <c:xVal>
            <c:numRef>
              <c:f>gráficos!$A$7:$A$44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gráficos!$B$7:$B$44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FD48-4207-BFCE-754EE44A5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F66D-C64F-4DE5-9629-2E51DD028795}"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</row>
    <row r="2" spans="1:20" x14ac:dyDescent="0.25">
      <c r="A2" t="s">
        <v>51</v>
      </c>
      <c r="B2">
        <v>1.3992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795</v>
      </c>
      <c r="F2">
        <f>_xlfn.XLOOKUP(B2,RESULTADOS_0!D:D,RESULTADOS_0!F:F,0,0,1)</f>
        <v>60.99</v>
      </c>
      <c r="G2">
        <f>_xlfn.XLOOKUP(B2,RESULTADOS_0!D:D,RESULTADOS_0!M:M,0,0,1)</f>
        <v>0</v>
      </c>
      <c r="H2">
        <f>_xlfn.XLOOKUP(B2,RESULTADOS_0!D:D,RESULTADOS_0!AF:AF,0,0,1)</f>
        <v>1.3342143650172021E-5</v>
      </c>
      <c r="I2">
        <f>_xlfn.XLOOKUP(B2,RESULTADOS_0!D:D,RESULTADOS_0!AC:AC,0,0,1)</f>
        <v>605.05891487873737</v>
      </c>
      <c r="J2">
        <f>_xlfn.XLOOKUP(B2,RESULTADOS_0!D:D,RESULTADOS_0!G:G,0,0,1)</f>
        <v>4.5999999999999996</v>
      </c>
      <c r="K2">
        <v>1.3991999999999998</v>
      </c>
      <c r="L2">
        <v>100</v>
      </c>
      <c r="M2">
        <v>14</v>
      </c>
      <c r="N2">
        <f>_xlfn.XLOOKUP(B2,RESULTADOS_0!D:D,RESULTADOS_0!AH:AH,0,0,1)</f>
        <v>605058.91487873741</v>
      </c>
      <c r="T2">
        <v>20</v>
      </c>
    </row>
    <row r="3" spans="1:20" x14ac:dyDescent="0.25">
      <c r="A3" t="s">
        <v>52</v>
      </c>
      <c r="B3">
        <v>1.7773000000000001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531</v>
      </c>
      <c r="F3">
        <f>_xlfn.XLOOKUP(B3,RESULTADOS_1!D:D,RESULTADOS_1!F:F,0,0,1)</f>
        <v>48.67</v>
      </c>
      <c r="G3">
        <f>_xlfn.XLOOKUP(B3,RESULTADOS_1!D:D,RESULTADOS_1!M:M,0,0,1)</f>
        <v>0</v>
      </c>
      <c r="H3">
        <f>_xlfn.XLOOKUP(B3,RESULTADOS_1!D:D,RESULTADOS_1!AF:AF,0,0,1)</f>
        <v>1.4390536183855349E-5</v>
      </c>
      <c r="I3">
        <f>_xlfn.XLOOKUP(B3,RESULTADOS_1!D:D,RESULTADOS_1!AC:AC,0,0,1)</f>
        <v>486.40301249409163</v>
      </c>
      <c r="J3">
        <f>_xlfn.XLOOKUP(B3,RESULTADOS_1!D:D,RESULTADOS_1!G:G,0,0,1)</f>
        <v>5.5</v>
      </c>
      <c r="K3">
        <v>1.7773000000000001</v>
      </c>
      <c r="N3">
        <f>_xlfn.XLOOKUP(B3,RESULTADOS_1!D:D,RESULTADOS_1!AH:AH,0,0,1)</f>
        <v>486403.01249409158</v>
      </c>
    </row>
    <row r="4" spans="1:20" x14ac:dyDescent="0.25">
      <c r="A4" t="s">
        <v>53</v>
      </c>
      <c r="B4">
        <v>2.0369999999999999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399</v>
      </c>
      <c r="F4">
        <f>_xlfn.XLOOKUP(B4,RESULTADOS_2!D:D,RESULTADOS_2!F:F,0,0,1)</f>
        <v>42.47</v>
      </c>
      <c r="G4">
        <f>_xlfn.XLOOKUP(B4,RESULTADOS_2!D:D,RESULTADOS_2!M:M,0,0,1)</f>
        <v>0</v>
      </c>
      <c r="H4">
        <f>_xlfn.XLOOKUP(B4,RESULTADOS_2!D:D,RESULTADOS_2!AF:AF,0,0,1)</f>
        <v>1.4686251944613629E-5</v>
      </c>
      <c r="I4">
        <f>_xlfn.XLOOKUP(B4,RESULTADOS_2!D:D,RESULTADOS_2!AC:AC,0,0,1)</f>
        <v>428.8517093361591</v>
      </c>
      <c r="J4">
        <f>_xlfn.XLOOKUP(B4,RESULTADOS_2!D:D,RESULTADOS_2!G:G,0,0,1)</f>
        <v>6.39</v>
      </c>
      <c r="K4">
        <v>2.0369999999999999</v>
      </c>
      <c r="N4">
        <f>_xlfn.XLOOKUP(B4,RESULTADOS_2!D:D,RESULTADOS_2!AH:AH,0,0,1)</f>
        <v>428851.70933615911</v>
      </c>
    </row>
    <row r="5" spans="1:20" x14ac:dyDescent="0.25">
      <c r="A5" t="s">
        <v>54</v>
      </c>
      <c r="B5">
        <v>2.2204999999999999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320</v>
      </c>
      <c r="F5">
        <f>_xlfn.XLOOKUP(B5,RESULTADOS_3!D:D,RESULTADOS_3!F:F,0,0,1)</f>
        <v>38.799999999999997</v>
      </c>
      <c r="G5">
        <f>_xlfn.XLOOKUP(B5,RESULTADOS_3!D:D,RESULTADOS_3!M:M,0,0,1)</f>
        <v>0</v>
      </c>
      <c r="H5">
        <f>_xlfn.XLOOKUP(B5,RESULTADOS_3!D:D,RESULTADOS_3!AF:AF,0,0,1)</f>
        <v>1.4631212693416261E-5</v>
      </c>
      <c r="I5">
        <f>_xlfn.XLOOKUP(B5,RESULTADOS_3!D:D,RESULTADOS_3!AC:AC,0,0,1)</f>
        <v>394.42067021165821</v>
      </c>
      <c r="J5">
        <f>_xlfn.XLOOKUP(B5,RESULTADOS_3!D:D,RESULTADOS_3!G:G,0,0,1)</f>
        <v>7.27</v>
      </c>
      <c r="K5">
        <v>2.2204999999999999</v>
      </c>
      <c r="N5">
        <f>_xlfn.XLOOKUP(B5,RESULTADOS_3!D:D,RESULTADOS_3!AH:AH,0,0,1)</f>
        <v>394420.67021165817</v>
      </c>
    </row>
    <row r="6" spans="1:20" x14ac:dyDescent="0.25">
      <c r="A6" t="s">
        <v>55</v>
      </c>
      <c r="B6">
        <v>2.3616000000000001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267</v>
      </c>
      <c r="F6">
        <f>_xlfn.XLOOKUP(B6,RESULTADOS_4!D:D,RESULTADOS_4!F:F,0,0,1)</f>
        <v>36.35</v>
      </c>
      <c r="G6">
        <f>_xlfn.XLOOKUP(B6,RESULTADOS_4!D:D,RESULTADOS_4!M:M,0,0,1)</f>
        <v>0</v>
      </c>
      <c r="H6">
        <f>_xlfn.XLOOKUP(B6,RESULTADOS_4!D:D,RESULTADOS_4!AF:AF,0,0,1)</f>
        <v>1.4457616635693689E-5</v>
      </c>
      <c r="I6">
        <f>_xlfn.XLOOKUP(B6,RESULTADOS_4!D:D,RESULTADOS_4!AC:AC,0,0,1)</f>
        <v>376.44724574136478</v>
      </c>
      <c r="J6">
        <f>_xlfn.XLOOKUP(B6,RESULTADOS_4!D:D,RESULTADOS_4!G:G,0,0,1)</f>
        <v>8.17</v>
      </c>
      <c r="K6">
        <v>2.3616000000000001</v>
      </c>
      <c r="N6">
        <f>_xlfn.XLOOKUP(B6,RESULTADOS_4!D:D,RESULTADOS_4!AH:AH,0,0,1)</f>
        <v>376447.24574136478</v>
      </c>
    </row>
    <row r="7" spans="1:20" x14ac:dyDescent="0.25">
      <c r="A7" t="s">
        <v>56</v>
      </c>
      <c r="B7">
        <v>2.4773999999999998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229</v>
      </c>
      <c r="F7">
        <f>_xlfn.XLOOKUP(B7,RESULTADOS_5!D:D,RESULTADOS_5!F:F,0,0,1)</f>
        <v>34.53</v>
      </c>
      <c r="G7">
        <f>_xlfn.XLOOKUP(B7,RESULTADOS_5!D:D,RESULTADOS_5!M:M,0,0,1)</f>
        <v>0</v>
      </c>
      <c r="H7">
        <f>_xlfn.XLOOKUP(B7,RESULTADOS_5!D:D,RESULTADOS_5!AF:AF,0,0,1)</f>
        <v>1.425221300394465E-5</v>
      </c>
      <c r="I7">
        <f>_xlfn.XLOOKUP(B7,RESULTADOS_5!D:D,RESULTADOS_5!AC:AC,0,0,1)</f>
        <v>360.78362350077248</v>
      </c>
      <c r="J7">
        <f>_xlfn.XLOOKUP(B7,RESULTADOS_5!D:D,RESULTADOS_5!G:G,0,0,1)</f>
        <v>9.0500000000000007</v>
      </c>
      <c r="K7">
        <v>2.4773999999999998</v>
      </c>
      <c r="N7">
        <f>_xlfn.XLOOKUP(B7,RESULTADOS_5!D:D,RESULTADOS_5!AH:AH,0,0,1)</f>
        <v>360783.62350077252</v>
      </c>
    </row>
    <row r="8" spans="1:20" x14ac:dyDescent="0.25">
      <c r="A8" t="s">
        <v>57</v>
      </c>
      <c r="B8">
        <v>2.5729000000000002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200</v>
      </c>
      <c r="F8">
        <f>_xlfn.XLOOKUP(B8,RESULTADOS_6!D:D,RESULTADOS_6!F:F,0,0,1)</f>
        <v>33.15</v>
      </c>
      <c r="G8">
        <f>_xlfn.XLOOKUP(B8,RESULTADOS_6!D:D,RESULTADOS_6!M:M,0,0,1)</f>
        <v>0</v>
      </c>
      <c r="H8">
        <f>_xlfn.XLOOKUP(B8,RESULTADOS_6!D:D,RESULTADOS_6!AF:AF,0,0,1)</f>
        <v>1.4025455733747541E-5</v>
      </c>
      <c r="I8">
        <f>_xlfn.XLOOKUP(B8,RESULTADOS_6!D:D,RESULTADOS_6!AC:AC,0,0,1)</f>
        <v>359.51243312213609</v>
      </c>
      <c r="J8">
        <f>_xlfn.XLOOKUP(B8,RESULTADOS_6!D:D,RESULTADOS_6!G:G,0,0,1)</f>
        <v>9.94</v>
      </c>
      <c r="K8">
        <v>2.5729000000000002</v>
      </c>
      <c r="N8">
        <f>_xlfn.XLOOKUP(B8,RESULTADOS_6!D:D,RESULTADOS_6!AH:AH,0,0,1)</f>
        <v>359512.43312213622</v>
      </c>
    </row>
    <row r="9" spans="1:20" x14ac:dyDescent="0.25">
      <c r="A9" t="s">
        <v>58</v>
      </c>
      <c r="B9">
        <v>2.6463999999999999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178</v>
      </c>
      <c r="F9">
        <f>_xlfn.XLOOKUP(B9,RESULTADOS_7!D:D,RESULTADOS_7!F:F,0,0,1)</f>
        <v>32.14</v>
      </c>
      <c r="G9">
        <f>_xlfn.XLOOKUP(B9,RESULTADOS_7!D:D,RESULTADOS_7!M:M,0,0,1)</f>
        <v>0</v>
      </c>
      <c r="H9">
        <f>_xlfn.XLOOKUP(B9,RESULTADOS_7!D:D,RESULTADOS_7!AF:AF,0,0,1)</f>
        <v>1.3756763511833389E-5</v>
      </c>
      <c r="I9">
        <f>_xlfn.XLOOKUP(B9,RESULTADOS_7!D:D,RESULTADOS_7!AC:AC,0,0,1)</f>
        <v>347.15857037695417</v>
      </c>
      <c r="J9">
        <f>_xlfn.XLOOKUP(B9,RESULTADOS_7!D:D,RESULTADOS_7!G:G,0,0,1)</f>
        <v>10.83</v>
      </c>
      <c r="K9">
        <v>2.6463999999999999</v>
      </c>
      <c r="N9">
        <f>_xlfn.XLOOKUP(B9,RESULTADOS_7!D:D,RESULTADOS_7!AH:AH,0,0,1)</f>
        <v>347158.57037695422</v>
      </c>
    </row>
    <row r="10" spans="1:20" x14ac:dyDescent="0.25">
      <c r="A10" t="s">
        <v>59</v>
      </c>
      <c r="B10">
        <v>2.7067000000000001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161</v>
      </c>
      <c r="F10">
        <f>_xlfn.XLOOKUP(B10,RESULTADOS_8!D:D,RESULTADOS_8!F:F,0,0,1)</f>
        <v>31.33</v>
      </c>
      <c r="G10">
        <f>_xlfn.XLOOKUP(B10,RESULTADOS_8!D:D,RESULTADOS_8!M:M,0,0,1)</f>
        <v>0</v>
      </c>
      <c r="H10">
        <f>_xlfn.XLOOKUP(B10,RESULTADOS_8!D:D,RESULTADOS_8!AF:AF,0,0,1)</f>
        <v>1.348477792570655E-5</v>
      </c>
      <c r="I10">
        <f>_xlfn.XLOOKUP(B10,RESULTADOS_8!D:D,RESULTADOS_8!AC:AC,0,0,1)</f>
        <v>347.42359614256111</v>
      </c>
      <c r="J10">
        <f>_xlfn.XLOOKUP(B10,RESULTADOS_8!D:D,RESULTADOS_8!G:G,0,0,1)</f>
        <v>11.68</v>
      </c>
      <c r="K10">
        <v>2.7067000000000001</v>
      </c>
      <c r="N10">
        <f>_xlfn.XLOOKUP(B10,RESULTADOS_8!D:D,RESULTADOS_8!AH:AH,0,0,1)</f>
        <v>347423.59614256112</v>
      </c>
    </row>
    <row r="11" spans="1:20" x14ac:dyDescent="0.25">
      <c r="A11" t="s">
        <v>60</v>
      </c>
      <c r="B11">
        <v>2.7637999999999998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146</v>
      </c>
      <c r="F11">
        <f>_xlfn.XLOOKUP(B11,RESULTADOS_9!D:D,RESULTADOS_9!F:F,0,0,1)</f>
        <v>30.61</v>
      </c>
      <c r="G11">
        <f>_xlfn.XLOOKUP(B11,RESULTADOS_9!D:D,RESULTADOS_9!M:M,0,0,1)</f>
        <v>0</v>
      </c>
      <c r="H11">
        <f>_xlfn.XLOOKUP(B11,RESULTADOS_9!D:D,RESULTADOS_9!AF:AF,0,0,1)</f>
        <v>1.324993668975311E-5</v>
      </c>
      <c r="I11">
        <f>_xlfn.XLOOKUP(B11,RESULTADOS_9!D:D,RESULTADOS_9!AC:AC,0,0,1)</f>
        <v>347.77195954958188</v>
      </c>
      <c r="J11">
        <f>_xlfn.XLOOKUP(B11,RESULTADOS_9!D:D,RESULTADOS_9!G:G,0,0,1)</f>
        <v>12.58</v>
      </c>
      <c r="K11">
        <v>2.7637999999999998</v>
      </c>
      <c r="N11">
        <f>_xlfn.XLOOKUP(B11,RESULTADOS_9!D:D,RESULTADOS_9!AH:AH,0,0,1)</f>
        <v>347771.95954958192</v>
      </c>
    </row>
    <row r="12" spans="1:20" x14ac:dyDescent="0.25">
      <c r="A12" t="s">
        <v>61</v>
      </c>
      <c r="B12">
        <v>2.8067000000000002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134</v>
      </c>
      <c r="F12">
        <f>_xlfn.XLOOKUP(B12,RESULTADOS_10!D:D,RESULTADOS_10!F:F,0,0,1)</f>
        <v>30.07</v>
      </c>
      <c r="G12">
        <f>_xlfn.XLOOKUP(B12,RESULTADOS_10!D:D,RESULTADOS_10!M:M,0,0,1)</f>
        <v>0</v>
      </c>
      <c r="H12">
        <f>_xlfn.XLOOKUP(B12,RESULTADOS_10!D:D,RESULTADOS_10!AF:AF,0,0,1)</f>
        <v>1.2991535628167691E-5</v>
      </c>
      <c r="I12">
        <f>_xlfn.XLOOKUP(B12,RESULTADOS_10!D:D,RESULTADOS_10!AC:AC,0,0,1)</f>
        <v>337.34522008248172</v>
      </c>
      <c r="J12">
        <f>_xlfn.XLOOKUP(B12,RESULTADOS_10!D:D,RESULTADOS_10!G:G,0,0,1)</f>
        <v>13.47</v>
      </c>
      <c r="K12">
        <v>2.8067000000000002</v>
      </c>
      <c r="N12">
        <f>_xlfn.XLOOKUP(B12,RESULTADOS_10!D:D,RESULTADOS_10!AH:AH,0,0,1)</f>
        <v>337345.22008248168</v>
      </c>
    </row>
    <row r="13" spans="1:20" x14ac:dyDescent="0.25">
      <c r="A13" t="s">
        <v>62</v>
      </c>
      <c r="B13">
        <v>2.8448000000000002</v>
      </c>
      <c r="C13">
        <f>_xlfn.XLOOKUP(B13,RESULTADOS_11!D:D,RESULTADOS_11!B:B,0,0,1)</f>
        <v>65</v>
      </c>
      <c r="D13">
        <f>_xlfn.XLOOKUP(B13,RESULTADOS_11!D:D,RESULTADOS_11!L:L,0,0,1)</f>
        <v>2</v>
      </c>
      <c r="E13">
        <f>_xlfn.XLOOKUP(B13,RESULTADOS_11!D:D,RESULTADOS_11!I:I,0,0,1)</f>
        <v>124</v>
      </c>
      <c r="F13">
        <f>_xlfn.XLOOKUP(B13,RESULTADOS_11!D:D,RESULTADOS_11!F:F,0,0,1)</f>
        <v>29.6</v>
      </c>
      <c r="G13">
        <f>_xlfn.XLOOKUP(B13,RESULTADOS_11!D:D,RESULTADOS_11!M:M,0,0,1)</f>
        <v>0</v>
      </c>
      <c r="H13">
        <f>_xlfn.XLOOKUP(B13,RESULTADOS_11!D:D,RESULTADOS_11!AF:AF,0,0,1)</f>
        <v>1.274953400695871E-5</v>
      </c>
      <c r="I13">
        <f>_xlfn.XLOOKUP(B13,RESULTADOS_11!D:D,RESULTADOS_11!AC:AC,0,0,1)</f>
        <v>338.81426054251398</v>
      </c>
      <c r="J13">
        <f>_xlfn.XLOOKUP(B13,RESULTADOS_11!D:D,RESULTADOS_11!G:G,0,0,1)</f>
        <v>14.32</v>
      </c>
      <c r="K13">
        <v>2.8448000000000002</v>
      </c>
      <c r="N13">
        <f>_xlfn.XLOOKUP(B13,RESULTADOS_11!D:D,RESULTADOS_11!AH:AH,0,0,1)</f>
        <v>338814.26054251398</v>
      </c>
    </row>
    <row r="14" spans="1:20" x14ac:dyDescent="0.25">
      <c r="A14" t="s">
        <v>63</v>
      </c>
      <c r="B14">
        <v>2.8782999999999999</v>
      </c>
      <c r="C14">
        <f>_xlfn.XLOOKUP(B14,RESULTADOS_12!D:D,RESULTADOS_12!B:B,0,0,1)</f>
        <v>70</v>
      </c>
      <c r="D14">
        <f>_xlfn.XLOOKUP(B14,RESULTADOS_12!D:D,RESULTADOS_12!L:L,0,0,1)</f>
        <v>2</v>
      </c>
      <c r="E14">
        <f>_xlfn.XLOOKUP(B14,RESULTADOS_12!D:D,RESULTADOS_12!I:I,0,0,1)</f>
        <v>115</v>
      </c>
      <c r="F14">
        <f>_xlfn.XLOOKUP(B14,RESULTADOS_12!D:D,RESULTADOS_12!F:F,0,0,1)</f>
        <v>29.19</v>
      </c>
      <c r="G14">
        <f>_xlfn.XLOOKUP(B14,RESULTADOS_12!D:D,RESULTADOS_12!M:M,0,0,1)</f>
        <v>0</v>
      </c>
      <c r="H14">
        <f>_xlfn.XLOOKUP(B14,RESULTADOS_12!D:D,RESULTADOS_12!AF:AF,0,0,1)</f>
        <v>1.25197702256913E-5</v>
      </c>
      <c r="I14">
        <f>_xlfn.XLOOKUP(B14,RESULTADOS_12!D:D,RESULTADOS_12!AC:AC,0,0,1)</f>
        <v>340.54035632498727</v>
      </c>
      <c r="J14">
        <f>_xlfn.XLOOKUP(B14,RESULTADOS_12!D:D,RESULTADOS_12!G:G,0,0,1)</f>
        <v>15.23</v>
      </c>
      <c r="K14">
        <v>2.8782999999999999</v>
      </c>
      <c r="N14">
        <f>_xlfn.XLOOKUP(B14,RESULTADOS_12!D:D,RESULTADOS_12!AH:AH,0,0,1)</f>
        <v>340540.35632498731</v>
      </c>
    </row>
    <row r="15" spans="1:20" x14ac:dyDescent="0.25">
      <c r="A15" t="s">
        <v>64</v>
      </c>
      <c r="B15">
        <v>2.9056000000000002</v>
      </c>
      <c r="C15">
        <f>_xlfn.XLOOKUP(B15,RESULTADOS_13!D:D,RESULTADOS_13!B:B,0,0,1)</f>
        <v>75</v>
      </c>
      <c r="D15">
        <f>_xlfn.XLOOKUP(B15,RESULTADOS_13!D:D,RESULTADOS_13!L:L,0,0,1)</f>
        <v>2</v>
      </c>
      <c r="E15">
        <f>_xlfn.XLOOKUP(B15,RESULTADOS_13!D:D,RESULTADOS_13!I:I,0,0,1)</f>
        <v>108</v>
      </c>
      <c r="F15">
        <f>_xlfn.XLOOKUP(B15,RESULTADOS_13!D:D,RESULTADOS_13!F:F,0,0,1)</f>
        <v>28.84</v>
      </c>
      <c r="G15">
        <f>_xlfn.XLOOKUP(B15,RESULTADOS_13!D:D,RESULTADOS_13!M:M,0,0,1)</f>
        <v>1</v>
      </c>
      <c r="H15">
        <f>_xlfn.XLOOKUP(B15,RESULTADOS_13!D:D,RESULTADOS_13!AF:AF,0,0,1)</f>
        <v>1.2291642537632439E-5</v>
      </c>
      <c r="I15">
        <f>_xlfn.XLOOKUP(B15,RESULTADOS_13!D:D,RESULTADOS_13!AC:AC,0,0,1)</f>
        <v>342.68442074333069</v>
      </c>
      <c r="J15">
        <f>_xlfn.XLOOKUP(B15,RESULTADOS_13!D:D,RESULTADOS_13!G:G,0,0,1)</f>
        <v>16.02</v>
      </c>
      <c r="K15">
        <v>2.9056000000000002</v>
      </c>
      <c r="N15">
        <f>_xlfn.XLOOKUP(B15,RESULTADOS_13!D:D,RESULTADOS_13!AH:AH,0,0,1)</f>
        <v>342684.42074333067</v>
      </c>
    </row>
    <row r="16" spans="1:20" x14ac:dyDescent="0.25">
      <c r="A16" t="s">
        <v>65</v>
      </c>
      <c r="B16">
        <v>2.931</v>
      </c>
      <c r="C16">
        <f>_xlfn.XLOOKUP(B16,RESULTADOS_14!D:D,RESULTADOS_14!B:B,0,0,1)</f>
        <v>80</v>
      </c>
      <c r="D16">
        <f>_xlfn.XLOOKUP(B16,RESULTADOS_14!D:D,RESULTADOS_14!L:L,0,0,1)</f>
        <v>3</v>
      </c>
      <c r="E16">
        <f>_xlfn.XLOOKUP(B16,RESULTADOS_14!D:D,RESULTADOS_14!I:I,0,0,1)</f>
        <v>101</v>
      </c>
      <c r="F16">
        <f>_xlfn.XLOOKUP(B16,RESULTADOS_14!D:D,RESULTADOS_14!F:F,0,0,1)</f>
        <v>28.54</v>
      </c>
      <c r="G16">
        <f>_xlfn.XLOOKUP(B16,RESULTADOS_14!D:D,RESULTADOS_14!M:M,0,0,1)</f>
        <v>0</v>
      </c>
      <c r="H16">
        <f>_xlfn.XLOOKUP(B16,RESULTADOS_14!D:D,RESULTADOS_14!AF:AF,0,0,1)</f>
        <v>1.2080475331684609E-5</v>
      </c>
      <c r="I16">
        <f>_xlfn.XLOOKUP(B16,RESULTADOS_14!D:D,RESULTADOS_14!AC:AC,0,0,1)</f>
        <v>345.61366004010762</v>
      </c>
      <c r="J16">
        <f>_xlfn.XLOOKUP(B16,RESULTADOS_14!D:D,RESULTADOS_14!G:G,0,0,1)</f>
        <v>16.95</v>
      </c>
      <c r="K16">
        <v>2.931</v>
      </c>
      <c r="N16">
        <f>_xlfn.XLOOKUP(B16,RESULTADOS_14!D:D,RESULTADOS_14!AH:AH,0,0,1)</f>
        <v>345613.66004010761</v>
      </c>
    </row>
    <row r="17" spans="1:14" x14ac:dyDescent="0.25">
      <c r="A17" t="s">
        <v>66</v>
      </c>
      <c r="B17">
        <v>2.9588999999999999</v>
      </c>
      <c r="C17">
        <f>_xlfn.XLOOKUP(B17,RESULTADOS_15!D:D,RESULTADOS_15!B:B,0,0,1)</f>
        <v>85</v>
      </c>
      <c r="D17">
        <f>_xlfn.XLOOKUP(B17,RESULTADOS_15!D:D,RESULTADOS_15!L:L,0,0,1)</f>
        <v>3</v>
      </c>
      <c r="E17">
        <f>_xlfn.XLOOKUP(B17,RESULTADOS_15!D:D,RESULTADOS_15!I:I,0,0,1)</f>
        <v>95</v>
      </c>
      <c r="F17">
        <f>_xlfn.XLOOKUP(B17,RESULTADOS_15!D:D,RESULTADOS_15!F:F,0,0,1)</f>
        <v>28.2</v>
      </c>
      <c r="G17">
        <f>_xlfn.XLOOKUP(B17,RESULTADOS_15!D:D,RESULTADOS_15!M:M,0,0,1)</f>
        <v>0</v>
      </c>
      <c r="H17">
        <f>_xlfn.XLOOKUP(B17,RESULTADOS_15!D:D,RESULTADOS_15!AF:AF,0,0,1)</f>
        <v>1.1900857105662401E-5</v>
      </c>
      <c r="I17">
        <f>_xlfn.XLOOKUP(B17,RESULTADOS_15!D:D,RESULTADOS_15!AC:AC,0,0,1)</f>
        <v>347.25712602993519</v>
      </c>
      <c r="J17">
        <f>_xlfn.XLOOKUP(B17,RESULTADOS_15!D:D,RESULTADOS_15!G:G,0,0,1)</f>
        <v>17.809999999999999</v>
      </c>
      <c r="K17">
        <v>2.9588999999999999</v>
      </c>
      <c r="N17">
        <f>_xlfn.XLOOKUP(B17,RESULTADOS_15!D:D,RESULTADOS_15!AH:AH,0,0,1)</f>
        <v>347257.1260299352</v>
      </c>
    </row>
    <row r="18" spans="1:14" x14ac:dyDescent="0.25">
      <c r="A18" t="s">
        <v>67</v>
      </c>
      <c r="B18">
        <v>2.9784999999999999</v>
      </c>
      <c r="C18">
        <f>_xlfn.XLOOKUP(B18,RESULTADOS_16!D:D,RESULTADOS_16!B:B,0,0,1)</f>
        <v>90</v>
      </c>
      <c r="D18">
        <f>_xlfn.XLOOKUP(B18,RESULTADOS_16!D:D,RESULTADOS_16!L:L,0,0,1)</f>
        <v>3</v>
      </c>
      <c r="E18">
        <f>_xlfn.XLOOKUP(B18,RESULTADOS_16!D:D,RESULTADOS_16!I:I,0,0,1)</f>
        <v>90</v>
      </c>
      <c r="F18">
        <f>_xlfn.XLOOKUP(B18,RESULTADOS_16!D:D,RESULTADOS_16!F:F,0,0,1)</f>
        <v>27.95</v>
      </c>
      <c r="G18">
        <f>_xlfn.XLOOKUP(B18,RESULTADOS_16!D:D,RESULTADOS_16!M:M,0,0,1)</f>
        <v>0</v>
      </c>
      <c r="H18">
        <f>_xlfn.XLOOKUP(B18,RESULTADOS_16!D:D,RESULTADOS_16!AF:AF,0,0,1)</f>
        <v>1.1706646857570489E-5</v>
      </c>
      <c r="I18">
        <f>_xlfn.XLOOKUP(B18,RESULTADOS_16!D:D,RESULTADOS_16!AC:AC,0,0,1)</f>
        <v>337.40510181177092</v>
      </c>
      <c r="J18">
        <f>_xlfn.XLOOKUP(B18,RESULTADOS_16!D:D,RESULTADOS_16!G:G,0,0,1)</f>
        <v>18.64</v>
      </c>
      <c r="K18">
        <v>2.9784999999999995</v>
      </c>
      <c r="N18">
        <f>_xlfn.XLOOKUP(B18,RESULTADOS_16!D:D,RESULTADOS_16!AH:AH,0,0,1)</f>
        <v>337405.10181177087</v>
      </c>
    </row>
    <row r="19" spans="1:14" x14ac:dyDescent="0.25">
      <c r="A19" t="s">
        <v>68</v>
      </c>
      <c r="B19">
        <v>2.9782000000000002</v>
      </c>
      <c r="C19">
        <f>_xlfn.XLOOKUP(B19,RESULTADOS_17!D:D,RESULTADOS_17!B:B,0,0,1)</f>
        <v>95</v>
      </c>
      <c r="D19">
        <f>_xlfn.XLOOKUP(B19,RESULTADOS_17!D:D,RESULTADOS_17!L:L,0,0,1)</f>
        <v>3</v>
      </c>
      <c r="E19">
        <f>_xlfn.XLOOKUP(B19,RESULTADOS_17!D:D,RESULTADOS_17!I:I,0,0,1)</f>
        <v>85</v>
      </c>
      <c r="F19">
        <f>_xlfn.XLOOKUP(B19,RESULTADOS_17!D:D,RESULTADOS_17!F:F,0,0,1)</f>
        <v>27.95</v>
      </c>
      <c r="G19">
        <f>_xlfn.XLOOKUP(B19,RESULTADOS_17!D:D,RESULTADOS_17!M:M,0,0,1)</f>
        <v>0</v>
      </c>
      <c r="H19">
        <f>_xlfn.XLOOKUP(B19,RESULTADOS_17!D:D,RESULTADOS_17!AF:AF,0,0,1)</f>
        <v>1.145294696323978E-5</v>
      </c>
      <c r="I19">
        <f>_xlfn.XLOOKUP(B19,RESULTADOS_17!D:D,RESULTADOS_17!AC:AC,0,0,1)</f>
        <v>342.07594727863108</v>
      </c>
      <c r="J19">
        <f>_xlfn.XLOOKUP(B19,RESULTADOS_17!D:D,RESULTADOS_17!G:G,0,0,1)</f>
        <v>19.73</v>
      </c>
      <c r="K19">
        <v>2.9781999999999997</v>
      </c>
      <c r="N19">
        <f>_xlfn.XLOOKUP(B19,RESULTADOS_17!D:D,RESULTADOS_17!AH:AH,0,0,1)</f>
        <v>342075.94727863121</v>
      </c>
    </row>
    <row r="20" spans="1:14" x14ac:dyDescent="0.25">
      <c r="A20" t="s">
        <v>69</v>
      </c>
      <c r="B20">
        <v>3.0085000000000002</v>
      </c>
      <c r="C20">
        <f>_xlfn.XLOOKUP(B20,RESULTADOS_18!D:D,RESULTADOS_18!B:B,0,0,1)</f>
        <v>100</v>
      </c>
      <c r="D20">
        <f>_xlfn.XLOOKUP(B20,RESULTADOS_18!D:D,RESULTADOS_18!L:L,0,0,1)</f>
        <v>3</v>
      </c>
      <c r="E20">
        <f>_xlfn.XLOOKUP(B20,RESULTADOS_18!D:D,RESULTADOS_18!I:I,0,0,1)</f>
        <v>81</v>
      </c>
      <c r="F20">
        <f>_xlfn.XLOOKUP(B20,RESULTADOS_18!D:D,RESULTADOS_18!F:F,0,0,1)</f>
        <v>27.57</v>
      </c>
      <c r="G20">
        <f>_xlfn.XLOOKUP(B20,RESULTADOS_18!D:D,RESULTADOS_18!M:M,0,0,1)</f>
        <v>0</v>
      </c>
      <c r="H20">
        <f>_xlfn.XLOOKUP(B20,RESULTADOS_18!D:D,RESULTADOS_18!AF:AF,0,0,1)</f>
        <v>1.1332554624470741E-5</v>
      </c>
      <c r="I20">
        <f>_xlfn.XLOOKUP(B20,RESULTADOS_18!D:D,RESULTADOS_18!AC:AC,0,0,1)</f>
        <v>342.82555983727718</v>
      </c>
      <c r="J20">
        <f>_xlfn.XLOOKUP(B20,RESULTADOS_18!D:D,RESULTADOS_18!G:G,0,0,1)</f>
        <v>20.420000000000002</v>
      </c>
      <c r="K20">
        <v>3.0085000000000002</v>
      </c>
      <c r="N20">
        <f>_xlfn.XLOOKUP(B20,RESULTADOS_18!D:D,RESULTADOS_18!AH:AH,0,0,1)</f>
        <v>342825.55983727722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1.4529000000000001</v>
      </c>
      <c r="E2">
        <v>68.83</v>
      </c>
      <c r="F2">
        <v>47.96</v>
      </c>
      <c r="G2">
        <v>6.1</v>
      </c>
      <c r="H2">
        <v>0.09</v>
      </c>
      <c r="I2">
        <v>472</v>
      </c>
      <c r="J2">
        <v>194.77</v>
      </c>
      <c r="K2">
        <v>54.38</v>
      </c>
      <c r="L2">
        <v>1</v>
      </c>
      <c r="M2">
        <v>470</v>
      </c>
      <c r="N2">
        <v>39.4</v>
      </c>
      <c r="O2">
        <v>24256.19</v>
      </c>
      <c r="P2">
        <v>638.91999999999996</v>
      </c>
      <c r="Q2">
        <v>7969.62</v>
      </c>
      <c r="R2">
        <v>989.28</v>
      </c>
      <c r="S2">
        <v>167.86</v>
      </c>
      <c r="T2">
        <v>408992.24</v>
      </c>
      <c r="U2">
        <v>0.17</v>
      </c>
      <c r="V2">
        <v>0.49</v>
      </c>
      <c r="W2">
        <v>1.03</v>
      </c>
      <c r="X2">
        <v>24.09</v>
      </c>
      <c r="Y2">
        <v>2</v>
      </c>
      <c r="Z2">
        <v>10</v>
      </c>
      <c r="AA2">
        <v>871.19359374521423</v>
      </c>
      <c r="AB2">
        <v>1192.0055093109991</v>
      </c>
      <c r="AC2">
        <v>1078.2421764925959</v>
      </c>
      <c r="AD2">
        <v>871193.59374521428</v>
      </c>
      <c r="AE2">
        <v>1192005.509310999</v>
      </c>
      <c r="AF2">
        <v>5.4728497968733716E-6</v>
      </c>
      <c r="AG2">
        <v>29</v>
      </c>
      <c r="AH2">
        <v>1078242.176492596</v>
      </c>
    </row>
    <row r="3" spans="1:34" x14ac:dyDescent="0.25">
      <c r="A3">
        <v>1</v>
      </c>
      <c r="B3">
        <v>100</v>
      </c>
      <c r="C3" t="s">
        <v>34</v>
      </c>
      <c r="D3">
        <v>2.7275999999999998</v>
      </c>
      <c r="E3">
        <v>36.659999999999997</v>
      </c>
      <c r="F3">
        <v>29.36</v>
      </c>
      <c r="G3">
        <v>14.32</v>
      </c>
      <c r="H3">
        <v>0.18</v>
      </c>
      <c r="I3">
        <v>123</v>
      </c>
      <c r="J3">
        <v>196.32</v>
      </c>
      <c r="K3">
        <v>54.38</v>
      </c>
      <c r="L3">
        <v>2</v>
      </c>
      <c r="M3">
        <v>121</v>
      </c>
      <c r="N3">
        <v>39.950000000000003</v>
      </c>
      <c r="O3">
        <v>24447.22</v>
      </c>
      <c r="P3">
        <v>336.91</v>
      </c>
      <c r="Q3">
        <v>7964.09</v>
      </c>
      <c r="R3">
        <v>354.59</v>
      </c>
      <c r="S3">
        <v>167.86</v>
      </c>
      <c r="T3">
        <v>93391.07</v>
      </c>
      <c r="U3">
        <v>0.47</v>
      </c>
      <c r="V3">
        <v>0.8</v>
      </c>
      <c r="W3">
        <v>0.47</v>
      </c>
      <c r="X3">
        <v>5.51</v>
      </c>
      <c r="Y3">
        <v>2</v>
      </c>
      <c r="Z3">
        <v>10</v>
      </c>
      <c r="AA3">
        <v>332.0699254887835</v>
      </c>
      <c r="AB3">
        <v>454.35272194492973</v>
      </c>
      <c r="AC3">
        <v>410.98993585055518</v>
      </c>
      <c r="AD3">
        <v>332069.92548878351</v>
      </c>
      <c r="AE3">
        <v>454352.72194492968</v>
      </c>
      <c r="AF3">
        <v>1.0274447729335679E-5</v>
      </c>
      <c r="AG3">
        <v>16</v>
      </c>
      <c r="AH3">
        <v>410989.93585055519</v>
      </c>
    </row>
    <row r="4" spans="1:34" x14ac:dyDescent="0.25">
      <c r="A4">
        <v>2</v>
      </c>
      <c r="B4">
        <v>100</v>
      </c>
      <c r="C4" t="s">
        <v>34</v>
      </c>
      <c r="D4">
        <v>3.0085000000000002</v>
      </c>
      <c r="E4">
        <v>33.24</v>
      </c>
      <c r="F4">
        <v>27.57</v>
      </c>
      <c r="G4">
        <v>20.420000000000002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283.25</v>
      </c>
      <c r="Q4">
        <v>7963.73</v>
      </c>
      <c r="R4">
        <v>291.08999999999997</v>
      </c>
      <c r="S4">
        <v>167.86</v>
      </c>
      <c r="T4">
        <v>61854.34</v>
      </c>
      <c r="U4">
        <v>0.57999999999999996</v>
      </c>
      <c r="V4">
        <v>0.86</v>
      </c>
      <c r="W4">
        <v>0.5</v>
      </c>
      <c r="X4">
        <v>3.73</v>
      </c>
      <c r="Y4">
        <v>2</v>
      </c>
      <c r="Z4">
        <v>10</v>
      </c>
      <c r="AA4">
        <v>276.99475870428739</v>
      </c>
      <c r="AB4">
        <v>378.99644900550652</v>
      </c>
      <c r="AC4">
        <v>342.82555983727718</v>
      </c>
      <c r="AD4">
        <v>276994.75870428741</v>
      </c>
      <c r="AE4">
        <v>378996.44900550653</v>
      </c>
      <c r="AF4">
        <v>1.1332554624470741E-5</v>
      </c>
      <c r="AG4">
        <v>14</v>
      </c>
      <c r="AH4">
        <v>342825.55983727722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2.5670000000000002</v>
      </c>
      <c r="E2">
        <v>38.96</v>
      </c>
      <c r="F2">
        <v>33.22</v>
      </c>
      <c r="G2">
        <v>9.92</v>
      </c>
      <c r="H2">
        <v>0.2</v>
      </c>
      <c r="I2">
        <v>201</v>
      </c>
      <c r="J2">
        <v>89.87</v>
      </c>
      <c r="K2">
        <v>37.549999999999997</v>
      </c>
      <c r="L2">
        <v>1</v>
      </c>
      <c r="M2">
        <v>1</v>
      </c>
      <c r="N2">
        <v>11.32</v>
      </c>
      <c r="O2">
        <v>11317.98</v>
      </c>
      <c r="P2">
        <v>216.52</v>
      </c>
      <c r="Q2">
        <v>7966.75</v>
      </c>
      <c r="R2">
        <v>476.2</v>
      </c>
      <c r="S2">
        <v>167.86</v>
      </c>
      <c r="T2">
        <v>153808.28</v>
      </c>
      <c r="U2">
        <v>0.35</v>
      </c>
      <c r="V2">
        <v>0.71</v>
      </c>
      <c r="W2">
        <v>0.86</v>
      </c>
      <c r="X2">
        <v>9.3699999999999992</v>
      </c>
      <c r="Y2">
        <v>2</v>
      </c>
      <c r="Z2">
        <v>10</v>
      </c>
      <c r="AA2">
        <v>290.19092076426227</v>
      </c>
      <c r="AB2">
        <v>397.05202010954639</v>
      </c>
      <c r="AC2">
        <v>359.15793257630082</v>
      </c>
      <c r="AD2">
        <v>290190.92076426232</v>
      </c>
      <c r="AE2">
        <v>397052.02010954643</v>
      </c>
      <c r="AF2">
        <v>1.399329350869833E-5</v>
      </c>
      <c r="AG2">
        <v>17</v>
      </c>
      <c r="AH2">
        <v>359157.93257630081</v>
      </c>
    </row>
    <row r="3" spans="1:34" x14ac:dyDescent="0.25">
      <c r="A3">
        <v>1</v>
      </c>
      <c r="B3">
        <v>40</v>
      </c>
      <c r="C3" t="s">
        <v>34</v>
      </c>
      <c r="D3">
        <v>2.5729000000000002</v>
      </c>
      <c r="E3">
        <v>38.869999999999997</v>
      </c>
      <c r="F3">
        <v>33.15</v>
      </c>
      <c r="G3">
        <v>9.94</v>
      </c>
      <c r="H3">
        <v>0.39</v>
      </c>
      <c r="I3">
        <v>200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218.57</v>
      </c>
      <c r="Q3">
        <v>7966.75</v>
      </c>
      <c r="R3">
        <v>473.73</v>
      </c>
      <c r="S3">
        <v>167.86</v>
      </c>
      <c r="T3">
        <v>152576.35</v>
      </c>
      <c r="U3">
        <v>0.35</v>
      </c>
      <c r="V3">
        <v>0.71</v>
      </c>
      <c r="W3">
        <v>0.86</v>
      </c>
      <c r="X3">
        <v>9.2899999999999991</v>
      </c>
      <c r="Y3">
        <v>2</v>
      </c>
      <c r="Z3">
        <v>10</v>
      </c>
      <c r="AA3">
        <v>290.47734862921152</v>
      </c>
      <c r="AB3">
        <v>397.44392335067562</v>
      </c>
      <c r="AC3">
        <v>359.51243312213609</v>
      </c>
      <c r="AD3">
        <v>290477.34862921148</v>
      </c>
      <c r="AE3">
        <v>397443.92335067561</v>
      </c>
      <c r="AF3">
        <v>1.4025455733747541E-5</v>
      </c>
      <c r="AG3">
        <v>17</v>
      </c>
      <c r="AH3">
        <v>359512.43312213622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2.3616000000000001</v>
      </c>
      <c r="E2">
        <v>42.34</v>
      </c>
      <c r="F2">
        <v>36.35</v>
      </c>
      <c r="G2">
        <v>8.17</v>
      </c>
      <c r="H2">
        <v>0.24</v>
      </c>
      <c r="I2">
        <v>267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207.24</v>
      </c>
      <c r="Q2">
        <v>7967.66</v>
      </c>
      <c r="R2">
        <v>579.29</v>
      </c>
      <c r="S2">
        <v>167.86</v>
      </c>
      <c r="T2">
        <v>205021.91</v>
      </c>
      <c r="U2">
        <v>0.28999999999999998</v>
      </c>
      <c r="V2">
        <v>0.65</v>
      </c>
      <c r="W2">
        <v>1.05</v>
      </c>
      <c r="X2">
        <v>12.49</v>
      </c>
      <c r="Y2">
        <v>2</v>
      </c>
      <c r="Z2">
        <v>10</v>
      </c>
      <c r="AA2">
        <v>304.16026753815191</v>
      </c>
      <c r="AB2">
        <v>416.16549664966669</v>
      </c>
      <c r="AC2">
        <v>376.44724574136478</v>
      </c>
      <c r="AD2">
        <v>304160.26753815188</v>
      </c>
      <c r="AE2">
        <v>416165.49664966669</v>
      </c>
      <c r="AF2">
        <v>1.4457616635693689E-5</v>
      </c>
      <c r="AG2">
        <v>18</v>
      </c>
      <c r="AH2">
        <v>376447.24574136478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1.7773000000000001</v>
      </c>
      <c r="E2">
        <v>56.26</v>
      </c>
      <c r="F2">
        <v>48.67</v>
      </c>
      <c r="G2">
        <v>5.5</v>
      </c>
      <c r="H2">
        <v>0.43</v>
      </c>
      <c r="I2">
        <v>531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190.77</v>
      </c>
      <c r="Q2">
        <v>7972.53</v>
      </c>
      <c r="R2">
        <v>983.61</v>
      </c>
      <c r="S2">
        <v>167.86</v>
      </c>
      <c r="T2">
        <v>405864.16</v>
      </c>
      <c r="U2">
        <v>0.17</v>
      </c>
      <c r="V2">
        <v>0.49</v>
      </c>
      <c r="W2">
        <v>1.83</v>
      </c>
      <c r="X2">
        <v>24.8</v>
      </c>
      <c r="Y2">
        <v>2</v>
      </c>
      <c r="Z2">
        <v>10</v>
      </c>
      <c r="AA2">
        <v>393.00186702178758</v>
      </c>
      <c r="AB2">
        <v>537.72249247792763</v>
      </c>
      <c r="AC2">
        <v>486.40301249409163</v>
      </c>
      <c r="AD2">
        <v>393001.86702178762</v>
      </c>
      <c r="AE2">
        <v>537722.49247792759</v>
      </c>
      <c r="AF2">
        <v>1.4390536183855349E-5</v>
      </c>
      <c r="AG2">
        <v>24</v>
      </c>
      <c r="AH2">
        <v>486403.01249409158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2.0994999999999999</v>
      </c>
      <c r="E2">
        <v>47.63</v>
      </c>
      <c r="F2">
        <v>37.369999999999997</v>
      </c>
      <c r="G2">
        <v>8.07</v>
      </c>
      <c r="H2">
        <v>0.12</v>
      </c>
      <c r="I2">
        <v>278</v>
      </c>
      <c r="J2">
        <v>141.81</v>
      </c>
      <c r="K2">
        <v>47.83</v>
      </c>
      <c r="L2">
        <v>1</v>
      </c>
      <c r="M2">
        <v>276</v>
      </c>
      <c r="N2">
        <v>22.98</v>
      </c>
      <c r="O2">
        <v>17723.39</v>
      </c>
      <c r="P2">
        <v>379.56</v>
      </c>
      <c r="Q2">
        <v>7967.06</v>
      </c>
      <c r="R2">
        <v>627.53</v>
      </c>
      <c r="S2">
        <v>167.86</v>
      </c>
      <c r="T2">
        <v>229088.35</v>
      </c>
      <c r="U2">
        <v>0.27</v>
      </c>
      <c r="V2">
        <v>0.63</v>
      </c>
      <c r="W2">
        <v>0.72</v>
      </c>
      <c r="X2">
        <v>13.51</v>
      </c>
      <c r="Y2">
        <v>2</v>
      </c>
      <c r="Z2">
        <v>10</v>
      </c>
      <c r="AA2">
        <v>446.39304271552191</v>
      </c>
      <c r="AB2">
        <v>610.77465451452713</v>
      </c>
      <c r="AC2">
        <v>552.48317871527138</v>
      </c>
      <c r="AD2">
        <v>446393.04271552188</v>
      </c>
      <c r="AE2">
        <v>610774.65451452718</v>
      </c>
      <c r="AF2">
        <v>9.1322160959034411E-6</v>
      </c>
      <c r="AG2">
        <v>20</v>
      </c>
      <c r="AH2">
        <v>552483.17871527141</v>
      </c>
    </row>
    <row r="3" spans="1:34" x14ac:dyDescent="0.25">
      <c r="A3">
        <v>1</v>
      </c>
      <c r="B3">
        <v>70</v>
      </c>
      <c r="C3" t="s">
        <v>34</v>
      </c>
      <c r="D3">
        <v>2.8782999999999999</v>
      </c>
      <c r="E3">
        <v>34.74</v>
      </c>
      <c r="F3">
        <v>29.19</v>
      </c>
      <c r="G3">
        <v>15.23</v>
      </c>
      <c r="H3">
        <v>0.25</v>
      </c>
      <c r="I3">
        <v>115</v>
      </c>
      <c r="J3">
        <v>143.16999999999999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248.2</v>
      </c>
      <c r="Q3">
        <v>7963.66</v>
      </c>
      <c r="R3">
        <v>343.91</v>
      </c>
      <c r="S3">
        <v>167.86</v>
      </c>
      <c r="T3">
        <v>88093</v>
      </c>
      <c r="U3">
        <v>0.49</v>
      </c>
      <c r="V3">
        <v>0.81</v>
      </c>
      <c r="W3">
        <v>0.61</v>
      </c>
      <c r="X3">
        <v>5.34</v>
      </c>
      <c r="Y3">
        <v>2</v>
      </c>
      <c r="Z3">
        <v>10</v>
      </c>
      <c r="AA3">
        <v>275.1483695500558</v>
      </c>
      <c r="AB3">
        <v>376.47013790774622</v>
      </c>
      <c r="AC3">
        <v>340.54035632498727</v>
      </c>
      <c r="AD3">
        <v>275148.36955005582</v>
      </c>
      <c r="AE3">
        <v>376470.13790774619</v>
      </c>
      <c r="AF3">
        <v>1.25197702256913E-5</v>
      </c>
      <c r="AG3">
        <v>15</v>
      </c>
      <c r="AH3">
        <v>340540.35632498731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1.6564000000000001</v>
      </c>
      <c r="E2">
        <v>60.37</v>
      </c>
      <c r="F2">
        <v>43.8</v>
      </c>
      <c r="G2">
        <v>6.6</v>
      </c>
      <c r="H2">
        <v>0.1</v>
      </c>
      <c r="I2">
        <v>398</v>
      </c>
      <c r="J2">
        <v>176.73</v>
      </c>
      <c r="K2">
        <v>52.44</v>
      </c>
      <c r="L2">
        <v>1</v>
      </c>
      <c r="M2">
        <v>396</v>
      </c>
      <c r="N2">
        <v>33.29</v>
      </c>
      <c r="O2">
        <v>22031.19</v>
      </c>
      <c r="P2">
        <v>540.22</v>
      </c>
      <c r="Q2">
        <v>7968.41</v>
      </c>
      <c r="R2">
        <v>847.18</v>
      </c>
      <c r="S2">
        <v>167.86</v>
      </c>
      <c r="T2">
        <v>338311.4</v>
      </c>
      <c r="U2">
        <v>0.2</v>
      </c>
      <c r="V2">
        <v>0.54</v>
      </c>
      <c r="W2">
        <v>0.91</v>
      </c>
      <c r="X2">
        <v>19.940000000000001</v>
      </c>
      <c r="Y2">
        <v>2</v>
      </c>
      <c r="Z2">
        <v>10</v>
      </c>
      <c r="AA2">
        <v>694.64116735826701</v>
      </c>
      <c r="AB2">
        <v>950.43869058504117</v>
      </c>
      <c r="AC2">
        <v>859.73015590468435</v>
      </c>
      <c r="AD2">
        <v>694641.167358267</v>
      </c>
      <c r="AE2">
        <v>950438.69058504119</v>
      </c>
      <c r="AF2">
        <v>6.5102870085209893E-6</v>
      </c>
      <c r="AG2">
        <v>26</v>
      </c>
      <c r="AH2">
        <v>859730.15590468433</v>
      </c>
    </row>
    <row r="3" spans="1:34" x14ac:dyDescent="0.25">
      <c r="A3">
        <v>1</v>
      </c>
      <c r="B3">
        <v>90</v>
      </c>
      <c r="C3" t="s">
        <v>34</v>
      </c>
      <c r="D3">
        <v>2.8942000000000001</v>
      </c>
      <c r="E3">
        <v>34.549999999999997</v>
      </c>
      <c r="F3">
        <v>28.4</v>
      </c>
      <c r="G3">
        <v>16.23</v>
      </c>
      <c r="H3">
        <v>0.2</v>
      </c>
      <c r="I3">
        <v>105</v>
      </c>
      <c r="J3">
        <v>178.21</v>
      </c>
      <c r="K3">
        <v>52.44</v>
      </c>
      <c r="L3">
        <v>2</v>
      </c>
      <c r="M3">
        <v>89</v>
      </c>
      <c r="N3">
        <v>33.770000000000003</v>
      </c>
      <c r="O3">
        <v>22213.89</v>
      </c>
      <c r="P3">
        <v>287.33999999999997</v>
      </c>
      <c r="Q3">
        <v>7963.83</v>
      </c>
      <c r="R3">
        <v>321.01</v>
      </c>
      <c r="S3">
        <v>167.86</v>
      </c>
      <c r="T3">
        <v>76691.83</v>
      </c>
      <c r="U3">
        <v>0.52</v>
      </c>
      <c r="V3">
        <v>0.83</v>
      </c>
      <c r="W3">
        <v>0.46</v>
      </c>
      <c r="X3">
        <v>4.55</v>
      </c>
      <c r="Y3">
        <v>2</v>
      </c>
      <c r="Z3">
        <v>10</v>
      </c>
      <c r="AA3">
        <v>292.03006615188292</v>
      </c>
      <c r="AB3">
        <v>399.56841996625712</v>
      </c>
      <c r="AC3">
        <v>361.4341707624763</v>
      </c>
      <c r="AD3">
        <v>292030.06615188287</v>
      </c>
      <c r="AE3">
        <v>399568.41996625712</v>
      </c>
      <c r="AF3">
        <v>1.13753155397618E-5</v>
      </c>
      <c r="AG3">
        <v>15</v>
      </c>
      <c r="AH3">
        <v>361434.17076247628</v>
      </c>
    </row>
    <row r="4" spans="1:34" x14ac:dyDescent="0.25">
      <c r="A4">
        <v>2</v>
      </c>
      <c r="B4">
        <v>90</v>
      </c>
      <c r="C4" t="s">
        <v>34</v>
      </c>
      <c r="D4">
        <v>2.9784999999999999</v>
      </c>
      <c r="E4">
        <v>33.57</v>
      </c>
      <c r="F4">
        <v>27.95</v>
      </c>
      <c r="G4">
        <v>18.64</v>
      </c>
      <c r="H4">
        <v>0.3</v>
      </c>
      <c r="I4">
        <v>90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271.49</v>
      </c>
      <c r="Q4">
        <v>7963.46</v>
      </c>
      <c r="R4">
        <v>303.14</v>
      </c>
      <c r="S4">
        <v>167.86</v>
      </c>
      <c r="T4">
        <v>67831.070000000007</v>
      </c>
      <c r="U4">
        <v>0.55000000000000004</v>
      </c>
      <c r="V4">
        <v>0.84</v>
      </c>
      <c r="W4">
        <v>0.53</v>
      </c>
      <c r="X4">
        <v>4.1100000000000003</v>
      </c>
      <c r="Y4">
        <v>2</v>
      </c>
      <c r="Z4">
        <v>10</v>
      </c>
      <c r="AA4">
        <v>272.61515975152992</v>
      </c>
      <c r="AB4">
        <v>373.00408850407428</v>
      </c>
      <c r="AC4">
        <v>337.40510181177092</v>
      </c>
      <c r="AD4">
        <v>272615.15975152992</v>
      </c>
      <c r="AE4">
        <v>373004.08850407432</v>
      </c>
      <c r="AF4">
        <v>1.1706646857570489E-5</v>
      </c>
      <c r="AG4">
        <v>14</v>
      </c>
      <c r="AH4">
        <v>337405.10181177087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1.3992</v>
      </c>
      <c r="E2">
        <v>71.47</v>
      </c>
      <c r="F2">
        <v>60.99</v>
      </c>
      <c r="G2">
        <v>4.5999999999999996</v>
      </c>
      <c r="H2">
        <v>0.64</v>
      </c>
      <c r="I2">
        <v>795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175.86</v>
      </c>
      <c r="Q2">
        <v>7981.22</v>
      </c>
      <c r="R2">
        <v>1387.81</v>
      </c>
      <c r="S2">
        <v>167.86</v>
      </c>
      <c r="T2">
        <v>606641.02</v>
      </c>
      <c r="U2">
        <v>0.12</v>
      </c>
      <c r="V2">
        <v>0.39</v>
      </c>
      <c r="W2">
        <v>2.62</v>
      </c>
      <c r="X2">
        <v>37.1</v>
      </c>
      <c r="Y2">
        <v>2</v>
      </c>
      <c r="Z2">
        <v>10</v>
      </c>
      <c r="AA2">
        <v>488.87296562212191</v>
      </c>
      <c r="AB2">
        <v>668.89755911726991</v>
      </c>
      <c r="AC2">
        <v>605.05891487873737</v>
      </c>
      <c r="AD2">
        <v>488872.96562212188</v>
      </c>
      <c r="AE2">
        <v>668897.55911726994</v>
      </c>
      <c r="AF2">
        <v>1.3342143650172021E-5</v>
      </c>
      <c r="AG2">
        <v>30</v>
      </c>
      <c r="AH2">
        <v>605058.91487873741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2.6354000000000002</v>
      </c>
      <c r="E2">
        <v>37.950000000000003</v>
      </c>
      <c r="F2">
        <v>32.26</v>
      </c>
      <c r="G2">
        <v>10.75</v>
      </c>
      <c r="H2">
        <v>0.18</v>
      </c>
      <c r="I2">
        <v>180</v>
      </c>
      <c r="J2">
        <v>98.71</v>
      </c>
      <c r="K2">
        <v>39.72</v>
      </c>
      <c r="L2">
        <v>1</v>
      </c>
      <c r="M2">
        <v>16</v>
      </c>
      <c r="N2">
        <v>12.99</v>
      </c>
      <c r="O2">
        <v>12407.75</v>
      </c>
      <c r="P2">
        <v>222.01</v>
      </c>
      <c r="Q2">
        <v>7965.49</v>
      </c>
      <c r="R2">
        <v>445.36</v>
      </c>
      <c r="S2">
        <v>167.86</v>
      </c>
      <c r="T2">
        <v>138489.99</v>
      </c>
      <c r="U2">
        <v>0.38</v>
      </c>
      <c r="V2">
        <v>0.73</v>
      </c>
      <c r="W2">
        <v>0.78</v>
      </c>
      <c r="X2">
        <v>8.4</v>
      </c>
      <c r="Y2">
        <v>2</v>
      </c>
      <c r="Z2">
        <v>10</v>
      </c>
      <c r="AA2">
        <v>280.83290648676689</v>
      </c>
      <c r="AB2">
        <v>384.24797212862461</v>
      </c>
      <c r="AC2">
        <v>347.5758849640838</v>
      </c>
      <c r="AD2">
        <v>280832.90648676688</v>
      </c>
      <c r="AE2">
        <v>384247.97212862462</v>
      </c>
      <c r="AF2">
        <v>1.369958228502332E-5</v>
      </c>
      <c r="AG2">
        <v>16</v>
      </c>
      <c r="AH2">
        <v>347575.88496408379</v>
      </c>
    </row>
    <row r="3" spans="1:34" x14ac:dyDescent="0.25">
      <c r="A3">
        <v>1</v>
      </c>
      <c r="B3">
        <v>45</v>
      </c>
      <c r="C3" t="s">
        <v>34</v>
      </c>
      <c r="D3">
        <v>2.6463999999999999</v>
      </c>
      <c r="E3">
        <v>37.79</v>
      </c>
      <c r="F3">
        <v>32.14</v>
      </c>
      <c r="G3">
        <v>10.83</v>
      </c>
      <c r="H3">
        <v>0.35</v>
      </c>
      <c r="I3">
        <v>178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223.2</v>
      </c>
      <c r="Q3">
        <v>7965.7</v>
      </c>
      <c r="R3">
        <v>440.62</v>
      </c>
      <c r="S3">
        <v>167.86</v>
      </c>
      <c r="T3">
        <v>136130.82</v>
      </c>
      <c r="U3">
        <v>0.38</v>
      </c>
      <c r="V3">
        <v>0.73</v>
      </c>
      <c r="W3">
        <v>0.8</v>
      </c>
      <c r="X3">
        <v>8.2899999999999991</v>
      </c>
      <c r="Y3">
        <v>2</v>
      </c>
      <c r="Z3">
        <v>10</v>
      </c>
      <c r="AA3">
        <v>280.49572639605071</v>
      </c>
      <c r="AB3">
        <v>383.78662745317081</v>
      </c>
      <c r="AC3">
        <v>347.15857037695417</v>
      </c>
      <c r="AD3">
        <v>280495.72639605071</v>
      </c>
      <c r="AE3">
        <v>383786.62745317077</v>
      </c>
      <c r="AF3">
        <v>1.3756763511833389E-5</v>
      </c>
      <c r="AG3">
        <v>16</v>
      </c>
      <c r="AH3">
        <v>347158.57037695422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2.3578999999999999</v>
      </c>
      <c r="E2">
        <v>42.41</v>
      </c>
      <c r="F2">
        <v>34.549999999999997</v>
      </c>
      <c r="G2">
        <v>9.26</v>
      </c>
      <c r="H2">
        <v>0.14000000000000001</v>
      </c>
      <c r="I2">
        <v>224</v>
      </c>
      <c r="J2">
        <v>124.63</v>
      </c>
      <c r="K2">
        <v>45</v>
      </c>
      <c r="L2">
        <v>1</v>
      </c>
      <c r="M2">
        <v>222</v>
      </c>
      <c r="N2">
        <v>18.64</v>
      </c>
      <c r="O2">
        <v>15605.44</v>
      </c>
      <c r="P2">
        <v>306.62</v>
      </c>
      <c r="Q2">
        <v>7964.98</v>
      </c>
      <c r="R2">
        <v>531.83000000000004</v>
      </c>
      <c r="S2">
        <v>167.86</v>
      </c>
      <c r="T2">
        <v>181508.73</v>
      </c>
      <c r="U2">
        <v>0.32</v>
      </c>
      <c r="V2">
        <v>0.68</v>
      </c>
      <c r="W2">
        <v>0.63</v>
      </c>
      <c r="X2">
        <v>10.7</v>
      </c>
      <c r="Y2">
        <v>2</v>
      </c>
      <c r="Z2">
        <v>10</v>
      </c>
      <c r="AA2">
        <v>360.37403203935321</v>
      </c>
      <c r="AB2">
        <v>493.07964921647209</v>
      </c>
      <c r="AC2">
        <v>446.02081953688543</v>
      </c>
      <c r="AD2">
        <v>360374.03203935322</v>
      </c>
      <c r="AE2">
        <v>493079.64921647211</v>
      </c>
      <c r="AF2">
        <v>1.091414894989012E-5</v>
      </c>
      <c r="AG2">
        <v>18</v>
      </c>
      <c r="AH2">
        <v>446020.81953688542</v>
      </c>
    </row>
    <row r="3" spans="1:34" x14ac:dyDescent="0.25">
      <c r="A3">
        <v>1</v>
      </c>
      <c r="B3">
        <v>60</v>
      </c>
      <c r="C3" t="s">
        <v>34</v>
      </c>
      <c r="D3">
        <v>2.8067000000000002</v>
      </c>
      <c r="E3">
        <v>35.630000000000003</v>
      </c>
      <c r="F3">
        <v>30.07</v>
      </c>
      <c r="G3">
        <v>13.47</v>
      </c>
      <c r="H3">
        <v>0.28000000000000003</v>
      </c>
      <c r="I3">
        <v>134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238.12</v>
      </c>
      <c r="Q3">
        <v>7964.75</v>
      </c>
      <c r="R3">
        <v>372.65</v>
      </c>
      <c r="S3">
        <v>167.86</v>
      </c>
      <c r="T3">
        <v>102368.82</v>
      </c>
      <c r="U3">
        <v>0.45</v>
      </c>
      <c r="V3">
        <v>0.79</v>
      </c>
      <c r="W3">
        <v>0.67</v>
      </c>
      <c r="X3">
        <v>6.22</v>
      </c>
      <c r="Y3">
        <v>2</v>
      </c>
      <c r="Z3">
        <v>10</v>
      </c>
      <c r="AA3">
        <v>272.56677676292458</v>
      </c>
      <c r="AB3">
        <v>372.93788876455773</v>
      </c>
      <c r="AC3">
        <v>337.34522008248172</v>
      </c>
      <c r="AD3">
        <v>272566.77676292462</v>
      </c>
      <c r="AE3">
        <v>372937.88876455772</v>
      </c>
      <c r="AF3">
        <v>1.2991535628167691E-5</v>
      </c>
      <c r="AG3">
        <v>15</v>
      </c>
      <c r="AH3">
        <v>337345.22008248168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1.8731</v>
      </c>
      <c r="E2">
        <v>53.39</v>
      </c>
      <c r="F2">
        <v>40.299999999999997</v>
      </c>
      <c r="G2">
        <v>7.24</v>
      </c>
      <c r="H2">
        <v>0.11</v>
      </c>
      <c r="I2">
        <v>334</v>
      </c>
      <c r="J2">
        <v>159.12</v>
      </c>
      <c r="K2">
        <v>50.28</v>
      </c>
      <c r="L2">
        <v>1</v>
      </c>
      <c r="M2">
        <v>332</v>
      </c>
      <c r="N2">
        <v>27.84</v>
      </c>
      <c r="O2">
        <v>19859.16</v>
      </c>
      <c r="P2">
        <v>454.77</v>
      </c>
      <c r="Q2">
        <v>7967.49</v>
      </c>
      <c r="R2">
        <v>727.44</v>
      </c>
      <c r="S2">
        <v>167.86</v>
      </c>
      <c r="T2">
        <v>278762.18</v>
      </c>
      <c r="U2">
        <v>0.23</v>
      </c>
      <c r="V2">
        <v>0.59</v>
      </c>
      <c r="W2">
        <v>0.81</v>
      </c>
      <c r="X2">
        <v>16.440000000000001</v>
      </c>
      <c r="Y2">
        <v>2</v>
      </c>
      <c r="Z2">
        <v>10</v>
      </c>
      <c r="AA2">
        <v>556.75178199802747</v>
      </c>
      <c r="AB2">
        <v>761.77235028481391</v>
      </c>
      <c r="AC2">
        <v>689.06986632783901</v>
      </c>
      <c r="AD2">
        <v>556751.78199802747</v>
      </c>
      <c r="AE2">
        <v>761772.3502848139</v>
      </c>
      <c r="AF2">
        <v>7.7202109668299013E-6</v>
      </c>
      <c r="AG2">
        <v>23</v>
      </c>
      <c r="AH2">
        <v>689069.86632783897</v>
      </c>
    </row>
    <row r="3" spans="1:34" x14ac:dyDescent="0.25">
      <c r="A3">
        <v>1</v>
      </c>
      <c r="B3">
        <v>80</v>
      </c>
      <c r="C3" t="s">
        <v>34</v>
      </c>
      <c r="D3">
        <v>2.9287999999999998</v>
      </c>
      <c r="E3">
        <v>34.14</v>
      </c>
      <c r="F3">
        <v>28.53</v>
      </c>
      <c r="G3">
        <v>16.78</v>
      </c>
      <c r="H3">
        <v>0.22</v>
      </c>
      <c r="I3">
        <v>102</v>
      </c>
      <c r="J3">
        <v>160.54</v>
      </c>
      <c r="K3">
        <v>50.28</v>
      </c>
      <c r="L3">
        <v>2</v>
      </c>
      <c r="M3">
        <v>14</v>
      </c>
      <c r="N3">
        <v>28.26</v>
      </c>
      <c r="O3">
        <v>20034.400000000001</v>
      </c>
      <c r="P3">
        <v>259.51</v>
      </c>
      <c r="Q3">
        <v>7964.1</v>
      </c>
      <c r="R3">
        <v>322.72000000000003</v>
      </c>
      <c r="S3">
        <v>167.86</v>
      </c>
      <c r="T3">
        <v>77564.02</v>
      </c>
      <c r="U3">
        <v>0.52</v>
      </c>
      <c r="V3">
        <v>0.83</v>
      </c>
      <c r="W3">
        <v>0.55000000000000004</v>
      </c>
      <c r="X3">
        <v>4.68</v>
      </c>
      <c r="Y3">
        <v>2</v>
      </c>
      <c r="Z3">
        <v>10</v>
      </c>
      <c r="AA3">
        <v>278.84876611111548</v>
      </c>
      <c r="AB3">
        <v>381.5331837325628</v>
      </c>
      <c r="AC3">
        <v>345.12019216231272</v>
      </c>
      <c r="AD3">
        <v>278848.76611111552</v>
      </c>
      <c r="AE3">
        <v>381533.18373256281</v>
      </c>
      <c r="AF3">
        <v>1.20714077623466E-5</v>
      </c>
      <c r="AG3">
        <v>15</v>
      </c>
      <c r="AH3">
        <v>345120.19216231268</v>
      </c>
    </row>
    <row r="4" spans="1:34" x14ac:dyDescent="0.25">
      <c r="A4">
        <v>2</v>
      </c>
      <c r="B4">
        <v>80</v>
      </c>
      <c r="C4" t="s">
        <v>34</v>
      </c>
      <c r="D4">
        <v>2.931</v>
      </c>
      <c r="E4">
        <v>34.119999999999997</v>
      </c>
      <c r="F4">
        <v>28.54</v>
      </c>
      <c r="G4">
        <v>16.95</v>
      </c>
      <c r="H4">
        <v>0.33</v>
      </c>
      <c r="I4">
        <v>101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261.12</v>
      </c>
      <c r="Q4">
        <v>7963.68</v>
      </c>
      <c r="R4">
        <v>322.43</v>
      </c>
      <c r="S4">
        <v>167.86</v>
      </c>
      <c r="T4">
        <v>77421</v>
      </c>
      <c r="U4">
        <v>0.52</v>
      </c>
      <c r="V4">
        <v>0.83</v>
      </c>
      <c r="W4">
        <v>0.56999999999999995</v>
      </c>
      <c r="X4">
        <v>4.6900000000000004</v>
      </c>
      <c r="Y4">
        <v>2</v>
      </c>
      <c r="Z4">
        <v>10</v>
      </c>
      <c r="AA4">
        <v>279.24747621838691</v>
      </c>
      <c r="AB4">
        <v>382.07871649117999</v>
      </c>
      <c r="AC4">
        <v>345.61366004010762</v>
      </c>
      <c r="AD4">
        <v>279247.4762183869</v>
      </c>
      <c r="AE4">
        <v>382078.71649118012</v>
      </c>
      <c r="AF4">
        <v>1.2080475331684609E-5</v>
      </c>
      <c r="AG4">
        <v>15</v>
      </c>
      <c r="AH4">
        <v>345613.66004010761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2.4773999999999998</v>
      </c>
      <c r="E2">
        <v>40.36</v>
      </c>
      <c r="F2">
        <v>34.53</v>
      </c>
      <c r="G2">
        <v>9.0500000000000007</v>
      </c>
      <c r="H2">
        <v>0.22</v>
      </c>
      <c r="I2">
        <v>229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211.72</v>
      </c>
      <c r="Q2">
        <v>7966.69</v>
      </c>
      <c r="R2">
        <v>518.99</v>
      </c>
      <c r="S2">
        <v>167.86</v>
      </c>
      <c r="T2">
        <v>175062.41</v>
      </c>
      <c r="U2">
        <v>0.32</v>
      </c>
      <c r="V2">
        <v>0.68</v>
      </c>
      <c r="W2">
        <v>0.95</v>
      </c>
      <c r="X2">
        <v>10.67</v>
      </c>
      <c r="Y2">
        <v>2</v>
      </c>
      <c r="Z2">
        <v>10</v>
      </c>
      <c r="AA2">
        <v>291.50443970248131</v>
      </c>
      <c r="AB2">
        <v>398.84923466918349</v>
      </c>
      <c r="AC2">
        <v>360.78362350077248</v>
      </c>
      <c r="AD2">
        <v>291504.43970248132</v>
      </c>
      <c r="AE2">
        <v>398849.2346691835</v>
      </c>
      <c r="AF2">
        <v>1.425221300394465E-5</v>
      </c>
      <c r="AG2">
        <v>17</v>
      </c>
      <c r="AH2">
        <v>360783.62350077252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2.6215999999999999</v>
      </c>
      <c r="E2">
        <v>38.15</v>
      </c>
      <c r="F2">
        <v>32.18</v>
      </c>
      <c r="G2">
        <v>10.91</v>
      </c>
      <c r="H2">
        <v>0.16</v>
      </c>
      <c r="I2">
        <v>177</v>
      </c>
      <c r="J2">
        <v>107.41</v>
      </c>
      <c r="K2">
        <v>41.65</v>
      </c>
      <c r="L2">
        <v>1</v>
      </c>
      <c r="M2">
        <v>98</v>
      </c>
      <c r="N2">
        <v>14.77</v>
      </c>
      <c r="O2">
        <v>13481.73</v>
      </c>
      <c r="P2">
        <v>237.85</v>
      </c>
      <c r="Q2">
        <v>7965.89</v>
      </c>
      <c r="R2">
        <v>446.78</v>
      </c>
      <c r="S2">
        <v>167.86</v>
      </c>
      <c r="T2">
        <v>139217.98000000001</v>
      </c>
      <c r="U2">
        <v>0.38</v>
      </c>
      <c r="V2">
        <v>0.73</v>
      </c>
      <c r="W2">
        <v>0.66</v>
      </c>
      <c r="X2">
        <v>8.32</v>
      </c>
      <c r="Y2">
        <v>2</v>
      </c>
      <c r="Z2">
        <v>10</v>
      </c>
      <c r="AA2">
        <v>289.60799917622887</v>
      </c>
      <c r="AB2">
        <v>396.25444107611372</v>
      </c>
      <c r="AC2">
        <v>358.43647336640959</v>
      </c>
      <c r="AD2">
        <v>289607.99917622888</v>
      </c>
      <c r="AE2">
        <v>396254.44107611373</v>
      </c>
      <c r="AF2">
        <v>1.3060809772059069E-5</v>
      </c>
      <c r="AG2">
        <v>16</v>
      </c>
      <c r="AH2">
        <v>358436.47336640971</v>
      </c>
    </row>
    <row r="3" spans="1:34" x14ac:dyDescent="0.25">
      <c r="A3">
        <v>1</v>
      </c>
      <c r="B3">
        <v>50</v>
      </c>
      <c r="C3" t="s">
        <v>34</v>
      </c>
      <c r="D3">
        <v>2.7067000000000001</v>
      </c>
      <c r="E3">
        <v>36.94</v>
      </c>
      <c r="F3">
        <v>31.33</v>
      </c>
      <c r="G3">
        <v>11.68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227.91</v>
      </c>
      <c r="Q3">
        <v>7967.31</v>
      </c>
      <c r="R3">
        <v>414.12</v>
      </c>
      <c r="S3">
        <v>167.86</v>
      </c>
      <c r="T3">
        <v>122965.7</v>
      </c>
      <c r="U3">
        <v>0.41</v>
      </c>
      <c r="V3">
        <v>0.75</v>
      </c>
      <c r="W3">
        <v>0.74</v>
      </c>
      <c r="X3">
        <v>7.48</v>
      </c>
      <c r="Y3">
        <v>2</v>
      </c>
      <c r="Z3">
        <v>10</v>
      </c>
      <c r="AA3">
        <v>280.70986080315129</v>
      </c>
      <c r="AB3">
        <v>384.07961559590927</v>
      </c>
      <c r="AC3">
        <v>347.42359614256111</v>
      </c>
      <c r="AD3">
        <v>280709.86080315133</v>
      </c>
      <c r="AE3">
        <v>384079.61559590942</v>
      </c>
      <c r="AF3">
        <v>1.348477792570655E-5</v>
      </c>
      <c r="AG3">
        <v>16</v>
      </c>
      <c r="AH3">
        <v>347423.59614256112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2.2204999999999999</v>
      </c>
      <c r="E2">
        <v>45.04</v>
      </c>
      <c r="F2">
        <v>38.799999999999997</v>
      </c>
      <c r="G2">
        <v>7.27</v>
      </c>
      <c r="H2">
        <v>0.28000000000000003</v>
      </c>
      <c r="I2">
        <v>320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202.52</v>
      </c>
      <c r="Q2">
        <v>7970.19</v>
      </c>
      <c r="R2">
        <v>659.2</v>
      </c>
      <c r="S2">
        <v>167.86</v>
      </c>
      <c r="T2">
        <v>244712.23</v>
      </c>
      <c r="U2">
        <v>0.25</v>
      </c>
      <c r="V2">
        <v>0.61</v>
      </c>
      <c r="W2">
        <v>1.21</v>
      </c>
      <c r="X2">
        <v>14.93</v>
      </c>
      <c r="Y2">
        <v>2</v>
      </c>
      <c r="Z2">
        <v>10</v>
      </c>
      <c r="AA2">
        <v>318.6823596966297</v>
      </c>
      <c r="AB2">
        <v>436.03526381038591</v>
      </c>
      <c r="AC2">
        <v>394.42067021165821</v>
      </c>
      <c r="AD2">
        <v>318682.35969662969</v>
      </c>
      <c r="AE2">
        <v>436035.26381038589</v>
      </c>
      <c r="AF2">
        <v>1.4631212693416261E-5</v>
      </c>
      <c r="AG2">
        <v>19</v>
      </c>
      <c r="AH2">
        <v>394420.67021165817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1.7625</v>
      </c>
      <c r="E2">
        <v>56.74</v>
      </c>
      <c r="F2">
        <v>42</v>
      </c>
      <c r="G2">
        <v>6.9</v>
      </c>
      <c r="H2">
        <v>0.11</v>
      </c>
      <c r="I2">
        <v>365</v>
      </c>
      <c r="J2">
        <v>167.88</v>
      </c>
      <c r="K2">
        <v>51.39</v>
      </c>
      <c r="L2">
        <v>1</v>
      </c>
      <c r="M2">
        <v>363</v>
      </c>
      <c r="N2">
        <v>30.49</v>
      </c>
      <c r="O2">
        <v>20939.59</v>
      </c>
      <c r="P2">
        <v>496.28</v>
      </c>
      <c r="Q2">
        <v>7967.29</v>
      </c>
      <c r="R2">
        <v>785.61</v>
      </c>
      <c r="S2">
        <v>167.86</v>
      </c>
      <c r="T2">
        <v>307691.77</v>
      </c>
      <c r="U2">
        <v>0.21</v>
      </c>
      <c r="V2">
        <v>0.56000000000000005</v>
      </c>
      <c r="W2">
        <v>0.85</v>
      </c>
      <c r="X2">
        <v>18.14</v>
      </c>
      <c r="Y2">
        <v>2</v>
      </c>
      <c r="Z2">
        <v>10</v>
      </c>
      <c r="AA2">
        <v>617.12157302778007</v>
      </c>
      <c r="AB2">
        <v>844.37296169893318</v>
      </c>
      <c r="AC2">
        <v>763.78719131928108</v>
      </c>
      <c r="AD2">
        <v>617121.57302778005</v>
      </c>
      <c r="AE2">
        <v>844372.96169893316</v>
      </c>
      <c r="AF2">
        <v>7.0888710834195043E-6</v>
      </c>
      <c r="AG2">
        <v>24</v>
      </c>
      <c r="AH2">
        <v>763787.19131928112</v>
      </c>
    </row>
    <row r="3" spans="1:34" x14ac:dyDescent="0.25">
      <c r="A3">
        <v>1</v>
      </c>
      <c r="B3">
        <v>85</v>
      </c>
      <c r="C3" t="s">
        <v>34</v>
      </c>
      <c r="D3">
        <v>2.9369000000000001</v>
      </c>
      <c r="E3">
        <v>34.049999999999997</v>
      </c>
      <c r="F3">
        <v>28.29</v>
      </c>
      <c r="G3">
        <v>16.97</v>
      </c>
      <c r="H3">
        <v>0.21</v>
      </c>
      <c r="I3">
        <v>100</v>
      </c>
      <c r="J3">
        <v>169.33</v>
      </c>
      <c r="K3">
        <v>51.39</v>
      </c>
      <c r="L3">
        <v>2</v>
      </c>
      <c r="M3">
        <v>47</v>
      </c>
      <c r="N3">
        <v>30.94</v>
      </c>
      <c r="O3">
        <v>21118.46</v>
      </c>
      <c r="P3">
        <v>269.08</v>
      </c>
      <c r="Q3">
        <v>7963.74</v>
      </c>
      <c r="R3">
        <v>315.63</v>
      </c>
      <c r="S3">
        <v>167.86</v>
      </c>
      <c r="T3">
        <v>74028.08</v>
      </c>
      <c r="U3">
        <v>0.53</v>
      </c>
      <c r="V3">
        <v>0.83</v>
      </c>
      <c r="W3">
        <v>0.5</v>
      </c>
      <c r="X3">
        <v>4.4400000000000004</v>
      </c>
      <c r="Y3">
        <v>2</v>
      </c>
      <c r="Z3">
        <v>10</v>
      </c>
      <c r="AA3">
        <v>282.62039127342211</v>
      </c>
      <c r="AB3">
        <v>386.69368767198938</v>
      </c>
      <c r="AC3">
        <v>349.78818484857328</v>
      </c>
      <c r="AD3">
        <v>282620.39127342211</v>
      </c>
      <c r="AE3">
        <v>386693.68767198938</v>
      </c>
      <c r="AF3">
        <v>1.1812371906323259E-5</v>
      </c>
      <c r="AG3">
        <v>15</v>
      </c>
      <c r="AH3">
        <v>349788.18484857329</v>
      </c>
    </row>
    <row r="4" spans="1:34" x14ac:dyDescent="0.25">
      <c r="A4">
        <v>2</v>
      </c>
      <c r="B4">
        <v>85</v>
      </c>
      <c r="C4" t="s">
        <v>34</v>
      </c>
      <c r="D4">
        <v>2.9588999999999999</v>
      </c>
      <c r="E4">
        <v>33.799999999999997</v>
      </c>
      <c r="F4">
        <v>28.2</v>
      </c>
      <c r="G4">
        <v>17.809999999999999</v>
      </c>
      <c r="H4">
        <v>0.31</v>
      </c>
      <c r="I4">
        <v>95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266.12</v>
      </c>
      <c r="Q4">
        <v>7964.31</v>
      </c>
      <c r="R4">
        <v>311.36</v>
      </c>
      <c r="S4">
        <v>167.86</v>
      </c>
      <c r="T4">
        <v>71916.03</v>
      </c>
      <c r="U4">
        <v>0.54</v>
      </c>
      <c r="V4">
        <v>0.84</v>
      </c>
      <c r="W4">
        <v>0.55000000000000004</v>
      </c>
      <c r="X4">
        <v>4.3600000000000003</v>
      </c>
      <c r="Y4">
        <v>2</v>
      </c>
      <c r="Z4">
        <v>10</v>
      </c>
      <c r="AA4">
        <v>280.57535697939858</v>
      </c>
      <c r="AB4">
        <v>383.89558153036103</v>
      </c>
      <c r="AC4">
        <v>347.25712602993519</v>
      </c>
      <c r="AD4">
        <v>280575.35697939858</v>
      </c>
      <c r="AE4">
        <v>383895.58153036103</v>
      </c>
      <c r="AF4">
        <v>1.1900857105662401E-5</v>
      </c>
      <c r="AG4">
        <v>15</v>
      </c>
      <c r="AH4">
        <v>347257.1260299352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2.0369999999999999</v>
      </c>
      <c r="E2">
        <v>49.09</v>
      </c>
      <c r="F2">
        <v>42.47</v>
      </c>
      <c r="G2">
        <v>6.39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197.29</v>
      </c>
      <c r="Q2">
        <v>7970.29</v>
      </c>
      <c r="R2">
        <v>780.4</v>
      </c>
      <c r="S2">
        <v>167.86</v>
      </c>
      <c r="T2">
        <v>304918.59000000003</v>
      </c>
      <c r="U2">
        <v>0.22</v>
      </c>
      <c r="V2">
        <v>0.56000000000000005</v>
      </c>
      <c r="W2">
        <v>1.43</v>
      </c>
      <c r="X2">
        <v>18.61</v>
      </c>
      <c r="Y2">
        <v>2</v>
      </c>
      <c r="Z2">
        <v>10</v>
      </c>
      <c r="AA2">
        <v>346.50180635269538</v>
      </c>
      <c r="AB2">
        <v>474.09905803258238</v>
      </c>
      <c r="AC2">
        <v>428.8517093361591</v>
      </c>
      <c r="AD2">
        <v>346501.80635269551</v>
      </c>
      <c r="AE2">
        <v>474099.05803258251</v>
      </c>
      <c r="AF2">
        <v>1.4686251944613629E-5</v>
      </c>
      <c r="AG2">
        <v>21</v>
      </c>
      <c r="AH2">
        <v>428851.70933615911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2.2218</v>
      </c>
      <c r="E2">
        <v>45.01</v>
      </c>
      <c r="F2">
        <v>35.99</v>
      </c>
      <c r="G2">
        <v>8.6</v>
      </c>
      <c r="H2">
        <v>0.13</v>
      </c>
      <c r="I2">
        <v>251</v>
      </c>
      <c r="J2">
        <v>133.21</v>
      </c>
      <c r="K2">
        <v>46.47</v>
      </c>
      <c r="L2">
        <v>1</v>
      </c>
      <c r="M2">
        <v>249</v>
      </c>
      <c r="N2">
        <v>20.75</v>
      </c>
      <c r="O2">
        <v>16663.419999999998</v>
      </c>
      <c r="P2">
        <v>343.3</v>
      </c>
      <c r="Q2">
        <v>7965.7</v>
      </c>
      <c r="R2">
        <v>580.36</v>
      </c>
      <c r="S2">
        <v>167.86</v>
      </c>
      <c r="T2">
        <v>205638.83</v>
      </c>
      <c r="U2">
        <v>0.28999999999999998</v>
      </c>
      <c r="V2">
        <v>0.66</v>
      </c>
      <c r="W2">
        <v>0.68</v>
      </c>
      <c r="X2">
        <v>12.14</v>
      </c>
      <c r="Y2">
        <v>2</v>
      </c>
      <c r="Z2">
        <v>10</v>
      </c>
      <c r="AA2">
        <v>402.25145261306449</v>
      </c>
      <c r="AB2">
        <v>550.37818354682963</v>
      </c>
      <c r="AC2">
        <v>497.85086216975162</v>
      </c>
      <c r="AD2">
        <v>402251.45261306461</v>
      </c>
      <c r="AE2">
        <v>550378.18354682962</v>
      </c>
      <c r="AF2">
        <v>9.9574362544505243E-6</v>
      </c>
      <c r="AG2">
        <v>19</v>
      </c>
      <c r="AH2">
        <v>497850.86216975149</v>
      </c>
    </row>
    <row r="3" spans="1:34" x14ac:dyDescent="0.25">
      <c r="A3">
        <v>1</v>
      </c>
      <c r="B3">
        <v>65</v>
      </c>
      <c r="C3" t="s">
        <v>34</v>
      </c>
      <c r="D3">
        <v>2.8448000000000002</v>
      </c>
      <c r="E3">
        <v>35.15</v>
      </c>
      <c r="F3">
        <v>29.6</v>
      </c>
      <c r="G3">
        <v>14.32</v>
      </c>
      <c r="H3">
        <v>0.26</v>
      </c>
      <c r="I3">
        <v>124</v>
      </c>
      <c r="J3">
        <v>134.55000000000001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243.06</v>
      </c>
      <c r="Q3">
        <v>7965</v>
      </c>
      <c r="R3">
        <v>357.1</v>
      </c>
      <c r="S3">
        <v>167.86</v>
      </c>
      <c r="T3">
        <v>94641.59</v>
      </c>
      <c r="U3">
        <v>0.47</v>
      </c>
      <c r="V3">
        <v>0.8</v>
      </c>
      <c r="W3">
        <v>0.63</v>
      </c>
      <c r="X3">
        <v>5.75</v>
      </c>
      <c r="Y3">
        <v>2</v>
      </c>
      <c r="Z3">
        <v>10</v>
      </c>
      <c r="AA3">
        <v>273.75372591556828</v>
      </c>
      <c r="AB3">
        <v>374.56192495970572</v>
      </c>
      <c r="AC3">
        <v>338.81426054251398</v>
      </c>
      <c r="AD3">
        <v>273753.7259155683</v>
      </c>
      <c r="AE3">
        <v>374561.92495970568</v>
      </c>
      <c r="AF3">
        <v>1.274953400695871E-5</v>
      </c>
      <c r="AG3">
        <v>15</v>
      </c>
      <c r="AH3">
        <v>338814.26054251398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1.9807999999999999</v>
      </c>
      <c r="E2">
        <v>50.48</v>
      </c>
      <c r="F2">
        <v>38.86</v>
      </c>
      <c r="G2">
        <v>7.62</v>
      </c>
      <c r="H2">
        <v>0.12</v>
      </c>
      <c r="I2">
        <v>306</v>
      </c>
      <c r="J2">
        <v>150.44</v>
      </c>
      <c r="K2">
        <v>49.1</v>
      </c>
      <c r="L2">
        <v>1</v>
      </c>
      <c r="M2">
        <v>304</v>
      </c>
      <c r="N2">
        <v>25.34</v>
      </c>
      <c r="O2">
        <v>18787.759999999998</v>
      </c>
      <c r="P2">
        <v>417.32</v>
      </c>
      <c r="Q2">
        <v>7968.12</v>
      </c>
      <c r="R2">
        <v>678.59</v>
      </c>
      <c r="S2">
        <v>167.86</v>
      </c>
      <c r="T2">
        <v>254478.34</v>
      </c>
      <c r="U2">
        <v>0.25</v>
      </c>
      <c r="V2">
        <v>0.61</v>
      </c>
      <c r="W2">
        <v>0.75</v>
      </c>
      <c r="X2">
        <v>15</v>
      </c>
      <c r="Y2">
        <v>2</v>
      </c>
      <c r="Z2">
        <v>10</v>
      </c>
      <c r="AA2">
        <v>505.02895890846179</v>
      </c>
      <c r="AB2">
        <v>691.0029018837605</v>
      </c>
      <c r="AC2">
        <v>625.05455475663746</v>
      </c>
      <c r="AD2">
        <v>505028.95890846179</v>
      </c>
      <c r="AE2">
        <v>691002.90188376047</v>
      </c>
      <c r="AF2">
        <v>8.3794347255445849E-6</v>
      </c>
      <c r="AG2">
        <v>22</v>
      </c>
      <c r="AH2">
        <v>625054.55475663743</v>
      </c>
    </row>
    <row r="3" spans="1:34" x14ac:dyDescent="0.25">
      <c r="A3">
        <v>1</v>
      </c>
      <c r="B3">
        <v>75</v>
      </c>
      <c r="C3" t="s">
        <v>34</v>
      </c>
      <c r="D3">
        <v>2.9056000000000002</v>
      </c>
      <c r="E3">
        <v>34.42</v>
      </c>
      <c r="F3">
        <v>28.84</v>
      </c>
      <c r="G3">
        <v>16.02</v>
      </c>
      <c r="H3">
        <v>0.23</v>
      </c>
      <c r="I3">
        <v>108</v>
      </c>
      <c r="J3">
        <v>151.83000000000001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253.67</v>
      </c>
      <c r="Q3">
        <v>7964.94</v>
      </c>
      <c r="R3">
        <v>332.29</v>
      </c>
      <c r="S3">
        <v>167.86</v>
      </c>
      <c r="T3">
        <v>82316.009999999995</v>
      </c>
      <c r="U3">
        <v>0.51</v>
      </c>
      <c r="V3">
        <v>0.82</v>
      </c>
      <c r="W3">
        <v>0.57999999999999996</v>
      </c>
      <c r="X3">
        <v>4.99</v>
      </c>
      <c r="Y3">
        <v>2</v>
      </c>
      <c r="Z3">
        <v>10</v>
      </c>
      <c r="AA3">
        <v>276.88072173081889</v>
      </c>
      <c r="AB3">
        <v>378.84041858745081</v>
      </c>
      <c r="AC3">
        <v>342.68442074333069</v>
      </c>
      <c r="AD3">
        <v>276880.72173081897</v>
      </c>
      <c r="AE3">
        <v>378840.41858745081</v>
      </c>
      <c r="AF3">
        <v>1.2291642537632439E-5</v>
      </c>
      <c r="AG3">
        <v>15</v>
      </c>
      <c r="AH3">
        <v>342684.42074333067</v>
      </c>
    </row>
    <row r="4" spans="1:34" x14ac:dyDescent="0.25">
      <c r="A4">
        <v>2</v>
      </c>
      <c r="B4">
        <v>75</v>
      </c>
      <c r="C4" t="s">
        <v>34</v>
      </c>
      <c r="D4">
        <v>2.9051</v>
      </c>
      <c r="E4">
        <v>34.42</v>
      </c>
      <c r="F4">
        <v>28.85</v>
      </c>
      <c r="G4">
        <v>16.03</v>
      </c>
      <c r="H4">
        <v>0.35</v>
      </c>
      <c r="I4">
        <v>108</v>
      </c>
      <c r="J4">
        <v>153.22999999999999</v>
      </c>
      <c r="K4">
        <v>49.1</v>
      </c>
      <c r="L4">
        <v>3</v>
      </c>
      <c r="M4">
        <v>0</v>
      </c>
      <c r="N4">
        <v>26.13</v>
      </c>
      <c r="O4">
        <v>19131.849999999999</v>
      </c>
      <c r="P4">
        <v>255.87</v>
      </c>
      <c r="Q4">
        <v>7964.94</v>
      </c>
      <c r="R4">
        <v>332.46</v>
      </c>
      <c r="S4">
        <v>167.86</v>
      </c>
      <c r="T4">
        <v>82401.7</v>
      </c>
      <c r="U4">
        <v>0.5</v>
      </c>
      <c r="V4">
        <v>0.82</v>
      </c>
      <c r="W4">
        <v>0.57999999999999996</v>
      </c>
      <c r="X4">
        <v>5</v>
      </c>
      <c r="Y4">
        <v>2</v>
      </c>
      <c r="Z4">
        <v>10</v>
      </c>
      <c r="AA4">
        <v>277.58106293123399</v>
      </c>
      <c r="AB4">
        <v>379.79865631473177</v>
      </c>
      <c r="AC4">
        <v>343.55120560681507</v>
      </c>
      <c r="AD4">
        <v>277581.06293123402</v>
      </c>
      <c r="AE4">
        <v>379798.65631473181</v>
      </c>
      <c r="AF4">
        <v>1.228952737337418E-5</v>
      </c>
      <c r="AG4">
        <v>15</v>
      </c>
      <c r="AH4">
        <v>343551.20560681511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1.5545</v>
      </c>
      <c r="E2">
        <v>64.33</v>
      </c>
      <c r="F2">
        <v>45.74</v>
      </c>
      <c r="G2">
        <v>6.34</v>
      </c>
      <c r="H2">
        <v>0.1</v>
      </c>
      <c r="I2">
        <v>433</v>
      </c>
      <c r="J2">
        <v>185.69</v>
      </c>
      <c r="K2">
        <v>53.44</v>
      </c>
      <c r="L2">
        <v>1</v>
      </c>
      <c r="M2">
        <v>431</v>
      </c>
      <c r="N2">
        <v>36.26</v>
      </c>
      <c r="O2">
        <v>23136.14</v>
      </c>
      <c r="P2">
        <v>587</v>
      </c>
      <c r="Q2">
        <v>7969.07</v>
      </c>
      <c r="R2">
        <v>913.63</v>
      </c>
      <c r="S2">
        <v>167.86</v>
      </c>
      <c r="T2">
        <v>371362.44</v>
      </c>
      <c r="U2">
        <v>0.18</v>
      </c>
      <c r="V2">
        <v>0.52</v>
      </c>
      <c r="W2">
        <v>0.96</v>
      </c>
      <c r="X2">
        <v>21.88</v>
      </c>
      <c r="Y2">
        <v>2</v>
      </c>
      <c r="Z2">
        <v>10</v>
      </c>
      <c r="AA2">
        <v>771.15805341433884</v>
      </c>
      <c r="AB2">
        <v>1055.132469773728</v>
      </c>
      <c r="AC2">
        <v>954.4321077462447</v>
      </c>
      <c r="AD2">
        <v>771158.05341433885</v>
      </c>
      <c r="AE2">
        <v>1055132.469773727</v>
      </c>
      <c r="AF2">
        <v>5.9779753053375298E-6</v>
      </c>
      <c r="AG2">
        <v>27</v>
      </c>
      <c r="AH2">
        <v>954432.10774624464</v>
      </c>
    </row>
    <row r="3" spans="1:34" x14ac:dyDescent="0.25">
      <c r="A3">
        <v>1</v>
      </c>
      <c r="B3">
        <v>95</v>
      </c>
      <c r="C3" t="s">
        <v>34</v>
      </c>
      <c r="D3">
        <v>2.8092999999999999</v>
      </c>
      <c r="E3">
        <v>35.6</v>
      </c>
      <c r="F3">
        <v>28.88</v>
      </c>
      <c r="G3">
        <v>15.2</v>
      </c>
      <c r="H3">
        <v>0.19</v>
      </c>
      <c r="I3">
        <v>114</v>
      </c>
      <c r="J3">
        <v>187.21</v>
      </c>
      <c r="K3">
        <v>53.44</v>
      </c>
      <c r="L3">
        <v>2</v>
      </c>
      <c r="M3">
        <v>109</v>
      </c>
      <c r="N3">
        <v>36.770000000000003</v>
      </c>
      <c r="O3">
        <v>23322.880000000001</v>
      </c>
      <c r="P3">
        <v>312.31</v>
      </c>
      <c r="Q3">
        <v>7963.95</v>
      </c>
      <c r="R3">
        <v>338.1</v>
      </c>
      <c r="S3">
        <v>167.86</v>
      </c>
      <c r="T3">
        <v>85192.13</v>
      </c>
      <c r="U3">
        <v>0.5</v>
      </c>
      <c r="V3">
        <v>0.82</v>
      </c>
      <c r="W3">
        <v>0.46</v>
      </c>
      <c r="X3">
        <v>5.04</v>
      </c>
      <c r="Y3">
        <v>2</v>
      </c>
      <c r="Z3">
        <v>10</v>
      </c>
      <c r="AA3">
        <v>306.8225518587393</v>
      </c>
      <c r="AB3">
        <v>419.80815150878931</v>
      </c>
      <c r="AC3">
        <v>379.74225073323078</v>
      </c>
      <c r="AD3">
        <v>306822.55185873929</v>
      </c>
      <c r="AE3">
        <v>419808.15150878928</v>
      </c>
      <c r="AF3">
        <v>1.080342619831761E-5</v>
      </c>
      <c r="AG3">
        <v>15</v>
      </c>
      <c r="AH3">
        <v>379742.25073323079</v>
      </c>
    </row>
    <row r="4" spans="1:34" x14ac:dyDescent="0.25">
      <c r="A4">
        <v>2</v>
      </c>
      <c r="B4">
        <v>95</v>
      </c>
      <c r="C4" t="s">
        <v>34</v>
      </c>
      <c r="D4">
        <v>2.9782000000000002</v>
      </c>
      <c r="E4">
        <v>33.58</v>
      </c>
      <c r="F4">
        <v>27.95</v>
      </c>
      <c r="G4">
        <v>19.73</v>
      </c>
      <c r="H4">
        <v>0.28000000000000003</v>
      </c>
      <c r="I4">
        <v>85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278.95999999999998</v>
      </c>
      <c r="Q4">
        <v>7962.4</v>
      </c>
      <c r="R4">
        <v>301.87</v>
      </c>
      <c r="S4">
        <v>167.86</v>
      </c>
      <c r="T4">
        <v>67222.05</v>
      </c>
      <c r="U4">
        <v>0.56000000000000005</v>
      </c>
      <c r="V4">
        <v>0.84</v>
      </c>
      <c r="W4">
        <v>0.56999999999999995</v>
      </c>
      <c r="X4">
        <v>4.0999999999999996</v>
      </c>
      <c r="Y4">
        <v>2</v>
      </c>
      <c r="Z4">
        <v>10</v>
      </c>
      <c r="AA4">
        <v>276.38908989154658</v>
      </c>
      <c r="AB4">
        <v>378.16774621569232</v>
      </c>
      <c r="AC4">
        <v>342.07594727863108</v>
      </c>
      <c r="AD4">
        <v>276389.08989154658</v>
      </c>
      <c r="AE4">
        <v>378167.74621569231</v>
      </c>
      <c r="AF4">
        <v>1.145294696323978E-5</v>
      </c>
      <c r="AG4">
        <v>14</v>
      </c>
      <c r="AH4">
        <v>342075.94727863121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2.4994999999999998</v>
      </c>
      <c r="E2">
        <v>40.01</v>
      </c>
      <c r="F2">
        <v>33.22</v>
      </c>
      <c r="G2">
        <v>10.119999999999999</v>
      </c>
      <c r="H2">
        <v>0.15</v>
      </c>
      <c r="I2">
        <v>197</v>
      </c>
      <c r="J2">
        <v>116.05</v>
      </c>
      <c r="K2">
        <v>43.4</v>
      </c>
      <c r="L2">
        <v>1</v>
      </c>
      <c r="M2">
        <v>190</v>
      </c>
      <c r="N2">
        <v>16.649999999999999</v>
      </c>
      <c r="O2">
        <v>14546.17</v>
      </c>
      <c r="P2">
        <v>270.11</v>
      </c>
      <c r="Q2">
        <v>7965.44</v>
      </c>
      <c r="R2">
        <v>485.48</v>
      </c>
      <c r="S2">
        <v>167.86</v>
      </c>
      <c r="T2">
        <v>158466.31</v>
      </c>
      <c r="U2">
        <v>0.35</v>
      </c>
      <c r="V2">
        <v>0.71</v>
      </c>
      <c r="W2">
        <v>0.6</v>
      </c>
      <c r="X2">
        <v>9.36</v>
      </c>
      <c r="Y2">
        <v>2</v>
      </c>
      <c r="Z2">
        <v>10</v>
      </c>
      <c r="AA2">
        <v>321.98176929512039</v>
      </c>
      <c r="AB2">
        <v>440.54966158271918</v>
      </c>
      <c r="AC2">
        <v>398.50422019659709</v>
      </c>
      <c r="AD2">
        <v>321981.76929512038</v>
      </c>
      <c r="AE2">
        <v>440549.66158271919</v>
      </c>
      <c r="AF2">
        <v>1.198285576236989E-5</v>
      </c>
      <c r="AG2">
        <v>17</v>
      </c>
      <c r="AH2">
        <v>398504.22019659722</v>
      </c>
    </row>
    <row r="3" spans="1:34" x14ac:dyDescent="0.25">
      <c r="A3">
        <v>1</v>
      </c>
      <c r="B3">
        <v>55</v>
      </c>
      <c r="C3" t="s">
        <v>34</v>
      </c>
      <c r="D3">
        <v>2.7637999999999998</v>
      </c>
      <c r="E3">
        <v>36.18</v>
      </c>
      <c r="F3">
        <v>30.61</v>
      </c>
      <c r="G3">
        <v>12.58</v>
      </c>
      <c r="H3">
        <v>0.3</v>
      </c>
      <c r="I3">
        <v>146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232.68</v>
      </c>
      <c r="Q3">
        <v>7965.91</v>
      </c>
      <c r="R3">
        <v>390.24</v>
      </c>
      <c r="S3">
        <v>167.86</v>
      </c>
      <c r="T3">
        <v>111100.21</v>
      </c>
      <c r="U3">
        <v>0.43</v>
      </c>
      <c r="V3">
        <v>0.77</v>
      </c>
      <c r="W3">
        <v>0.7</v>
      </c>
      <c r="X3">
        <v>6.76</v>
      </c>
      <c r="Y3">
        <v>2</v>
      </c>
      <c r="Z3">
        <v>10</v>
      </c>
      <c r="AA3">
        <v>280.99133000840823</v>
      </c>
      <c r="AB3">
        <v>384.46473418008662</v>
      </c>
      <c r="AC3">
        <v>347.77195954958188</v>
      </c>
      <c r="AD3">
        <v>280991.33000840817</v>
      </c>
      <c r="AE3">
        <v>384464.73418008658</v>
      </c>
      <c r="AF3">
        <v>1.324993668975311E-5</v>
      </c>
      <c r="AG3">
        <v>16</v>
      </c>
      <c r="AH3">
        <v>347771.95954958192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3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1.4529000000000001</v>
      </c>
      <c r="E2">
        <v>68.83</v>
      </c>
      <c r="F2">
        <v>47.96</v>
      </c>
      <c r="G2">
        <v>6.1</v>
      </c>
      <c r="H2">
        <v>0.09</v>
      </c>
      <c r="I2">
        <v>472</v>
      </c>
      <c r="J2">
        <v>194.77</v>
      </c>
      <c r="K2">
        <v>54.38</v>
      </c>
      <c r="L2">
        <v>1</v>
      </c>
      <c r="M2">
        <v>470</v>
      </c>
      <c r="N2">
        <v>39.4</v>
      </c>
      <c r="O2">
        <v>24256.19</v>
      </c>
      <c r="P2">
        <v>638.91999999999996</v>
      </c>
      <c r="Q2">
        <v>7969.62</v>
      </c>
      <c r="R2">
        <v>989.28</v>
      </c>
      <c r="S2">
        <v>167.86</v>
      </c>
      <c r="T2">
        <v>408992.24</v>
      </c>
      <c r="U2">
        <v>0.17</v>
      </c>
      <c r="V2">
        <v>0.49</v>
      </c>
      <c r="W2">
        <v>1.03</v>
      </c>
      <c r="X2">
        <v>24.09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2.7275999999999998</v>
      </c>
      <c r="E3">
        <v>36.659999999999997</v>
      </c>
      <c r="F3">
        <v>29.36</v>
      </c>
      <c r="G3">
        <v>14.32</v>
      </c>
      <c r="H3">
        <v>0.18</v>
      </c>
      <c r="I3">
        <v>123</v>
      </c>
      <c r="J3">
        <v>196.32</v>
      </c>
      <c r="K3">
        <v>54.38</v>
      </c>
      <c r="L3">
        <v>2</v>
      </c>
      <c r="M3">
        <v>121</v>
      </c>
      <c r="N3">
        <v>39.950000000000003</v>
      </c>
      <c r="O3">
        <v>24447.22</v>
      </c>
      <c r="P3">
        <v>336.91</v>
      </c>
      <c r="Q3">
        <v>7964.09</v>
      </c>
      <c r="R3">
        <v>354.59</v>
      </c>
      <c r="S3">
        <v>167.86</v>
      </c>
      <c r="T3">
        <v>93391.07</v>
      </c>
      <c r="U3">
        <v>0.47</v>
      </c>
      <c r="V3">
        <v>0.8</v>
      </c>
      <c r="W3">
        <v>0.47</v>
      </c>
      <c r="X3">
        <v>5.51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3.0085000000000002</v>
      </c>
      <c r="E4">
        <v>33.24</v>
      </c>
      <c r="F4">
        <v>27.57</v>
      </c>
      <c r="G4">
        <v>20.420000000000002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283.25</v>
      </c>
      <c r="Q4">
        <v>7963.73</v>
      </c>
      <c r="R4">
        <v>291.08999999999997</v>
      </c>
      <c r="S4">
        <v>167.86</v>
      </c>
      <c r="T4">
        <v>61854.34</v>
      </c>
      <c r="U4">
        <v>0.57999999999999996</v>
      </c>
      <c r="V4">
        <v>0.86</v>
      </c>
      <c r="W4">
        <v>0.5</v>
      </c>
      <c r="X4">
        <v>3.73</v>
      </c>
      <c r="Y4">
        <v>2</v>
      </c>
      <c r="Z4">
        <v>10</v>
      </c>
    </row>
    <row r="5" spans="1:26" x14ac:dyDescent="0.25">
      <c r="A5">
        <v>0</v>
      </c>
      <c r="B5">
        <v>40</v>
      </c>
      <c r="C5" t="s">
        <v>34</v>
      </c>
      <c r="D5">
        <v>2.5670000000000002</v>
      </c>
      <c r="E5">
        <v>38.96</v>
      </c>
      <c r="F5">
        <v>33.22</v>
      </c>
      <c r="G5">
        <v>9.92</v>
      </c>
      <c r="H5">
        <v>0.2</v>
      </c>
      <c r="I5">
        <v>201</v>
      </c>
      <c r="J5">
        <v>89.87</v>
      </c>
      <c r="K5">
        <v>37.549999999999997</v>
      </c>
      <c r="L5">
        <v>1</v>
      </c>
      <c r="M5">
        <v>1</v>
      </c>
      <c r="N5">
        <v>11.32</v>
      </c>
      <c r="O5">
        <v>11317.98</v>
      </c>
      <c r="P5">
        <v>216.52</v>
      </c>
      <c r="Q5">
        <v>7966.75</v>
      </c>
      <c r="R5">
        <v>476.2</v>
      </c>
      <c r="S5">
        <v>167.86</v>
      </c>
      <c r="T5">
        <v>153808.28</v>
      </c>
      <c r="U5">
        <v>0.35</v>
      </c>
      <c r="V5">
        <v>0.71</v>
      </c>
      <c r="W5">
        <v>0.86</v>
      </c>
      <c r="X5">
        <v>9.3699999999999992</v>
      </c>
      <c r="Y5">
        <v>2</v>
      </c>
      <c r="Z5">
        <v>10</v>
      </c>
    </row>
    <row r="6" spans="1:26" x14ac:dyDescent="0.25">
      <c r="A6">
        <v>1</v>
      </c>
      <c r="B6">
        <v>40</v>
      </c>
      <c r="C6" t="s">
        <v>34</v>
      </c>
      <c r="D6">
        <v>2.5729000000000002</v>
      </c>
      <c r="E6">
        <v>38.869999999999997</v>
      </c>
      <c r="F6">
        <v>33.15</v>
      </c>
      <c r="G6">
        <v>9.94</v>
      </c>
      <c r="H6">
        <v>0.39</v>
      </c>
      <c r="I6">
        <v>200</v>
      </c>
      <c r="J6">
        <v>91.1</v>
      </c>
      <c r="K6">
        <v>37.549999999999997</v>
      </c>
      <c r="L6">
        <v>2</v>
      </c>
      <c r="M6">
        <v>0</v>
      </c>
      <c r="N6">
        <v>11.54</v>
      </c>
      <c r="O6">
        <v>11468.97</v>
      </c>
      <c r="P6">
        <v>218.57</v>
      </c>
      <c r="Q6">
        <v>7966.75</v>
      </c>
      <c r="R6">
        <v>473.73</v>
      </c>
      <c r="S6">
        <v>167.86</v>
      </c>
      <c r="T6">
        <v>152576.35</v>
      </c>
      <c r="U6">
        <v>0.35</v>
      </c>
      <c r="V6">
        <v>0.71</v>
      </c>
      <c r="W6">
        <v>0.86</v>
      </c>
      <c r="X6">
        <v>9.2899999999999991</v>
      </c>
      <c r="Y6">
        <v>2</v>
      </c>
      <c r="Z6">
        <v>10</v>
      </c>
    </row>
    <row r="7" spans="1:26" x14ac:dyDescent="0.25">
      <c r="A7">
        <v>0</v>
      </c>
      <c r="B7">
        <v>30</v>
      </c>
      <c r="C7" t="s">
        <v>34</v>
      </c>
      <c r="D7">
        <v>2.3616000000000001</v>
      </c>
      <c r="E7">
        <v>42.34</v>
      </c>
      <c r="F7">
        <v>36.35</v>
      </c>
      <c r="G7">
        <v>8.17</v>
      </c>
      <c r="H7">
        <v>0.24</v>
      </c>
      <c r="I7">
        <v>267</v>
      </c>
      <c r="J7">
        <v>71.52</v>
      </c>
      <c r="K7">
        <v>32.270000000000003</v>
      </c>
      <c r="L7">
        <v>1</v>
      </c>
      <c r="M7">
        <v>0</v>
      </c>
      <c r="N7">
        <v>8.25</v>
      </c>
      <c r="O7">
        <v>9054.6</v>
      </c>
      <c r="P7">
        <v>207.24</v>
      </c>
      <c r="Q7">
        <v>7967.66</v>
      </c>
      <c r="R7">
        <v>579.29</v>
      </c>
      <c r="S7">
        <v>167.86</v>
      </c>
      <c r="T7">
        <v>205021.91</v>
      </c>
      <c r="U7">
        <v>0.28999999999999998</v>
      </c>
      <c r="V7">
        <v>0.65</v>
      </c>
      <c r="W7">
        <v>1.05</v>
      </c>
      <c r="X7">
        <v>12.49</v>
      </c>
      <c r="Y7">
        <v>2</v>
      </c>
      <c r="Z7">
        <v>10</v>
      </c>
    </row>
    <row r="8" spans="1:26" x14ac:dyDescent="0.25">
      <c r="A8">
        <v>0</v>
      </c>
      <c r="B8">
        <v>15</v>
      </c>
      <c r="C8" t="s">
        <v>34</v>
      </c>
      <c r="D8">
        <v>1.7773000000000001</v>
      </c>
      <c r="E8">
        <v>56.26</v>
      </c>
      <c r="F8">
        <v>48.67</v>
      </c>
      <c r="G8">
        <v>5.5</v>
      </c>
      <c r="H8">
        <v>0.43</v>
      </c>
      <c r="I8">
        <v>531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190.77</v>
      </c>
      <c r="Q8">
        <v>7972.53</v>
      </c>
      <c r="R8">
        <v>983.61</v>
      </c>
      <c r="S8">
        <v>167.86</v>
      </c>
      <c r="T8">
        <v>405864.16</v>
      </c>
      <c r="U8">
        <v>0.17</v>
      </c>
      <c r="V8">
        <v>0.49</v>
      </c>
      <c r="W8">
        <v>1.83</v>
      </c>
      <c r="X8">
        <v>24.8</v>
      </c>
      <c r="Y8">
        <v>2</v>
      </c>
      <c r="Z8">
        <v>10</v>
      </c>
    </row>
    <row r="9" spans="1:26" x14ac:dyDescent="0.25">
      <c r="A9">
        <v>0</v>
      </c>
      <c r="B9">
        <v>70</v>
      </c>
      <c r="C9" t="s">
        <v>34</v>
      </c>
      <c r="D9">
        <v>2.0994999999999999</v>
      </c>
      <c r="E9">
        <v>47.63</v>
      </c>
      <c r="F9">
        <v>37.369999999999997</v>
      </c>
      <c r="G9">
        <v>8.07</v>
      </c>
      <c r="H9">
        <v>0.12</v>
      </c>
      <c r="I9">
        <v>278</v>
      </c>
      <c r="J9">
        <v>141.81</v>
      </c>
      <c r="K9">
        <v>47.83</v>
      </c>
      <c r="L9">
        <v>1</v>
      </c>
      <c r="M9">
        <v>276</v>
      </c>
      <c r="N9">
        <v>22.98</v>
      </c>
      <c r="O9">
        <v>17723.39</v>
      </c>
      <c r="P9">
        <v>379.56</v>
      </c>
      <c r="Q9">
        <v>7967.06</v>
      </c>
      <c r="R9">
        <v>627.53</v>
      </c>
      <c r="S9">
        <v>167.86</v>
      </c>
      <c r="T9">
        <v>229088.35</v>
      </c>
      <c r="U9">
        <v>0.27</v>
      </c>
      <c r="V9">
        <v>0.63</v>
      </c>
      <c r="W9">
        <v>0.72</v>
      </c>
      <c r="X9">
        <v>13.51</v>
      </c>
      <c r="Y9">
        <v>2</v>
      </c>
      <c r="Z9">
        <v>10</v>
      </c>
    </row>
    <row r="10" spans="1:26" x14ac:dyDescent="0.25">
      <c r="A10">
        <v>1</v>
      </c>
      <c r="B10">
        <v>70</v>
      </c>
      <c r="C10" t="s">
        <v>34</v>
      </c>
      <c r="D10">
        <v>2.8782999999999999</v>
      </c>
      <c r="E10">
        <v>34.74</v>
      </c>
      <c r="F10">
        <v>29.19</v>
      </c>
      <c r="G10">
        <v>15.23</v>
      </c>
      <c r="H10">
        <v>0.25</v>
      </c>
      <c r="I10">
        <v>115</v>
      </c>
      <c r="J10">
        <v>143.16999999999999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248.2</v>
      </c>
      <c r="Q10">
        <v>7963.66</v>
      </c>
      <c r="R10">
        <v>343.91</v>
      </c>
      <c r="S10">
        <v>167.86</v>
      </c>
      <c r="T10">
        <v>88093</v>
      </c>
      <c r="U10">
        <v>0.49</v>
      </c>
      <c r="V10">
        <v>0.81</v>
      </c>
      <c r="W10">
        <v>0.61</v>
      </c>
      <c r="X10">
        <v>5.34</v>
      </c>
      <c r="Y10">
        <v>2</v>
      </c>
      <c r="Z10">
        <v>10</v>
      </c>
    </row>
    <row r="11" spans="1:26" x14ac:dyDescent="0.25">
      <c r="A11">
        <v>0</v>
      </c>
      <c r="B11">
        <v>90</v>
      </c>
      <c r="C11" t="s">
        <v>34</v>
      </c>
      <c r="D11">
        <v>1.6564000000000001</v>
      </c>
      <c r="E11">
        <v>60.37</v>
      </c>
      <c r="F11">
        <v>43.8</v>
      </c>
      <c r="G11">
        <v>6.6</v>
      </c>
      <c r="H11">
        <v>0.1</v>
      </c>
      <c r="I11">
        <v>398</v>
      </c>
      <c r="J11">
        <v>176.73</v>
      </c>
      <c r="K11">
        <v>52.44</v>
      </c>
      <c r="L11">
        <v>1</v>
      </c>
      <c r="M11">
        <v>396</v>
      </c>
      <c r="N11">
        <v>33.29</v>
      </c>
      <c r="O11">
        <v>22031.19</v>
      </c>
      <c r="P11">
        <v>540.22</v>
      </c>
      <c r="Q11">
        <v>7968.41</v>
      </c>
      <c r="R11">
        <v>847.18</v>
      </c>
      <c r="S11">
        <v>167.86</v>
      </c>
      <c r="T11">
        <v>338311.4</v>
      </c>
      <c r="U11">
        <v>0.2</v>
      </c>
      <c r="V11">
        <v>0.54</v>
      </c>
      <c r="W11">
        <v>0.91</v>
      </c>
      <c r="X11">
        <v>19.940000000000001</v>
      </c>
      <c r="Y11">
        <v>2</v>
      </c>
      <c r="Z11">
        <v>10</v>
      </c>
    </row>
    <row r="12" spans="1:26" x14ac:dyDescent="0.25">
      <c r="A12">
        <v>1</v>
      </c>
      <c r="B12">
        <v>90</v>
      </c>
      <c r="C12" t="s">
        <v>34</v>
      </c>
      <c r="D12">
        <v>2.8942000000000001</v>
      </c>
      <c r="E12">
        <v>34.549999999999997</v>
      </c>
      <c r="F12">
        <v>28.4</v>
      </c>
      <c r="G12">
        <v>16.23</v>
      </c>
      <c r="H12">
        <v>0.2</v>
      </c>
      <c r="I12">
        <v>105</v>
      </c>
      <c r="J12">
        <v>178.21</v>
      </c>
      <c r="K12">
        <v>52.44</v>
      </c>
      <c r="L12">
        <v>2</v>
      </c>
      <c r="M12">
        <v>89</v>
      </c>
      <c r="N12">
        <v>33.770000000000003</v>
      </c>
      <c r="O12">
        <v>22213.89</v>
      </c>
      <c r="P12">
        <v>287.33999999999997</v>
      </c>
      <c r="Q12">
        <v>7963.83</v>
      </c>
      <c r="R12">
        <v>321.01</v>
      </c>
      <c r="S12">
        <v>167.86</v>
      </c>
      <c r="T12">
        <v>76691.83</v>
      </c>
      <c r="U12">
        <v>0.52</v>
      </c>
      <c r="V12">
        <v>0.83</v>
      </c>
      <c r="W12">
        <v>0.46</v>
      </c>
      <c r="X12">
        <v>4.55</v>
      </c>
      <c r="Y12">
        <v>2</v>
      </c>
      <c r="Z12">
        <v>10</v>
      </c>
    </row>
    <row r="13" spans="1:26" x14ac:dyDescent="0.25">
      <c r="A13">
        <v>2</v>
      </c>
      <c r="B13">
        <v>90</v>
      </c>
      <c r="C13" t="s">
        <v>34</v>
      </c>
      <c r="D13">
        <v>2.9784999999999999</v>
      </c>
      <c r="E13">
        <v>33.57</v>
      </c>
      <c r="F13">
        <v>27.95</v>
      </c>
      <c r="G13">
        <v>18.64</v>
      </c>
      <c r="H13">
        <v>0.3</v>
      </c>
      <c r="I13">
        <v>90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271.49</v>
      </c>
      <c r="Q13">
        <v>7963.46</v>
      </c>
      <c r="R13">
        <v>303.14</v>
      </c>
      <c r="S13">
        <v>167.86</v>
      </c>
      <c r="T13">
        <v>67831.070000000007</v>
      </c>
      <c r="U13">
        <v>0.55000000000000004</v>
      </c>
      <c r="V13">
        <v>0.84</v>
      </c>
      <c r="W13">
        <v>0.53</v>
      </c>
      <c r="X13">
        <v>4.1100000000000003</v>
      </c>
      <c r="Y13">
        <v>2</v>
      </c>
      <c r="Z13">
        <v>10</v>
      </c>
    </row>
    <row r="14" spans="1:26" x14ac:dyDescent="0.25">
      <c r="A14">
        <v>0</v>
      </c>
      <c r="B14">
        <v>10</v>
      </c>
      <c r="C14" t="s">
        <v>34</v>
      </c>
      <c r="D14">
        <v>1.3992</v>
      </c>
      <c r="E14">
        <v>71.47</v>
      </c>
      <c r="F14">
        <v>60.99</v>
      </c>
      <c r="G14">
        <v>4.5999999999999996</v>
      </c>
      <c r="H14">
        <v>0.64</v>
      </c>
      <c r="I14">
        <v>795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175.86</v>
      </c>
      <c r="Q14">
        <v>7981.22</v>
      </c>
      <c r="R14">
        <v>1387.81</v>
      </c>
      <c r="S14">
        <v>167.86</v>
      </c>
      <c r="T14">
        <v>606641.02</v>
      </c>
      <c r="U14">
        <v>0.12</v>
      </c>
      <c r="V14">
        <v>0.39</v>
      </c>
      <c r="W14">
        <v>2.62</v>
      </c>
      <c r="X14">
        <v>37.1</v>
      </c>
      <c r="Y14">
        <v>2</v>
      </c>
      <c r="Z14">
        <v>10</v>
      </c>
    </row>
    <row r="15" spans="1:26" x14ac:dyDescent="0.25">
      <c r="A15">
        <v>0</v>
      </c>
      <c r="B15">
        <v>45</v>
      </c>
      <c r="C15" t="s">
        <v>34</v>
      </c>
      <c r="D15">
        <v>2.6354000000000002</v>
      </c>
      <c r="E15">
        <v>37.950000000000003</v>
      </c>
      <c r="F15">
        <v>32.26</v>
      </c>
      <c r="G15">
        <v>10.75</v>
      </c>
      <c r="H15">
        <v>0.18</v>
      </c>
      <c r="I15">
        <v>180</v>
      </c>
      <c r="J15">
        <v>98.71</v>
      </c>
      <c r="K15">
        <v>39.72</v>
      </c>
      <c r="L15">
        <v>1</v>
      </c>
      <c r="M15">
        <v>16</v>
      </c>
      <c r="N15">
        <v>12.99</v>
      </c>
      <c r="O15">
        <v>12407.75</v>
      </c>
      <c r="P15">
        <v>222.01</v>
      </c>
      <c r="Q15">
        <v>7965.49</v>
      </c>
      <c r="R15">
        <v>445.36</v>
      </c>
      <c r="S15">
        <v>167.86</v>
      </c>
      <c r="T15">
        <v>138489.99</v>
      </c>
      <c r="U15">
        <v>0.38</v>
      </c>
      <c r="V15">
        <v>0.73</v>
      </c>
      <c r="W15">
        <v>0.78</v>
      </c>
      <c r="X15">
        <v>8.4</v>
      </c>
      <c r="Y15">
        <v>2</v>
      </c>
      <c r="Z15">
        <v>10</v>
      </c>
    </row>
    <row r="16" spans="1:26" x14ac:dyDescent="0.25">
      <c r="A16">
        <v>1</v>
      </c>
      <c r="B16">
        <v>45</v>
      </c>
      <c r="C16" t="s">
        <v>34</v>
      </c>
      <c r="D16">
        <v>2.6463999999999999</v>
      </c>
      <c r="E16">
        <v>37.79</v>
      </c>
      <c r="F16">
        <v>32.14</v>
      </c>
      <c r="G16">
        <v>10.83</v>
      </c>
      <c r="H16">
        <v>0.35</v>
      </c>
      <c r="I16">
        <v>178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223.2</v>
      </c>
      <c r="Q16">
        <v>7965.7</v>
      </c>
      <c r="R16">
        <v>440.62</v>
      </c>
      <c r="S16">
        <v>167.86</v>
      </c>
      <c r="T16">
        <v>136130.82</v>
      </c>
      <c r="U16">
        <v>0.38</v>
      </c>
      <c r="V16">
        <v>0.73</v>
      </c>
      <c r="W16">
        <v>0.8</v>
      </c>
      <c r="X16">
        <v>8.2899999999999991</v>
      </c>
      <c r="Y16">
        <v>2</v>
      </c>
      <c r="Z16">
        <v>10</v>
      </c>
    </row>
    <row r="17" spans="1:26" x14ac:dyDescent="0.25">
      <c r="A17">
        <v>0</v>
      </c>
      <c r="B17">
        <v>60</v>
      </c>
      <c r="C17" t="s">
        <v>34</v>
      </c>
      <c r="D17">
        <v>2.3578999999999999</v>
      </c>
      <c r="E17">
        <v>42.41</v>
      </c>
      <c r="F17">
        <v>34.549999999999997</v>
      </c>
      <c r="G17">
        <v>9.26</v>
      </c>
      <c r="H17">
        <v>0.14000000000000001</v>
      </c>
      <c r="I17">
        <v>224</v>
      </c>
      <c r="J17">
        <v>124.63</v>
      </c>
      <c r="K17">
        <v>45</v>
      </c>
      <c r="L17">
        <v>1</v>
      </c>
      <c r="M17">
        <v>222</v>
      </c>
      <c r="N17">
        <v>18.64</v>
      </c>
      <c r="O17">
        <v>15605.44</v>
      </c>
      <c r="P17">
        <v>306.62</v>
      </c>
      <c r="Q17">
        <v>7964.98</v>
      </c>
      <c r="R17">
        <v>531.83000000000004</v>
      </c>
      <c r="S17">
        <v>167.86</v>
      </c>
      <c r="T17">
        <v>181508.73</v>
      </c>
      <c r="U17">
        <v>0.32</v>
      </c>
      <c r="V17">
        <v>0.68</v>
      </c>
      <c r="W17">
        <v>0.63</v>
      </c>
      <c r="X17">
        <v>10.7</v>
      </c>
      <c r="Y17">
        <v>2</v>
      </c>
      <c r="Z17">
        <v>10</v>
      </c>
    </row>
    <row r="18" spans="1:26" x14ac:dyDescent="0.25">
      <c r="A18">
        <v>1</v>
      </c>
      <c r="B18">
        <v>60</v>
      </c>
      <c r="C18" t="s">
        <v>34</v>
      </c>
      <c r="D18">
        <v>2.8067000000000002</v>
      </c>
      <c r="E18">
        <v>35.630000000000003</v>
      </c>
      <c r="F18">
        <v>30.07</v>
      </c>
      <c r="G18">
        <v>13.47</v>
      </c>
      <c r="H18">
        <v>0.28000000000000003</v>
      </c>
      <c r="I18">
        <v>134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238.12</v>
      </c>
      <c r="Q18">
        <v>7964.75</v>
      </c>
      <c r="R18">
        <v>372.65</v>
      </c>
      <c r="S18">
        <v>167.86</v>
      </c>
      <c r="T18">
        <v>102368.82</v>
      </c>
      <c r="U18">
        <v>0.45</v>
      </c>
      <c r="V18">
        <v>0.79</v>
      </c>
      <c r="W18">
        <v>0.67</v>
      </c>
      <c r="X18">
        <v>6.22</v>
      </c>
      <c r="Y18">
        <v>2</v>
      </c>
      <c r="Z18">
        <v>10</v>
      </c>
    </row>
    <row r="19" spans="1:26" x14ac:dyDescent="0.25">
      <c r="A19">
        <v>0</v>
      </c>
      <c r="B19">
        <v>80</v>
      </c>
      <c r="C19" t="s">
        <v>34</v>
      </c>
      <c r="D19">
        <v>1.8731</v>
      </c>
      <c r="E19">
        <v>53.39</v>
      </c>
      <c r="F19">
        <v>40.299999999999997</v>
      </c>
      <c r="G19">
        <v>7.24</v>
      </c>
      <c r="H19">
        <v>0.11</v>
      </c>
      <c r="I19">
        <v>334</v>
      </c>
      <c r="J19">
        <v>159.12</v>
      </c>
      <c r="K19">
        <v>50.28</v>
      </c>
      <c r="L19">
        <v>1</v>
      </c>
      <c r="M19">
        <v>332</v>
      </c>
      <c r="N19">
        <v>27.84</v>
      </c>
      <c r="O19">
        <v>19859.16</v>
      </c>
      <c r="P19">
        <v>454.77</v>
      </c>
      <c r="Q19">
        <v>7967.49</v>
      </c>
      <c r="R19">
        <v>727.44</v>
      </c>
      <c r="S19">
        <v>167.86</v>
      </c>
      <c r="T19">
        <v>278762.18</v>
      </c>
      <c r="U19">
        <v>0.23</v>
      </c>
      <c r="V19">
        <v>0.59</v>
      </c>
      <c r="W19">
        <v>0.81</v>
      </c>
      <c r="X19">
        <v>16.440000000000001</v>
      </c>
      <c r="Y19">
        <v>2</v>
      </c>
      <c r="Z19">
        <v>10</v>
      </c>
    </row>
    <row r="20" spans="1:26" x14ac:dyDescent="0.25">
      <c r="A20">
        <v>1</v>
      </c>
      <c r="B20">
        <v>80</v>
      </c>
      <c r="C20" t="s">
        <v>34</v>
      </c>
      <c r="D20">
        <v>2.9287999999999998</v>
      </c>
      <c r="E20">
        <v>34.14</v>
      </c>
      <c r="F20">
        <v>28.53</v>
      </c>
      <c r="G20">
        <v>16.78</v>
      </c>
      <c r="H20">
        <v>0.22</v>
      </c>
      <c r="I20">
        <v>102</v>
      </c>
      <c r="J20">
        <v>160.54</v>
      </c>
      <c r="K20">
        <v>50.28</v>
      </c>
      <c r="L20">
        <v>2</v>
      </c>
      <c r="M20">
        <v>14</v>
      </c>
      <c r="N20">
        <v>28.26</v>
      </c>
      <c r="O20">
        <v>20034.400000000001</v>
      </c>
      <c r="P20">
        <v>259.51</v>
      </c>
      <c r="Q20">
        <v>7964.1</v>
      </c>
      <c r="R20">
        <v>322.72000000000003</v>
      </c>
      <c r="S20">
        <v>167.86</v>
      </c>
      <c r="T20">
        <v>77564.02</v>
      </c>
      <c r="U20">
        <v>0.52</v>
      </c>
      <c r="V20">
        <v>0.83</v>
      </c>
      <c r="W20">
        <v>0.55000000000000004</v>
      </c>
      <c r="X20">
        <v>4.68</v>
      </c>
      <c r="Y20">
        <v>2</v>
      </c>
      <c r="Z20">
        <v>10</v>
      </c>
    </row>
    <row r="21" spans="1:26" x14ac:dyDescent="0.25">
      <c r="A21">
        <v>2</v>
      </c>
      <c r="B21">
        <v>80</v>
      </c>
      <c r="C21" t="s">
        <v>34</v>
      </c>
      <c r="D21">
        <v>2.931</v>
      </c>
      <c r="E21">
        <v>34.119999999999997</v>
      </c>
      <c r="F21">
        <v>28.54</v>
      </c>
      <c r="G21">
        <v>16.95</v>
      </c>
      <c r="H21">
        <v>0.33</v>
      </c>
      <c r="I21">
        <v>101</v>
      </c>
      <c r="J21">
        <v>161.97</v>
      </c>
      <c r="K21">
        <v>50.28</v>
      </c>
      <c r="L21">
        <v>3</v>
      </c>
      <c r="M21">
        <v>0</v>
      </c>
      <c r="N21">
        <v>28.69</v>
      </c>
      <c r="O21">
        <v>20210.21</v>
      </c>
      <c r="P21">
        <v>261.12</v>
      </c>
      <c r="Q21">
        <v>7963.68</v>
      </c>
      <c r="R21">
        <v>322.43</v>
      </c>
      <c r="S21">
        <v>167.86</v>
      </c>
      <c r="T21">
        <v>77421</v>
      </c>
      <c r="U21">
        <v>0.52</v>
      </c>
      <c r="V21">
        <v>0.83</v>
      </c>
      <c r="W21">
        <v>0.56999999999999995</v>
      </c>
      <c r="X21">
        <v>4.6900000000000004</v>
      </c>
      <c r="Y21">
        <v>2</v>
      </c>
      <c r="Z21">
        <v>10</v>
      </c>
    </row>
    <row r="22" spans="1:26" x14ac:dyDescent="0.25">
      <c r="A22">
        <v>0</v>
      </c>
      <c r="B22">
        <v>35</v>
      </c>
      <c r="C22" t="s">
        <v>34</v>
      </c>
      <c r="D22">
        <v>2.4773999999999998</v>
      </c>
      <c r="E22">
        <v>40.36</v>
      </c>
      <c r="F22">
        <v>34.53</v>
      </c>
      <c r="G22">
        <v>9.0500000000000007</v>
      </c>
      <c r="H22">
        <v>0.22</v>
      </c>
      <c r="I22">
        <v>229</v>
      </c>
      <c r="J22">
        <v>80.84</v>
      </c>
      <c r="K22">
        <v>35.1</v>
      </c>
      <c r="L22">
        <v>1</v>
      </c>
      <c r="M22">
        <v>0</v>
      </c>
      <c r="N22">
        <v>9.74</v>
      </c>
      <c r="O22">
        <v>10204.209999999999</v>
      </c>
      <c r="P22">
        <v>211.72</v>
      </c>
      <c r="Q22">
        <v>7966.69</v>
      </c>
      <c r="R22">
        <v>518.99</v>
      </c>
      <c r="S22">
        <v>167.86</v>
      </c>
      <c r="T22">
        <v>175062.41</v>
      </c>
      <c r="U22">
        <v>0.32</v>
      </c>
      <c r="V22">
        <v>0.68</v>
      </c>
      <c r="W22">
        <v>0.95</v>
      </c>
      <c r="X22">
        <v>10.67</v>
      </c>
      <c r="Y22">
        <v>2</v>
      </c>
      <c r="Z22">
        <v>10</v>
      </c>
    </row>
    <row r="23" spans="1:26" x14ac:dyDescent="0.25">
      <c r="A23">
        <v>0</v>
      </c>
      <c r="B23">
        <v>50</v>
      </c>
      <c r="C23" t="s">
        <v>34</v>
      </c>
      <c r="D23">
        <v>2.6215999999999999</v>
      </c>
      <c r="E23">
        <v>38.15</v>
      </c>
      <c r="F23">
        <v>32.18</v>
      </c>
      <c r="G23">
        <v>10.91</v>
      </c>
      <c r="H23">
        <v>0.16</v>
      </c>
      <c r="I23">
        <v>177</v>
      </c>
      <c r="J23">
        <v>107.41</v>
      </c>
      <c r="K23">
        <v>41.65</v>
      </c>
      <c r="L23">
        <v>1</v>
      </c>
      <c r="M23">
        <v>98</v>
      </c>
      <c r="N23">
        <v>14.77</v>
      </c>
      <c r="O23">
        <v>13481.73</v>
      </c>
      <c r="P23">
        <v>237.85</v>
      </c>
      <c r="Q23">
        <v>7965.89</v>
      </c>
      <c r="R23">
        <v>446.78</v>
      </c>
      <c r="S23">
        <v>167.86</v>
      </c>
      <c r="T23">
        <v>139217.98000000001</v>
      </c>
      <c r="U23">
        <v>0.38</v>
      </c>
      <c r="V23">
        <v>0.73</v>
      </c>
      <c r="W23">
        <v>0.66</v>
      </c>
      <c r="X23">
        <v>8.32</v>
      </c>
      <c r="Y23">
        <v>2</v>
      </c>
      <c r="Z23">
        <v>10</v>
      </c>
    </row>
    <row r="24" spans="1:26" x14ac:dyDescent="0.25">
      <c r="A24">
        <v>1</v>
      </c>
      <c r="B24">
        <v>50</v>
      </c>
      <c r="C24" t="s">
        <v>34</v>
      </c>
      <c r="D24">
        <v>2.7067000000000001</v>
      </c>
      <c r="E24">
        <v>36.94</v>
      </c>
      <c r="F24">
        <v>31.33</v>
      </c>
      <c r="G24">
        <v>11.68</v>
      </c>
      <c r="H24">
        <v>0.32</v>
      </c>
      <c r="I24">
        <v>161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227.91</v>
      </c>
      <c r="Q24">
        <v>7967.31</v>
      </c>
      <c r="R24">
        <v>414.12</v>
      </c>
      <c r="S24">
        <v>167.86</v>
      </c>
      <c r="T24">
        <v>122965.7</v>
      </c>
      <c r="U24">
        <v>0.41</v>
      </c>
      <c r="V24">
        <v>0.75</v>
      </c>
      <c r="W24">
        <v>0.74</v>
      </c>
      <c r="X24">
        <v>7.48</v>
      </c>
      <c r="Y24">
        <v>2</v>
      </c>
      <c r="Z24">
        <v>10</v>
      </c>
    </row>
    <row r="25" spans="1:26" x14ac:dyDescent="0.25">
      <c r="A25">
        <v>0</v>
      </c>
      <c r="B25">
        <v>25</v>
      </c>
      <c r="C25" t="s">
        <v>34</v>
      </c>
      <c r="D25">
        <v>2.2204999999999999</v>
      </c>
      <c r="E25">
        <v>45.04</v>
      </c>
      <c r="F25">
        <v>38.799999999999997</v>
      </c>
      <c r="G25">
        <v>7.27</v>
      </c>
      <c r="H25">
        <v>0.28000000000000003</v>
      </c>
      <c r="I25">
        <v>320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202.52</v>
      </c>
      <c r="Q25">
        <v>7970.19</v>
      </c>
      <c r="R25">
        <v>659.2</v>
      </c>
      <c r="S25">
        <v>167.86</v>
      </c>
      <c r="T25">
        <v>244712.23</v>
      </c>
      <c r="U25">
        <v>0.25</v>
      </c>
      <c r="V25">
        <v>0.61</v>
      </c>
      <c r="W25">
        <v>1.21</v>
      </c>
      <c r="X25">
        <v>14.93</v>
      </c>
      <c r="Y25">
        <v>2</v>
      </c>
      <c r="Z25">
        <v>10</v>
      </c>
    </row>
    <row r="26" spans="1:26" x14ac:dyDescent="0.25">
      <c r="A26">
        <v>0</v>
      </c>
      <c r="B26">
        <v>85</v>
      </c>
      <c r="C26" t="s">
        <v>34</v>
      </c>
      <c r="D26">
        <v>1.7625</v>
      </c>
      <c r="E26">
        <v>56.74</v>
      </c>
      <c r="F26">
        <v>42</v>
      </c>
      <c r="G26">
        <v>6.9</v>
      </c>
      <c r="H26">
        <v>0.11</v>
      </c>
      <c r="I26">
        <v>365</v>
      </c>
      <c r="J26">
        <v>167.88</v>
      </c>
      <c r="K26">
        <v>51.39</v>
      </c>
      <c r="L26">
        <v>1</v>
      </c>
      <c r="M26">
        <v>363</v>
      </c>
      <c r="N26">
        <v>30.49</v>
      </c>
      <c r="O26">
        <v>20939.59</v>
      </c>
      <c r="P26">
        <v>496.28</v>
      </c>
      <c r="Q26">
        <v>7967.29</v>
      </c>
      <c r="R26">
        <v>785.61</v>
      </c>
      <c r="S26">
        <v>167.86</v>
      </c>
      <c r="T26">
        <v>307691.77</v>
      </c>
      <c r="U26">
        <v>0.21</v>
      </c>
      <c r="V26">
        <v>0.56000000000000005</v>
      </c>
      <c r="W26">
        <v>0.85</v>
      </c>
      <c r="X26">
        <v>18.14</v>
      </c>
      <c r="Y26">
        <v>2</v>
      </c>
      <c r="Z26">
        <v>10</v>
      </c>
    </row>
    <row r="27" spans="1:26" x14ac:dyDescent="0.25">
      <c r="A27">
        <v>1</v>
      </c>
      <c r="B27">
        <v>85</v>
      </c>
      <c r="C27" t="s">
        <v>34</v>
      </c>
      <c r="D27">
        <v>2.9369000000000001</v>
      </c>
      <c r="E27">
        <v>34.049999999999997</v>
      </c>
      <c r="F27">
        <v>28.29</v>
      </c>
      <c r="G27">
        <v>16.97</v>
      </c>
      <c r="H27">
        <v>0.21</v>
      </c>
      <c r="I27">
        <v>100</v>
      </c>
      <c r="J27">
        <v>169.33</v>
      </c>
      <c r="K27">
        <v>51.39</v>
      </c>
      <c r="L27">
        <v>2</v>
      </c>
      <c r="M27">
        <v>47</v>
      </c>
      <c r="N27">
        <v>30.94</v>
      </c>
      <c r="O27">
        <v>21118.46</v>
      </c>
      <c r="P27">
        <v>269.08</v>
      </c>
      <c r="Q27">
        <v>7963.74</v>
      </c>
      <c r="R27">
        <v>315.63</v>
      </c>
      <c r="S27">
        <v>167.86</v>
      </c>
      <c r="T27">
        <v>74028.08</v>
      </c>
      <c r="U27">
        <v>0.53</v>
      </c>
      <c r="V27">
        <v>0.83</v>
      </c>
      <c r="W27">
        <v>0.5</v>
      </c>
      <c r="X27">
        <v>4.4400000000000004</v>
      </c>
      <c r="Y27">
        <v>2</v>
      </c>
      <c r="Z27">
        <v>10</v>
      </c>
    </row>
    <row r="28" spans="1:26" x14ac:dyDescent="0.25">
      <c r="A28">
        <v>2</v>
      </c>
      <c r="B28">
        <v>85</v>
      </c>
      <c r="C28" t="s">
        <v>34</v>
      </c>
      <c r="D28">
        <v>2.9588999999999999</v>
      </c>
      <c r="E28">
        <v>33.799999999999997</v>
      </c>
      <c r="F28">
        <v>28.2</v>
      </c>
      <c r="G28">
        <v>17.809999999999999</v>
      </c>
      <c r="H28">
        <v>0.31</v>
      </c>
      <c r="I28">
        <v>95</v>
      </c>
      <c r="J28">
        <v>170.79</v>
      </c>
      <c r="K28">
        <v>51.39</v>
      </c>
      <c r="L28">
        <v>3</v>
      </c>
      <c r="M28">
        <v>0</v>
      </c>
      <c r="N28">
        <v>31.4</v>
      </c>
      <c r="O28">
        <v>21297.94</v>
      </c>
      <c r="P28">
        <v>266.12</v>
      </c>
      <c r="Q28">
        <v>7964.31</v>
      </c>
      <c r="R28">
        <v>311.36</v>
      </c>
      <c r="S28">
        <v>167.86</v>
      </c>
      <c r="T28">
        <v>71916.03</v>
      </c>
      <c r="U28">
        <v>0.54</v>
      </c>
      <c r="V28">
        <v>0.84</v>
      </c>
      <c r="W28">
        <v>0.55000000000000004</v>
      </c>
      <c r="X28">
        <v>4.3600000000000003</v>
      </c>
      <c r="Y28">
        <v>2</v>
      </c>
      <c r="Z28">
        <v>10</v>
      </c>
    </row>
    <row r="29" spans="1:26" x14ac:dyDescent="0.25">
      <c r="A29">
        <v>0</v>
      </c>
      <c r="B29">
        <v>20</v>
      </c>
      <c r="C29" t="s">
        <v>34</v>
      </c>
      <c r="D29">
        <v>2.0369999999999999</v>
      </c>
      <c r="E29">
        <v>49.09</v>
      </c>
      <c r="F29">
        <v>42.47</v>
      </c>
      <c r="G29">
        <v>6.39</v>
      </c>
      <c r="H29">
        <v>0.34</v>
      </c>
      <c r="I29">
        <v>399</v>
      </c>
      <c r="J29">
        <v>51.33</v>
      </c>
      <c r="K29">
        <v>24.83</v>
      </c>
      <c r="L29">
        <v>1</v>
      </c>
      <c r="M29">
        <v>0</v>
      </c>
      <c r="N29">
        <v>5.51</v>
      </c>
      <c r="O29">
        <v>6564.78</v>
      </c>
      <c r="P29">
        <v>197.29</v>
      </c>
      <c r="Q29">
        <v>7970.29</v>
      </c>
      <c r="R29">
        <v>780.4</v>
      </c>
      <c r="S29">
        <v>167.86</v>
      </c>
      <c r="T29">
        <v>304918.59000000003</v>
      </c>
      <c r="U29">
        <v>0.22</v>
      </c>
      <c r="V29">
        <v>0.56000000000000005</v>
      </c>
      <c r="W29">
        <v>1.43</v>
      </c>
      <c r="X29">
        <v>18.61</v>
      </c>
      <c r="Y29">
        <v>2</v>
      </c>
      <c r="Z29">
        <v>10</v>
      </c>
    </row>
    <row r="30" spans="1:26" x14ac:dyDescent="0.25">
      <c r="A30">
        <v>0</v>
      </c>
      <c r="B30">
        <v>65</v>
      </c>
      <c r="C30" t="s">
        <v>34</v>
      </c>
      <c r="D30">
        <v>2.2218</v>
      </c>
      <c r="E30">
        <v>45.01</v>
      </c>
      <c r="F30">
        <v>35.99</v>
      </c>
      <c r="G30">
        <v>8.6</v>
      </c>
      <c r="H30">
        <v>0.13</v>
      </c>
      <c r="I30">
        <v>251</v>
      </c>
      <c r="J30">
        <v>133.21</v>
      </c>
      <c r="K30">
        <v>46.47</v>
      </c>
      <c r="L30">
        <v>1</v>
      </c>
      <c r="M30">
        <v>249</v>
      </c>
      <c r="N30">
        <v>20.75</v>
      </c>
      <c r="O30">
        <v>16663.419999999998</v>
      </c>
      <c r="P30">
        <v>343.3</v>
      </c>
      <c r="Q30">
        <v>7965.7</v>
      </c>
      <c r="R30">
        <v>580.36</v>
      </c>
      <c r="S30">
        <v>167.86</v>
      </c>
      <c r="T30">
        <v>205638.83</v>
      </c>
      <c r="U30">
        <v>0.28999999999999998</v>
      </c>
      <c r="V30">
        <v>0.66</v>
      </c>
      <c r="W30">
        <v>0.68</v>
      </c>
      <c r="X30">
        <v>12.14</v>
      </c>
      <c r="Y30">
        <v>2</v>
      </c>
      <c r="Z30">
        <v>10</v>
      </c>
    </row>
    <row r="31" spans="1:26" x14ac:dyDescent="0.25">
      <c r="A31">
        <v>1</v>
      </c>
      <c r="B31">
        <v>65</v>
      </c>
      <c r="C31" t="s">
        <v>34</v>
      </c>
      <c r="D31">
        <v>2.8448000000000002</v>
      </c>
      <c r="E31">
        <v>35.15</v>
      </c>
      <c r="F31">
        <v>29.6</v>
      </c>
      <c r="G31">
        <v>14.32</v>
      </c>
      <c r="H31">
        <v>0.26</v>
      </c>
      <c r="I31">
        <v>124</v>
      </c>
      <c r="J31">
        <v>134.55000000000001</v>
      </c>
      <c r="K31">
        <v>46.47</v>
      </c>
      <c r="L31">
        <v>2</v>
      </c>
      <c r="M31">
        <v>0</v>
      </c>
      <c r="N31">
        <v>21.09</v>
      </c>
      <c r="O31">
        <v>16828.84</v>
      </c>
      <c r="P31">
        <v>243.06</v>
      </c>
      <c r="Q31">
        <v>7965</v>
      </c>
      <c r="R31">
        <v>357.1</v>
      </c>
      <c r="S31">
        <v>167.86</v>
      </c>
      <c r="T31">
        <v>94641.59</v>
      </c>
      <c r="U31">
        <v>0.47</v>
      </c>
      <c r="V31">
        <v>0.8</v>
      </c>
      <c r="W31">
        <v>0.63</v>
      </c>
      <c r="X31">
        <v>5.75</v>
      </c>
      <c r="Y31">
        <v>2</v>
      </c>
      <c r="Z31">
        <v>10</v>
      </c>
    </row>
    <row r="32" spans="1:26" x14ac:dyDescent="0.25">
      <c r="A32">
        <v>0</v>
      </c>
      <c r="B32">
        <v>75</v>
      </c>
      <c r="C32" t="s">
        <v>34</v>
      </c>
      <c r="D32">
        <v>1.9807999999999999</v>
      </c>
      <c r="E32">
        <v>50.48</v>
      </c>
      <c r="F32">
        <v>38.86</v>
      </c>
      <c r="G32">
        <v>7.62</v>
      </c>
      <c r="H32">
        <v>0.12</v>
      </c>
      <c r="I32">
        <v>306</v>
      </c>
      <c r="J32">
        <v>150.44</v>
      </c>
      <c r="K32">
        <v>49.1</v>
      </c>
      <c r="L32">
        <v>1</v>
      </c>
      <c r="M32">
        <v>304</v>
      </c>
      <c r="N32">
        <v>25.34</v>
      </c>
      <c r="O32">
        <v>18787.759999999998</v>
      </c>
      <c r="P32">
        <v>417.32</v>
      </c>
      <c r="Q32">
        <v>7968.12</v>
      </c>
      <c r="R32">
        <v>678.59</v>
      </c>
      <c r="S32">
        <v>167.86</v>
      </c>
      <c r="T32">
        <v>254478.34</v>
      </c>
      <c r="U32">
        <v>0.25</v>
      </c>
      <c r="V32">
        <v>0.61</v>
      </c>
      <c r="W32">
        <v>0.75</v>
      </c>
      <c r="X32">
        <v>15</v>
      </c>
      <c r="Y32">
        <v>2</v>
      </c>
      <c r="Z32">
        <v>10</v>
      </c>
    </row>
    <row r="33" spans="1:26" x14ac:dyDescent="0.25">
      <c r="A33">
        <v>1</v>
      </c>
      <c r="B33">
        <v>75</v>
      </c>
      <c r="C33" t="s">
        <v>34</v>
      </c>
      <c r="D33">
        <v>2.9056000000000002</v>
      </c>
      <c r="E33">
        <v>34.42</v>
      </c>
      <c r="F33">
        <v>28.84</v>
      </c>
      <c r="G33">
        <v>16.02</v>
      </c>
      <c r="H33">
        <v>0.23</v>
      </c>
      <c r="I33">
        <v>108</v>
      </c>
      <c r="J33">
        <v>151.83000000000001</v>
      </c>
      <c r="K33">
        <v>49.1</v>
      </c>
      <c r="L33">
        <v>2</v>
      </c>
      <c r="M33">
        <v>1</v>
      </c>
      <c r="N33">
        <v>25.73</v>
      </c>
      <c r="O33">
        <v>18959.54</v>
      </c>
      <c r="P33">
        <v>253.67</v>
      </c>
      <c r="Q33">
        <v>7964.94</v>
      </c>
      <c r="R33">
        <v>332.29</v>
      </c>
      <c r="S33">
        <v>167.86</v>
      </c>
      <c r="T33">
        <v>82316.009999999995</v>
      </c>
      <c r="U33">
        <v>0.51</v>
      </c>
      <c r="V33">
        <v>0.82</v>
      </c>
      <c r="W33">
        <v>0.57999999999999996</v>
      </c>
      <c r="X33">
        <v>4.99</v>
      </c>
      <c r="Y33">
        <v>2</v>
      </c>
      <c r="Z33">
        <v>10</v>
      </c>
    </row>
    <row r="34" spans="1:26" x14ac:dyDescent="0.25">
      <c r="A34">
        <v>2</v>
      </c>
      <c r="B34">
        <v>75</v>
      </c>
      <c r="C34" t="s">
        <v>34</v>
      </c>
      <c r="D34">
        <v>2.9051</v>
      </c>
      <c r="E34">
        <v>34.42</v>
      </c>
      <c r="F34">
        <v>28.85</v>
      </c>
      <c r="G34">
        <v>16.03</v>
      </c>
      <c r="H34">
        <v>0.35</v>
      </c>
      <c r="I34">
        <v>108</v>
      </c>
      <c r="J34">
        <v>153.22999999999999</v>
      </c>
      <c r="K34">
        <v>49.1</v>
      </c>
      <c r="L34">
        <v>3</v>
      </c>
      <c r="M34">
        <v>0</v>
      </c>
      <c r="N34">
        <v>26.13</v>
      </c>
      <c r="O34">
        <v>19131.849999999999</v>
      </c>
      <c r="P34">
        <v>255.87</v>
      </c>
      <c r="Q34">
        <v>7964.94</v>
      </c>
      <c r="R34">
        <v>332.46</v>
      </c>
      <c r="S34">
        <v>167.86</v>
      </c>
      <c r="T34">
        <v>82401.7</v>
      </c>
      <c r="U34">
        <v>0.5</v>
      </c>
      <c r="V34">
        <v>0.82</v>
      </c>
      <c r="W34">
        <v>0.57999999999999996</v>
      </c>
      <c r="X34">
        <v>5</v>
      </c>
      <c r="Y34">
        <v>2</v>
      </c>
      <c r="Z34">
        <v>10</v>
      </c>
    </row>
    <row r="35" spans="1:26" x14ac:dyDescent="0.25">
      <c r="A35">
        <v>0</v>
      </c>
      <c r="B35">
        <v>95</v>
      </c>
      <c r="C35" t="s">
        <v>34</v>
      </c>
      <c r="D35">
        <v>1.5545</v>
      </c>
      <c r="E35">
        <v>64.33</v>
      </c>
      <c r="F35">
        <v>45.74</v>
      </c>
      <c r="G35">
        <v>6.34</v>
      </c>
      <c r="H35">
        <v>0.1</v>
      </c>
      <c r="I35">
        <v>433</v>
      </c>
      <c r="J35">
        <v>185.69</v>
      </c>
      <c r="K35">
        <v>53.44</v>
      </c>
      <c r="L35">
        <v>1</v>
      </c>
      <c r="M35">
        <v>431</v>
      </c>
      <c r="N35">
        <v>36.26</v>
      </c>
      <c r="O35">
        <v>23136.14</v>
      </c>
      <c r="P35">
        <v>587</v>
      </c>
      <c r="Q35">
        <v>7969.07</v>
      </c>
      <c r="R35">
        <v>913.63</v>
      </c>
      <c r="S35">
        <v>167.86</v>
      </c>
      <c r="T35">
        <v>371362.44</v>
      </c>
      <c r="U35">
        <v>0.18</v>
      </c>
      <c r="V35">
        <v>0.52</v>
      </c>
      <c r="W35">
        <v>0.96</v>
      </c>
      <c r="X35">
        <v>21.88</v>
      </c>
      <c r="Y35">
        <v>2</v>
      </c>
      <c r="Z35">
        <v>10</v>
      </c>
    </row>
    <row r="36" spans="1:26" x14ac:dyDescent="0.25">
      <c r="A36">
        <v>1</v>
      </c>
      <c r="B36">
        <v>95</v>
      </c>
      <c r="C36" t="s">
        <v>34</v>
      </c>
      <c r="D36">
        <v>2.8092999999999999</v>
      </c>
      <c r="E36">
        <v>35.6</v>
      </c>
      <c r="F36">
        <v>28.88</v>
      </c>
      <c r="G36">
        <v>15.2</v>
      </c>
      <c r="H36">
        <v>0.19</v>
      </c>
      <c r="I36">
        <v>114</v>
      </c>
      <c r="J36">
        <v>187.21</v>
      </c>
      <c r="K36">
        <v>53.44</v>
      </c>
      <c r="L36">
        <v>2</v>
      </c>
      <c r="M36">
        <v>109</v>
      </c>
      <c r="N36">
        <v>36.770000000000003</v>
      </c>
      <c r="O36">
        <v>23322.880000000001</v>
      </c>
      <c r="P36">
        <v>312.31</v>
      </c>
      <c r="Q36">
        <v>7963.95</v>
      </c>
      <c r="R36">
        <v>338.1</v>
      </c>
      <c r="S36">
        <v>167.86</v>
      </c>
      <c r="T36">
        <v>85192.13</v>
      </c>
      <c r="U36">
        <v>0.5</v>
      </c>
      <c r="V36">
        <v>0.82</v>
      </c>
      <c r="W36">
        <v>0.46</v>
      </c>
      <c r="X36">
        <v>5.04</v>
      </c>
      <c r="Y36">
        <v>2</v>
      </c>
      <c r="Z36">
        <v>10</v>
      </c>
    </row>
    <row r="37" spans="1:26" x14ac:dyDescent="0.25">
      <c r="A37">
        <v>2</v>
      </c>
      <c r="B37">
        <v>95</v>
      </c>
      <c r="C37" t="s">
        <v>34</v>
      </c>
      <c r="D37">
        <v>2.9782000000000002</v>
      </c>
      <c r="E37">
        <v>33.58</v>
      </c>
      <c r="F37">
        <v>27.95</v>
      </c>
      <c r="G37">
        <v>19.73</v>
      </c>
      <c r="H37">
        <v>0.28000000000000003</v>
      </c>
      <c r="I37">
        <v>85</v>
      </c>
      <c r="J37">
        <v>188.73</v>
      </c>
      <c r="K37">
        <v>53.44</v>
      </c>
      <c r="L37">
        <v>3</v>
      </c>
      <c r="M37">
        <v>0</v>
      </c>
      <c r="N37">
        <v>37.29</v>
      </c>
      <c r="O37">
        <v>23510.33</v>
      </c>
      <c r="P37">
        <v>278.95999999999998</v>
      </c>
      <c r="Q37">
        <v>7962.4</v>
      </c>
      <c r="R37">
        <v>301.87</v>
      </c>
      <c r="S37">
        <v>167.86</v>
      </c>
      <c r="T37">
        <v>67222.05</v>
      </c>
      <c r="U37">
        <v>0.56000000000000005</v>
      </c>
      <c r="V37">
        <v>0.84</v>
      </c>
      <c r="W37">
        <v>0.56999999999999995</v>
      </c>
      <c r="X37">
        <v>4.0999999999999996</v>
      </c>
      <c r="Y37">
        <v>2</v>
      </c>
      <c r="Z37">
        <v>10</v>
      </c>
    </row>
    <row r="38" spans="1:26" x14ac:dyDescent="0.25">
      <c r="A38">
        <v>0</v>
      </c>
      <c r="B38">
        <v>55</v>
      </c>
      <c r="C38" t="s">
        <v>34</v>
      </c>
      <c r="D38">
        <v>2.4994999999999998</v>
      </c>
      <c r="E38">
        <v>40.01</v>
      </c>
      <c r="F38">
        <v>33.22</v>
      </c>
      <c r="G38">
        <v>10.119999999999999</v>
      </c>
      <c r="H38">
        <v>0.15</v>
      </c>
      <c r="I38">
        <v>197</v>
      </c>
      <c r="J38">
        <v>116.05</v>
      </c>
      <c r="K38">
        <v>43.4</v>
      </c>
      <c r="L38">
        <v>1</v>
      </c>
      <c r="M38">
        <v>190</v>
      </c>
      <c r="N38">
        <v>16.649999999999999</v>
      </c>
      <c r="O38">
        <v>14546.17</v>
      </c>
      <c r="P38">
        <v>270.11</v>
      </c>
      <c r="Q38">
        <v>7965.44</v>
      </c>
      <c r="R38">
        <v>485.48</v>
      </c>
      <c r="S38">
        <v>167.86</v>
      </c>
      <c r="T38">
        <v>158466.31</v>
      </c>
      <c r="U38">
        <v>0.35</v>
      </c>
      <c r="V38">
        <v>0.71</v>
      </c>
      <c r="W38">
        <v>0.6</v>
      </c>
      <c r="X38">
        <v>9.36</v>
      </c>
      <c r="Y38">
        <v>2</v>
      </c>
      <c r="Z38">
        <v>10</v>
      </c>
    </row>
    <row r="39" spans="1:26" x14ac:dyDescent="0.25">
      <c r="A39">
        <v>1</v>
      </c>
      <c r="B39">
        <v>55</v>
      </c>
      <c r="C39" t="s">
        <v>34</v>
      </c>
      <c r="D39">
        <v>2.7637999999999998</v>
      </c>
      <c r="E39">
        <v>36.18</v>
      </c>
      <c r="F39">
        <v>30.61</v>
      </c>
      <c r="G39">
        <v>12.58</v>
      </c>
      <c r="H39">
        <v>0.3</v>
      </c>
      <c r="I39">
        <v>146</v>
      </c>
      <c r="J39">
        <v>117.34</v>
      </c>
      <c r="K39">
        <v>43.4</v>
      </c>
      <c r="L39">
        <v>2</v>
      </c>
      <c r="M39">
        <v>0</v>
      </c>
      <c r="N39">
        <v>16.940000000000001</v>
      </c>
      <c r="O39">
        <v>14705.49</v>
      </c>
      <c r="P39">
        <v>232.68</v>
      </c>
      <c r="Q39">
        <v>7965.91</v>
      </c>
      <c r="R39">
        <v>390.24</v>
      </c>
      <c r="S39">
        <v>167.86</v>
      </c>
      <c r="T39">
        <v>111100.21</v>
      </c>
      <c r="U39">
        <v>0.43</v>
      </c>
      <c r="V39">
        <v>0.77</v>
      </c>
      <c r="W39">
        <v>0.7</v>
      </c>
      <c r="X39">
        <v>6.76</v>
      </c>
      <c r="Y39">
        <v>2</v>
      </c>
      <c r="Z39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4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INDEX(resultados!$A$2:$ZZ$39, 1, MATCH($B$1, resultados!$A$1:$ZZ$1, 0))</f>
        <v>#N/A</v>
      </c>
      <c r="B7" t="e">
        <f>INDEX(resultados!$A$2:$ZZ$39, 1, MATCH($B$2, resultados!$A$1:$ZZ$1, 0))</f>
        <v>#N/A</v>
      </c>
      <c r="C7" t="e">
        <f>INDEX(resultados!$A$2:$ZZ$39, 1, MATCH($B$3, resultados!$A$1:$ZZ$1, 0))</f>
        <v>#N/A</v>
      </c>
    </row>
    <row r="8" spans="1:3" x14ac:dyDescent="0.25">
      <c r="A8" t="e">
        <f>INDEX(resultados!$A$2:$ZZ$39, 2, MATCH($B$1, resultados!$A$1:$ZZ$1, 0))</f>
        <v>#N/A</v>
      </c>
      <c r="B8" t="e">
        <f>INDEX(resultados!$A$2:$ZZ$39, 2, MATCH($B$2, resultados!$A$1:$ZZ$1, 0))</f>
        <v>#N/A</v>
      </c>
      <c r="C8" t="e">
        <f>INDEX(resultados!$A$2:$ZZ$39, 2, MATCH($B$3, resultados!$A$1:$ZZ$1, 0))</f>
        <v>#N/A</v>
      </c>
    </row>
    <row r="9" spans="1:3" x14ac:dyDescent="0.25">
      <c r="A9" t="e">
        <f>INDEX(resultados!$A$2:$ZZ$39, 3, MATCH($B$1, resultados!$A$1:$ZZ$1, 0))</f>
        <v>#N/A</v>
      </c>
      <c r="B9" t="e">
        <f>INDEX(resultados!$A$2:$ZZ$39, 3, MATCH($B$2, resultados!$A$1:$ZZ$1, 0))</f>
        <v>#N/A</v>
      </c>
      <c r="C9" t="e">
        <f>INDEX(resultados!$A$2:$ZZ$39, 3, MATCH($B$3, resultados!$A$1:$ZZ$1, 0))</f>
        <v>#N/A</v>
      </c>
    </row>
    <row r="10" spans="1:3" x14ac:dyDescent="0.25">
      <c r="A10" t="e">
        <f>INDEX(resultados!$A$2:$ZZ$39, 4, MATCH($B$1, resultados!$A$1:$ZZ$1, 0))</f>
        <v>#N/A</v>
      </c>
      <c r="B10" t="e">
        <f>INDEX(resultados!$A$2:$ZZ$39, 4, MATCH($B$2, resultados!$A$1:$ZZ$1, 0))</f>
        <v>#N/A</v>
      </c>
      <c r="C10" t="e">
        <f>INDEX(resultados!$A$2:$ZZ$39, 4, MATCH($B$3, resultados!$A$1:$ZZ$1, 0))</f>
        <v>#N/A</v>
      </c>
    </row>
    <row r="11" spans="1:3" x14ac:dyDescent="0.25">
      <c r="A11" t="e">
        <f>INDEX(resultados!$A$2:$ZZ$39, 5, MATCH($B$1, resultados!$A$1:$ZZ$1, 0))</f>
        <v>#N/A</v>
      </c>
      <c r="B11" t="e">
        <f>INDEX(resultados!$A$2:$ZZ$39, 5, MATCH($B$2, resultados!$A$1:$ZZ$1, 0))</f>
        <v>#N/A</v>
      </c>
      <c r="C11" t="e">
        <f>INDEX(resultados!$A$2:$ZZ$39, 5, MATCH($B$3, resultados!$A$1:$ZZ$1, 0))</f>
        <v>#N/A</v>
      </c>
    </row>
    <row r="12" spans="1:3" x14ac:dyDescent="0.25">
      <c r="A12" t="e">
        <f>INDEX(resultados!$A$2:$ZZ$39, 6, MATCH($B$1, resultados!$A$1:$ZZ$1, 0))</f>
        <v>#N/A</v>
      </c>
      <c r="B12" t="e">
        <f>INDEX(resultados!$A$2:$ZZ$39, 6, MATCH($B$2, resultados!$A$1:$ZZ$1, 0))</f>
        <v>#N/A</v>
      </c>
      <c r="C12" t="e">
        <f>INDEX(resultados!$A$2:$ZZ$39, 6, MATCH($B$3, resultados!$A$1:$ZZ$1, 0))</f>
        <v>#N/A</v>
      </c>
    </row>
    <row r="13" spans="1:3" x14ac:dyDescent="0.25">
      <c r="A13" t="e">
        <f>INDEX(resultados!$A$2:$ZZ$39, 7, MATCH($B$1, resultados!$A$1:$ZZ$1, 0))</f>
        <v>#N/A</v>
      </c>
      <c r="B13" t="e">
        <f>INDEX(resultados!$A$2:$ZZ$39, 7, MATCH($B$2, resultados!$A$1:$ZZ$1, 0))</f>
        <v>#N/A</v>
      </c>
      <c r="C13" t="e">
        <f>INDEX(resultados!$A$2:$ZZ$39, 7, MATCH($B$3, resultados!$A$1:$ZZ$1, 0))</f>
        <v>#N/A</v>
      </c>
    </row>
    <row r="14" spans="1:3" x14ac:dyDescent="0.25">
      <c r="A14" t="e">
        <f>INDEX(resultados!$A$2:$ZZ$39, 8, MATCH($B$1, resultados!$A$1:$ZZ$1, 0))</f>
        <v>#N/A</v>
      </c>
      <c r="B14" t="e">
        <f>INDEX(resultados!$A$2:$ZZ$39, 8, MATCH($B$2, resultados!$A$1:$ZZ$1, 0))</f>
        <v>#N/A</v>
      </c>
      <c r="C14" t="e">
        <f>INDEX(resultados!$A$2:$ZZ$39, 8, MATCH($B$3, resultados!$A$1:$ZZ$1, 0))</f>
        <v>#N/A</v>
      </c>
    </row>
    <row r="15" spans="1:3" x14ac:dyDescent="0.25">
      <c r="A15" t="e">
        <f>INDEX(resultados!$A$2:$ZZ$39, 9, MATCH($B$1, resultados!$A$1:$ZZ$1, 0))</f>
        <v>#N/A</v>
      </c>
      <c r="B15" t="e">
        <f>INDEX(resultados!$A$2:$ZZ$39, 9, MATCH($B$2, resultados!$A$1:$ZZ$1, 0))</f>
        <v>#N/A</v>
      </c>
      <c r="C15" t="e">
        <f>INDEX(resultados!$A$2:$ZZ$39, 9, MATCH($B$3, resultados!$A$1:$ZZ$1, 0))</f>
        <v>#N/A</v>
      </c>
    </row>
    <row r="16" spans="1:3" x14ac:dyDescent="0.25">
      <c r="A16" t="e">
        <f>INDEX(resultados!$A$2:$ZZ$39, 10, MATCH($B$1, resultados!$A$1:$ZZ$1, 0))</f>
        <v>#N/A</v>
      </c>
      <c r="B16" t="e">
        <f>INDEX(resultados!$A$2:$ZZ$39, 10, MATCH($B$2, resultados!$A$1:$ZZ$1, 0))</f>
        <v>#N/A</v>
      </c>
      <c r="C16" t="e">
        <f>INDEX(resultados!$A$2:$ZZ$39, 10, MATCH($B$3, resultados!$A$1:$ZZ$1, 0))</f>
        <v>#N/A</v>
      </c>
    </row>
    <row r="17" spans="1:3" x14ac:dyDescent="0.25">
      <c r="A17" t="e">
        <f>INDEX(resultados!$A$2:$ZZ$39, 11, MATCH($B$1, resultados!$A$1:$ZZ$1, 0))</f>
        <v>#N/A</v>
      </c>
      <c r="B17" t="e">
        <f>INDEX(resultados!$A$2:$ZZ$39, 11, MATCH($B$2, resultados!$A$1:$ZZ$1, 0))</f>
        <v>#N/A</v>
      </c>
      <c r="C17" t="e">
        <f>INDEX(resultados!$A$2:$ZZ$39, 11, MATCH($B$3, resultados!$A$1:$ZZ$1, 0))</f>
        <v>#N/A</v>
      </c>
    </row>
    <row r="18" spans="1:3" x14ac:dyDescent="0.25">
      <c r="A18" t="e">
        <f>INDEX(resultados!$A$2:$ZZ$39, 12, MATCH($B$1, resultados!$A$1:$ZZ$1, 0))</f>
        <v>#N/A</v>
      </c>
      <c r="B18" t="e">
        <f>INDEX(resultados!$A$2:$ZZ$39, 12, MATCH($B$2, resultados!$A$1:$ZZ$1, 0))</f>
        <v>#N/A</v>
      </c>
      <c r="C18" t="e">
        <f>INDEX(resultados!$A$2:$ZZ$39, 12, MATCH($B$3, resultados!$A$1:$ZZ$1, 0))</f>
        <v>#N/A</v>
      </c>
    </row>
    <row r="19" spans="1:3" x14ac:dyDescent="0.25">
      <c r="A19" t="e">
        <f>INDEX(resultados!$A$2:$ZZ$39, 13, MATCH($B$1, resultados!$A$1:$ZZ$1, 0))</f>
        <v>#N/A</v>
      </c>
      <c r="B19" t="e">
        <f>INDEX(resultados!$A$2:$ZZ$39, 13, MATCH($B$2, resultados!$A$1:$ZZ$1, 0))</f>
        <v>#N/A</v>
      </c>
      <c r="C19" t="e">
        <f>INDEX(resultados!$A$2:$ZZ$39, 13, MATCH($B$3, resultados!$A$1:$ZZ$1, 0))</f>
        <v>#N/A</v>
      </c>
    </row>
    <row r="20" spans="1:3" x14ac:dyDescent="0.25">
      <c r="A20" t="e">
        <f>INDEX(resultados!$A$2:$ZZ$39, 14, MATCH($B$1, resultados!$A$1:$ZZ$1, 0))</f>
        <v>#N/A</v>
      </c>
      <c r="B20" t="e">
        <f>INDEX(resultados!$A$2:$ZZ$39, 14, MATCH($B$2, resultados!$A$1:$ZZ$1, 0))</f>
        <v>#N/A</v>
      </c>
      <c r="C20" t="e">
        <f>INDEX(resultados!$A$2:$ZZ$39, 14, MATCH($B$3, resultados!$A$1:$ZZ$1, 0))</f>
        <v>#N/A</v>
      </c>
    </row>
    <row r="21" spans="1:3" x14ac:dyDescent="0.25">
      <c r="A21" t="e">
        <f>INDEX(resultados!$A$2:$ZZ$39, 15, MATCH($B$1, resultados!$A$1:$ZZ$1, 0))</f>
        <v>#N/A</v>
      </c>
      <c r="B21" t="e">
        <f>INDEX(resultados!$A$2:$ZZ$39, 15, MATCH($B$2, resultados!$A$1:$ZZ$1, 0))</f>
        <v>#N/A</v>
      </c>
      <c r="C21" t="e">
        <f>INDEX(resultados!$A$2:$ZZ$39, 15, MATCH($B$3, resultados!$A$1:$ZZ$1, 0))</f>
        <v>#N/A</v>
      </c>
    </row>
    <row r="22" spans="1:3" x14ac:dyDescent="0.25">
      <c r="A22" t="e">
        <f>INDEX(resultados!$A$2:$ZZ$39, 16, MATCH($B$1, resultados!$A$1:$ZZ$1, 0))</f>
        <v>#N/A</v>
      </c>
      <c r="B22" t="e">
        <f>INDEX(resultados!$A$2:$ZZ$39, 16, MATCH($B$2, resultados!$A$1:$ZZ$1, 0))</f>
        <v>#N/A</v>
      </c>
      <c r="C22" t="e">
        <f>INDEX(resultados!$A$2:$ZZ$39, 16, MATCH($B$3, resultados!$A$1:$ZZ$1, 0))</f>
        <v>#N/A</v>
      </c>
    </row>
    <row r="23" spans="1:3" x14ac:dyDescent="0.25">
      <c r="A23" t="e">
        <f>INDEX(resultados!$A$2:$ZZ$39, 17, MATCH($B$1, resultados!$A$1:$ZZ$1, 0))</f>
        <v>#N/A</v>
      </c>
      <c r="B23" t="e">
        <f>INDEX(resultados!$A$2:$ZZ$39, 17, MATCH($B$2, resultados!$A$1:$ZZ$1, 0))</f>
        <v>#N/A</v>
      </c>
      <c r="C23" t="e">
        <f>INDEX(resultados!$A$2:$ZZ$39, 17, MATCH($B$3, resultados!$A$1:$ZZ$1, 0))</f>
        <v>#N/A</v>
      </c>
    </row>
    <row r="24" spans="1:3" x14ac:dyDescent="0.25">
      <c r="A24" t="e">
        <f>INDEX(resultados!$A$2:$ZZ$39, 18, MATCH($B$1, resultados!$A$1:$ZZ$1, 0))</f>
        <v>#N/A</v>
      </c>
      <c r="B24" t="e">
        <f>INDEX(resultados!$A$2:$ZZ$39, 18, MATCH($B$2, resultados!$A$1:$ZZ$1, 0))</f>
        <v>#N/A</v>
      </c>
      <c r="C24" t="e">
        <f>INDEX(resultados!$A$2:$ZZ$39, 18, MATCH($B$3, resultados!$A$1:$ZZ$1, 0))</f>
        <v>#N/A</v>
      </c>
    </row>
    <row r="25" spans="1:3" x14ac:dyDescent="0.25">
      <c r="A25" t="e">
        <f>INDEX(resultados!$A$2:$ZZ$39, 19, MATCH($B$1, resultados!$A$1:$ZZ$1, 0))</f>
        <v>#N/A</v>
      </c>
      <c r="B25" t="e">
        <f>INDEX(resultados!$A$2:$ZZ$39, 19, MATCH($B$2, resultados!$A$1:$ZZ$1, 0))</f>
        <v>#N/A</v>
      </c>
      <c r="C25" t="e">
        <f>INDEX(resultados!$A$2:$ZZ$39, 19, MATCH($B$3, resultados!$A$1:$ZZ$1, 0))</f>
        <v>#N/A</v>
      </c>
    </row>
    <row r="26" spans="1:3" x14ac:dyDescent="0.25">
      <c r="A26" t="e">
        <f>INDEX(resultados!$A$2:$ZZ$39, 20, MATCH($B$1, resultados!$A$1:$ZZ$1, 0))</f>
        <v>#N/A</v>
      </c>
      <c r="B26" t="e">
        <f>INDEX(resultados!$A$2:$ZZ$39, 20, MATCH($B$2, resultados!$A$1:$ZZ$1, 0))</f>
        <v>#N/A</v>
      </c>
      <c r="C26" t="e">
        <f>INDEX(resultados!$A$2:$ZZ$39, 20, MATCH($B$3, resultados!$A$1:$ZZ$1, 0))</f>
        <v>#N/A</v>
      </c>
    </row>
    <row r="27" spans="1:3" x14ac:dyDescent="0.25">
      <c r="A27" t="e">
        <f>INDEX(resultados!$A$2:$ZZ$39, 21, MATCH($B$1, resultados!$A$1:$ZZ$1, 0))</f>
        <v>#N/A</v>
      </c>
      <c r="B27" t="e">
        <f>INDEX(resultados!$A$2:$ZZ$39, 21, MATCH($B$2, resultados!$A$1:$ZZ$1, 0))</f>
        <v>#N/A</v>
      </c>
      <c r="C27" t="e">
        <f>INDEX(resultados!$A$2:$ZZ$39, 21, MATCH($B$3, resultados!$A$1:$ZZ$1, 0))</f>
        <v>#N/A</v>
      </c>
    </row>
    <row r="28" spans="1:3" x14ac:dyDescent="0.25">
      <c r="A28" t="e">
        <f>INDEX(resultados!$A$2:$ZZ$39, 22, MATCH($B$1, resultados!$A$1:$ZZ$1, 0))</f>
        <v>#N/A</v>
      </c>
      <c r="B28" t="e">
        <f>INDEX(resultados!$A$2:$ZZ$39, 22, MATCH($B$2, resultados!$A$1:$ZZ$1, 0))</f>
        <v>#N/A</v>
      </c>
      <c r="C28" t="e">
        <f>INDEX(resultados!$A$2:$ZZ$39, 22, MATCH($B$3, resultados!$A$1:$ZZ$1, 0))</f>
        <v>#N/A</v>
      </c>
    </row>
    <row r="29" spans="1:3" x14ac:dyDescent="0.25">
      <c r="A29" t="e">
        <f>INDEX(resultados!$A$2:$ZZ$39, 23, MATCH($B$1, resultados!$A$1:$ZZ$1, 0))</f>
        <v>#N/A</v>
      </c>
      <c r="B29" t="e">
        <f>INDEX(resultados!$A$2:$ZZ$39, 23, MATCH($B$2, resultados!$A$1:$ZZ$1, 0))</f>
        <v>#N/A</v>
      </c>
      <c r="C29" t="e">
        <f>INDEX(resultados!$A$2:$ZZ$39, 23, MATCH($B$3, resultados!$A$1:$ZZ$1, 0))</f>
        <v>#N/A</v>
      </c>
    </row>
    <row r="30" spans="1:3" x14ac:dyDescent="0.25">
      <c r="A30" t="e">
        <f>INDEX(resultados!$A$2:$ZZ$39, 24, MATCH($B$1, resultados!$A$1:$ZZ$1, 0))</f>
        <v>#N/A</v>
      </c>
      <c r="B30" t="e">
        <f>INDEX(resultados!$A$2:$ZZ$39, 24, MATCH($B$2, resultados!$A$1:$ZZ$1, 0))</f>
        <v>#N/A</v>
      </c>
      <c r="C30" t="e">
        <f>INDEX(resultados!$A$2:$ZZ$39, 24, MATCH($B$3, resultados!$A$1:$ZZ$1, 0))</f>
        <v>#N/A</v>
      </c>
    </row>
    <row r="31" spans="1:3" x14ac:dyDescent="0.25">
      <c r="A31" t="e">
        <f>INDEX(resultados!$A$2:$ZZ$39, 25, MATCH($B$1, resultados!$A$1:$ZZ$1, 0))</f>
        <v>#N/A</v>
      </c>
      <c r="B31" t="e">
        <f>INDEX(resultados!$A$2:$ZZ$39, 25, MATCH($B$2, resultados!$A$1:$ZZ$1, 0))</f>
        <v>#N/A</v>
      </c>
      <c r="C31" t="e">
        <f>INDEX(resultados!$A$2:$ZZ$39, 25, MATCH($B$3, resultados!$A$1:$ZZ$1, 0))</f>
        <v>#N/A</v>
      </c>
    </row>
    <row r="32" spans="1:3" x14ac:dyDescent="0.25">
      <c r="A32" t="e">
        <f>INDEX(resultados!$A$2:$ZZ$39, 26, MATCH($B$1, resultados!$A$1:$ZZ$1, 0))</f>
        <v>#N/A</v>
      </c>
      <c r="B32" t="e">
        <f>INDEX(resultados!$A$2:$ZZ$39, 26, MATCH($B$2, resultados!$A$1:$ZZ$1, 0))</f>
        <v>#N/A</v>
      </c>
      <c r="C32" t="e">
        <f>INDEX(resultados!$A$2:$ZZ$39, 26, MATCH($B$3, resultados!$A$1:$ZZ$1, 0))</f>
        <v>#N/A</v>
      </c>
    </row>
    <row r="33" spans="1:3" x14ac:dyDescent="0.25">
      <c r="A33" t="e">
        <f>INDEX(resultados!$A$2:$ZZ$39, 27, MATCH($B$1, resultados!$A$1:$ZZ$1, 0))</f>
        <v>#N/A</v>
      </c>
      <c r="B33" t="e">
        <f>INDEX(resultados!$A$2:$ZZ$39, 27, MATCH($B$2, resultados!$A$1:$ZZ$1, 0))</f>
        <v>#N/A</v>
      </c>
      <c r="C33" t="e">
        <f>INDEX(resultados!$A$2:$ZZ$39, 27, MATCH($B$3, resultados!$A$1:$ZZ$1, 0))</f>
        <v>#N/A</v>
      </c>
    </row>
    <row r="34" spans="1:3" x14ac:dyDescent="0.25">
      <c r="A34" t="e">
        <f>INDEX(resultados!$A$2:$ZZ$39, 28, MATCH($B$1, resultados!$A$1:$ZZ$1, 0))</f>
        <v>#N/A</v>
      </c>
      <c r="B34" t="e">
        <f>INDEX(resultados!$A$2:$ZZ$39, 28, MATCH($B$2, resultados!$A$1:$ZZ$1, 0))</f>
        <v>#N/A</v>
      </c>
      <c r="C34" t="e">
        <f>INDEX(resultados!$A$2:$ZZ$39, 28, MATCH($B$3, resultados!$A$1:$ZZ$1, 0))</f>
        <v>#N/A</v>
      </c>
    </row>
    <row r="35" spans="1:3" x14ac:dyDescent="0.25">
      <c r="A35" t="e">
        <f>INDEX(resultados!$A$2:$ZZ$39, 29, MATCH($B$1, resultados!$A$1:$ZZ$1, 0))</f>
        <v>#N/A</v>
      </c>
      <c r="B35" t="e">
        <f>INDEX(resultados!$A$2:$ZZ$39, 29, MATCH($B$2, resultados!$A$1:$ZZ$1, 0))</f>
        <v>#N/A</v>
      </c>
      <c r="C35" t="e">
        <f>INDEX(resultados!$A$2:$ZZ$39, 29, MATCH($B$3, resultados!$A$1:$ZZ$1, 0))</f>
        <v>#N/A</v>
      </c>
    </row>
    <row r="36" spans="1:3" x14ac:dyDescent="0.25">
      <c r="A36" t="e">
        <f>INDEX(resultados!$A$2:$ZZ$39, 30, MATCH($B$1, resultados!$A$1:$ZZ$1, 0))</f>
        <v>#N/A</v>
      </c>
      <c r="B36" t="e">
        <f>INDEX(resultados!$A$2:$ZZ$39, 30, MATCH($B$2, resultados!$A$1:$ZZ$1, 0))</f>
        <v>#N/A</v>
      </c>
      <c r="C36" t="e">
        <f>INDEX(resultados!$A$2:$ZZ$39, 30, MATCH($B$3, resultados!$A$1:$ZZ$1, 0))</f>
        <v>#N/A</v>
      </c>
    </row>
    <row r="37" spans="1:3" x14ac:dyDescent="0.25">
      <c r="A37" t="e">
        <f>INDEX(resultados!$A$2:$ZZ$39, 31, MATCH($B$1, resultados!$A$1:$ZZ$1, 0))</f>
        <v>#N/A</v>
      </c>
      <c r="B37" t="e">
        <f>INDEX(resultados!$A$2:$ZZ$39, 31, MATCH($B$2, resultados!$A$1:$ZZ$1, 0))</f>
        <v>#N/A</v>
      </c>
      <c r="C37" t="e">
        <f>INDEX(resultados!$A$2:$ZZ$39, 31, MATCH($B$3, resultados!$A$1:$ZZ$1, 0))</f>
        <v>#N/A</v>
      </c>
    </row>
    <row r="38" spans="1:3" x14ac:dyDescent="0.25">
      <c r="A38" t="e">
        <f>INDEX(resultados!$A$2:$ZZ$39, 32, MATCH($B$1, resultados!$A$1:$ZZ$1, 0))</f>
        <v>#N/A</v>
      </c>
      <c r="B38" t="e">
        <f>INDEX(resultados!$A$2:$ZZ$39, 32, MATCH($B$2, resultados!$A$1:$ZZ$1, 0))</f>
        <v>#N/A</v>
      </c>
      <c r="C38" t="e">
        <f>INDEX(resultados!$A$2:$ZZ$39, 32, MATCH($B$3, resultados!$A$1:$ZZ$1, 0))</f>
        <v>#N/A</v>
      </c>
    </row>
    <row r="39" spans="1:3" x14ac:dyDescent="0.25">
      <c r="A39" t="e">
        <f>INDEX(resultados!$A$2:$ZZ$39, 33, MATCH($B$1, resultados!$A$1:$ZZ$1, 0))</f>
        <v>#N/A</v>
      </c>
      <c r="B39" t="e">
        <f>INDEX(resultados!$A$2:$ZZ$39, 33, MATCH($B$2, resultados!$A$1:$ZZ$1, 0))</f>
        <v>#N/A</v>
      </c>
      <c r="C39" t="e">
        <f>INDEX(resultados!$A$2:$ZZ$39, 33, MATCH($B$3, resultados!$A$1:$ZZ$1, 0))</f>
        <v>#N/A</v>
      </c>
    </row>
    <row r="40" spans="1:3" x14ac:dyDescent="0.25">
      <c r="A40" t="e">
        <f>INDEX(resultados!$A$2:$ZZ$39, 34, MATCH($B$1, resultados!$A$1:$ZZ$1, 0))</f>
        <v>#N/A</v>
      </c>
      <c r="B40" t="e">
        <f>INDEX(resultados!$A$2:$ZZ$39, 34, MATCH($B$2, resultados!$A$1:$ZZ$1, 0))</f>
        <v>#N/A</v>
      </c>
      <c r="C40" t="e">
        <f>INDEX(resultados!$A$2:$ZZ$39, 34, MATCH($B$3, resultados!$A$1:$ZZ$1, 0))</f>
        <v>#N/A</v>
      </c>
    </row>
    <row r="41" spans="1:3" x14ac:dyDescent="0.25">
      <c r="A41" t="e">
        <f>INDEX(resultados!$A$2:$ZZ$39, 35, MATCH($B$1, resultados!$A$1:$ZZ$1, 0))</f>
        <v>#N/A</v>
      </c>
      <c r="B41" t="e">
        <f>INDEX(resultados!$A$2:$ZZ$39, 35, MATCH($B$2, resultados!$A$1:$ZZ$1, 0))</f>
        <v>#N/A</v>
      </c>
      <c r="C41" t="e">
        <f>INDEX(resultados!$A$2:$ZZ$39, 35, MATCH($B$3, resultados!$A$1:$ZZ$1, 0))</f>
        <v>#N/A</v>
      </c>
    </row>
    <row r="42" spans="1:3" x14ac:dyDescent="0.25">
      <c r="A42" t="e">
        <f>INDEX(resultados!$A$2:$ZZ$39, 36, MATCH($B$1, resultados!$A$1:$ZZ$1, 0))</f>
        <v>#N/A</v>
      </c>
      <c r="B42" t="e">
        <f>INDEX(resultados!$A$2:$ZZ$39, 36, MATCH($B$2, resultados!$A$1:$ZZ$1, 0))</f>
        <v>#N/A</v>
      </c>
      <c r="C42" t="e">
        <f>INDEX(resultados!$A$2:$ZZ$39, 36, MATCH($B$3, resultados!$A$1:$ZZ$1, 0))</f>
        <v>#N/A</v>
      </c>
    </row>
    <row r="43" spans="1:3" x14ac:dyDescent="0.25">
      <c r="A43" t="e">
        <f>INDEX(resultados!$A$2:$ZZ$39, 37, MATCH($B$1, resultados!$A$1:$ZZ$1, 0))</f>
        <v>#N/A</v>
      </c>
      <c r="B43" t="e">
        <f>INDEX(resultados!$A$2:$ZZ$39, 37, MATCH($B$2, resultados!$A$1:$ZZ$1, 0))</f>
        <v>#N/A</v>
      </c>
      <c r="C43" t="e">
        <f>INDEX(resultados!$A$2:$ZZ$39, 37, MATCH($B$3, resultados!$A$1:$ZZ$1, 0))</f>
        <v>#N/A</v>
      </c>
    </row>
    <row r="44" spans="1:3" x14ac:dyDescent="0.25">
      <c r="A44" t="e">
        <f>INDEX(resultados!$A$2:$ZZ$39, 38, MATCH($B$1, resultados!$A$1:$ZZ$1, 0))</f>
        <v>#N/A</v>
      </c>
      <c r="B44" t="e">
        <f>INDEX(resultados!$A$2:$ZZ$39, 38, MATCH($B$2, resultados!$A$1:$ZZ$1, 0))</f>
        <v>#N/A</v>
      </c>
      <c r="C44" t="e">
        <f>INDEX(resultados!$A$2:$ZZ$39, 38,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2024-09-25T23:04:22Z</dcterms:created>
  <dcterms:modified xsi:type="dcterms:W3CDTF">2024-09-27T19:27:29Z</dcterms:modified>
</cp:coreProperties>
</file>