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xmobotsaeroespacial-my.sharepoint.com/personal/enrico_abreu_xmobots_com_br/Documents/Área de Trabalho/Repositorios/simulador/resultados/Venda de Drone/Sem SPAD 1 Drones/vel20/field_100ha_100ha_18%_12m_0_TSP/"/>
    </mc:Choice>
  </mc:AlternateContent>
  <xr:revisionPtr revIDLastSave="267" documentId="11_3C66311D168817660A18779D0B78AEE75AEEAC51" xr6:coauthVersionLast="47" xr6:coauthVersionMax="47" xr10:uidLastSave="{D45CEAA5-771B-47B7-A924-A7713E71298E}"/>
  <bookViews>
    <workbookView xWindow="-120" yWindow="-120" windowWidth="29040" windowHeight="15840" xr2:uid="{00000000-000D-0000-FFFF-FFFF00000000}"/>
  </bookViews>
  <sheets>
    <sheet name="Resultados Geral" sheetId="23" r:id="rId1"/>
    <sheet name="RESULTADOS_18" sheetId="1" r:id="rId2"/>
    <sheet name="RESULTADOS_6" sheetId="2" r:id="rId3"/>
    <sheet name="RESULTADOS_4" sheetId="3" r:id="rId4"/>
    <sheet name="RESULTADOS_1" sheetId="4" r:id="rId5"/>
    <sheet name="RESULTADOS_12" sheetId="5" r:id="rId6"/>
    <sheet name="RESULTADOS_16" sheetId="6" r:id="rId7"/>
    <sheet name="RESULTADOS_0" sheetId="7" r:id="rId8"/>
    <sheet name="RESULTADOS_7" sheetId="8" r:id="rId9"/>
    <sheet name="RESULTADOS_10" sheetId="9" r:id="rId10"/>
    <sheet name="RESULTADOS_14" sheetId="10" r:id="rId11"/>
    <sheet name="RESULTADOS_5" sheetId="11" r:id="rId12"/>
    <sheet name="RESULTADOS_8" sheetId="12" r:id="rId13"/>
    <sheet name="RESULTADOS_3" sheetId="13" r:id="rId14"/>
    <sheet name="RESULTADOS_15" sheetId="14" r:id="rId15"/>
    <sheet name="RESULTADOS_2" sheetId="15" r:id="rId16"/>
    <sheet name="RESULTADOS_11" sheetId="16" r:id="rId17"/>
    <sheet name="RESULTADOS_13" sheetId="17" r:id="rId18"/>
    <sheet name="RESULTADOS_17" sheetId="18" r:id="rId19"/>
    <sheet name="RESULTADOS_9" sheetId="19" r:id="rId20"/>
    <sheet name="resultados" sheetId="20" r:id="rId21"/>
    <sheet name="gráficos" sheetId="21" r:id="rId22"/>
    <sheet name="hidden" sheetId="22" state="hidden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0" i="23" l="1"/>
  <c r="J20" i="23"/>
  <c r="I20" i="23"/>
  <c r="H20" i="23"/>
  <c r="G20" i="23"/>
  <c r="F20" i="23"/>
  <c r="D20" i="23"/>
  <c r="E20" i="23"/>
  <c r="C20" i="23"/>
  <c r="N19" i="23"/>
  <c r="J19" i="23"/>
  <c r="I19" i="23"/>
  <c r="H19" i="23"/>
  <c r="G19" i="23"/>
  <c r="F19" i="23"/>
  <c r="D19" i="23"/>
  <c r="E19" i="23"/>
  <c r="C19" i="23"/>
  <c r="N18" i="23"/>
  <c r="J18" i="23"/>
  <c r="I18" i="23"/>
  <c r="H18" i="23"/>
  <c r="G18" i="23"/>
  <c r="F18" i="23"/>
  <c r="D18" i="23"/>
  <c r="E18" i="23"/>
  <c r="C18" i="23"/>
  <c r="N17" i="23"/>
  <c r="J17" i="23"/>
  <c r="I17" i="23"/>
  <c r="H17" i="23"/>
  <c r="G17" i="23"/>
  <c r="F17" i="23"/>
  <c r="D17" i="23"/>
  <c r="E17" i="23"/>
  <c r="C17" i="23"/>
  <c r="N16" i="23"/>
  <c r="J16" i="23"/>
  <c r="I16" i="23"/>
  <c r="H16" i="23"/>
  <c r="G16" i="23"/>
  <c r="F16" i="23"/>
  <c r="D16" i="23"/>
  <c r="E16" i="23"/>
  <c r="C16" i="23"/>
  <c r="N15" i="23"/>
  <c r="J15" i="23"/>
  <c r="I15" i="23"/>
  <c r="H15" i="23"/>
  <c r="G15" i="23"/>
  <c r="F15" i="23"/>
  <c r="D15" i="23"/>
  <c r="E15" i="23"/>
  <c r="C15" i="23"/>
  <c r="N14" i="23"/>
  <c r="J14" i="23"/>
  <c r="I14" i="23"/>
  <c r="H14" i="23"/>
  <c r="G14" i="23"/>
  <c r="F14" i="23"/>
  <c r="D14" i="23"/>
  <c r="E14" i="23"/>
  <c r="C14" i="23"/>
  <c r="N13" i="23"/>
  <c r="J13" i="23"/>
  <c r="I13" i="23"/>
  <c r="H13" i="23"/>
  <c r="G13" i="23"/>
  <c r="F13" i="23"/>
  <c r="D13" i="23"/>
  <c r="E13" i="23"/>
  <c r="C13" i="23"/>
  <c r="N12" i="23"/>
  <c r="J12" i="23"/>
  <c r="I12" i="23"/>
  <c r="H12" i="23"/>
  <c r="G12" i="23"/>
  <c r="F12" i="23"/>
  <c r="D12" i="23"/>
  <c r="E12" i="23"/>
  <c r="C12" i="23"/>
  <c r="N11" i="23"/>
  <c r="J11" i="23"/>
  <c r="I11" i="23"/>
  <c r="H11" i="23"/>
  <c r="G11" i="23"/>
  <c r="F11" i="23"/>
  <c r="D11" i="23"/>
  <c r="E11" i="23"/>
  <c r="C11" i="23"/>
  <c r="N10" i="23"/>
  <c r="J10" i="23"/>
  <c r="I10" i="23"/>
  <c r="H10" i="23"/>
  <c r="G10" i="23"/>
  <c r="F10" i="23"/>
  <c r="D10" i="23"/>
  <c r="E10" i="23"/>
  <c r="C10" i="23"/>
  <c r="N9" i="23"/>
  <c r="J9" i="23"/>
  <c r="I9" i="23"/>
  <c r="H9" i="23"/>
  <c r="G9" i="23"/>
  <c r="F9" i="23"/>
  <c r="D9" i="23"/>
  <c r="E9" i="23"/>
  <c r="C9" i="23"/>
  <c r="N8" i="23"/>
  <c r="J8" i="23"/>
  <c r="I8" i="23"/>
  <c r="H8" i="23"/>
  <c r="G8" i="23"/>
  <c r="F8" i="23"/>
  <c r="D8" i="23"/>
  <c r="E8" i="23"/>
  <c r="C8" i="23"/>
  <c r="N7" i="23"/>
  <c r="J7" i="23"/>
  <c r="I7" i="23"/>
  <c r="H7" i="23"/>
  <c r="G7" i="23"/>
  <c r="F7" i="23"/>
  <c r="D7" i="23"/>
  <c r="E7" i="23"/>
  <c r="C7" i="23"/>
  <c r="N6" i="23"/>
  <c r="J6" i="23"/>
  <c r="I6" i="23"/>
  <c r="H6" i="23"/>
  <c r="G6" i="23"/>
  <c r="F6" i="23"/>
  <c r="D6" i="23"/>
  <c r="E6" i="23"/>
  <c r="C6" i="23"/>
  <c r="N5" i="23"/>
  <c r="J5" i="23"/>
  <c r="I5" i="23"/>
  <c r="H5" i="23"/>
  <c r="G5" i="23"/>
  <c r="F5" i="23"/>
  <c r="D5" i="23"/>
  <c r="E5" i="23"/>
  <c r="C5" i="23"/>
  <c r="N4" i="23"/>
  <c r="J4" i="23"/>
  <c r="I4" i="23"/>
  <c r="H4" i="23"/>
  <c r="G4" i="23"/>
  <c r="F4" i="23"/>
  <c r="D4" i="23"/>
  <c r="E4" i="23"/>
  <c r="C4" i="23"/>
  <c r="N3" i="23"/>
  <c r="J3" i="23"/>
  <c r="I3" i="23"/>
  <c r="H3" i="23"/>
  <c r="G3" i="23"/>
  <c r="F3" i="23"/>
  <c r="D3" i="23"/>
  <c r="E3" i="23"/>
  <c r="C3" i="23"/>
  <c r="N2" i="23"/>
  <c r="J2" i="23"/>
  <c r="I2" i="23"/>
  <c r="H2" i="23"/>
  <c r="G2" i="23"/>
  <c r="F2" i="23"/>
  <c r="D2" i="23"/>
  <c r="E2" i="23"/>
  <c r="C2" i="23"/>
  <c r="C46" i="21"/>
  <c r="B46" i="21"/>
  <c r="A46" i="21"/>
  <c r="C45" i="21"/>
  <c r="B45" i="21"/>
  <c r="A45" i="21"/>
  <c r="C44" i="21"/>
  <c r="B44" i="21"/>
  <c r="A44" i="21"/>
  <c r="C43" i="21"/>
  <c r="B43" i="21"/>
  <c r="A43" i="21"/>
  <c r="C42" i="21"/>
  <c r="B42" i="21"/>
  <c r="A42" i="21"/>
  <c r="C41" i="21"/>
  <c r="B41" i="21"/>
  <c r="A41" i="21"/>
  <c r="C40" i="21"/>
  <c r="B40" i="21"/>
  <c r="A40" i="21"/>
  <c r="C39" i="21"/>
  <c r="B39" i="21"/>
  <c r="A39" i="21"/>
  <c r="C38" i="21"/>
  <c r="B38" i="21"/>
  <c r="A38" i="21"/>
  <c r="C37" i="21"/>
  <c r="B37" i="21"/>
  <c r="A37" i="21"/>
  <c r="C36" i="21"/>
  <c r="B36" i="21"/>
  <c r="A36" i="21"/>
  <c r="C35" i="21"/>
  <c r="B35" i="21"/>
  <c r="A35" i="21"/>
  <c r="C34" i="21"/>
  <c r="B34" i="21"/>
  <c r="A34" i="21"/>
  <c r="C33" i="21"/>
  <c r="B33" i="21"/>
  <c r="A33" i="21"/>
  <c r="C32" i="21"/>
  <c r="B32" i="21"/>
  <c r="A32" i="21"/>
  <c r="C31" i="21"/>
  <c r="B31" i="21"/>
  <c r="A31" i="21"/>
  <c r="C30" i="21"/>
  <c r="B30" i="21"/>
  <c r="A30" i="21"/>
  <c r="C29" i="21"/>
  <c r="B29" i="21"/>
  <c r="A29" i="21"/>
  <c r="C28" i="21"/>
  <c r="B28" i="21"/>
  <c r="A28" i="21"/>
  <c r="C27" i="21"/>
  <c r="B27" i="21"/>
  <c r="A27" i="21"/>
  <c r="C26" i="21"/>
  <c r="B26" i="21"/>
  <c r="A26" i="21"/>
  <c r="C25" i="21"/>
  <c r="B25" i="21"/>
  <c r="A25" i="21"/>
  <c r="C24" i="21"/>
  <c r="B24" i="21"/>
  <c r="A24" i="21"/>
  <c r="C23" i="21"/>
  <c r="B23" i="21"/>
  <c r="A23" i="21"/>
  <c r="C22" i="21"/>
  <c r="B22" i="21"/>
  <c r="A22" i="21"/>
  <c r="C21" i="21"/>
  <c r="B21" i="21"/>
  <c r="A21" i="21"/>
  <c r="C20" i="21"/>
  <c r="B20" i="21"/>
  <c r="A20" i="21"/>
  <c r="C19" i="21"/>
  <c r="B19" i="21"/>
  <c r="A19" i="21"/>
  <c r="C18" i="21"/>
  <c r="B18" i="21"/>
  <c r="A18" i="21"/>
  <c r="C17" i="21"/>
  <c r="B17" i="21"/>
  <c r="A17" i="21"/>
  <c r="C16" i="21"/>
  <c r="B16" i="21"/>
  <c r="A16" i="21"/>
  <c r="C15" i="21"/>
  <c r="B15" i="21"/>
  <c r="A15" i="21"/>
  <c r="C14" i="21"/>
  <c r="B14" i="21"/>
  <c r="A14" i="21"/>
  <c r="C13" i="21"/>
  <c r="B13" i="21"/>
  <c r="A13" i="21"/>
  <c r="C12" i="21"/>
  <c r="B12" i="21"/>
  <c r="A12" i="21"/>
  <c r="C11" i="21"/>
  <c r="B11" i="21"/>
  <c r="A11" i="21"/>
  <c r="C10" i="21"/>
  <c r="B10" i="21"/>
  <c r="A10" i="21"/>
  <c r="C9" i="21"/>
  <c r="B9" i="21"/>
  <c r="A9" i="21"/>
  <c r="C8" i="21"/>
  <c r="B8" i="21"/>
  <c r="A8" i="21"/>
  <c r="C7" i="21"/>
  <c r="B7" i="21"/>
  <c r="A7" i="21"/>
</calcChain>
</file>

<file path=xl/sharedStrings.xml><?xml version="1.0" encoding="utf-8"?>
<sst xmlns="http://schemas.openxmlformats.org/spreadsheetml/2006/main" count="816" uniqueCount="70">
  <si>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</si>
  <si>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</si>
  <si>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</si>
  <si>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</si>
  <si>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</si>
  <si>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</si>
  <si>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</si>
  <si>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</si>
  <si>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</si>
  <si>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</si>
  <si>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</si>
  <si>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</si>
  <si>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</si>
  <si>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</si>
  <si>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</si>
  <si>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</si>
  <si>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</si>
  <si>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</si>
  <si>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</si>
  <si>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</si>
  <si>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</si>
  <si>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</si>
  <si>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</si>
  <si>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</si>
  <si>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</si>
  <si>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</si>
  <si>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>Preço Total por ha Simples [R$/ha]</t>
  </si>
  <si>
    <t>Preço Total por ha Presumido [R$/ha]</t>
  </si>
  <si>
    <t>Preço Total por ha Real [R$/ha]</t>
  </si>
  <si>
    <t>Preço Total Simples [R$]</t>
  </si>
  <si>
    <t>Preço Total Presumido [R$]</t>
  </si>
  <si>
    <t>Prod CAPEX [ha/h/R$]</t>
  </si>
  <si>
    <t>Dias Trabalhados</t>
  </si>
  <si>
    <t>Preço Total Real [R$]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</si>
  <si>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</si>
  <si>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</si>
  <si>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</si>
  <si>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</si>
  <si>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</si>
  <si>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</si>
  <si>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</si>
  <si>
    <t>Capacidade op. [ha/h]</t>
  </si>
  <si>
    <t>Massa de combustível [kg]</t>
  </si>
  <si>
    <t>N° voo</t>
  </si>
  <si>
    <t>Abastecimento</t>
  </si>
  <si>
    <t>Ha</t>
  </si>
  <si>
    <t>Capacidade op. corrigida [ha/h]</t>
  </si>
  <si>
    <t>%</t>
  </si>
  <si>
    <t>Prod CAPEX [ha/R$]</t>
  </si>
  <si>
    <t>Tempo por voo médio [min]</t>
  </si>
  <si>
    <t>Preço total [R$]</t>
  </si>
  <si>
    <t>Resultado 0</t>
  </si>
  <si>
    <t>Resultado 1</t>
  </si>
  <si>
    <t>Resultado 2</t>
  </si>
  <si>
    <t>Resultado 3</t>
  </si>
  <si>
    <t>Resultado 4</t>
  </si>
  <si>
    <t>Resultado 5</t>
  </si>
  <si>
    <t>Resultado 6</t>
  </si>
  <si>
    <t>Resultado 7</t>
  </si>
  <si>
    <t>Resultado 8</t>
  </si>
  <si>
    <t>Resultado 9</t>
  </si>
  <si>
    <t>Resultado 10</t>
  </si>
  <si>
    <t>Resultado 11</t>
  </si>
  <si>
    <t>Resultado 12</t>
  </si>
  <si>
    <t>Resultado 13</t>
  </si>
  <si>
    <t>Resultado 14</t>
  </si>
  <si>
    <t>Resultado 15</t>
  </si>
  <si>
    <t>Resultado 16</t>
  </si>
  <si>
    <t>Resultado 17</t>
  </si>
  <si>
    <t>Resultado 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</si>
</sst>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Dados Selecionados</c:v>
          </c:tx>
          <c:spPr>
            <a:ln w="28575">
              <a:noFill/>
              <a:prstDash val="solid"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Pt>
            <c:idx val="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8DB7-4727-BDE0-C536C055C46E}"/>
              </c:ext>
            </c:extLst>
          </c:dPt>
          <c:dPt>
            <c:idx val="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8DB7-4727-BDE0-C536C055C46E}"/>
              </c:ext>
            </c:extLst>
          </c:dPt>
          <c:dPt>
            <c:idx val="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8DB7-4727-BDE0-C536C055C46E}"/>
              </c:ext>
            </c:extLst>
          </c:dPt>
          <c:dPt>
            <c:idx val="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8DB7-4727-BDE0-C536C055C46E}"/>
              </c:ext>
            </c:extLst>
          </c:dPt>
          <c:dPt>
            <c:idx val="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8DB7-4727-BDE0-C536C055C46E}"/>
              </c:ext>
            </c:extLst>
          </c:dPt>
          <c:dPt>
            <c:idx val="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8DB7-4727-BDE0-C536C055C46E}"/>
              </c:ext>
            </c:extLst>
          </c:dPt>
          <c:dPt>
            <c:idx val="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8DB7-4727-BDE0-C536C055C46E}"/>
              </c:ext>
            </c:extLst>
          </c:dPt>
          <c:dPt>
            <c:idx val="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8DB7-4727-BDE0-C536C055C46E}"/>
              </c:ext>
            </c:extLst>
          </c:dPt>
          <c:dPt>
            <c:idx val="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8DB7-4727-BDE0-C536C055C46E}"/>
              </c:ext>
            </c:extLst>
          </c:dPt>
          <c:dPt>
            <c:idx val="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8DB7-4727-BDE0-C536C055C46E}"/>
              </c:ext>
            </c:extLst>
          </c:dPt>
          <c:dPt>
            <c:idx val="1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8DB7-4727-BDE0-C536C055C46E}"/>
              </c:ext>
            </c:extLst>
          </c:dPt>
          <c:dPt>
            <c:idx val="1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8DB7-4727-BDE0-C536C055C46E}"/>
              </c:ext>
            </c:extLst>
          </c:dPt>
          <c:dPt>
            <c:idx val="1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8DB7-4727-BDE0-C536C055C46E}"/>
              </c:ext>
            </c:extLst>
          </c:dPt>
          <c:dPt>
            <c:idx val="1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8DB7-4727-BDE0-C536C055C46E}"/>
              </c:ext>
            </c:extLst>
          </c:dPt>
          <c:dPt>
            <c:idx val="1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D-8DB7-4727-BDE0-C536C055C46E}"/>
              </c:ext>
            </c:extLst>
          </c:dPt>
          <c:dPt>
            <c:idx val="1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F-8DB7-4727-BDE0-C536C055C46E}"/>
              </c:ext>
            </c:extLst>
          </c:dPt>
          <c:dPt>
            <c:idx val="1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1-8DB7-4727-BDE0-C536C055C46E}"/>
              </c:ext>
            </c:extLst>
          </c:dPt>
          <c:dPt>
            <c:idx val="1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3-8DB7-4727-BDE0-C536C055C46E}"/>
              </c:ext>
            </c:extLst>
          </c:dPt>
          <c:dPt>
            <c:idx val="1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5-8DB7-4727-BDE0-C536C055C46E}"/>
              </c:ext>
            </c:extLst>
          </c:dPt>
          <c:dPt>
            <c:idx val="1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7-8DB7-4727-BDE0-C536C055C46E}"/>
              </c:ext>
            </c:extLst>
          </c:dPt>
          <c:dPt>
            <c:idx val="2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9-8DB7-4727-BDE0-C536C055C46E}"/>
              </c:ext>
            </c:extLst>
          </c:dPt>
          <c:dPt>
            <c:idx val="2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B-8DB7-4727-BDE0-C536C055C46E}"/>
              </c:ext>
            </c:extLst>
          </c:dPt>
          <c:dPt>
            <c:idx val="2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D-8DB7-4727-BDE0-C536C055C46E}"/>
              </c:ext>
            </c:extLst>
          </c:dPt>
          <c:dPt>
            <c:idx val="2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F-8DB7-4727-BDE0-C536C055C46E}"/>
              </c:ext>
            </c:extLst>
          </c:dPt>
          <c:dPt>
            <c:idx val="2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1-8DB7-4727-BDE0-C536C055C46E}"/>
              </c:ext>
            </c:extLst>
          </c:dPt>
          <c:dPt>
            <c:idx val="2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3-8DB7-4727-BDE0-C536C055C46E}"/>
              </c:ext>
            </c:extLst>
          </c:dPt>
          <c:dPt>
            <c:idx val="2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5-8DB7-4727-BDE0-C536C055C46E}"/>
              </c:ext>
            </c:extLst>
          </c:dPt>
          <c:dPt>
            <c:idx val="2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7-8DB7-4727-BDE0-C536C055C46E}"/>
              </c:ext>
            </c:extLst>
          </c:dPt>
          <c:dPt>
            <c:idx val="2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9-8DB7-4727-BDE0-C536C055C46E}"/>
              </c:ext>
            </c:extLst>
          </c:dPt>
          <c:dPt>
            <c:idx val="2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B-8DB7-4727-BDE0-C536C055C46E}"/>
              </c:ext>
            </c:extLst>
          </c:dPt>
          <c:dPt>
            <c:idx val="3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D-8DB7-4727-BDE0-C536C055C46E}"/>
              </c:ext>
            </c:extLst>
          </c:dPt>
          <c:dPt>
            <c:idx val="3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F-8DB7-4727-BDE0-C536C055C46E}"/>
              </c:ext>
            </c:extLst>
          </c:dPt>
          <c:dPt>
            <c:idx val="3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1-8DB7-4727-BDE0-C536C055C46E}"/>
              </c:ext>
            </c:extLst>
          </c:dPt>
          <c:dPt>
            <c:idx val="3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3-8DB7-4727-BDE0-C536C055C46E}"/>
              </c:ext>
            </c:extLst>
          </c:dPt>
          <c:dPt>
            <c:idx val="3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5-8DB7-4727-BDE0-C536C055C46E}"/>
              </c:ext>
            </c:extLst>
          </c:dPt>
          <c:dPt>
            <c:idx val="3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7-8DB7-4727-BDE0-C536C055C46E}"/>
              </c:ext>
            </c:extLst>
          </c:dPt>
          <c:dPt>
            <c:idx val="3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9-8DB7-4727-BDE0-C536C055C46E}"/>
              </c:ext>
            </c:extLst>
          </c:dPt>
          <c:dPt>
            <c:idx val="3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B-8DB7-4727-BDE0-C536C055C46E}"/>
              </c:ext>
            </c:extLst>
          </c:dPt>
          <c:dPt>
            <c:idx val="3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D-8DB7-4727-BDE0-C536C055C46E}"/>
              </c:ext>
            </c:extLst>
          </c:dPt>
          <c:dPt>
            <c:idx val="3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F-8DB7-4727-BDE0-C536C055C46E}"/>
              </c:ext>
            </c:extLst>
          </c:dPt>
          <c:xVal>
            <c:numRef>
              <c:f>gráficos!$A$7:$A$46</c:f>
              <c:numCache>
                <c:formatCode>General</c:formatCode>
                <c:ptCount val="4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</c:numCache>
            </c:numRef>
          </c:xVal>
          <c:yVal>
            <c:numRef>
              <c:f>gráficos!$B$7:$B$46</c:f>
              <c:numCache>
                <c:formatCode>General</c:formatCode>
                <c:ptCount val="4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0-8DB7-4727-BDE0-C536C055C4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10001"/>
        <c:axId val="50010002"/>
      </c:scatterChart>
      <c:valAx>
        <c:axId val="50010001"/>
        <c:scaling>
          <c:orientation val="minMax"/>
        </c:scaling>
        <c:delete val="0"/>
        <c:axPos val="b"/>
        <c:title>
          <c:tx>
            <c:strRef>
              <c:f>gráficos!$B$1</c:f>
              <c:strCache>
                <c:ptCount val="1"/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delete val="0"/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crossAx val="5001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F1232-8D33-44E4-BA71-25CC6DBF60E6}">
  <dimension ref="A1:T20"/>
  <sheetViews>
    <sheetView tabSelected="1" workbookViewId="0"/>
  </sheetViews>
  <sheetFormatPr defaultRowHeight="15" x14ac:dyDescent="0.25"/>
  <sheetData>
    <row r="1" spans="1:20" x14ac:dyDescent="0.25">
      <c r="B1" t="s">
        <v>41</v>
      </c>
      <c r="C1" t="s">
        <v>1</v>
      </c>
      <c r="D1" t="s">
        <v>42</v>
      </c>
      <c r="E1" t="s">
        <v>43</v>
      </c>
      <c r="F1" t="s">
        <v>5</v>
      </c>
      <c r="G1" t="s">
        <v>44</v>
      </c>
      <c r="H1" t="s">
        <v>48</v>
      </c>
      <c r="I1" t="s">
        <v>28</v>
      </c>
      <c r="J1" t="s">
        <v>49</v>
      </c>
      <c r="K1" t="s">
        <v>46</v>
      </c>
      <c r="L1" t="s">
        <v>45</v>
      </c>
      <c r="M1" t="s">
        <v>47</v>
      </c>
      <c r="N1" t="s">
        <v>50</v>
      </c>
    </row>
    <row r="2" spans="1:20" x14ac:dyDescent="0.25">
      <c r="A2" t="s">
        <v>51</v>
      </c>
      <c r="B2">
        <v>1.0733999999999999</v>
      </c>
      <c r="C2">
        <f>_xlfn.XLOOKUP(B2,RESULTADOS_0!D:D,RESULTADOS_0!B:B,0,0,1)</f>
        <v>10</v>
      </c>
      <c r="D2">
        <f>_xlfn.XLOOKUP(B2,RESULTADOS_0!D:D,RESULTADOS_0!L:L,0,0,1)</f>
        <v>1</v>
      </c>
      <c r="E2">
        <f>_xlfn.XLOOKUP(B2,RESULTADOS_0!D:D,RESULTADOS_0!I:I,0,0,1)</f>
        <v>1070</v>
      </c>
      <c r="F2">
        <f>_xlfn.XLOOKUP(B2,RESULTADOS_0!D:D,RESULTADOS_0!F:F,0,0,1)</f>
        <v>79.63</v>
      </c>
      <c r="G2">
        <f>_xlfn.XLOOKUP(B2,RESULTADOS_0!D:D,RESULTADOS_0!M:M,0,0,1)</f>
        <v>0</v>
      </c>
      <c r="H2">
        <f>_xlfn.XLOOKUP(B2,RESULTADOS_0!D:D,RESULTADOS_0!AF:AF,0,0,1)</f>
        <v>1.023546097348102E-5</v>
      </c>
      <c r="I2">
        <f>_xlfn.XLOOKUP(B2,RESULTADOS_0!D:D,RESULTADOS_0!AC:AC,0,0,1)</f>
        <v>892.95586841514012</v>
      </c>
      <c r="J2">
        <f>_xlfn.XLOOKUP(B2,RESULTADOS_0!D:D,RESULTADOS_0!G:G,0,0,1)</f>
        <v>4.46</v>
      </c>
      <c r="K2">
        <v>1.0733999999999999</v>
      </c>
      <c r="L2">
        <v>100</v>
      </c>
      <c r="M2">
        <v>18</v>
      </c>
      <c r="N2">
        <f>_xlfn.XLOOKUP(B2,RESULTADOS_0!D:D,RESULTADOS_0!AH:AH,0,0,1)</f>
        <v>892955.86841514008</v>
      </c>
      <c r="T2">
        <v>20</v>
      </c>
    </row>
    <row r="3" spans="1:20" x14ac:dyDescent="0.25">
      <c r="A3" t="s">
        <v>52</v>
      </c>
      <c r="B3">
        <v>1.3765000000000001</v>
      </c>
      <c r="C3">
        <f>_xlfn.XLOOKUP(B3,RESULTADOS_1!D:D,RESULTADOS_1!B:B,0,0,1)</f>
        <v>15</v>
      </c>
      <c r="D3">
        <f>_xlfn.XLOOKUP(B3,RESULTADOS_1!D:D,RESULTADOS_1!L:L,0,0,1)</f>
        <v>1</v>
      </c>
      <c r="E3">
        <f>_xlfn.XLOOKUP(B3,RESULTADOS_1!D:D,RESULTADOS_1!I:I,0,0,1)</f>
        <v>715</v>
      </c>
      <c r="F3">
        <f>_xlfn.XLOOKUP(B3,RESULTADOS_1!D:D,RESULTADOS_1!F:F,0,0,1)</f>
        <v>63.01</v>
      </c>
      <c r="G3">
        <f>_xlfn.XLOOKUP(B3,RESULTADOS_1!D:D,RESULTADOS_1!M:M,0,0,1)</f>
        <v>0</v>
      </c>
      <c r="H3">
        <f>_xlfn.XLOOKUP(B3,RESULTADOS_1!D:D,RESULTADOS_1!AF:AF,0,0,1)</f>
        <v>1.114531764872384E-5</v>
      </c>
      <c r="I3">
        <f>_xlfn.XLOOKUP(B3,RESULTADOS_1!D:D,RESULTADOS_1!AC:AC,0,0,1)</f>
        <v>709.71184738364036</v>
      </c>
      <c r="J3">
        <f>_xlfn.XLOOKUP(B3,RESULTADOS_1!D:D,RESULTADOS_1!G:G,0,0,1)</f>
        <v>5.29</v>
      </c>
      <c r="K3">
        <v>1.3765000000000001</v>
      </c>
      <c r="N3">
        <f>_xlfn.XLOOKUP(B3,RESULTADOS_1!D:D,RESULTADOS_1!AH:AH,0,0,1)</f>
        <v>709711.84738364036</v>
      </c>
    </row>
    <row r="4" spans="1:20" x14ac:dyDescent="0.25">
      <c r="A4" t="s">
        <v>53</v>
      </c>
      <c r="B4">
        <v>1.5859000000000001</v>
      </c>
      <c r="C4">
        <f>_xlfn.XLOOKUP(B4,RESULTADOS_2!D:D,RESULTADOS_2!B:B,0,0,1)</f>
        <v>20</v>
      </c>
      <c r="D4">
        <f>_xlfn.XLOOKUP(B4,RESULTADOS_2!D:D,RESULTADOS_2!L:L,0,0,1)</f>
        <v>1</v>
      </c>
      <c r="E4">
        <f>_xlfn.XLOOKUP(B4,RESULTADOS_2!D:D,RESULTADOS_2!I:I,0,0,1)</f>
        <v>538</v>
      </c>
      <c r="F4">
        <f>_xlfn.XLOOKUP(B4,RESULTADOS_2!D:D,RESULTADOS_2!F:F,0,0,1)</f>
        <v>54.73</v>
      </c>
      <c r="G4">
        <f>_xlfn.XLOOKUP(B4,RESULTADOS_2!D:D,RESULTADOS_2!M:M,0,0,1)</f>
        <v>0</v>
      </c>
      <c r="H4">
        <f>_xlfn.XLOOKUP(B4,RESULTADOS_2!D:D,RESULTADOS_2!AF:AF,0,0,1)</f>
        <v>1.143393566959389E-5</v>
      </c>
      <c r="I4">
        <f>_xlfn.XLOOKUP(B4,RESULTADOS_2!D:D,RESULTADOS_2!AC:AC,0,0,1)</f>
        <v>621.96500697308045</v>
      </c>
      <c r="J4">
        <f>_xlfn.XLOOKUP(B4,RESULTADOS_2!D:D,RESULTADOS_2!G:G,0,0,1)</f>
        <v>6.1</v>
      </c>
      <c r="K4">
        <v>1.5859000000000001</v>
      </c>
      <c r="N4">
        <f>_xlfn.XLOOKUP(B4,RESULTADOS_2!D:D,RESULTADOS_2!AH:AH,0,0,1)</f>
        <v>621965.00697308045</v>
      </c>
    </row>
    <row r="5" spans="1:20" x14ac:dyDescent="0.25">
      <c r="A5" t="s">
        <v>54</v>
      </c>
      <c r="B5">
        <v>1.7401</v>
      </c>
      <c r="C5">
        <f>_xlfn.XLOOKUP(B5,RESULTADOS_3!D:D,RESULTADOS_3!B:B,0,0,1)</f>
        <v>25</v>
      </c>
      <c r="D5">
        <f>_xlfn.XLOOKUP(B5,RESULTADOS_3!D:D,RESULTADOS_3!L:L,0,0,1)</f>
        <v>1</v>
      </c>
      <c r="E5">
        <f>_xlfn.XLOOKUP(B5,RESULTADOS_3!D:D,RESULTADOS_3!I:I,0,0,1)</f>
        <v>431</v>
      </c>
      <c r="F5">
        <f>_xlfn.XLOOKUP(B5,RESULTADOS_3!D:D,RESULTADOS_3!F:F,0,0,1)</f>
        <v>49.69</v>
      </c>
      <c r="G5">
        <f>_xlfn.XLOOKUP(B5,RESULTADOS_3!D:D,RESULTADOS_3!M:M,0,0,1)</f>
        <v>0</v>
      </c>
      <c r="H5">
        <f>_xlfn.XLOOKUP(B5,RESULTADOS_3!D:D,RESULTADOS_3!AF:AF,0,0,1)</f>
        <v>1.1465783926058831E-5</v>
      </c>
      <c r="I5">
        <f>_xlfn.XLOOKUP(B5,RESULTADOS_3!D:D,RESULTADOS_3!AC:AC,0,0,1)</f>
        <v>564.84584014980328</v>
      </c>
      <c r="J5">
        <f>_xlfn.XLOOKUP(B5,RESULTADOS_3!D:D,RESULTADOS_3!G:G,0,0,1)</f>
        <v>6.92</v>
      </c>
      <c r="K5">
        <v>1.7401</v>
      </c>
      <c r="N5">
        <f>_xlfn.XLOOKUP(B5,RESULTADOS_3!D:D,RESULTADOS_3!AH:AH,0,0,1)</f>
        <v>564845.84014980332</v>
      </c>
    </row>
    <row r="6" spans="1:20" x14ac:dyDescent="0.25">
      <c r="A6" t="s">
        <v>55</v>
      </c>
      <c r="B6">
        <v>1.8616999999999999</v>
      </c>
      <c r="C6">
        <f>_xlfn.XLOOKUP(B6,RESULTADOS_4!D:D,RESULTADOS_4!B:B,0,0,1)</f>
        <v>30</v>
      </c>
      <c r="D6">
        <f>_xlfn.XLOOKUP(B6,RESULTADOS_4!D:D,RESULTADOS_4!L:L,0,0,1)</f>
        <v>1</v>
      </c>
      <c r="E6">
        <f>_xlfn.XLOOKUP(B6,RESULTADOS_4!D:D,RESULTADOS_4!I:I,0,0,1)</f>
        <v>359</v>
      </c>
      <c r="F6">
        <f>_xlfn.XLOOKUP(B6,RESULTADOS_4!D:D,RESULTADOS_4!F:F,0,0,1)</f>
        <v>46.29</v>
      </c>
      <c r="G6">
        <f>_xlfn.XLOOKUP(B6,RESULTADOS_4!D:D,RESULTADOS_4!M:M,0,0,1)</f>
        <v>0</v>
      </c>
      <c r="H6">
        <f>_xlfn.XLOOKUP(B6,RESULTADOS_4!D:D,RESULTADOS_4!AF:AF,0,0,1)</f>
        <v>1.139724969964048E-5</v>
      </c>
      <c r="I6">
        <f>_xlfn.XLOOKUP(B6,RESULTADOS_4!D:D,RESULTADOS_4!AC:AC,0,0,1)</f>
        <v>539.48335425328878</v>
      </c>
      <c r="J6">
        <f>_xlfn.XLOOKUP(B6,RESULTADOS_4!D:D,RESULTADOS_4!G:G,0,0,1)</f>
        <v>7.74</v>
      </c>
      <c r="K6">
        <v>1.8616999999999999</v>
      </c>
      <c r="N6">
        <f>_xlfn.XLOOKUP(B6,RESULTADOS_4!D:D,RESULTADOS_4!AH:AH,0,0,1)</f>
        <v>539483.35425328882</v>
      </c>
    </row>
    <row r="7" spans="1:20" x14ac:dyDescent="0.25">
      <c r="A7" t="s">
        <v>56</v>
      </c>
      <c r="B7">
        <v>1.9561999999999999</v>
      </c>
      <c r="C7">
        <f>_xlfn.XLOOKUP(B7,RESULTADOS_5!D:D,RESULTADOS_5!B:B,0,0,1)</f>
        <v>35</v>
      </c>
      <c r="D7">
        <f>_xlfn.XLOOKUP(B7,RESULTADOS_5!D:D,RESULTADOS_5!L:L,0,0,1)</f>
        <v>1</v>
      </c>
      <c r="E7">
        <f>_xlfn.XLOOKUP(B7,RESULTADOS_5!D:D,RESULTADOS_5!I:I,0,0,1)</f>
        <v>308</v>
      </c>
      <c r="F7">
        <f>_xlfn.XLOOKUP(B7,RESULTADOS_5!D:D,RESULTADOS_5!F:F,0,0,1)</f>
        <v>43.92</v>
      </c>
      <c r="G7">
        <f>_xlfn.XLOOKUP(B7,RESULTADOS_5!D:D,RESULTADOS_5!M:M,0,0,1)</f>
        <v>0</v>
      </c>
      <c r="H7">
        <f>_xlfn.XLOOKUP(B7,RESULTADOS_5!D:D,RESULTADOS_5!AF:AF,0,0,1)</f>
        <v>1.1253806037909311E-5</v>
      </c>
      <c r="I7">
        <f>_xlfn.XLOOKUP(B7,RESULTADOS_5!D:D,RESULTADOS_5!AC:AC,0,0,1)</f>
        <v>520.48544565001202</v>
      </c>
      <c r="J7">
        <f>_xlfn.XLOOKUP(B7,RESULTADOS_5!D:D,RESULTADOS_5!G:G,0,0,1)</f>
        <v>8.56</v>
      </c>
      <c r="K7">
        <v>1.9561999999999999</v>
      </c>
      <c r="N7">
        <f>_xlfn.XLOOKUP(B7,RESULTADOS_5!D:D,RESULTADOS_5!AH:AH,0,0,1)</f>
        <v>520485.445650012</v>
      </c>
    </row>
    <row r="8" spans="1:20" x14ac:dyDescent="0.25">
      <c r="A8" t="s">
        <v>57</v>
      </c>
      <c r="B8">
        <v>2.0310999999999999</v>
      </c>
      <c r="C8">
        <f>_xlfn.XLOOKUP(B8,RESULTADOS_6!D:D,RESULTADOS_6!B:B,0,0,1)</f>
        <v>40</v>
      </c>
      <c r="D8">
        <f>_xlfn.XLOOKUP(B8,RESULTADOS_6!D:D,RESULTADOS_6!L:L,0,0,1)</f>
        <v>2</v>
      </c>
      <c r="E8">
        <f>_xlfn.XLOOKUP(B8,RESULTADOS_6!D:D,RESULTADOS_6!I:I,0,0,1)</f>
        <v>270</v>
      </c>
      <c r="F8">
        <f>_xlfn.XLOOKUP(B8,RESULTADOS_6!D:D,RESULTADOS_6!F:F,0,0,1)</f>
        <v>42.19</v>
      </c>
      <c r="G8">
        <f>_xlfn.XLOOKUP(B8,RESULTADOS_6!D:D,RESULTADOS_6!M:M,0,0,1)</f>
        <v>0</v>
      </c>
      <c r="H8">
        <f>_xlfn.XLOOKUP(B8,RESULTADOS_6!D:D,RESULTADOS_6!AF:AF,0,0,1)</f>
        <v>1.1071982253804901E-5</v>
      </c>
      <c r="I8">
        <f>_xlfn.XLOOKUP(B8,RESULTADOS_6!D:D,RESULTADOS_6!AC:AC,0,0,1)</f>
        <v>506.75290557819011</v>
      </c>
      <c r="J8">
        <f>_xlfn.XLOOKUP(B8,RESULTADOS_6!D:D,RESULTADOS_6!G:G,0,0,1)</f>
        <v>9.3800000000000008</v>
      </c>
      <c r="K8">
        <v>2.0310999999999999</v>
      </c>
      <c r="N8">
        <f>_xlfn.XLOOKUP(B8,RESULTADOS_6!D:D,RESULTADOS_6!AH:AH,0,0,1)</f>
        <v>506752.90557819011</v>
      </c>
    </row>
    <row r="9" spans="1:20" x14ac:dyDescent="0.25">
      <c r="A9" t="s">
        <v>58</v>
      </c>
      <c r="B9">
        <v>2.0973999999999999</v>
      </c>
      <c r="C9">
        <f>_xlfn.XLOOKUP(B9,RESULTADOS_7!D:D,RESULTADOS_7!B:B,0,0,1)</f>
        <v>45</v>
      </c>
      <c r="D9">
        <f>_xlfn.XLOOKUP(B9,RESULTADOS_7!D:D,RESULTADOS_7!L:L,0,0,1)</f>
        <v>2</v>
      </c>
      <c r="E9">
        <f>_xlfn.XLOOKUP(B9,RESULTADOS_7!D:D,RESULTADOS_7!I:I,0,0,1)</f>
        <v>240</v>
      </c>
      <c r="F9">
        <f>_xlfn.XLOOKUP(B9,RESULTADOS_7!D:D,RESULTADOS_7!F:F,0,0,1)</f>
        <v>40.76</v>
      </c>
      <c r="G9">
        <f>_xlfn.XLOOKUP(B9,RESULTADOS_7!D:D,RESULTADOS_7!M:M,0,0,1)</f>
        <v>0</v>
      </c>
      <c r="H9">
        <f>_xlfn.XLOOKUP(B9,RESULTADOS_7!D:D,RESULTADOS_7!AF:AF,0,0,1)</f>
        <v>1.09029004646763E-5</v>
      </c>
      <c r="I9">
        <f>_xlfn.XLOOKUP(B9,RESULTADOS_7!D:D,RESULTADOS_7!AC:AC,0,0,1)</f>
        <v>491.85043577300792</v>
      </c>
      <c r="J9">
        <f>_xlfn.XLOOKUP(B9,RESULTADOS_7!D:D,RESULTADOS_7!G:G,0,0,1)</f>
        <v>10.19</v>
      </c>
      <c r="K9">
        <v>2.0973999999999999</v>
      </c>
      <c r="N9">
        <f>_xlfn.XLOOKUP(B9,RESULTADOS_7!D:D,RESULTADOS_7!AH:AH,0,0,1)</f>
        <v>491850.43577300792</v>
      </c>
    </row>
    <row r="10" spans="1:20" x14ac:dyDescent="0.25">
      <c r="A10" t="s">
        <v>59</v>
      </c>
      <c r="B10">
        <v>2.1476000000000002</v>
      </c>
      <c r="C10">
        <f>_xlfn.XLOOKUP(B10,RESULTADOS_8!D:D,RESULTADOS_8!B:B,0,0,1)</f>
        <v>50</v>
      </c>
      <c r="D10">
        <f>_xlfn.XLOOKUP(B10,RESULTADOS_8!D:D,RESULTADOS_8!L:L,0,0,1)</f>
        <v>2</v>
      </c>
      <c r="E10">
        <f>_xlfn.XLOOKUP(B10,RESULTADOS_8!D:D,RESULTADOS_8!I:I,0,0,1)</f>
        <v>217</v>
      </c>
      <c r="F10">
        <f>_xlfn.XLOOKUP(B10,RESULTADOS_8!D:D,RESULTADOS_8!F:F,0,0,1)</f>
        <v>39.71</v>
      </c>
      <c r="G10">
        <f>_xlfn.XLOOKUP(B10,RESULTADOS_8!D:D,RESULTADOS_8!M:M,0,0,1)</f>
        <v>0</v>
      </c>
      <c r="H10">
        <f>_xlfn.XLOOKUP(B10,RESULTADOS_8!D:D,RESULTADOS_8!AF:AF,0,0,1)</f>
        <v>1.0699342030238809E-5</v>
      </c>
      <c r="I10">
        <f>_xlfn.XLOOKUP(B10,RESULTADOS_8!D:D,RESULTADOS_8!AC:AC,0,0,1)</f>
        <v>492.02051849122529</v>
      </c>
      <c r="J10">
        <f>_xlfn.XLOOKUP(B10,RESULTADOS_8!D:D,RESULTADOS_8!G:G,0,0,1)</f>
        <v>10.98</v>
      </c>
      <c r="K10">
        <v>2.1476000000000002</v>
      </c>
      <c r="N10">
        <f>_xlfn.XLOOKUP(B10,RESULTADOS_8!D:D,RESULTADOS_8!AH:AH,0,0,1)</f>
        <v>492020.51849122532</v>
      </c>
    </row>
    <row r="11" spans="1:20" x14ac:dyDescent="0.25">
      <c r="A11" t="s">
        <v>60</v>
      </c>
      <c r="B11">
        <v>2.1970000000000001</v>
      </c>
      <c r="C11">
        <f>_xlfn.XLOOKUP(B11,RESULTADOS_9!D:D,RESULTADOS_9!B:B,0,0,1)</f>
        <v>55</v>
      </c>
      <c r="D11">
        <f>_xlfn.XLOOKUP(B11,RESULTADOS_9!D:D,RESULTADOS_9!L:L,0,0,1)</f>
        <v>2</v>
      </c>
      <c r="E11">
        <f>_xlfn.XLOOKUP(B11,RESULTADOS_9!D:D,RESULTADOS_9!I:I,0,0,1)</f>
        <v>197</v>
      </c>
      <c r="F11">
        <f>_xlfn.XLOOKUP(B11,RESULTADOS_9!D:D,RESULTADOS_9!F:F,0,0,1)</f>
        <v>38.729999999999997</v>
      </c>
      <c r="G11">
        <f>_xlfn.XLOOKUP(B11,RESULTADOS_9!D:D,RESULTADOS_9!M:M,0,0,1)</f>
        <v>0</v>
      </c>
      <c r="H11">
        <f>_xlfn.XLOOKUP(B11,RESULTADOS_9!D:D,RESULTADOS_9!AF:AF,0,0,1)</f>
        <v>1.053264017200506E-5</v>
      </c>
      <c r="I11">
        <f>_xlfn.XLOOKUP(B11,RESULTADOS_9!D:D,RESULTADOS_9!AC:AC,0,0,1)</f>
        <v>479.13492843577802</v>
      </c>
      <c r="J11">
        <f>_xlfn.XLOOKUP(B11,RESULTADOS_9!D:D,RESULTADOS_9!G:G,0,0,1)</f>
        <v>11.79</v>
      </c>
      <c r="K11">
        <v>2.1970000000000001</v>
      </c>
      <c r="N11">
        <f>_xlfn.XLOOKUP(B11,RESULTADOS_9!D:D,RESULTADOS_9!AH:AH,0,0,1)</f>
        <v>479134.92843577801</v>
      </c>
    </row>
    <row r="12" spans="1:20" x14ac:dyDescent="0.25">
      <c r="A12" t="s">
        <v>61</v>
      </c>
      <c r="B12">
        <v>2.2322000000000002</v>
      </c>
      <c r="C12">
        <f>_xlfn.XLOOKUP(B12,RESULTADOS_10!D:D,RESULTADOS_10!B:B,0,0,1)</f>
        <v>60</v>
      </c>
      <c r="D12">
        <f>_xlfn.XLOOKUP(B12,RESULTADOS_10!D:D,RESULTADOS_10!L:L,0,0,1)</f>
        <v>2</v>
      </c>
      <c r="E12">
        <f>_xlfn.XLOOKUP(B12,RESULTADOS_10!D:D,RESULTADOS_10!I:I,0,0,1)</f>
        <v>181</v>
      </c>
      <c r="F12">
        <f>_xlfn.XLOOKUP(B12,RESULTADOS_10!D:D,RESULTADOS_10!F:F,0,0,1)</f>
        <v>38.04</v>
      </c>
      <c r="G12">
        <f>_xlfn.XLOOKUP(B12,RESULTADOS_10!D:D,RESULTADOS_10!M:M,0,0,1)</f>
        <v>0</v>
      </c>
      <c r="H12">
        <f>_xlfn.XLOOKUP(B12,RESULTADOS_10!D:D,RESULTADOS_10!AF:AF,0,0,1)</f>
        <v>1.033231404467735E-5</v>
      </c>
      <c r="I12">
        <f>_xlfn.XLOOKUP(B12,RESULTADOS_10!D:D,RESULTADOS_10!AC:AC,0,0,1)</f>
        <v>481.32068019852068</v>
      </c>
      <c r="J12">
        <f>_xlfn.XLOOKUP(B12,RESULTADOS_10!D:D,RESULTADOS_10!G:G,0,0,1)</f>
        <v>12.61</v>
      </c>
      <c r="K12">
        <v>2.2322000000000002</v>
      </c>
      <c r="N12">
        <f>_xlfn.XLOOKUP(B12,RESULTADOS_10!D:D,RESULTADOS_10!AH:AH,0,0,1)</f>
        <v>481320.68019852071</v>
      </c>
    </row>
    <row r="13" spans="1:20" x14ac:dyDescent="0.25">
      <c r="A13" t="s">
        <v>62</v>
      </c>
      <c r="B13">
        <v>2.266</v>
      </c>
      <c r="C13">
        <f>_xlfn.XLOOKUP(B13,RESULTADOS_11!D:D,RESULTADOS_11!B:B,0,0,1)</f>
        <v>65</v>
      </c>
      <c r="D13">
        <f>_xlfn.XLOOKUP(B13,RESULTADOS_11!D:D,RESULTADOS_11!L:L,0,0,1)</f>
        <v>2</v>
      </c>
      <c r="E13">
        <f>_xlfn.XLOOKUP(B13,RESULTADOS_11!D:D,RESULTADOS_11!I:I,0,0,1)</f>
        <v>167</v>
      </c>
      <c r="F13">
        <f>_xlfn.XLOOKUP(B13,RESULTADOS_11!D:D,RESULTADOS_11!F:F,0,0,1)</f>
        <v>37.4</v>
      </c>
      <c r="G13">
        <f>_xlfn.XLOOKUP(B13,RESULTADOS_11!D:D,RESULTADOS_11!M:M,0,0,1)</f>
        <v>0</v>
      </c>
      <c r="H13">
        <f>_xlfn.XLOOKUP(B13,RESULTADOS_11!D:D,RESULTADOS_11!AF:AF,0,0,1)</f>
        <v>1.015552729884998E-5</v>
      </c>
      <c r="I13">
        <f>_xlfn.XLOOKUP(B13,RESULTADOS_11!D:D,RESULTADOS_11!AC:AC,0,0,1)</f>
        <v>482.56239392607961</v>
      </c>
      <c r="J13">
        <f>_xlfn.XLOOKUP(B13,RESULTADOS_11!D:D,RESULTADOS_11!G:G,0,0,1)</f>
        <v>13.44</v>
      </c>
      <c r="K13">
        <v>2.266</v>
      </c>
      <c r="N13">
        <f>_xlfn.XLOOKUP(B13,RESULTADOS_11!D:D,RESULTADOS_11!AH:AH,0,0,1)</f>
        <v>482562.39392607962</v>
      </c>
    </row>
    <row r="14" spans="1:20" x14ac:dyDescent="0.25">
      <c r="A14" t="s">
        <v>63</v>
      </c>
      <c r="B14">
        <v>2.2974000000000001</v>
      </c>
      <c r="C14">
        <f>_xlfn.XLOOKUP(B14,RESULTADOS_12!D:D,RESULTADOS_12!B:B,0,0,1)</f>
        <v>70</v>
      </c>
      <c r="D14">
        <f>_xlfn.XLOOKUP(B14,RESULTADOS_12!D:D,RESULTADOS_12!L:L,0,0,1)</f>
        <v>2</v>
      </c>
      <c r="E14">
        <f>_xlfn.XLOOKUP(B14,RESULTADOS_12!D:D,RESULTADOS_12!I:I,0,0,1)</f>
        <v>155</v>
      </c>
      <c r="F14">
        <f>_xlfn.XLOOKUP(B14,RESULTADOS_12!D:D,RESULTADOS_12!F:F,0,0,1)</f>
        <v>36.82</v>
      </c>
      <c r="G14">
        <f>_xlfn.XLOOKUP(B14,RESULTADOS_12!D:D,RESULTADOS_12!M:M,0,0,1)</f>
        <v>1</v>
      </c>
      <c r="H14">
        <f>_xlfn.XLOOKUP(B14,RESULTADOS_12!D:D,RESULTADOS_12!AF:AF,0,0,1)</f>
        <v>9.9930237002755753E-6</v>
      </c>
      <c r="I14">
        <f>_xlfn.XLOOKUP(B14,RESULTADOS_12!D:D,RESULTADOS_12!AC:AC,0,0,1)</f>
        <v>484.41312485030562</v>
      </c>
      <c r="J14">
        <f>_xlfn.XLOOKUP(B14,RESULTADOS_12!D:D,RESULTADOS_12!G:G,0,0,1)</f>
        <v>14.25</v>
      </c>
      <c r="K14">
        <v>2.2974000000000001</v>
      </c>
      <c r="N14">
        <f>_xlfn.XLOOKUP(B14,RESULTADOS_12!D:D,RESULTADOS_12!AH:AH,0,0,1)</f>
        <v>484413.12485030561</v>
      </c>
    </row>
    <row r="15" spans="1:20" x14ac:dyDescent="0.25">
      <c r="A15" t="s">
        <v>64</v>
      </c>
      <c r="B15">
        <v>2.3237999999999999</v>
      </c>
      <c r="C15">
        <f>_xlfn.XLOOKUP(B15,RESULTADOS_13!D:D,RESULTADOS_13!B:B,0,0,1)</f>
        <v>75</v>
      </c>
      <c r="D15">
        <f>_xlfn.XLOOKUP(B15,RESULTADOS_13!D:D,RESULTADOS_13!L:L,0,0,1)</f>
        <v>3</v>
      </c>
      <c r="E15">
        <f>_xlfn.XLOOKUP(B15,RESULTADOS_13!D:D,RESULTADOS_13!I:I,0,0,1)</f>
        <v>145</v>
      </c>
      <c r="F15">
        <f>_xlfn.XLOOKUP(B15,RESULTADOS_13!D:D,RESULTADOS_13!F:F,0,0,1)</f>
        <v>36.33</v>
      </c>
      <c r="G15">
        <f>_xlfn.XLOOKUP(B15,RESULTADOS_13!D:D,RESULTADOS_13!M:M,0,0,1)</f>
        <v>0</v>
      </c>
      <c r="H15">
        <f>_xlfn.XLOOKUP(B15,RESULTADOS_13!D:D,RESULTADOS_13!AF:AF,0,0,1)</f>
        <v>9.830437406714714E-6</v>
      </c>
      <c r="I15">
        <f>_xlfn.XLOOKUP(B15,RESULTADOS_13!D:D,RESULTADOS_13!AC:AC,0,0,1)</f>
        <v>476.063013289666</v>
      </c>
      <c r="J15">
        <f>_xlfn.XLOOKUP(B15,RESULTADOS_13!D:D,RESULTADOS_13!G:G,0,0,1)</f>
        <v>15.03</v>
      </c>
      <c r="K15">
        <v>2.3237999999999999</v>
      </c>
      <c r="N15">
        <f>_xlfn.XLOOKUP(B15,RESULTADOS_13!D:D,RESULTADOS_13!AH:AH,0,0,1)</f>
        <v>476063.01328966598</v>
      </c>
    </row>
    <row r="16" spans="1:20" x14ac:dyDescent="0.25">
      <c r="A16" t="s">
        <v>65</v>
      </c>
      <c r="B16">
        <v>2.3460000000000001</v>
      </c>
      <c r="C16">
        <f>_xlfn.XLOOKUP(B16,RESULTADOS_14!D:D,RESULTADOS_14!B:B,0,0,1)</f>
        <v>80</v>
      </c>
      <c r="D16">
        <f>_xlfn.XLOOKUP(B16,RESULTADOS_14!D:D,RESULTADOS_14!L:L,0,0,1)</f>
        <v>3</v>
      </c>
      <c r="E16">
        <f>_xlfn.XLOOKUP(B16,RESULTADOS_14!D:D,RESULTADOS_14!I:I,0,0,1)</f>
        <v>136</v>
      </c>
      <c r="F16">
        <f>_xlfn.XLOOKUP(B16,RESULTADOS_14!D:D,RESULTADOS_14!F:F,0,0,1)</f>
        <v>35.92</v>
      </c>
      <c r="G16">
        <f>_xlfn.XLOOKUP(B16,RESULTADOS_14!D:D,RESULTADOS_14!M:M,0,0,1)</f>
        <v>0</v>
      </c>
      <c r="H16">
        <f>_xlfn.XLOOKUP(B16,RESULTADOS_14!D:D,RESULTADOS_14!AF:AF,0,0,1)</f>
        <v>9.6693262122593281E-6</v>
      </c>
      <c r="I16">
        <f>_xlfn.XLOOKUP(B16,RESULTADOS_14!D:D,RESULTADOS_14!AC:AC,0,0,1)</f>
        <v>478.92911362834718</v>
      </c>
      <c r="J16">
        <f>_xlfn.XLOOKUP(B16,RESULTADOS_14!D:D,RESULTADOS_14!G:G,0,0,1)</f>
        <v>15.85</v>
      </c>
      <c r="K16">
        <v>2.3460000000000001</v>
      </c>
      <c r="N16">
        <f>_xlfn.XLOOKUP(B16,RESULTADOS_14!D:D,RESULTADOS_14!AH:AH,0,0,1)</f>
        <v>478929.11362834717</v>
      </c>
    </row>
    <row r="17" spans="1:14" x14ac:dyDescent="0.25">
      <c r="A17" t="s">
        <v>66</v>
      </c>
      <c r="B17">
        <v>2.3677999999999999</v>
      </c>
      <c r="C17">
        <f>_xlfn.XLOOKUP(B17,RESULTADOS_15!D:D,RESULTADOS_15!B:B,0,0,1)</f>
        <v>85</v>
      </c>
      <c r="D17">
        <f>_xlfn.XLOOKUP(B17,RESULTADOS_15!D:D,RESULTADOS_15!L:L,0,0,1)</f>
        <v>3</v>
      </c>
      <c r="E17">
        <f>_xlfn.XLOOKUP(B17,RESULTADOS_15!D:D,RESULTADOS_15!I:I,0,0,1)</f>
        <v>128</v>
      </c>
      <c r="F17">
        <f>_xlfn.XLOOKUP(B17,RESULTADOS_15!D:D,RESULTADOS_15!F:F,0,0,1)</f>
        <v>35.520000000000003</v>
      </c>
      <c r="G17">
        <f>_xlfn.XLOOKUP(B17,RESULTADOS_15!D:D,RESULTADOS_15!M:M,0,0,1)</f>
        <v>0</v>
      </c>
      <c r="H17">
        <f>_xlfn.XLOOKUP(B17,RESULTADOS_15!D:D,RESULTADOS_15!AF:AF,0,0,1)</f>
        <v>9.5234206816003982E-6</v>
      </c>
      <c r="I17">
        <f>_xlfn.XLOOKUP(B17,RESULTADOS_15!D:D,RESULTADOS_15!AC:AC,0,0,1)</f>
        <v>481.24957157165909</v>
      </c>
      <c r="J17">
        <f>_xlfn.XLOOKUP(B17,RESULTADOS_15!D:D,RESULTADOS_15!G:G,0,0,1)</f>
        <v>16.649999999999999</v>
      </c>
      <c r="K17">
        <v>2.3677999999999999</v>
      </c>
      <c r="N17">
        <f>_xlfn.XLOOKUP(B17,RESULTADOS_15!D:D,RESULTADOS_15!AH:AH,0,0,1)</f>
        <v>481249.57157165912</v>
      </c>
    </row>
    <row r="18" spans="1:14" x14ac:dyDescent="0.25">
      <c r="A18" t="s">
        <v>67</v>
      </c>
      <c r="B18">
        <v>2.3847</v>
      </c>
      <c r="C18">
        <f>_xlfn.XLOOKUP(B18,RESULTADOS_16!D:D,RESULTADOS_16!B:B,0,0,1)</f>
        <v>90</v>
      </c>
      <c r="D18">
        <f>_xlfn.XLOOKUP(B18,RESULTADOS_16!D:D,RESULTADOS_16!L:L,0,0,1)</f>
        <v>3</v>
      </c>
      <c r="E18">
        <f>_xlfn.XLOOKUP(B18,RESULTADOS_16!D:D,RESULTADOS_16!I:I,0,0,1)</f>
        <v>121</v>
      </c>
      <c r="F18">
        <f>_xlfn.XLOOKUP(B18,RESULTADOS_16!D:D,RESULTADOS_16!F:F,0,0,1)</f>
        <v>35.21</v>
      </c>
      <c r="G18">
        <f>_xlfn.XLOOKUP(B18,RESULTADOS_16!D:D,RESULTADOS_16!M:M,0,0,1)</f>
        <v>0</v>
      </c>
      <c r="H18">
        <f>_xlfn.XLOOKUP(B18,RESULTADOS_16!D:D,RESULTADOS_16!AF:AF,0,0,1)</f>
        <v>9.3727852144530316E-6</v>
      </c>
      <c r="I18">
        <f>_xlfn.XLOOKUP(B18,RESULTADOS_16!D:D,RESULTADOS_16!AC:AC,0,0,1)</f>
        <v>485.52002438311553</v>
      </c>
      <c r="J18">
        <f>_xlfn.XLOOKUP(B18,RESULTADOS_16!D:D,RESULTADOS_16!G:G,0,0,1)</f>
        <v>17.46</v>
      </c>
      <c r="K18">
        <v>2.3847</v>
      </c>
      <c r="N18">
        <f>_xlfn.XLOOKUP(B18,RESULTADOS_16!D:D,RESULTADOS_16!AH:AH,0,0,1)</f>
        <v>485520.02438311552</v>
      </c>
    </row>
    <row r="19" spans="1:14" x14ac:dyDescent="0.25">
      <c r="A19" t="s">
        <v>68</v>
      </c>
      <c r="B19">
        <v>2.3997000000000002</v>
      </c>
      <c r="C19">
        <f>_xlfn.XLOOKUP(B19,RESULTADOS_17!D:D,RESULTADOS_17!B:B,0,0,1)</f>
        <v>95</v>
      </c>
      <c r="D19">
        <f>_xlfn.XLOOKUP(B19,RESULTADOS_17!D:D,RESULTADOS_17!L:L,0,0,1)</f>
        <v>3</v>
      </c>
      <c r="E19">
        <f>_xlfn.XLOOKUP(B19,RESULTADOS_17!D:D,RESULTADOS_17!I:I,0,0,1)</f>
        <v>115</v>
      </c>
      <c r="F19">
        <f>_xlfn.XLOOKUP(B19,RESULTADOS_17!D:D,RESULTADOS_17!F:F,0,0,1)</f>
        <v>34.92</v>
      </c>
      <c r="G19">
        <f>_xlfn.XLOOKUP(B19,RESULTADOS_17!D:D,RESULTADOS_17!M:M,0,0,1)</f>
        <v>0</v>
      </c>
      <c r="H19">
        <f>_xlfn.XLOOKUP(B19,RESULTADOS_17!D:D,RESULTADOS_17!AF:AF,0,0,1)</f>
        <v>9.2282710454927437E-6</v>
      </c>
      <c r="I19">
        <f>_xlfn.XLOOKUP(B19,RESULTADOS_17!D:D,RESULTADOS_17!AC:AC,0,0,1)</f>
        <v>488.81762479774682</v>
      </c>
      <c r="J19">
        <f>_xlfn.XLOOKUP(B19,RESULTADOS_17!D:D,RESULTADOS_17!G:G,0,0,1)</f>
        <v>18.22</v>
      </c>
      <c r="K19">
        <v>2.3997000000000002</v>
      </c>
      <c r="N19">
        <f>_xlfn.XLOOKUP(B19,RESULTADOS_17!D:D,RESULTADOS_17!AH:AH,0,0,1)</f>
        <v>488817.62479774677</v>
      </c>
    </row>
    <row r="20" spans="1:14" x14ac:dyDescent="0.25">
      <c r="A20" t="s">
        <v>69</v>
      </c>
      <c r="B20">
        <v>2.4167999999999998</v>
      </c>
      <c r="C20">
        <f>_xlfn.XLOOKUP(B20,RESULTADOS_18!D:D,RESULTADOS_18!B:B,0,0,1)</f>
        <v>100</v>
      </c>
      <c r="D20">
        <f>_xlfn.XLOOKUP(B20,RESULTADOS_18!D:D,RESULTADOS_18!L:L,0,0,1)</f>
        <v>3</v>
      </c>
      <c r="E20">
        <f>_xlfn.XLOOKUP(B20,RESULTADOS_18!D:D,RESULTADOS_18!I:I,0,0,1)</f>
        <v>109</v>
      </c>
      <c r="F20">
        <f>_xlfn.XLOOKUP(B20,RESULTADOS_18!D:D,RESULTADOS_18!F:F,0,0,1)</f>
        <v>34.619999999999997</v>
      </c>
      <c r="G20">
        <f>_xlfn.XLOOKUP(B20,RESULTADOS_18!D:D,RESULTADOS_18!M:M,0,0,1)</f>
        <v>2</v>
      </c>
      <c r="H20">
        <f>_xlfn.XLOOKUP(B20,RESULTADOS_18!D:D,RESULTADOS_18!AF:AF,0,0,1)</f>
        <v>9.1037121543695812E-6</v>
      </c>
      <c r="I20">
        <f>_xlfn.XLOOKUP(B20,RESULTADOS_18!D:D,RESULTADOS_18!AC:AC,0,0,1)</f>
        <v>491.83999955016418</v>
      </c>
      <c r="J20">
        <f>_xlfn.XLOOKUP(B20,RESULTADOS_18!D:D,RESULTADOS_18!G:G,0,0,1)</f>
        <v>19.059999999999999</v>
      </c>
      <c r="K20">
        <v>2.4167999999999998</v>
      </c>
      <c r="N20">
        <f>_xlfn.XLOOKUP(B20,RESULTADOS_18!D:D,RESULTADOS_18!AH:AH,0,0,1)</f>
        <v>491839.99955016421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H3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60</v>
      </c>
      <c r="C2" t="s">
        <v>34</v>
      </c>
      <c r="D2">
        <v>1.9027000000000001</v>
      </c>
      <c r="E2">
        <v>52.56</v>
      </c>
      <c r="F2">
        <v>43.24</v>
      </c>
      <c r="G2">
        <v>9.23</v>
      </c>
      <c r="H2">
        <v>0.14000000000000001</v>
      </c>
      <c r="I2">
        <v>281</v>
      </c>
      <c r="J2">
        <v>124.63</v>
      </c>
      <c r="K2">
        <v>45</v>
      </c>
      <c r="L2">
        <v>1</v>
      </c>
      <c r="M2">
        <v>262</v>
      </c>
      <c r="N2">
        <v>18.64</v>
      </c>
      <c r="O2">
        <v>15605.44</v>
      </c>
      <c r="P2">
        <v>384.24</v>
      </c>
      <c r="Q2">
        <v>10771.08</v>
      </c>
      <c r="R2">
        <v>628.23</v>
      </c>
      <c r="S2">
        <v>155.01</v>
      </c>
      <c r="T2">
        <v>230454.12</v>
      </c>
      <c r="U2">
        <v>0.25</v>
      </c>
      <c r="V2">
        <v>0.61</v>
      </c>
      <c r="W2">
        <v>7.96</v>
      </c>
      <c r="X2">
        <v>13.64</v>
      </c>
      <c r="Y2">
        <v>2</v>
      </c>
      <c r="Z2">
        <v>10</v>
      </c>
      <c r="AA2">
        <v>501.5357568389843</v>
      </c>
      <c r="AB2">
        <v>686.22334870310249</v>
      </c>
      <c r="AC2">
        <v>620.73115542339644</v>
      </c>
      <c r="AD2">
        <v>501535.75683898432</v>
      </c>
      <c r="AE2">
        <v>686223.34870310244</v>
      </c>
      <c r="AF2">
        <v>8.8071382191593885E-6</v>
      </c>
      <c r="AG2">
        <v>22</v>
      </c>
      <c r="AH2">
        <v>620731.1554233965</v>
      </c>
    </row>
    <row r="3" spans="1:34" x14ac:dyDescent="0.25">
      <c r="A3">
        <v>1</v>
      </c>
      <c r="B3">
        <v>60</v>
      </c>
      <c r="C3" t="s">
        <v>34</v>
      </c>
      <c r="D3">
        <v>2.2322000000000002</v>
      </c>
      <c r="E3">
        <v>44.8</v>
      </c>
      <c r="F3">
        <v>38.04</v>
      </c>
      <c r="G3">
        <v>12.61</v>
      </c>
      <c r="H3">
        <v>0.28000000000000003</v>
      </c>
      <c r="I3">
        <v>181</v>
      </c>
      <c r="J3">
        <v>125.95</v>
      </c>
      <c r="K3">
        <v>45</v>
      </c>
      <c r="L3">
        <v>2</v>
      </c>
      <c r="M3">
        <v>0</v>
      </c>
      <c r="N3">
        <v>18.95</v>
      </c>
      <c r="O3">
        <v>15767.7</v>
      </c>
      <c r="P3">
        <v>308.35000000000002</v>
      </c>
      <c r="Q3">
        <v>10771.97</v>
      </c>
      <c r="R3">
        <v>443.61</v>
      </c>
      <c r="S3">
        <v>155.01</v>
      </c>
      <c r="T3">
        <v>138643.82999999999</v>
      </c>
      <c r="U3">
        <v>0.35</v>
      </c>
      <c r="V3">
        <v>0.7</v>
      </c>
      <c r="W3">
        <v>8.01</v>
      </c>
      <c r="X3">
        <v>8.4499999999999993</v>
      </c>
      <c r="Y3">
        <v>2</v>
      </c>
      <c r="Z3">
        <v>10</v>
      </c>
      <c r="AA3">
        <v>388.89546547887181</v>
      </c>
      <c r="AB3">
        <v>532.10393272526028</v>
      </c>
      <c r="AC3">
        <v>481.32068019852068</v>
      </c>
      <c r="AD3">
        <v>388895.46547887177</v>
      </c>
      <c r="AE3">
        <v>532103.93272526027</v>
      </c>
      <c r="AF3">
        <v>1.033231404467735E-5</v>
      </c>
      <c r="AG3">
        <v>19</v>
      </c>
      <c r="AH3">
        <v>481320.68019852071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H4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80</v>
      </c>
      <c r="C2" t="s">
        <v>34</v>
      </c>
      <c r="D2">
        <v>1.5065999999999999</v>
      </c>
      <c r="E2">
        <v>66.38</v>
      </c>
      <c r="F2">
        <v>50.52</v>
      </c>
      <c r="G2">
        <v>7.22</v>
      </c>
      <c r="H2">
        <v>0.11</v>
      </c>
      <c r="I2">
        <v>420</v>
      </c>
      <c r="J2">
        <v>159.12</v>
      </c>
      <c r="K2">
        <v>50.28</v>
      </c>
      <c r="L2">
        <v>1</v>
      </c>
      <c r="M2">
        <v>418</v>
      </c>
      <c r="N2">
        <v>27.84</v>
      </c>
      <c r="O2">
        <v>19859.16</v>
      </c>
      <c r="P2">
        <v>572.78</v>
      </c>
      <c r="Q2">
        <v>10773.48</v>
      </c>
      <c r="R2">
        <v>875.95</v>
      </c>
      <c r="S2">
        <v>155.01</v>
      </c>
      <c r="T2">
        <v>353621.63</v>
      </c>
      <c r="U2">
        <v>0.18</v>
      </c>
      <c r="V2">
        <v>0.52</v>
      </c>
      <c r="W2">
        <v>8.1999999999999993</v>
      </c>
      <c r="X2">
        <v>20.91</v>
      </c>
      <c r="Y2">
        <v>2</v>
      </c>
      <c r="Z2">
        <v>10</v>
      </c>
      <c r="AA2">
        <v>792.04158759841744</v>
      </c>
      <c r="AB2">
        <v>1083.706242560889</v>
      </c>
      <c r="AC2">
        <v>980.27883976214116</v>
      </c>
      <c r="AD2">
        <v>792041.58759841742</v>
      </c>
      <c r="AE2">
        <v>1083706.2425608891</v>
      </c>
      <c r="AF2">
        <v>6.2096363475660294E-6</v>
      </c>
      <c r="AG2">
        <v>28</v>
      </c>
      <c r="AH2">
        <v>980278.83976214111</v>
      </c>
    </row>
    <row r="3" spans="1:34" x14ac:dyDescent="0.25">
      <c r="A3">
        <v>1</v>
      </c>
      <c r="B3">
        <v>80</v>
      </c>
      <c r="C3" t="s">
        <v>34</v>
      </c>
      <c r="D3">
        <v>2.3371</v>
      </c>
      <c r="E3">
        <v>42.79</v>
      </c>
      <c r="F3">
        <v>36.020000000000003</v>
      </c>
      <c r="G3">
        <v>15.66</v>
      </c>
      <c r="H3">
        <v>0.22</v>
      </c>
      <c r="I3">
        <v>138</v>
      </c>
      <c r="J3">
        <v>160.54</v>
      </c>
      <c r="K3">
        <v>50.28</v>
      </c>
      <c r="L3">
        <v>2</v>
      </c>
      <c r="M3">
        <v>15</v>
      </c>
      <c r="N3">
        <v>28.26</v>
      </c>
      <c r="O3">
        <v>20034.400000000001</v>
      </c>
      <c r="P3">
        <v>336.14</v>
      </c>
      <c r="Q3">
        <v>10771.59</v>
      </c>
      <c r="R3">
        <v>377.44</v>
      </c>
      <c r="S3">
        <v>155.01</v>
      </c>
      <c r="T3">
        <v>105777.96</v>
      </c>
      <c r="U3">
        <v>0.41</v>
      </c>
      <c r="V3">
        <v>0.73</v>
      </c>
      <c r="W3">
        <v>7.87</v>
      </c>
      <c r="X3">
        <v>6.42</v>
      </c>
      <c r="Y3">
        <v>2</v>
      </c>
      <c r="Z3">
        <v>10</v>
      </c>
      <c r="AA3">
        <v>387.77713266922171</v>
      </c>
      <c r="AB3">
        <v>530.57378043773542</v>
      </c>
      <c r="AC3">
        <v>479.93656349773488</v>
      </c>
      <c r="AD3">
        <v>387777.13266922173</v>
      </c>
      <c r="AE3">
        <v>530573.78043773538</v>
      </c>
      <c r="AF3">
        <v>9.6326437726646531E-6</v>
      </c>
      <c r="AG3">
        <v>18</v>
      </c>
      <c r="AH3">
        <v>479936.56349773501</v>
      </c>
    </row>
    <row r="4" spans="1:34" x14ac:dyDescent="0.25">
      <c r="A4">
        <v>2</v>
      </c>
      <c r="B4">
        <v>80</v>
      </c>
      <c r="C4" t="s">
        <v>34</v>
      </c>
      <c r="D4">
        <v>2.3460000000000001</v>
      </c>
      <c r="E4">
        <v>42.62</v>
      </c>
      <c r="F4">
        <v>35.92</v>
      </c>
      <c r="G4">
        <v>15.85</v>
      </c>
      <c r="H4">
        <v>0.33</v>
      </c>
      <c r="I4">
        <v>136</v>
      </c>
      <c r="J4">
        <v>161.97</v>
      </c>
      <c r="K4">
        <v>50.28</v>
      </c>
      <c r="L4">
        <v>3</v>
      </c>
      <c r="M4">
        <v>0</v>
      </c>
      <c r="N4">
        <v>28.69</v>
      </c>
      <c r="O4">
        <v>20210.21</v>
      </c>
      <c r="P4">
        <v>336.74</v>
      </c>
      <c r="Q4">
        <v>10773.89</v>
      </c>
      <c r="R4">
        <v>373.23</v>
      </c>
      <c r="S4">
        <v>155.01</v>
      </c>
      <c r="T4">
        <v>103679.2</v>
      </c>
      <c r="U4">
        <v>0.42</v>
      </c>
      <c r="V4">
        <v>0.74</v>
      </c>
      <c r="W4">
        <v>7.89</v>
      </c>
      <c r="X4">
        <v>6.32</v>
      </c>
      <c r="Y4">
        <v>2</v>
      </c>
      <c r="Z4">
        <v>10</v>
      </c>
      <c r="AA4">
        <v>386.96313754700799</v>
      </c>
      <c r="AB4">
        <v>529.46003640059234</v>
      </c>
      <c r="AC4">
        <v>478.92911362834718</v>
      </c>
      <c r="AD4">
        <v>386963.13754700799</v>
      </c>
      <c r="AE4">
        <v>529460.0364005923</v>
      </c>
      <c r="AF4">
        <v>9.6693262122593281E-6</v>
      </c>
      <c r="AG4">
        <v>18</v>
      </c>
      <c r="AH4">
        <v>478929.11362834717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H2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35</v>
      </c>
      <c r="C2" t="s">
        <v>34</v>
      </c>
      <c r="D2">
        <v>1.9561999999999999</v>
      </c>
      <c r="E2">
        <v>51.12</v>
      </c>
      <c r="F2">
        <v>43.92</v>
      </c>
      <c r="G2">
        <v>8.56</v>
      </c>
      <c r="H2">
        <v>0.22</v>
      </c>
      <c r="I2">
        <v>308</v>
      </c>
      <c r="J2">
        <v>80.84</v>
      </c>
      <c r="K2">
        <v>35.1</v>
      </c>
      <c r="L2">
        <v>1</v>
      </c>
      <c r="M2">
        <v>0</v>
      </c>
      <c r="N2">
        <v>9.74</v>
      </c>
      <c r="O2">
        <v>10204.209999999999</v>
      </c>
      <c r="P2">
        <v>274.73</v>
      </c>
      <c r="Q2">
        <v>10777.55</v>
      </c>
      <c r="R2">
        <v>636.63</v>
      </c>
      <c r="S2">
        <v>155.01</v>
      </c>
      <c r="T2">
        <v>234523.21</v>
      </c>
      <c r="U2">
        <v>0.24</v>
      </c>
      <c r="V2">
        <v>0.6</v>
      </c>
      <c r="W2">
        <v>8.3800000000000008</v>
      </c>
      <c r="X2">
        <v>14.32</v>
      </c>
      <c r="Y2">
        <v>2</v>
      </c>
      <c r="Z2">
        <v>10</v>
      </c>
      <c r="AA2">
        <v>420.5396484887242</v>
      </c>
      <c r="AB2">
        <v>575.40089996216682</v>
      </c>
      <c r="AC2">
        <v>520.48544565001202</v>
      </c>
      <c r="AD2">
        <v>420539.6484887242</v>
      </c>
      <c r="AE2">
        <v>575400.89996216679</v>
      </c>
      <c r="AF2">
        <v>1.1253806037909311E-5</v>
      </c>
      <c r="AG2">
        <v>22</v>
      </c>
      <c r="AH2">
        <v>520485.445650012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H3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50</v>
      </c>
      <c r="C2" t="s">
        <v>34</v>
      </c>
      <c r="D2">
        <v>2.0684999999999998</v>
      </c>
      <c r="E2">
        <v>48.34</v>
      </c>
      <c r="F2">
        <v>40.97</v>
      </c>
      <c r="G2">
        <v>10.24</v>
      </c>
      <c r="H2">
        <v>0.16</v>
      </c>
      <c r="I2">
        <v>240</v>
      </c>
      <c r="J2">
        <v>107.41</v>
      </c>
      <c r="K2">
        <v>41.65</v>
      </c>
      <c r="L2">
        <v>1</v>
      </c>
      <c r="M2">
        <v>111</v>
      </c>
      <c r="N2">
        <v>14.77</v>
      </c>
      <c r="O2">
        <v>13481.73</v>
      </c>
      <c r="P2">
        <v>310.77</v>
      </c>
      <c r="Q2">
        <v>10770.67</v>
      </c>
      <c r="R2">
        <v>545.24</v>
      </c>
      <c r="S2">
        <v>155.01</v>
      </c>
      <c r="T2">
        <v>189165.51</v>
      </c>
      <c r="U2">
        <v>0.28000000000000003</v>
      </c>
      <c r="V2">
        <v>0.65</v>
      </c>
      <c r="W2">
        <v>8.0399999999999991</v>
      </c>
      <c r="X2">
        <v>11.38</v>
      </c>
      <c r="Y2">
        <v>2</v>
      </c>
      <c r="Z2">
        <v>10</v>
      </c>
      <c r="AA2">
        <v>423.95479625034937</v>
      </c>
      <c r="AB2">
        <v>580.07365579530824</v>
      </c>
      <c r="AC2">
        <v>524.71224022469255</v>
      </c>
      <c r="AD2">
        <v>423954.79625034938</v>
      </c>
      <c r="AE2">
        <v>580073.6557953083</v>
      </c>
      <c r="AF2">
        <v>1.0305265873323231E-5</v>
      </c>
      <c r="AG2">
        <v>21</v>
      </c>
      <c r="AH2">
        <v>524712.2402246925</v>
      </c>
    </row>
    <row r="3" spans="1:34" x14ac:dyDescent="0.25">
      <c r="A3">
        <v>1</v>
      </c>
      <c r="B3">
        <v>50</v>
      </c>
      <c r="C3" t="s">
        <v>34</v>
      </c>
      <c r="D3">
        <v>2.1476000000000002</v>
      </c>
      <c r="E3">
        <v>46.56</v>
      </c>
      <c r="F3">
        <v>39.71</v>
      </c>
      <c r="G3">
        <v>10.98</v>
      </c>
      <c r="H3">
        <v>0.32</v>
      </c>
      <c r="I3">
        <v>217</v>
      </c>
      <c r="J3">
        <v>108.68</v>
      </c>
      <c r="K3">
        <v>41.65</v>
      </c>
      <c r="L3">
        <v>2</v>
      </c>
      <c r="M3">
        <v>0</v>
      </c>
      <c r="N3">
        <v>15.03</v>
      </c>
      <c r="O3">
        <v>13638.32</v>
      </c>
      <c r="P3">
        <v>296.06</v>
      </c>
      <c r="Q3">
        <v>10774.09</v>
      </c>
      <c r="R3">
        <v>497.76</v>
      </c>
      <c r="S3">
        <v>155.01</v>
      </c>
      <c r="T3">
        <v>165540.35999999999</v>
      </c>
      <c r="U3">
        <v>0.31</v>
      </c>
      <c r="V3">
        <v>0.67</v>
      </c>
      <c r="W3">
        <v>8.1199999999999992</v>
      </c>
      <c r="X3">
        <v>10.11</v>
      </c>
      <c r="Y3">
        <v>2</v>
      </c>
      <c r="Z3">
        <v>10</v>
      </c>
      <c r="AA3">
        <v>397.54067596863052</v>
      </c>
      <c r="AB3">
        <v>543.93269111711709</v>
      </c>
      <c r="AC3">
        <v>492.02051849122529</v>
      </c>
      <c r="AD3">
        <v>397540.67596863047</v>
      </c>
      <c r="AE3">
        <v>543932.69111711707</v>
      </c>
      <c r="AF3">
        <v>1.0699342030238809E-5</v>
      </c>
      <c r="AG3">
        <v>20</v>
      </c>
      <c r="AH3">
        <v>492020.51849122532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H2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25</v>
      </c>
      <c r="C2" t="s">
        <v>34</v>
      </c>
      <c r="D2">
        <v>1.7401</v>
      </c>
      <c r="E2">
        <v>57.47</v>
      </c>
      <c r="F2">
        <v>49.69</v>
      </c>
      <c r="G2">
        <v>6.92</v>
      </c>
      <c r="H2">
        <v>0.28000000000000003</v>
      </c>
      <c r="I2">
        <v>431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263.49</v>
      </c>
      <c r="Q2">
        <v>10782.85</v>
      </c>
      <c r="R2">
        <v>825.77</v>
      </c>
      <c r="S2">
        <v>155.01</v>
      </c>
      <c r="T2">
        <v>328475.28000000003</v>
      </c>
      <c r="U2">
        <v>0.19</v>
      </c>
      <c r="V2">
        <v>0.53</v>
      </c>
      <c r="W2">
        <v>8.75</v>
      </c>
      <c r="X2">
        <v>20.079999999999998</v>
      </c>
      <c r="Y2">
        <v>2</v>
      </c>
      <c r="Z2">
        <v>10</v>
      </c>
      <c r="AA2">
        <v>456.38177407681928</v>
      </c>
      <c r="AB2">
        <v>624.4416774347809</v>
      </c>
      <c r="AC2">
        <v>564.84584014980328</v>
      </c>
      <c r="AD2">
        <v>456381.7740768193</v>
      </c>
      <c r="AE2">
        <v>624441.67743478087</v>
      </c>
      <c r="AF2">
        <v>1.1465783926058831E-5</v>
      </c>
      <c r="AG2">
        <v>24</v>
      </c>
      <c r="AH2">
        <v>564845.84014980332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H4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85</v>
      </c>
      <c r="C2" t="s">
        <v>34</v>
      </c>
      <c r="D2">
        <v>1.4219999999999999</v>
      </c>
      <c r="E2">
        <v>70.319999999999993</v>
      </c>
      <c r="F2">
        <v>52.46</v>
      </c>
      <c r="G2">
        <v>6.89</v>
      </c>
      <c r="H2">
        <v>0.11</v>
      </c>
      <c r="I2">
        <v>457</v>
      </c>
      <c r="J2">
        <v>167.88</v>
      </c>
      <c r="K2">
        <v>51.39</v>
      </c>
      <c r="L2">
        <v>1</v>
      </c>
      <c r="M2">
        <v>455</v>
      </c>
      <c r="N2">
        <v>30.49</v>
      </c>
      <c r="O2">
        <v>20939.59</v>
      </c>
      <c r="P2">
        <v>622.35</v>
      </c>
      <c r="Q2">
        <v>10776.62</v>
      </c>
      <c r="R2">
        <v>942</v>
      </c>
      <c r="S2">
        <v>155.01</v>
      </c>
      <c r="T2">
        <v>386462.19</v>
      </c>
      <c r="U2">
        <v>0.16</v>
      </c>
      <c r="V2">
        <v>0.5</v>
      </c>
      <c r="W2">
        <v>8.26</v>
      </c>
      <c r="X2">
        <v>22.85</v>
      </c>
      <c r="Y2">
        <v>2</v>
      </c>
      <c r="Z2">
        <v>10</v>
      </c>
      <c r="AA2">
        <v>886.23569536792365</v>
      </c>
      <c r="AB2">
        <v>1212.586776361878</v>
      </c>
      <c r="AC2">
        <v>1096.859196302129</v>
      </c>
      <c r="AD2">
        <v>886235.6953679237</v>
      </c>
      <c r="AE2">
        <v>1212586.776361878</v>
      </c>
      <c r="AF2">
        <v>5.7193615209205876E-6</v>
      </c>
      <c r="AG2">
        <v>30</v>
      </c>
      <c r="AH2">
        <v>1096859.196302129</v>
      </c>
    </row>
    <row r="3" spans="1:34" x14ac:dyDescent="0.25">
      <c r="A3">
        <v>1</v>
      </c>
      <c r="B3">
        <v>85</v>
      </c>
      <c r="C3" t="s">
        <v>34</v>
      </c>
      <c r="D3">
        <v>2.339</v>
      </c>
      <c r="E3">
        <v>42.75</v>
      </c>
      <c r="F3">
        <v>35.840000000000003</v>
      </c>
      <c r="G3">
        <v>16.05</v>
      </c>
      <c r="H3">
        <v>0.21</v>
      </c>
      <c r="I3">
        <v>134</v>
      </c>
      <c r="J3">
        <v>169.33</v>
      </c>
      <c r="K3">
        <v>51.39</v>
      </c>
      <c r="L3">
        <v>2</v>
      </c>
      <c r="M3">
        <v>47</v>
      </c>
      <c r="N3">
        <v>30.94</v>
      </c>
      <c r="O3">
        <v>21118.46</v>
      </c>
      <c r="P3">
        <v>348.64</v>
      </c>
      <c r="Q3">
        <v>10770.16</v>
      </c>
      <c r="R3">
        <v>373.25</v>
      </c>
      <c r="S3">
        <v>155.01</v>
      </c>
      <c r="T3">
        <v>103699.62</v>
      </c>
      <c r="U3">
        <v>0.42</v>
      </c>
      <c r="V3">
        <v>0.74</v>
      </c>
      <c r="W3">
        <v>7.81</v>
      </c>
      <c r="X3">
        <v>6.25</v>
      </c>
      <c r="Y3">
        <v>2</v>
      </c>
      <c r="Z3">
        <v>10</v>
      </c>
      <c r="AA3">
        <v>394.44959148048628</v>
      </c>
      <c r="AB3">
        <v>539.70333295141484</v>
      </c>
      <c r="AC3">
        <v>488.19480433291642</v>
      </c>
      <c r="AD3">
        <v>394449.59148048633</v>
      </c>
      <c r="AE3">
        <v>539703.33295141486</v>
      </c>
      <c r="AF3">
        <v>9.407585511556438E-6</v>
      </c>
      <c r="AG3">
        <v>18</v>
      </c>
      <c r="AH3">
        <v>488194.80433291639</v>
      </c>
    </row>
    <row r="4" spans="1:34" x14ac:dyDescent="0.25">
      <c r="A4">
        <v>2</v>
      </c>
      <c r="B4">
        <v>85</v>
      </c>
      <c r="C4" t="s">
        <v>34</v>
      </c>
      <c r="D4">
        <v>2.3677999999999999</v>
      </c>
      <c r="E4">
        <v>42.23</v>
      </c>
      <c r="F4">
        <v>35.520000000000003</v>
      </c>
      <c r="G4">
        <v>16.649999999999999</v>
      </c>
      <c r="H4">
        <v>0.31</v>
      </c>
      <c r="I4">
        <v>128</v>
      </c>
      <c r="J4">
        <v>170.79</v>
      </c>
      <c r="K4">
        <v>51.39</v>
      </c>
      <c r="L4">
        <v>3</v>
      </c>
      <c r="M4">
        <v>0</v>
      </c>
      <c r="N4">
        <v>31.4</v>
      </c>
      <c r="O4">
        <v>21297.94</v>
      </c>
      <c r="P4">
        <v>342.65</v>
      </c>
      <c r="Q4">
        <v>10769.72</v>
      </c>
      <c r="R4">
        <v>360.92</v>
      </c>
      <c r="S4">
        <v>155.01</v>
      </c>
      <c r="T4">
        <v>97567.32</v>
      </c>
      <c r="U4">
        <v>0.43</v>
      </c>
      <c r="V4">
        <v>0.74</v>
      </c>
      <c r="W4">
        <v>7.85</v>
      </c>
      <c r="X4">
        <v>5.93</v>
      </c>
      <c r="Y4">
        <v>2</v>
      </c>
      <c r="Z4">
        <v>10</v>
      </c>
      <c r="AA4">
        <v>388.83801142862939</v>
      </c>
      <c r="AB4">
        <v>532.02532155902463</v>
      </c>
      <c r="AC4">
        <v>481.24957157165909</v>
      </c>
      <c r="AD4">
        <v>388838.0114286294</v>
      </c>
      <c r="AE4">
        <v>532025.32155902463</v>
      </c>
      <c r="AF4">
        <v>9.5234206816003982E-6</v>
      </c>
      <c r="AG4">
        <v>18</v>
      </c>
      <c r="AH4">
        <v>481249.57157165912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H2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20</v>
      </c>
      <c r="C2" t="s">
        <v>34</v>
      </c>
      <c r="D2">
        <v>1.5859000000000001</v>
      </c>
      <c r="E2">
        <v>63.06</v>
      </c>
      <c r="F2">
        <v>54.73</v>
      </c>
      <c r="G2">
        <v>6.1</v>
      </c>
      <c r="H2">
        <v>0.34</v>
      </c>
      <c r="I2">
        <v>538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257.25</v>
      </c>
      <c r="Q2">
        <v>10784.93</v>
      </c>
      <c r="R2">
        <v>990.02</v>
      </c>
      <c r="S2">
        <v>155.01</v>
      </c>
      <c r="T2">
        <v>410067.82</v>
      </c>
      <c r="U2">
        <v>0.16</v>
      </c>
      <c r="V2">
        <v>0.48</v>
      </c>
      <c r="W2">
        <v>9.1</v>
      </c>
      <c r="X2">
        <v>25.12</v>
      </c>
      <c r="Y2">
        <v>2</v>
      </c>
      <c r="Z2">
        <v>10</v>
      </c>
      <c r="AA2">
        <v>502.53267904176249</v>
      </c>
      <c r="AB2">
        <v>687.58738164204703</v>
      </c>
      <c r="AC2">
        <v>621.96500697308045</v>
      </c>
      <c r="AD2">
        <v>502532.67904176249</v>
      </c>
      <c r="AE2">
        <v>687587.38164204708</v>
      </c>
      <c r="AF2">
        <v>1.143393566959389E-5</v>
      </c>
      <c r="AG2">
        <v>27</v>
      </c>
      <c r="AH2">
        <v>621965.00697308045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H3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65</v>
      </c>
      <c r="C2" t="s">
        <v>34</v>
      </c>
      <c r="D2">
        <v>1.7954000000000001</v>
      </c>
      <c r="E2">
        <v>55.7</v>
      </c>
      <c r="F2">
        <v>44.97</v>
      </c>
      <c r="G2">
        <v>8.59</v>
      </c>
      <c r="H2">
        <v>0.13</v>
      </c>
      <c r="I2">
        <v>314</v>
      </c>
      <c r="J2">
        <v>133.21</v>
      </c>
      <c r="K2">
        <v>46.47</v>
      </c>
      <c r="L2">
        <v>1</v>
      </c>
      <c r="M2">
        <v>309</v>
      </c>
      <c r="N2">
        <v>20.75</v>
      </c>
      <c r="O2">
        <v>16663.419999999998</v>
      </c>
      <c r="P2">
        <v>429.51</v>
      </c>
      <c r="Q2">
        <v>10772.13</v>
      </c>
      <c r="R2">
        <v>687.09</v>
      </c>
      <c r="S2">
        <v>155.01</v>
      </c>
      <c r="T2">
        <v>259721.02</v>
      </c>
      <c r="U2">
        <v>0.23</v>
      </c>
      <c r="V2">
        <v>0.59</v>
      </c>
      <c r="W2">
        <v>8.01</v>
      </c>
      <c r="X2">
        <v>15.37</v>
      </c>
      <c r="Y2">
        <v>2</v>
      </c>
      <c r="Z2">
        <v>10</v>
      </c>
      <c r="AA2">
        <v>569.66346309601192</v>
      </c>
      <c r="AB2">
        <v>779.43868198624421</v>
      </c>
      <c r="AC2">
        <v>705.05014812653724</v>
      </c>
      <c r="AD2">
        <v>569663.4630960119</v>
      </c>
      <c r="AE2">
        <v>779438.68198624416</v>
      </c>
      <c r="AF2">
        <v>8.0464402967145886E-6</v>
      </c>
      <c r="AG2">
        <v>24</v>
      </c>
      <c r="AH2">
        <v>705050.14812653721</v>
      </c>
    </row>
    <row r="3" spans="1:34" x14ac:dyDescent="0.25">
      <c r="A3">
        <v>1</v>
      </c>
      <c r="B3">
        <v>65</v>
      </c>
      <c r="C3" t="s">
        <v>34</v>
      </c>
      <c r="D3">
        <v>2.266</v>
      </c>
      <c r="E3">
        <v>44.13</v>
      </c>
      <c r="F3">
        <v>37.4</v>
      </c>
      <c r="G3">
        <v>13.44</v>
      </c>
      <c r="H3">
        <v>0.26</v>
      </c>
      <c r="I3">
        <v>167</v>
      </c>
      <c r="J3">
        <v>134.55000000000001</v>
      </c>
      <c r="K3">
        <v>46.47</v>
      </c>
      <c r="L3">
        <v>2</v>
      </c>
      <c r="M3">
        <v>0</v>
      </c>
      <c r="N3">
        <v>21.09</v>
      </c>
      <c r="O3">
        <v>16828.84</v>
      </c>
      <c r="P3">
        <v>313.91000000000003</v>
      </c>
      <c r="Q3">
        <v>10772.69</v>
      </c>
      <c r="R3">
        <v>422.55</v>
      </c>
      <c r="S3">
        <v>155.01</v>
      </c>
      <c r="T3">
        <v>128188.17</v>
      </c>
      <c r="U3">
        <v>0.37</v>
      </c>
      <c r="V3">
        <v>0.71</v>
      </c>
      <c r="W3">
        <v>7.97</v>
      </c>
      <c r="X3">
        <v>7.81</v>
      </c>
      <c r="Y3">
        <v>2</v>
      </c>
      <c r="Z3">
        <v>10</v>
      </c>
      <c r="AA3">
        <v>389.89874013117111</v>
      </c>
      <c r="AB3">
        <v>533.47665736588976</v>
      </c>
      <c r="AC3">
        <v>482.56239392607961</v>
      </c>
      <c r="AD3">
        <v>389898.74013117107</v>
      </c>
      <c r="AE3">
        <v>533476.65736588975</v>
      </c>
      <c r="AF3">
        <v>1.015552729884998E-5</v>
      </c>
      <c r="AG3">
        <v>19</v>
      </c>
      <c r="AH3">
        <v>482562.39392607962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H4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75</v>
      </c>
      <c r="C2" t="s">
        <v>34</v>
      </c>
      <c r="D2">
        <v>1.5989</v>
      </c>
      <c r="E2">
        <v>62.54</v>
      </c>
      <c r="F2">
        <v>48.57</v>
      </c>
      <c r="G2">
        <v>7.61</v>
      </c>
      <c r="H2">
        <v>0.12</v>
      </c>
      <c r="I2">
        <v>383</v>
      </c>
      <c r="J2">
        <v>150.44</v>
      </c>
      <c r="K2">
        <v>49.1</v>
      </c>
      <c r="L2">
        <v>1</v>
      </c>
      <c r="M2">
        <v>381</v>
      </c>
      <c r="N2">
        <v>25.34</v>
      </c>
      <c r="O2">
        <v>18787.759999999998</v>
      </c>
      <c r="P2">
        <v>522.80999999999995</v>
      </c>
      <c r="Q2">
        <v>10774.93</v>
      </c>
      <c r="R2">
        <v>809.54</v>
      </c>
      <c r="S2">
        <v>155.01</v>
      </c>
      <c r="T2">
        <v>320602.95</v>
      </c>
      <c r="U2">
        <v>0.19</v>
      </c>
      <c r="V2">
        <v>0.55000000000000004</v>
      </c>
      <c r="W2">
        <v>8.1300000000000008</v>
      </c>
      <c r="X2">
        <v>18.96</v>
      </c>
      <c r="Y2">
        <v>2</v>
      </c>
      <c r="Z2">
        <v>10</v>
      </c>
      <c r="AA2">
        <v>713.27940727812006</v>
      </c>
      <c r="AB2">
        <v>975.94035270449706</v>
      </c>
      <c r="AC2">
        <v>882.79797518326689</v>
      </c>
      <c r="AD2">
        <v>713279.40727812005</v>
      </c>
      <c r="AE2">
        <v>975940.35270449705</v>
      </c>
      <c r="AF2">
        <v>6.7638722650814001E-6</v>
      </c>
      <c r="AG2">
        <v>27</v>
      </c>
      <c r="AH2">
        <v>882797.97518326691</v>
      </c>
    </row>
    <row r="3" spans="1:34" x14ac:dyDescent="0.25">
      <c r="A3">
        <v>1</v>
      </c>
      <c r="B3">
        <v>75</v>
      </c>
      <c r="C3" t="s">
        <v>34</v>
      </c>
      <c r="D3">
        <v>2.3231999999999999</v>
      </c>
      <c r="E3">
        <v>43.04</v>
      </c>
      <c r="F3">
        <v>36.340000000000003</v>
      </c>
      <c r="G3">
        <v>15.04</v>
      </c>
      <c r="H3">
        <v>0.23</v>
      </c>
      <c r="I3">
        <v>145</v>
      </c>
      <c r="J3">
        <v>151.83000000000001</v>
      </c>
      <c r="K3">
        <v>49.1</v>
      </c>
      <c r="L3">
        <v>2</v>
      </c>
      <c r="M3">
        <v>4</v>
      </c>
      <c r="N3">
        <v>25.73</v>
      </c>
      <c r="O3">
        <v>18959.54</v>
      </c>
      <c r="P3">
        <v>327.47000000000003</v>
      </c>
      <c r="Q3">
        <v>10771.79</v>
      </c>
      <c r="R3">
        <v>387.39</v>
      </c>
      <c r="S3">
        <v>155.01</v>
      </c>
      <c r="T3">
        <v>110717.72</v>
      </c>
      <c r="U3">
        <v>0.4</v>
      </c>
      <c r="V3">
        <v>0.73</v>
      </c>
      <c r="W3">
        <v>7.9</v>
      </c>
      <c r="X3">
        <v>6.74</v>
      </c>
      <c r="Y3">
        <v>2</v>
      </c>
      <c r="Z3">
        <v>10</v>
      </c>
      <c r="AA3">
        <v>383.79124958348842</v>
      </c>
      <c r="AB3">
        <v>525.12011935508394</v>
      </c>
      <c r="AC3">
        <v>475.00339217455041</v>
      </c>
      <c r="AD3">
        <v>383791.24958348839</v>
      </c>
      <c r="AE3">
        <v>525120.11935508391</v>
      </c>
      <c r="AF3">
        <v>9.8278992096047963E-6</v>
      </c>
      <c r="AG3">
        <v>18</v>
      </c>
      <c r="AH3">
        <v>475003.39217455027</v>
      </c>
    </row>
    <row r="4" spans="1:34" x14ac:dyDescent="0.25">
      <c r="A4">
        <v>2</v>
      </c>
      <c r="B4">
        <v>75</v>
      </c>
      <c r="C4" t="s">
        <v>34</v>
      </c>
      <c r="D4">
        <v>2.3237999999999999</v>
      </c>
      <c r="E4">
        <v>43.03</v>
      </c>
      <c r="F4">
        <v>36.33</v>
      </c>
      <c r="G4">
        <v>15.03</v>
      </c>
      <c r="H4">
        <v>0.35</v>
      </c>
      <c r="I4">
        <v>145</v>
      </c>
      <c r="J4">
        <v>153.22999999999999</v>
      </c>
      <c r="K4">
        <v>49.1</v>
      </c>
      <c r="L4">
        <v>3</v>
      </c>
      <c r="M4">
        <v>0</v>
      </c>
      <c r="N4">
        <v>26.13</v>
      </c>
      <c r="O4">
        <v>19131.849999999999</v>
      </c>
      <c r="P4">
        <v>329.96</v>
      </c>
      <c r="Q4">
        <v>10771.19</v>
      </c>
      <c r="R4">
        <v>387.23</v>
      </c>
      <c r="S4">
        <v>155.01</v>
      </c>
      <c r="T4">
        <v>110634.48</v>
      </c>
      <c r="U4">
        <v>0.4</v>
      </c>
      <c r="V4">
        <v>0.73</v>
      </c>
      <c r="W4">
        <v>7.9</v>
      </c>
      <c r="X4">
        <v>6.73</v>
      </c>
      <c r="Y4">
        <v>2</v>
      </c>
      <c r="Z4">
        <v>10</v>
      </c>
      <c r="AA4">
        <v>384.64739781012241</v>
      </c>
      <c r="AB4">
        <v>526.29153912935828</v>
      </c>
      <c r="AC4">
        <v>476.063013289666</v>
      </c>
      <c r="AD4">
        <v>384647.39781012229</v>
      </c>
      <c r="AE4">
        <v>526291.53912935825</v>
      </c>
      <c r="AF4">
        <v>9.830437406714714E-6</v>
      </c>
      <c r="AG4">
        <v>18</v>
      </c>
      <c r="AH4">
        <v>476063.01328966598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H4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95</v>
      </c>
      <c r="C2" t="s">
        <v>34</v>
      </c>
      <c r="D2">
        <v>1.2554000000000001</v>
      </c>
      <c r="E2">
        <v>79.66</v>
      </c>
      <c r="F2">
        <v>57.05</v>
      </c>
      <c r="G2">
        <v>6.33</v>
      </c>
      <c r="H2">
        <v>0.1</v>
      </c>
      <c r="I2">
        <v>541</v>
      </c>
      <c r="J2">
        <v>185.69</v>
      </c>
      <c r="K2">
        <v>53.44</v>
      </c>
      <c r="L2">
        <v>1</v>
      </c>
      <c r="M2">
        <v>539</v>
      </c>
      <c r="N2">
        <v>36.26</v>
      </c>
      <c r="O2">
        <v>23136.14</v>
      </c>
      <c r="P2">
        <v>734.73</v>
      </c>
      <c r="Q2">
        <v>10775.43</v>
      </c>
      <c r="R2">
        <v>1100.1400000000001</v>
      </c>
      <c r="S2">
        <v>155.01</v>
      </c>
      <c r="T2">
        <v>465113.52</v>
      </c>
      <c r="U2">
        <v>0.14000000000000001</v>
      </c>
      <c r="V2">
        <v>0.46</v>
      </c>
      <c r="W2">
        <v>8.36</v>
      </c>
      <c r="X2">
        <v>27.44</v>
      </c>
      <c r="Y2">
        <v>2</v>
      </c>
      <c r="Z2">
        <v>10</v>
      </c>
      <c r="AA2">
        <v>1116.374483410046</v>
      </c>
      <c r="AB2">
        <v>1527.4728191678739</v>
      </c>
      <c r="AC2">
        <v>1381.692957128058</v>
      </c>
      <c r="AD2">
        <v>1116374.483410046</v>
      </c>
      <c r="AE2">
        <v>1527472.8191678741</v>
      </c>
      <c r="AF2">
        <v>4.8277582491609746E-6</v>
      </c>
      <c r="AG2">
        <v>34</v>
      </c>
      <c r="AH2">
        <v>1381692.957128058</v>
      </c>
    </row>
    <row r="3" spans="1:34" x14ac:dyDescent="0.25">
      <c r="A3">
        <v>1</v>
      </c>
      <c r="B3">
        <v>95</v>
      </c>
      <c r="C3" t="s">
        <v>34</v>
      </c>
      <c r="D3">
        <v>2.2631999999999999</v>
      </c>
      <c r="E3">
        <v>44.19</v>
      </c>
      <c r="F3">
        <v>36.36</v>
      </c>
      <c r="G3">
        <v>15.15</v>
      </c>
      <c r="H3">
        <v>0.19</v>
      </c>
      <c r="I3">
        <v>144</v>
      </c>
      <c r="J3">
        <v>187.21</v>
      </c>
      <c r="K3">
        <v>53.44</v>
      </c>
      <c r="L3">
        <v>2</v>
      </c>
      <c r="M3">
        <v>127</v>
      </c>
      <c r="N3">
        <v>36.770000000000003</v>
      </c>
      <c r="O3">
        <v>23322.880000000001</v>
      </c>
      <c r="P3">
        <v>393.8</v>
      </c>
      <c r="Q3">
        <v>10768.85</v>
      </c>
      <c r="R3">
        <v>394.21</v>
      </c>
      <c r="S3">
        <v>155.01</v>
      </c>
      <c r="T3">
        <v>114131.49</v>
      </c>
      <c r="U3">
        <v>0.39</v>
      </c>
      <c r="V3">
        <v>0.73</v>
      </c>
      <c r="W3">
        <v>7.74</v>
      </c>
      <c r="X3">
        <v>6.77</v>
      </c>
      <c r="Y3">
        <v>2</v>
      </c>
      <c r="Z3">
        <v>10</v>
      </c>
      <c r="AA3">
        <v>435.4301898650009</v>
      </c>
      <c r="AB3">
        <v>595.77479559751066</v>
      </c>
      <c r="AC3">
        <v>538.91488528086086</v>
      </c>
      <c r="AD3">
        <v>435430.1898650009</v>
      </c>
      <c r="AE3">
        <v>595774.79559751065</v>
      </c>
      <c r="AF3">
        <v>8.7033475143389499E-6</v>
      </c>
      <c r="AG3">
        <v>19</v>
      </c>
      <c r="AH3">
        <v>538914.88528086082</v>
      </c>
    </row>
    <row r="4" spans="1:34" x14ac:dyDescent="0.25">
      <c r="A4">
        <v>2</v>
      </c>
      <c r="B4">
        <v>95</v>
      </c>
      <c r="C4" t="s">
        <v>34</v>
      </c>
      <c r="D4">
        <v>2.3997000000000002</v>
      </c>
      <c r="E4">
        <v>41.67</v>
      </c>
      <c r="F4">
        <v>34.92</v>
      </c>
      <c r="G4">
        <v>18.22</v>
      </c>
      <c r="H4">
        <v>0.28000000000000003</v>
      </c>
      <c r="I4">
        <v>115</v>
      </c>
      <c r="J4">
        <v>188.73</v>
      </c>
      <c r="K4">
        <v>53.44</v>
      </c>
      <c r="L4">
        <v>3</v>
      </c>
      <c r="M4">
        <v>0</v>
      </c>
      <c r="N4">
        <v>37.29</v>
      </c>
      <c r="O4">
        <v>23510.33</v>
      </c>
      <c r="P4">
        <v>358.02</v>
      </c>
      <c r="Q4">
        <v>10770.4</v>
      </c>
      <c r="R4">
        <v>340.61</v>
      </c>
      <c r="S4">
        <v>155.01</v>
      </c>
      <c r="T4">
        <v>87474.83</v>
      </c>
      <c r="U4">
        <v>0.46</v>
      </c>
      <c r="V4">
        <v>0.76</v>
      </c>
      <c r="W4">
        <v>7.82</v>
      </c>
      <c r="X4">
        <v>5.33</v>
      </c>
      <c r="Y4">
        <v>2</v>
      </c>
      <c r="Z4">
        <v>10</v>
      </c>
      <c r="AA4">
        <v>394.95281534878148</v>
      </c>
      <c r="AB4">
        <v>540.39186604868667</v>
      </c>
      <c r="AC4">
        <v>488.81762479774682</v>
      </c>
      <c r="AD4">
        <v>394952.81534878153</v>
      </c>
      <c r="AE4">
        <v>540391.86604868667</v>
      </c>
      <c r="AF4">
        <v>9.2282710454927437E-6</v>
      </c>
      <c r="AG4">
        <v>18</v>
      </c>
      <c r="AH4">
        <v>488817.62479774677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5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100</v>
      </c>
      <c r="C2" t="s">
        <v>34</v>
      </c>
      <c r="D2">
        <v>1.1738999999999999</v>
      </c>
      <c r="E2">
        <v>85.18</v>
      </c>
      <c r="F2">
        <v>59.76</v>
      </c>
      <c r="G2">
        <v>6.09</v>
      </c>
      <c r="H2">
        <v>0.09</v>
      </c>
      <c r="I2">
        <v>589</v>
      </c>
      <c r="J2">
        <v>194.77</v>
      </c>
      <c r="K2">
        <v>54.38</v>
      </c>
      <c r="L2">
        <v>1</v>
      </c>
      <c r="M2">
        <v>587</v>
      </c>
      <c r="N2">
        <v>39.4</v>
      </c>
      <c r="O2">
        <v>24256.19</v>
      </c>
      <c r="P2">
        <v>799.19</v>
      </c>
      <c r="Q2">
        <v>10778.87</v>
      </c>
      <c r="R2">
        <v>1191.4000000000001</v>
      </c>
      <c r="S2">
        <v>155.01</v>
      </c>
      <c r="T2">
        <v>510501.41</v>
      </c>
      <c r="U2">
        <v>0.13</v>
      </c>
      <c r="V2">
        <v>0.44</v>
      </c>
      <c r="W2">
        <v>8.48</v>
      </c>
      <c r="X2">
        <v>30.15</v>
      </c>
      <c r="Y2">
        <v>2</v>
      </c>
      <c r="Z2">
        <v>10</v>
      </c>
      <c r="AA2">
        <v>1259.081801252255</v>
      </c>
      <c r="AB2">
        <v>1722.7312672421131</v>
      </c>
      <c r="AC2">
        <v>1558.3162129650441</v>
      </c>
      <c r="AD2">
        <v>1259081.801252255</v>
      </c>
      <c r="AE2">
        <v>1722731.2672421129</v>
      </c>
      <c r="AF2">
        <v>4.4218999081489787E-6</v>
      </c>
      <c r="AG2">
        <v>36</v>
      </c>
      <c r="AH2">
        <v>1558316.212965044</v>
      </c>
    </row>
    <row r="3" spans="1:34" x14ac:dyDescent="0.25">
      <c r="A3">
        <v>1</v>
      </c>
      <c r="B3">
        <v>100</v>
      </c>
      <c r="C3" t="s">
        <v>34</v>
      </c>
      <c r="D3">
        <v>2.2046999999999999</v>
      </c>
      <c r="E3">
        <v>45.36</v>
      </c>
      <c r="F3">
        <v>36.85</v>
      </c>
      <c r="G3">
        <v>14.36</v>
      </c>
      <c r="H3">
        <v>0.18</v>
      </c>
      <c r="I3">
        <v>154</v>
      </c>
      <c r="J3">
        <v>196.32</v>
      </c>
      <c r="K3">
        <v>54.38</v>
      </c>
      <c r="L3">
        <v>2</v>
      </c>
      <c r="M3">
        <v>147</v>
      </c>
      <c r="N3">
        <v>39.950000000000003</v>
      </c>
      <c r="O3">
        <v>24447.22</v>
      </c>
      <c r="P3">
        <v>422.03</v>
      </c>
      <c r="Q3">
        <v>10768.79</v>
      </c>
      <c r="R3">
        <v>411.71</v>
      </c>
      <c r="S3">
        <v>155.01</v>
      </c>
      <c r="T3">
        <v>122831.14</v>
      </c>
      <c r="U3">
        <v>0.38</v>
      </c>
      <c r="V3">
        <v>0.72</v>
      </c>
      <c r="W3">
        <v>7.73</v>
      </c>
      <c r="X3">
        <v>7.26</v>
      </c>
      <c r="Y3">
        <v>2</v>
      </c>
      <c r="Z3">
        <v>10</v>
      </c>
      <c r="AA3">
        <v>457.02900843856088</v>
      </c>
      <c r="AB3">
        <v>625.3272520424805</v>
      </c>
      <c r="AC3">
        <v>565.64689675985585</v>
      </c>
      <c r="AD3">
        <v>457029.00843856088</v>
      </c>
      <c r="AE3">
        <v>625327.25204248051</v>
      </c>
      <c r="AF3">
        <v>8.3047642282102835E-6</v>
      </c>
      <c r="AG3">
        <v>19</v>
      </c>
      <c r="AH3">
        <v>565646.89675985579</v>
      </c>
    </row>
    <row r="4" spans="1:34" x14ac:dyDescent="0.25">
      <c r="A4">
        <v>2</v>
      </c>
      <c r="B4">
        <v>100</v>
      </c>
      <c r="C4" t="s">
        <v>34</v>
      </c>
      <c r="D4">
        <v>2.4167999999999998</v>
      </c>
      <c r="E4">
        <v>41.38</v>
      </c>
      <c r="F4">
        <v>34.619999999999997</v>
      </c>
      <c r="G4">
        <v>19.059999999999999</v>
      </c>
      <c r="H4">
        <v>0.27</v>
      </c>
      <c r="I4">
        <v>109</v>
      </c>
      <c r="J4">
        <v>197.88</v>
      </c>
      <c r="K4">
        <v>54.38</v>
      </c>
      <c r="L4">
        <v>3</v>
      </c>
      <c r="M4">
        <v>2</v>
      </c>
      <c r="N4">
        <v>40.5</v>
      </c>
      <c r="O4">
        <v>24639</v>
      </c>
      <c r="P4">
        <v>364.87</v>
      </c>
      <c r="Q4">
        <v>10770.37</v>
      </c>
      <c r="R4">
        <v>330.83</v>
      </c>
      <c r="S4">
        <v>155.01</v>
      </c>
      <c r="T4">
        <v>82615.91</v>
      </c>
      <c r="U4">
        <v>0.47</v>
      </c>
      <c r="V4">
        <v>0.76</v>
      </c>
      <c r="W4">
        <v>7.8</v>
      </c>
      <c r="X4">
        <v>5.03</v>
      </c>
      <c r="Y4">
        <v>2</v>
      </c>
      <c r="Z4">
        <v>10</v>
      </c>
      <c r="AA4">
        <v>397.39482103137181</v>
      </c>
      <c r="AB4">
        <v>543.73312595729374</v>
      </c>
      <c r="AC4">
        <v>491.83999955016418</v>
      </c>
      <c r="AD4">
        <v>397394.82103137177</v>
      </c>
      <c r="AE4">
        <v>543733.12595729379</v>
      </c>
      <c r="AF4">
        <v>9.1037121543695812E-6</v>
      </c>
      <c r="AG4">
        <v>18</v>
      </c>
      <c r="AH4">
        <v>491839.99955016421</v>
      </c>
    </row>
    <row r="5" spans="1:34" x14ac:dyDescent="0.25">
      <c r="A5">
        <v>3</v>
      </c>
      <c r="B5">
        <v>100</v>
      </c>
      <c r="C5" t="s">
        <v>34</v>
      </c>
      <c r="D5">
        <v>2.4163999999999999</v>
      </c>
      <c r="E5">
        <v>41.38</v>
      </c>
      <c r="F5">
        <v>34.630000000000003</v>
      </c>
      <c r="G5">
        <v>19.059999999999999</v>
      </c>
      <c r="H5">
        <v>0.36</v>
      </c>
      <c r="I5">
        <v>109</v>
      </c>
      <c r="J5">
        <v>199.44</v>
      </c>
      <c r="K5">
        <v>54.38</v>
      </c>
      <c r="L5">
        <v>4</v>
      </c>
      <c r="M5">
        <v>0</v>
      </c>
      <c r="N5">
        <v>41.06</v>
      </c>
      <c r="O5">
        <v>24831.54</v>
      </c>
      <c r="P5">
        <v>367.75</v>
      </c>
      <c r="Q5">
        <v>10769.98</v>
      </c>
      <c r="R5">
        <v>331.2</v>
      </c>
      <c r="S5">
        <v>155.01</v>
      </c>
      <c r="T5">
        <v>82802.850000000006</v>
      </c>
      <c r="U5">
        <v>0.47</v>
      </c>
      <c r="V5">
        <v>0.76</v>
      </c>
      <c r="W5">
        <v>7.8</v>
      </c>
      <c r="X5">
        <v>5.04</v>
      </c>
      <c r="Y5">
        <v>2</v>
      </c>
      <c r="Z5">
        <v>10</v>
      </c>
      <c r="AA5">
        <v>398.49391319031849</v>
      </c>
      <c r="AB5">
        <v>545.23695233768865</v>
      </c>
      <c r="AC5">
        <v>493.2003028514477</v>
      </c>
      <c r="AD5">
        <v>398493.9131903185</v>
      </c>
      <c r="AE5">
        <v>545236.95233768865</v>
      </c>
      <c r="AF5">
        <v>9.1022054161778608E-6</v>
      </c>
      <c r="AG5">
        <v>18</v>
      </c>
      <c r="AH5">
        <v>493200.30285144772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H3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55</v>
      </c>
      <c r="C2" t="s">
        <v>34</v>
      </c>
      <c r="D2">
        <v>1.9970000000000001</v>
      </c>
      <c r="E2">
        <v>50.07</v>
      </c>
      <c r="F2">
        <v>41.9</v>
      </c>
      <c r="G2">
        <v>9.86</v>
      </c>
      <c r="H2">
        <v>0.15</v>
      </c>
      <c r="I2">
        <v>255</v>
      </c>
      <c r="J2">
        <v>116.05</v>
      </c>
      <c r="K2">
        <v>43.4</v>
      </c>
      <c r="L2">
        <v>1</v>
      </c>
      <c r="M2">
        <v>196</v>
      </c>
      <c r="N2">
        <v>16.649999999999999</v>
      </c>
      <c r="O2">
        <v>14546.17</v>
      </c>
      <c r="P2">
        <v>344.24</v>
      </c>
      <c r="Q2">
        <v>10770.97</v>
      </c>
      <c r="R2">
        <v>579.79999999999995</v>
      </c>
      <c r="S2">
        <v>155.01</v>
      </c>
      <c r="T2">
        <v>206371.16</v>
      </c>
      <c r="U2">
        <v>0.27</v>
      </c>
      <c r="V2">
        <v>0.63</v>
      </c>
      <c r="W2">
        <v>7.99</v>
      </c>
      <c r="X2">
        <v>12.3</v>
      </c>
      <c r="Y2">
        <v>2</v>
      </c>
      <c r="Z2">
        <v>10</v>
      </c>
      <c r="AA2">
        <v>453.19087521410262</v>
      </c>
      <c r="AB2">
        <v>620.0757488382892</v>
      </c>
      <c r="AC2">
        <v>560.89658965094156</v>
      </c>
      <c r="AD2">
        <v>453190.87521410262</v>
      </c>
      <c r="AE2">
        <v>620075.74883828918</v>
      </c>
      <c r="AF2">
        <v>9.5738199469704633E-6</v>
      </c>
      <c r="AG2">
        <v>21</v>
      </c>
      <c r="AH2">
        <v>560896.58965094155</v>
      </c>
    </row>
    <row r="3" spans="1:34" x14ac:dyDescent="0.25">
      <c r="A3">
        <v>1</v>
      </c>
      <c r="B3">
        <v>55</v>
      </c>
      <c r="C3" t="s">
        <v>34</v>
      </c>
      <c r="D3">
        <v>2.1970000000000001</v>
      </c>
      <c r="E3">
        <v>45.52</v>
      </c>
      <c r="F3">
        <v>38.729999999999997</v>
      </c>
      <c r="G3">
        <v>11.79</v>
      </c>
      <c r="H3">
        <v>0.3</v>
      </c>
      <c r="I3">
        <v>197</v>
      </c>
      <c r="J3">
        <v>117.34</v>
      </c>
      <c r="K3">
        <v>43.4</v>
      </c>
      <c r="L3">
        <v>2</v>
      </c>
      <c r="M3">
        <v>0</v>
      </c>
      <c r="N3">
        <v>16.940000000000001</v>
      </c>
      <c r="O3">
        <v>14705.49</v>
      </c>
      <c r="P3">
        <v>300.98</v>
      </c>
      <c r="Q3">
        <v>10772.78</v>
      </c>
      <c r="R3">
        <v>466.05</v>
      </c>
      <c r="S3">
        <v>155.01</v>
      </c>
      <c r="T3">
        <v>149785.76</v>
      </c>
      <c r="U3">
        <v>0.33</v>
      </c>
      <c r="V3">
        <v>0.68</v>
      </c>
      <c r="W3">
        <v>8.0500000000000007</v>
      </c>
      <c r="X3">
        <v>9.1300000000000008</v>
      </c>
      <c r="Y3">
        <v>2</v>
      </c>
      <c r="Z3">
        <v>10</v>
      </c>
      <c r="AA3">
        <v>387.12943093233542</v>
      </c>
      <c r="AB3">
        <v>529.68756634674367</v>
      </c>
      <c r="AC3">
        <v>479.13492843577802</v>
      </c>
      <c r="AD3">
        <v>387129.43093233538</v>
      </c>
      <c r="AE3">
        <v>529687.56634674361</v>
      </c>
      <c r="AF3">
        <v>1.053264017200506E-5</v>
      </c>
      <c r="AG3">
        <v>19</v>
      </c>
      <c r="AH3">
        <v>479134.92843577801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Z41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100</v>
      </c>
      <c r="C2" t="s">
        <v>34</v>
      </c>
      <c r="D2">
        <v>1.1738999999999999</v>
      </c>
      <c r="E2">
        <v>85.18</v>
      </c>
      <c r="F2">
        <v>59.76</v>
      </c>
      <c r="G2">
        <v>6.09</v>
      </c>
      <c r="H2">
        <v>0.09</v>
      </c>
      <c r="I2">
        <v>589</v>
      </c>
      <c r="J2">
        <v>194.77</v>
      </c>
      <c r="K2">
        <v>54.38</v>
      </c>
      <c r="L2">
        <v>1</v>
      </c>
      <c r="M2">
        <v>587</v>
      </c>
      <c r="N2">
        <v>39.4</v>
      </c>
      <c r="O2">
        <v>24256.19</v>
      </c>
      <c r="P2">
        <v>799.19</v>
      </c>
      <c r="Q2">
        <v>10778.87</v>
      </c>
      <c r="R2">
        <v>1191.4000000000001</v>
      </c>
      <c r="S2">
        <v>155.01</v>
      </c>
      <c r="T2">
        <v>510501.41</v>
      </c>
      <c r="U2">
        <v>0.13</v>
      </c>
      <c r="V2">
        <v>0.44</v>
      </c>
      <c r="W2">
        <v>8.48</v>
      </c>
      <c r="X2">
        <v>30.15</v>
      </c>
      <c r="Y2">
        <v>2</v>
      </c>
      <c r="Z2">
        <v>10</v>
      </c>
    </row>
    <row r="3" spans="1:26" x14ac:dyDescent="0.25">
      <c r="A3">
        <v>1</v>
      </c>
      <c r="B3">
        <v>100</v>
      </c>
      <c r="C3" t="s">
        <v>34</v>
      </c>
      <c r="D3">
        <v>2.2046999999999999</v>
      </c>
      <c r="E3">
        <v>45.36</v>
      </c>
      <c r="F3">
        <v>36.85</v>
      </c>
      <c r="G3">
        <v>14.36</v>
      </c>
      <c r="H3">
        <v>0.18</v>
      </c>
      <c r="I3">
        <v>154</v>
      </c>
      <c r="J3">
        <v>196.32</v>
      </c>
      <c r="K3">
        <v>54.38</v>
      </c>
      <c r="L3">
        <v>2</v>
      </c>
      <c r="M3">
        <v>147</v>
      </c>
      <c r="N3">
        <v>39.950000000000003</v>
      </c>
      <c r="O3">
        <v>24447.22</v>
      </c>
      <c r="P3">
        <v>422.03</v>
      </c>
      <c r="Q3">
        <v>10768.79</v>
      </c>
      <c r="R3">
        <v>411.71</v>
      </c>
      <c r="S3">
        <v>155.01</v>
      </c>
      <c r="T3">
        <v>122831.14</v>
      </c>
      <c r="U3">
        <v>0.38</v>
      </c>
      <c r="V3">
        <v>0.72</v>
      </c>
      <c r="W3">
        <v>7.73</v>
      </c>
      <c r="X3">
        <v>7.26</v>
      </c>
      <c r="Y3">
        <v>2</v>
      </c>
      <c r="Z3">
        <v>10</v>
      </c>
    </row>
    <row r="4" spans="1:26" x14ac:dyDescent="0.25">
      <c r="A4">
        <v>2</v>
      </c>
      <c r="B4">
        <v>100</v>
      </c>
      <c r="C4" t="s">
        <v>34</v>
      </c>
      <c r="D4">
        <v>2.4167999999999998</v>
      </c>
      <c r="E4">
        <v>41.38</v>
      </c>
      <c r="F4">
        <v>34.619999999999997</v>
      </c>
      <c r="G4">
        <v>19.059999999999999</v>
      </c>
      <c r="H4">
        <v>0.27</v>
      </c>
      <c r="I4">
        <v>109</v>
      </c>
      <c r="J4">
        <v>197.88</v>
      </c>
      <c r="K4">
        <v>54.38</v>
      </c>
      <c r="L4">
        <v>3</v>
      </c>
      <c r="M4">
        <v>2</v>
      </c>
      <c r="N4">
        <v>40.5</v>
      </c>
      <c r="O4">
        <v>24639</v>
      </c>
      <c r="P4">
        <v>364.87</v>
      </c>
      <c r="Q4">
        <v>10770.37</v>
      </c>
      <c r="R4">
        <v>330.83</v>
      </c>
      <c r="S4">
        <v>155.01</v>
      </c>
      <c r="T4">
        <v>82615.91</v>
      </c>
      <c r="U4">
        <v>0.47</v>
      </c>
      <c r="V4">
        <v>0.76</v>
      </c>
      <c r="W4">
        <v>7.8</v>
      </c>
      <c r="X4">
        <v>5.03</v>
      </c>
      <c r="Y4">
        <v>2</v>
      </c>
      <c r="Z4">
        <v>10</v>
      </c>
    </row>
    <row r="5" spans="1:26" x14ac:dyDescent="0.25">
      <c r="A5">
        <v>3</v>
      </c>
      <c r="B5">
        <v>100</v>
      </c>
      <c r="C5" t="s">
        <v>34</v>
      </c>
      <c r="D5">
        <v>2.4163999999999999</v>
      </c>
      <c r="E5">
        <v>41.38</v>
      </c>
      <c r="F5">
        <v>34.630000000000003</v>
      </c>
      <c r="G5">
        <v>19.059999999999999</v>
      </c>
      <c r="H5">
        <v>0.36</v>
      </c>
      <c r="I5">
        <v>109</v>
      </c>
      <c r="J5">
        <v>199.44</v>
      </c>
      <c r="K5">
        <v>54.38</v>
      </c>
      <c r="L5">
        <v>4</v>
      </c>
      <c r="M5">
        <v>0</v>
      </c>
      <c r="N5">
        <v>41.06</v>
      </c>
      <c r="O5">
        <v>24831.54</v>
      </c>
      <c r="P5">
        <v>367.75</v>
      </c>
      <c r="Q5">
        <v>10769.98</v>
      </c>
      <c r="R5">
        <v>331.2</v>
      </c>
      <c r="S5">
        <v>155.01</v>
      </c>
      <c r="T5">
        <v>82802.850000000006</v>
      </c>
      <c r="U5">
        <v>0.47</v>
      </c>
      <c r="V5">
        <v>0.76</v>
      </c>
      <c r="W5">
        <v>7.8</v>
      </c>
      <c r="X5">
        <v>5.04</v>
      </c>
      <c r="Y5">
        <v>2</v>
      </c>
      <c r="Z5">
        <v>10</v>
      </c>
    </row>
    <row r="6" spans="1:26" x14ac:dyDescent="0.25">
      <c r="A6">
        <v>0</v>
      </c>
      <c r="B6">
        <v>40</v>
      </c>
      <c r="C6" t="s">
        <v>34</v>
      </c>
      <c r="D6">
        <v>2.0280999999999998</v>
      </c>
      <c r="E6">
        <v>49.31</v>
      </c>
      <c r="F6">
        <v>42.25</v>
      </c>
      <c r="G6">
        <v>9.35</v>
      </c>
      <c r="H6">
        <v>0.2</v>
      </c>
      <c r="I6">
        <v>271</v>
      </c>
      <c r="J6">
        <v>89.87</v>
      </c>
      <c r="K6">
        <v>37.549999999999997</v>
      </c>
      <c r="L6">
        <v>1</v>
      </c>
      <c r="M6">
        <v>6</v>
      </c>
      <c r="N6">
        <v>11.32</v>
      </c>
      <c r="O6">
        <v>11317.98</v>
      </c>
      <c r="P6">
        <v>281.2</v>
      </c>
      <c r="Q6">
        <v>10776.95</v>
      </c>
      <c r="R6">
        <v>581.42999999999995</v>
      </c>
      <c r="S6">
        <v>155.01</v>
      </c>
      <c r="T6">
        <v>207103.72</v>
      </c>
      <c r="U6">
        <v>0.27</v>
      </c>
      <c r="V6">
        <v>0.63</v>
      </c>
      <c r="W6">
        <v>8.2799999999999994</v>
      </c>
      <c r="X6">
        <v>12.65</v>
      </c>
      <c r="Y6">
        <v>2</v>
      </c>
      <c r="Z6">
        <v>10</v>
      </c>
    </row>
    <row r="7" spans="1:26" x14ac:dyDescent="0.25">
      <c r="A7">
        <v>1</v>
      </c>
      <c r="B7">
        <v>40</v>
      </c>
      <c r="C7" t="s">
        <v>34</v>
      </c>
      <c r="D7">
        <v>2.0310999999999999</v>
      </c>
      <c r="E7">
        <v>49.23</v>
      </c>
      <c r="F7">
        <v>42.19</v>
      </c>
      <c r="G7">
        <v>9.3800000000000008</v>
      </c>
      <c r="H7">
        <v>0.39</v>
      </c>
      <c r="I7">
        <v>270</v>
      </c>
      <c r="J7">
        <v>91.1</v>
      </c>
      <c r="K7">
        <v>37.549999999999997</v>
      </c>
      <c r="L7">
        <v>2</v>
      </c>
      <c r="M7">
        <v>0</v>
      </c>
      <c r="N7">
        <v>11.54</v>
      </c>
      <c r="O7">
        <v>11468.97</v>
      </c>
      <c r="P7">
        <v>284.12</v>
      </c>
      <c r="Q7">
        <v>10777</v>
      </c>
      <c r="R7">
        <v>579.03</v>
      </c>
      <c r="S7">
        <v>155.01</v>
      </c>
      <c r="T7">
        <v>205911.45</v>
      </c>
      <c r="U7">
        <v>0.27</v>
      </c>
      <c r="V7">
        <v>0.63</v>
      </c>
      <c r="W7">
        <v>8.2899999999999991</v>
      </c>
      <c r="X7">
        <v>12.59</v>
      </c>
      <c r="Y7">
        <v>2</v>
      </c>
      <c r="Z7">
        <v>10</v>
      </c>
    </row>
    <row r="8" spans="1:26" x14ac:dyDescent="0.25">
      <c r="A8">
        <v>0</v>
      </c>
      <c r="B8">
        <v>30</v>
      </c>
      <c r="C8" t="s">
        <v>34</v>
      </c>
      <c r="D8">
        <v>1.8616999999999999</v>
      </c>
      <c r="E8">
        <v>53.72</v>
      </c>
      <c r="F8">
        <v>46.29</v>
      </c>
      <c r="G8">
        <v>7.74</v>
      </c>
      <c r="H8">
        <v>0.24</v>
      </c>
      <c r="I8">
        <v>359</v>
      </c>
      <c r="J8">
        <v>71.52</v>
      </c>
      <c r="K8">
        <v>32.270000000000003</v>
      </c>
      <c r="L8">
        <v>1</v>
      </c>
      <c r="M8">
        <v>0</v>
      </c>
      <c r="N8">
        <v>8.25</v>
      </c>
      <c r="O8">
        <v>9054.6</v>
      </c>
      <c r="P8">
        <v>268.72000000000003</v>
      </c>
      <c r="Q8">
        <v>10777.53</v>
      </c>
      <c r="R8">
        <v>713.76</v>
      </c>
      <c r="S8">
        <v>155.01</v>
      </c>
      <c r="T8">
        <v>272833.42</v>
      </c>
      <c r="U8">
        <v>0.22</v>
      </c>
      <c r="V8">
        <v>0.56999999999999995</v>
      </c>
      <c r="W8">
        <v>8.5399999999999991</v>
      </c>
      <c r="X8">
        <v>16.690000000000001</v>
      </c>
      <c r="Y8">
        <v>2</v>
      </c>
      <c r="Z8">
        <v>10</v>
      </c>
    </row>
    <row r="9" spans="1:26" x14ac:dyDescent="0.25">
      <c r="A9">
        <v>0</v>
      </c>
      <c r="B9">
        <v>15</v>
      </c>
      <c r="C9" t="s">
        <v>34</v>
      </c>
      <c r="D9">
        <v>1.3765000000000001</v>
      </c>
      <c r="E9">
        <v>72.650000000000006</v>
      </c>
      <c r="F9">
        <v>63.01</v>
      </c>
      <c r="G9">
        <v>5.29</v>
      </c>
      <c r="H9">
        <v>0.43</v>
      </c>
      <c r="I9">
        <v>715</v>
      </c>
      <c r="J9">
        <v>39.78</v>
      </c>
      <c r="K9">
        <v>19.54</v>
      </c>
      <c r="L9">
        <v>1</v>
      </c>
      <c r="M9">
        <v>0</v>
      </c>
      <c r="N9">
        <v>4.24</v>
      </c>
      <c r="O9">
        <v>5140</v>
      </c>
      <c r="P9">
        <v>248.76</v>
      </c>
      <c r="Q9">
        <v>10790.39</v>
      </c>
      <c r="R9">
        <v>1261.6099999999999</v>
      </c>
      <c r="S9">
        <v>155.01</v>
      </c>
      <c r="T9">
        <v>544976.55000000005</v>
      </c>
      <c r="U9">
        <v>0.12</v>
      </c>
      <c r="V9">
        <v>0.42</v>
      </c>
      <c r="W9">
        <v>9.6199999999999992</v>
      </c>
      <c r="X9">
        <v>33.380000000000003</v>
      </c>
      <c r="Y9">
        <v>2</v>
      </c>
      <c r="Z9">
        <v>10</v>
      </c>
    </row>
    <row r="10" spans="1:26" x14ac:dyDescent="0.25">
      <c r="A10">
        <v>0</v>
      </c>
      <c r="B10">
        <v>70</v>
      </c>
      <c r="C10" t="s">
        <v>34</v>
      </c>
      <c r="D10">
        <v>1.6936</v>
      </c>
      <c r="E10">
        <v>59.05</v>
      </c>
      <c r="F10">
        <v>46.76</v>
      </c>
      <c r="G10">
        <v>8.06</v>
      </c>
      <c r="H10">
        <v>0.12</v>
      </c>
      <c r="I10">
        <v>348</v>
      </c>
      <c r="J10">
        <v>141.81</v>
      </c>
      <c r="K10">
        <v>47.83</v>
      </c>
      <c r="L10">
        <v>1</v>
      </c>
      <c r="M10">
        <v>346</v>
      </c>
      <c r="N10">
        <v>22.98</v>
      </c>
      <c r="O10">
        <v>17723.39</v>
      </c>
      <c r="P10">
        <v>476.06</v>
      </c>
      <c r="Q10">
        <v>10772.08</v>
      </c>
      <c r="R10">
        <v>748.16</v>
      </c>
      <c r="S10">
        <v>155.01</v>
      </c>
      <c r="T10">
        <v>290087.02</v>
      </c>
      <c r="U10">
        <v>0.21</v>
      </c>
      <c r="V10">
        <v>0.56999999999999995</v>
      </c>
      <c r="W10">
        <v>8.08</v>
      </c>
      <c r="X10">
        <v>17.16</v>
      </c>
      <c r="Y10">
        <v>2</v>
      </c>
      <c r="Z10">
        <v>10</v>
      </c>
    </row>
    <row r="11" spans="1:26" x14ac:dyDescent="0.25">
      <c r="A11">
        <v>1</v>
      </c>
      <c r="B11">
        <v>70</v>
      </c>
      <c r="C11" t="s">
        <v>34</v>
      </c>
      <c r="D11">
        <v>2.2974000000000001</v>
      </c>
      <c r="E11">
        <v>43.53</v>
      </c>
      <c r="F11">
        <v>36.82</v>
      </c>
      <c r="G11">
        <v>14.25</v>
      </c>
      <c r="H11">
        <v>0.25</v>
      </c>
      <c r="I11">
        <v>155</v>
      </c>
      <c r="J11">
        <v>143.16999999999999</v>
      </c>
      <c r="K11">
        <v>47.83</v>
      </c>
      <c r="L11">
        <v>2</v>
      </c>
      <c r="M11">
        <v>1</v>
      </c>
      <c r="N11">
        <v>23.34</v>
      </c>
      <c r="O11">
        <v>17891.86</v>
      </c>
      <c r="P11">
        <v>320.49</v>
      </c>
      <c r="Q11">
        <v>10771.93</v>
      </c>
      <c r="R11">
        <v>402.82</v>
      </c>
      <c r="S11">
        <v>155.01</v>
      </c>
      <c r="T11">
        <v>118379.24</v>
      </c>
      <c r="U11">
        <v>0.38</v>
      </c>
      <c r="V11">
        <v>0.72</v>
      </c>
      <c r="W11">
        <v>7.94</v>
      </c>
      <c r="X11">
        <v>7.23</v>
      </c>
      <c r="Y11">
        <v>2</v>
      </c>
      <c r="Z11">
        <v>10</v>
      </c>
    </row>
    <row r="12" spans="1:26" x14ac:dyDescent="0.25">
      <c r="A12">
        <v>2</v>
      </c>
      <c r="B12">
        <v>70</v>
      </c>
      <c r="C12" t="s">
        <v>34</v>
      </c>
      <c r="D12">
        <v>2.2968000000000002</v>
      </c>
      <c r="E12">
        <v>43.54</v>
      </c>
      <c r="F12">
        <v>36.83</v>
      </c>
      <c r="G12">
        <v>14.26</v>
      </c>
      <c r="H12">
        <v>0.37</v>
      </c>
      <c r="I12">
        <v>155</v>
      </c>
      <c r="J12">
        <v>144.54</v>
      </c>
      <c r="K12">
        <v>47.83</v>
      </c>
      <c r="L12">
        <v>3</v>
      </c>
      <c r="M12">
        <v>0</v>
      </c>
      <c r="N12">
        <v>23.71</v>
      </c>
      <c r="O12">
        <v>18060.849999999999</v>
      </c>
      <c r="P12">
        <v>323.39</v>
      </c>
      <c r="Q12">
        <v>10771.78</v>
      </c>
      <c r="R12">
        <v>403.13</v>
      </c>
      <c r="S12">
        <v>155.01</v>
      </c>
      <c r="T12">
        <v>118536.09</v>
      </c>
      <c r="U12">
        <v>0.38</v>
      </c>
      <c r="V12">
        <v>0.72</v>
      </c>
      <c r="W12">
        <v>7.95</v>
      </c>
      <c r="X12">
        <v>7.24</v>
      </c>
      <c r="Y12">
        <v>2</v>
      </c>
      <c r="Z12">
        <v>10</v>
      </c>
    </row>
    <row r="13" spans="1:26" x14ac:dyDescent="0.25">
      <c r="A13">
        <v>0</v>
      </c>
      <c r="B13">
        <v>90</v>
      </c>
      <c r="C13" t="s">
        <v>34</v>
      </c>
      <c r="D13">
        <v>1.3362000000000001</v>
      </c>
      <c r="E13">
        <v>74.84</v>
      </c>
      <c r="F13">
        <v>54.71</v>
      </c>
      <c r="G13">
        <v>6.59</v>
      </c>
      <c r="H13">
        <v>0.1</v>
      </c>
      <c r="I13">
        <v>498</v>
      </c>
      <c r="J13">
        <v>176.73</v>
      </c>
      <c r="K13">
        <v>52.44</v>
      </c>
      <c r="L13">
        <v>1</v>
      </c>
      <c r="M13">
        <v>496</v>
      </c>
      <c r="N13">
        <v>33.29</v>
      </c>
      <c r="O13">
        <v>22031.19</v>
      </c>
      <c r="P13">
        <v>677.19</v>
      </c>
      <c r="Q13">
        <v>10776.18</v>
      </c>
      <c r="R13">
        <v>1018.96</v>
      </c>
      <c r="S13">
        <v>155.01</v>
      </c>
      <c r="T13">
        <v>424736.52</v>
      </c>
      <c r="U13">
        <v>0.15</v>
      </c>
      <c r="V13">
        <v>0.48</v>
      </c>
      <c r="W13">
        <v>8.32</v>
      </c>
      <c r="X13">
        <v>25.1</v>
      </c>
      <c r="Y13">
        <v>2</v>
      </c>
      <c r="Z13">
        <v>10</v>
      </c>
    </row>
    <row r="14" spans="1:26" x14ac:dyDescent="0.25">
      <c r="A14">
        <v>1</v>
      </c>
      <c r="B14">
        <v>90</v>
      </c>
      <c r="C14" t="s">
        <v>34</v>
      </c>
      <c r="D14">
        <v>2.3094000000000001</v>
      </c>
      <c r="E14">
        <v>43.3</v>
      </c>
      <c r="F14">
        <v>36.01</v>
      </c>
      <c r="G14">
        <v>15.77</v>
      </c>
      <c r="H14">
        <v>0.2</v>
      </c>
      <c r="I14">
        <v>137</v>
      </c>
      <c r="J14">
        <v>178.21</v>
      </c>
      <c r="K14">
        <v>52.44</v>
      </c>
      <c r="L14">
        <v>2</v>
      </c>
      <c r="M14">
        <v>89</v>
      </c>
      <c r="N14">
        <v>33.770000000000003</v>
      </c>
      <c r="O14">
        <v>22213.89</v>
      </c>
      <c r="P14">
        <v>368.62</v>
      </c>
      <c r="Q14">
        <v>10769.6</v>
      </c>
      <c r="R14">
        <v>380.59</v>
      </c>
      <c r="S14">
        <v>155.01</v>
      </c>
      <c r="T14">
        <v>107357.12</v>
      </c>
      <c r="U14">
        <v>0.41</v>
      </c>
      <c r="V14">
        <v>0.73</v>
      </c>
      <c r="W14">
        <v>7.77</v>
      </c>
      <c r="X14">
        <v>6.42</v>
      </c>
      <c r="Y14">
        <v>2</v>
      </c>
      <c r="Z14">
        <v>10</v>
      </c>
    </row>
    <row r="15" spans="1:26" x14ac:dyDescent="0.25">
      <c r="A15">
        <v>2</v>
      </c>
      <c r="B15">
        <v>90</v>
      </c>
      <c r="C15" t="s">
        <v>34</v>
      </c>
      <c r="D15">
        <v>2.3847</v>
      </c>
      <c r="E15">
        <v>41.93</v>
      </c>
      <c r="F15">
        <v>35.21</v>
      </c>
      <c r="G15">
        <v>17.46</v>
      </c>
      <c r="H15">
        <v>0.3</v>
      </c>
      <c r="I15">
        <v>121</v>
      </c>
      <c r="J15">
        <v>179.7</v>
      </c>
      <c r="K15">
        <v>52.44</v>
      </c>
      <c r="L15">
        <v>3</v>
      </c>
      <c r="M15">
        <v>0</v>
      </c>
      <c r="N15">
        <v>34.26</v>
      </c>
      <c r="O15">
        <v>22397.24</v>
      </c>
      <c r="P15">
        <v>351.51</v>
      </c>
      <c r="Q15">
        <v>10771.03</v>
      </c>
      <c r="R15">
        <v>350.35</v>
      </c>
      <c r="S15">
        <v>155.01</v>
      </c>
      <c r="T15">
        <v>92313.8</v>
      </c>
      <c r="U15">
        <v>0.44</v>
      </c>
      <c r="V15">
        <v>0.75</v>
      </c>
      <c r="W15">
        <v>7.84</v>
      </c>
      <c r="X15">
        <v>5.62</v>
      </c>
      <c r="Y15">
        <v>2</v>
      </c>
      <c r="Z15">
        <v>10</v>
      </c>
    </row>
    <row r="16" spans="1:26" x14ac:dyDescent="0.25">
      <c r="A16">
        <v>0</v>
      </c>
      <c r="B16">
        <v>10</v>
      </c>
      <c r="C16" t="s">
        <v>34</v>
      </c>
      <c r="D16">
        <v>1.0733999999999999</v>
      </c>
      <c r="E16">
        <v>93.16</v>
      </c>
      <c r="F16">
        <v>79.63</v>
      </c>
      <c r="G16">
        <v>4.46</v>
      </c>
      <c r="H16">
        <v>0.64</v>
      </c>
      <c r="I16">
        <v>1070</v>
      </c>
      <c r="J16">
        <v>26.11</v>
      </c>
      <c r="K16">
        <v>12.1</v>
      </c>
      <c r="L16">
        <v>1</v>
      </c>
      <c r="M16">
        <v>0</v>
      </c>
      <c r="N16">
        <v>3.01</v>
      </c>
      <c r="O16">
        <v>3454.41</v>
      </c>
      <c r="P16">
        <v>229.81</v>
      </c>
      <c r="Q16">
        <v>10810.19</v>
      </c>
      <c r="R16">
        <v>1807.94</v>
      </c>
      <c r="S16">
        <v>155.01</v>
      </c>
      <c r="T16">
        <v>816366.19</v>
      </c>
      <c r="U16">
        <v>0.09</v>
      </c>
      <c r="V16">
        <v>0.33</v>
      </c>
      <c r="W16">
        <v>10.65</v>
      </c>
      <c r="X16">
        <v>49.97</v>
      </c>
      <c r="Y16">
        <v>2</v>
      </c>
      <c r="Z16">
        <v>10</v>
      </c>
    </row>
    <row r="17" spans="1:26" x14ac:dyDescent="0.25">
      <c r="A17">
        <v>0</v>
      </c>
      <c r="B17">
        <v>45</v>
      </c>
      <c r="C17" t="s">
        <v>34</v>
      </c>
      <c r="D17">
        <v>2.0769000000000002</v>
      </c>
      <c r="E17">
        <v>48.15</v>
      </c>
      <c r="F17">
        <v>41.1</v>
      </c>
      <c r="G17">
        <v>10.029999999999999</v>
      </c>
      <c r="H17">
        <v>0.18</v>
      </c>
      <c r="I17">
        <v>246</v>
      </c>
      <c r="J17">
        <v>98.71</v>
      </c>
      <c r="K17">
        <v>39.72</v>
      </c>
      <c r="L17">
        <v>1</v>
      </c>
      <c r="M17">
        <v>38</v>
      </c>
      <c r="N17">
        <v>12.99</v>
      </c>
      <c r="O17">
        <v>12407.75</v>
      </c>
      <c r="P17">
        <v>290.52999999999997</v>
      </c>
      <c r="Q17">
        <v>10774.46</v>
      </c>
      <c r="R17">
        <v>545.67999999999995</v>
      </c>
      <c r="S17">
        <v>155.01</v>
      </c>
      <c r="T17">
        <v>189353.66</v>
      </c>
      <c r="U17">
        <v>0.28000000000000003</v>
      </c>
      <c r="V17">
        <v>0.64</v>
      </c>
      <c r="W17">
        <v>8.15</v>
      </c>
      <c r="X17">
        <v>11.5</v>
      </c>
      <c r="Y17">
        <v>2</v>
      </c>
      <c r="Z17">
        <v>10</v>
      </c>
    </row>
    <row r="18" spans="1:26" x14ac:dyDescent="0.25">
      <c r="A18">
        <v>1</v>
      </c>
      <c r="B18">
        <v>45</v>
      </c>
      <c r="C18" t="s">
        <v>34</v>
      </c>
      <c r="D18">
        <v>2.0973999999999999</v>
      </c>
      <c r="E18">
        <v>47.68</v>
      </c>
      <c r="F18">
        <v>40.76</v>
      </c>
      <c r="G18">
        <v>10.19</v>
      </c>
      <c r="H18">
        <v>0.35</v>
      </c>
      <c r="I18">
        <v>240</v>
      </c>
      <c r="J18">
        <v>99.95</v>
      </c>
      <c r="K18">
        <v>39.72</v>
      </c>
      <c r="L18">
        <v>2</v>
      </c>
      <c r="M18">
        <v>0</v>
      </c>
      <c r="N18">
        <v>13.24</v>
      </c>
      <c r="O18">
        <v>12561.45</v>
      </c>
      <c r="P18">
        <v>289.22000000000003</v>
      </c>
      <c r="Q18">
        <v>10773.73</v>
      </c>
      <c r="R18">
        <v>532.36</v>
      </c>
      <c r="S18">
        <v>155.01</v>
      </c>
      <c r="T18">
        <v>182727.26</v>
      </c>
      <c r="U18">
        <v>0.28999999999999998</v>
      </c>
      <c r="V18">
        <v>0.65</v>
      </c>
      <c r="W18">
        <v>8.19</v>
      </c>
      <c r="X18">
        <v>11.16</v>
      </c>
      <c r="Y18">
        <v>2</v>
      </c>
      <c r="Z18">
        <v>10</v>
      </c>
    </row>
    <row r="19" spans="1:26" x14ac:dyDescent="0.25">
      <c r="A19">
        <v>0</v>
      </c>
      <c r="B19">
        <v>60</v>
      </c>
      <c r="C19" t="s">
        <v>34</v>
      </c>
      <c r="D19">
        <v>1.9027000000000001</v>
      </c>
      <c r="E19">
        <v>52.56</v>
      </c>
      <c r="F19">
        <v>43.24</v>
      </c>
      <c r="G19">
        <v>9.23</v>
      </c>
      <c r="H19">
        <v>0.14000000000000001</v>
      </c>
      <c r="I19">
        <v>281</v>
      </c>
      <c r="J19">
        <v>124.63</v>
      </c>
      <c r="K19">
        <v>45</v>
      </c>
      <c r="L19">
        <v>1</v>
      </c>
      <c r="M19">
        <v>262</v>
      </c>
      <c r="N19">
        <v>18.64</v>
      </c>
      <c r="O19">
        <v>15605.44</v>
      </c>
      <c r="P19">
        <v>384.24</v>
      </c>
      <c r="Q19">
        <v>10771.08</v>
      </c>
      <c r="R19">
        <v>628.23</v>
      </c>
      <c r="S19">
        <v>155.01</v>
      </c>
      <c r="T19">
        <v>230454.12</v>
      </c>
      <c r="U19">
        <v>0.25</v>
      </c>
      <c r="V19">
        <v>0.61</v>
      </c>
      <c r="W19">
        <v>7.96</v>
      </c>
      <c r="X19">
        <v>13.64</v>
      </c>
      <c r="Y19">
        <v>2</v>
      </c>
      <c r="Z19">
        <v>10</v>
      </c>
    </row>
    <row r="20" spans="1:26" x14ac:dyDescent="0.25">
      <c r="A20">
        <v>1</v>
      </c>
      <c r="B20">
        <v>60</v>
      </c>
      <c r="C20" t="s">
        <v>34</v>
      </c>
      <c r="D20">
        <v>2.2322000000000002</v>
      </c>
      <c r="E20">
        <v>44.8</v>
      </c>
      <c r="F20">
        <v>38.04</v>
      </c>
      <c r="G20">
        <v>12.61</v>
      </c>
      <c r="H20">
        <v>0.28000000000000003</v>
      </c>
      <c r="I20">
        <v>181</v>
      </c>
      <c r="J20">
        <v>125.95</v>
      </c>
      <c r="K20">
        <v>45</v>
      </c>
      <c r="L20">
        <v>2</v>
      </c>
      <c r="M20">
        <v>0</v>
      </c>
      <c r="N20">
        <v>18.95</v>
      </c>
      <c r="O20">
        <v>15767.7</v>
      </c>
      <c r="P20">
        <v>308.35000000000002</v>
      </c>
      <c r="Q20">
        <v>10771.97</v>
      </c>
      <c r="R20">
        <v>443.61</v>
      </c>
      <c r="S20">
        <v>155.01</v>
      </c>
      <c r="T20">
        <v>138643.82999999999</v>
      </c>
      <c r="U20">
        <v>0.35</v>
      </c>
      <c r="V20">
        <v>0.7</v>
      </c>
      <c r="W20">
        <v>8.01</v>
      </c>
      <c r="X20">
        <v>8.4499999999999993</v>
      </c>
      <c r="Y20">
        <v>2</v>
      </c>
      <c r="Z20">
        <v>10</v>
      </c>
    </row>
    <row r="21" spans="1:26" x14ac:dyDescent="0.25">
      <c r="A21">
        <v>0</v>
      </c>
      <c r="B21">
        <v>80</v>
      </c>
      <c r="C21" t="s">
        <v>34</v>
      </c>
      <c r="D21">
        <v>1.5065999999999999</v>
      </c>
      <c r="E21">
        <v>66.38</v>
      </c>
      <c r="F21">
        <v>50.52</v>
      </c>
      <c r="G21">
        <v>7.22</v>
      </c>
      <c r="H21">
        <v>0.11</v>
      </c>
      <c r="I21">
        <v>420</v>
      </c>
      <c r="J21">
        <v>159.12</v>
      </c>
      <c r="K21">
        <v>50.28</v>
      </c>
      <c r="L21">
        <v>1</v>
      </c>
      <c r="M21">
        <v>418</v>
      </c>
      <c r="N21">
        <v>27.84</v>
      </c>
      <c r="O21">
        <v>19859.16</v>
      </c>
      <c r="P21">
        <v>572.78</v>
      </c>
      <c r="Q21">
        <v>10773.48</v>
      </c>
      <c r="R21">
        <v>875.95</v>
      </c>
      <c r="S21">
        <v>155.01</v>
      </c>
      <c r="T21">
        <v>353621.63</v>
      </c>
      <c r="U21">
        <v>0.18</v>
      </c>
      <c r="V21">
        <v>0.52</v>
      </c>
      <c r="W21">
        <v>8.1999999999999993</v>
      </c>
      <c r="X21">
        <v>20.91</v>
      </c>
      <c r="Y21">
        <v>2</v>
      </c>
      <c r="Z21">
        <v>10</v>
      </c>
    </row>
    <row r="22" spans="1:26" x14ac:dyDescent="0.25">
      <c r="A22">
        <v>1</v>
      </c>
      <c r="B22">
        <v>80</v>
      </c>
      <c r="C22" t="s">
        <v>34</v>
      </c>
      <c r="D22">
        <v>2.3371</v>
      </c>
      <c r="E22">
        <v>42.79</v>
      </c>
      <c r="F22">
        <v>36.020000000000003</v>
      </c>
      <c r="G22">
        <v>15.66</v>
      </c>
      <c r="H22">
        <v>0.22</v>
      </c>
      <c r="I22">
        <v>138</v>
      </c>
      <c r="J22">
        <v>160.54</v>
      </c>
      <c r="K22">
        <v>50.28</v>
      </c>
      <c r="L22">
        <v>2</v>
      </c>
      <c r="M22">
        <v>15</v>
      </c>
      <c r="N22">
        <v>28.26</v>
      </c>
      <c r="O22">
        <v>20034.400000000001</v>
      </c>
      <c r="P22">
        <v>336.14</v>
      </c>
      <c r="Q22">
        <v>10771.59</v>
      </c>
      <c r="R22">
        <v>377.44</v>
      </c>
      <c r="S22">
        <v>155.01</v>
      </c>
      <c r="T22">
        <v>105777.96</v>
      </c>
      <c r="U22">
        <v>0.41</v>
      </c>
      <c r="V22">
        <v>0.73</v>
      </c>
      <c r="W22">
        <v>7.87</v>
      </c>
      <c r="X22">
        <v>6.42</v>
      </c>
      <c r="Y22">
        <v>2</v>
      </c>
      <c r="Z22">
        <v>10</v>
      </c>
    </row>
    <row r="23" spans="1:26" x14ac:dyDescent="0.25">
      <c r="A23">
        <v>2</v>
      </c>
      <c r="B23">
        <v>80</v>
      </c>
      <c r="C23" t="s">
        <v>34</v>
      </c>
      <c r="D23">
        <v>2.3460000000000001</v>
      </c>
      <c r="E23">
        <v>42.62</v>
      </c>
      <c r="F23">
        <v>35.92</v>
      </c>
      <c r="G23">
        <v>15.85</v>
      </c>
      <c r="H23">
        <v>0.33</v>
      </c>
      <c r="I23">
        <v>136</v>
      </c>
      <c r="J23">
        <v>161.97</v>
      </c>
      <c r="K23">
        <v>50.28</v>
      </c>
      <c r="L23">
        <v>3</v>
      </c>
      <c r="M23">
        <v>0</v>
      </c>
      <c r="N23">
        <v>28.69</v>
      </c>
      <c r="O23">
        <v>20210.21</v>
      </c>
      <c r="P23">
        <v>336.74</v>
      </c>
      <c r="Q23">
        <v>10773.89</v>
      </c>
      <c r="R23">
        <v>373.23</v>
      </c>
      <c r="S23">
        <v>155.01</v>
      </c>
      <c r="T23">
        <v>103679.2</v>
      </c>
      <c r="U23">
        <v>0.42</v>
      </c>
      <c r="V23">
        <v>0.74</v>
      </c>
      <c r="W23">
        <v>7.89</v>
      </c>
      <c r="X23">
        <v>6.32</v>
      </c>
      <c r="Y23">
        <v>2</v>
      </c>
      <c r="Z23">
        <v>10</v>
      </c>
    </row>
    <row r="24" spans="1:26" x14ac:dyDescent="0.25">
      <c r="A24">
        <v>0</v>
      </c>
      <c r="B24">
        <v>35</v>
      </c>
      <c r="C24" t="s">
        <v>34</v>
      </c>
      <c r="D24">
        <v>1.9561999999999999</v>
      </c>
      <c r="E24">
        <v>51.12</v>
      </c>
      <c r="F24">
        <v>43.92</v>
      </c>
      <c r="G24">
        <v>8.56</v>
      </c>
      <c r="H24">
        <v>0.22</v>
      </c>
      <c r="I24">
        <v>308</v>
      </c>
      <c r="J24">
        <v>80.84</v>
      </c>
      <c r="K24">
        <v>35.1</v>
      </c>
      <c r="L24">
        <v>1</v>
      </c>
      <c r="M24">
        <v>0</v>
      </c>
      <c r="N24">
        <v>9.74</v>
      </c>
      <c r="O24">
        <v>10204.209999999999</v>
      </c>
      <c r="P24">
        <v>274.73</v>
      </c>
      <c r="Q24">
        <v>10777.55</v>
      </c>
      <c r="R24">
        <v>636.63</v>
      </c>
      <c r="S24">
        <v>155.01</v>
      </c>
      <c r="T24">
        <v>234523.21</v>
      </c>
      <c r="U24">
        <v>0.24</v>
      </c>
      <c r="V24">
        <v>0.6</v>
      </c>
      <c r="W24">
        <v>8.3800000000000008</v>
      </c>
      <c r="X24">
        <v>14.32</v>
      </c>
      <c r="Y24">
        <v>2</v>
      </c>
      <c r="Z24">
        <v>10</v>
      </c>
    </row>
    <row r="25" spans="1:26" x14ac:dyDescent="0.25">
      <c r="A25">
        <v>0</v>
      </c>
      <c r="B25">
        <v>50</v>
      </c>
      <c r="C25" t="s">
        <v>34</v>
      </c>
      <c r="D25">
        <v>2.0684999999999998</v>
      </c>
      <c r="E25">
        <v>48.34</v>
      </c>
      <c r="F25">
        <v>40.97</v>
      </c>
      <c r="G25">
        <v>10.24</v>
      </c>
      <c r="H25">
        <v>0.16</v>
      </c>
      <c r="I25">
        <v>240</v>
      </c>
      <c r="J25">
        <v>107.41</v>
      </c>
      <c r="K25">
        <v>41.65</v>
      </c>
      <c r="L25">
        <v>1</v>
      </c>
      <c r="M25">
        <v>111</v>
      </c>
      <c r="N25">
        <v>14.77</v>
      </c>
      <c r="O25">
        <v>13481.73</v>
      </c>
      <c r="P25">
        <v>310.77</v>
      </c>
      <c r="Q25">
        <v>10770.67</v>
      </c>
      <c r="R25">
        <v>545.24</v>
      </c>
      <c r="S25">
        <v>155.01</v>
      </c>
      <c r="T25">
        <v>189165.51</v>
      </c>
      <c r="U25">
        <v>0.28000000000000003</v>
      </c>
      <c r="V25">
        <v>0.65</v>
      </c>
      <c r="W25">
        <v>8.0399999999999991</v>
      </c>
      <c r="X25">
        <v>11.38</v>
      </c>
      <c r="Y25">
        <v>2</v>
      </c>
      <c r="Z25">
        <v>10</v>
      </c>
    </row>
    <row r="26" spans="1:26" x14ac:dyDescent="0.25">
      <c r="A26">
        <v>1</v>
      </c>
      <c r="B26">
        <v>50</v>
      </c>
      <c r="C26" t="s">
        <v>34</v>
      </c>
      <c r="D26">
        <v>2.1476000000000002</v>
      </c>
      <c r="E26">
        <v>46.56</v>
      </c>
      <c r="F26">
        <v>39.71</v>
      </c>
      <c r="G26">
        <v>10.98</v>
      </c>
      <c r="H26">
        <v>0.32</v>
      </c>
      <c r="I26">
        <v>217</v>
      </c>
      <c r="J26">
        <v>108.68</v>
      </c>
      <c r="K26">
        <v>41.65</v>
      </c>
      <c r="L26">
        <v>2</v>
      </c>
      <c r="M26">
        <v>0</v>
      </c>
      <c r="N26">
        <v>15.03</v>
      </c>
      <c r="O26">
        <v>13638.32</v>
      </c>
      <c r="P26">
        <v>296.06</v>
      </c>
      <c r="Q26">
        <v>10774.09</v>
      </c>
      <c r="R26">
        <v>497.76</v>
      </c>
      <c r="S26">
        <v>155.01</v>
      </c>
      <c r="T26">
        <v>165540.35999999999</v>
      </c>
      <c r="U26">
        <v>0.31</v>
      </c>
      <c r="V26">
        <v>0.67</v>
      </c>
      <c r="W26">
        <v>8.1199999999999992</v>
      </c>
      <c r="X26">
        <v>10.11</v>
      </c>
      <c r="Y26">
        <v>2</v>
      </c>
      <c r="Z26">
        <v>10</v>
      </c>
    </row>
    <row r="27" spans="1:26" x14ac:dyDescent="0.25">
      <c r="A27">
        <v>0</v>
      </c>
      <c r="B27">
        <v>25</v>
      </c>
      <c r="C27" t="s">
        <v>34</v>
      </c>
      <c r="D27">
        <v>1.7401</v>
      </c>
      <c r="E27">
        <v>57.47</v>
      </c>
      <c r="F27">
        <v>49.69</v>
      </c>
      <c r="G27">
        <v>6.92</v>
      </c>
      <c r="H27">
        <v>0.28000000000000003</v>
      </c>
      <c r="I27">
        <v>431</v>
      </c>
      <c r="J27">
        <v>61.76</v>
      </c>
      <c r="K27">
        <v>28.92</v>
      </c>
      <c r="L27">
        <v>1</v>
      </c>
      <c r="M27">
        <v>0</v>
      </c>
      <c r="N27">
        <v>6.84</v>
      </c>
      <c r="O27">
        <v>7851.41</v>
      </c>
      <c r="P27">
        <v>263.49</v>
      </c>
      <c r="Q27">
        <v>10782.85</v>
      </c>
      <c r="R27">
        <v>825.77</v>
      </c>
      <c r="S27">
        <v>155.01</v>
      </c>
      <c r="T27">
        <v>328475.28000000003</v>
      </c>
      <c r="U27">
        <v>0.19</v>
      </c>
      <c r="V27">
        <v>0.53</v>
      </c>
      <c r="W27">
        <v>8.75</v>
      </c>
      <c r="X27">
        <v>20.079999999999998</v>
      </c>
      <c r="Y27">
        <v>2</v>
      </c>
      <c r="Z27">
        <v>10</v>
      </c>
    </row>
    <row r="28" spans="1:26" x14ac:dyDescent="0.25">
      <c r="A28">
        <v>0</v>
      </c>
      <c r="B28">
        <v>85</v>
      </c>
      <c r="C28" t="s">
        <v>34</v>
      </c>
      <c r="D28">
        <v>1.4219999999999999</v>
      </c>
      <c r="E28">
        <v>70.319999999999993</v>
      </c>
      <c r="F28">
        <v>52.46</v>
      </c>
      <c r="G28">
        <v>6.89</v>
      </c>
      <c r="H28">
        <v>0.11</v>
      </c>
      <c r="I28">
        <v>457</v>
      </c>
      <c r="J28">
        <v>167.88</v>
      </c>
      <c r="K28">
        <v>51.39</v>
      </c>
      <c r="L28">
        <v>1</v>
      </c>
      <c r="M28">
        <v>455</v>
      </c>
      <c r="N28">
        <v>30.49</v>
      </c>
      <c r="O28">
        <v>20939.59</v>
      </c>
      <c r="P28">
        <v>622.35</v>
      </c>
      <c r="Q28">
        <v>10776.62</v>
      </c>
      <c r="R28">
        <v>942</v>
      </c>
      <c r="S28">
        <v>155.01</v>
      </c>
      <c r="T28">
        <v>386462.19</v>
      </c>
      <c r="U28">
        <v>0.16</v>
      </c>
      <c r="V28">
        <v>0.5</v>
      </c>
      <c r="W28">
        <v>8.26</v>
      </c>
      <c r="X28">
        <v>22.85</v>
      </c>
      <c r="Y28">
        <v>2</v>
      </c>
      <c r="Z28">
        <v>10</v>
      </c>
    </row>
    <row r="29" spans="1:26" x14ac:dyDescent="0.25">
      <c r="A29">
        <v>1</v>
      </c>
      <c r="B29">
        <v>85</v>
      </c>
      <c r="C29" t="s">
        <v>34</v>
      </c>
      <c r="D29">
        <v>2.339</v>
      </c>
      <c r="E29">
        <v>42.75</v>
      </c>
      <c r="F29">
        <v>35.840000000000003</v>
      </c>
      <c r="G29">
        <v>16.05</v>
      </c>
      <c r="H29">
        <v>0.21</v>
      </c>
      <c r="I29">
        <v>134</v>
      </c>
      <c r="J29">
        <v>169.33</v>
      </c>
      <c r="K29">
        <v>51.39</v>
      </c>
      <c r="L29">
        <v>2</v>
      </c>
      <c r="M29">
        <v>47</v>
      </c>
      <c r="N29">
        <v>30.94</v>
      </c>
      <c r="O29">
        <v>21118.46</v>
      </c>
      <c r="P29">
        <v>348.64</v>
      </c>
      <c r="Q29">
        <v>10770.16</v>
      </c>
      <c r="R29">
        <v>373.25</v>
      </c>
      <c r="S29">
        <v>155.01</v>
      </c>
      <c r="T29">
        <v>103699.62</v>
      </c>
      <c r="U29">
        <v>0.42</v>
      </c>
      <c r="V29">
        <v>0.74</v>
      </c>
      <c r="W29">
        <v>7.81</v>
      </c>
      <c r="X29">
        <v>6.25</v>
      </c>
      <c r="Y29">
        <v>2</v>
      </c>
      <c r="Z29">
        <v>10</v>
      </c>
    </row>
    <row r="30" spans="1:26" x14ac:dyDescent="0.25">
      <c r="A30">
        <v>2</v>
      </c>
      <c r="B30">
        <v>85</v>
      </c>
      <c r="C30" t="s">
        <v>34</v>
      </c>
      <c r="D30">
        <v>2.3677999999999999</v>
      </c>
      <c r="E30">
        <v>42.23</v>
      </c>
      <c r="F30">
        <v>35.520000000000003</v>
      </c>
      <c r="G30">
        <v>16.649999999999999</v>
      </c>
      <c r="H30">
        <v>0.31</v>
      </c>
      <c r="I30">
        <v>128</v>
      </c>
      <c r="J30">
        <v>170.79</v>
      </c>
      <c r="K30">
        <v>51.39</v>
      </c>
      <c r="L30">
        <v>3</v>
      </c>
      <c r="M30">
        <v>0</v>
      </c>
      <c r="N30">
        <v>31.4</v>
      </c>
      <c r="O30">
        <v>21297.94</v>
      </c>
      <c r="P30">
        <v>342.65</v>
      </c>
      <c r="Q30">
        <v>10769.72</v>
      </c>
      <c r="R30">
        <v>360.92</v>
      </c>
      <c r="S30">
        <v>155.01</v>
      </c>
      <c r="T30">
        <v>97567.32</v>
      </c>
      <c r="U30">
        <v>0.43</v>
      </c>
      <c r="V30">
        <v>0.74</v>
      </c>
      <c r="W30">
        <v>7.85</v>
      </c>
      <c r="X30">
        <v>5.93</v>
      </c>
      <c r="Y30">
        <v>2</v>
      </c>
      <c r="Z30">
        <v>10</v>
      </c>
    </row>
    <row r="31" spans="1:26" x14ac:dyDescent="0.25">
      <c r="A31">
        <v>0</v>
      </c>
      <c r="B31">
        <v>20</v>
      </c>
      <c r="C31" t="s">
        <v>34</v>
      </c>
      <c r="D31">
        <v>1.5859000000000001</v>
      </c>
      <c r="E31">
        <v>63.06</v>
      </c>
      <c r="F31">
        <v>54.73</v>
      </c>
      <c r="G31">
        <v>6.1</v>
      </c>
      <c r="H31">
        <v>0.34</v>
      </c>
      <c r="I31">
        <v>538</v>
      </c>
      <c r="J31">
        <v>51.33</v>
      </c>
      <c r="K31">
        <v>24.83</v>
      </c>
      <c r="L31">
        <v>1</v>
      </c>
      <c r="M31">
        <v>0</v>
      </c>
      <c r="N31">
        <v>5.51</v>
      </c>
      <c r="O31">
        <v>6564.78</v>
      </c>
      <c r="P31">
        <v>257.25</v>
      </c>
      <c r="Q31">
        <v>10784.93</v>
      </c>
      <c r="R31">
        <v>990.02</v>
      </c>
      <c r="S31">
        <v>155.01</v>
      </c>
      <c r="T31">
        <v>410067.82</v>
      </c>
      <c r="U31">
        <v>0.16</v>
      </c>
      <c r="V31">
        <v>0.48</v>
      </c>
      <c r="W31">
        <v>9.1</v>
      </c>
      <c r="X31">
        <v>25.12</v>
      </c>
      <c r="Y31">
        <v>2</v>
      </c>
      <c r="Z31">
        <v>10</v>
      </c>
    </row>
    <row r="32" spans="1:26" x14ac:dyDescent="0.25">
      <c r="A32">
        <v>0</v>
      </c>
      <c r="B32">
        <v>65</v>
      </c>
      <c r="C32" t="s">
        <v>34</v>
      </c>
      <c r="D32">
        <v>1.7954000000000001</v>
      </c>
      <c r="E32">
        <v>55.7</v>
      </c>
      <c r="F32">
        <v>44.97</v>
      </c>
      <c r="G32">
        <v>8.59</v>
      </c>
      <c r="H32">
        <v>0.13</v>
      </c>
      <c r="I32">
        <v>314</v>
      </c>
      <c r="J32">
        <v>133.21</v>
      </c>
      <c r="K32">
        <v>46.47</v>
      </c>
      <c r="L32">
        <v>1</v>
      </c>
      <c r="M32">
        <v>309</v>
      </c>
      <c r="N32">
        <v>20.75</v>
      </c>
      <c r="O32">
        <v>16663.419999999998</v>
      </c>
      <c r="P32">
        <v>429.51</v>
      </c>
      <c r="Q32">
        <v>10772.13</v>
      </c>
      <c r="R32">
        <v>687.09</v>
      </c>
      <c r="S32">
        <v>155.01</v>
      </c>
      <c r="T32">
        <v>259721.02</v>
      </c>
      <c r="U32">
        <v>0.23</v>
      </c>
      <c r="V32">
        <v>0.59</v>
      </c>
      <c r="W32">
        <v>8.01</v>
      </c>
      <c r="X32">
        <v>15.37</v>
      </c>
      <c r="Y32">
        <v>2</v>
      </c>
      <c r="Z32">
        <v>10</v>
      </c>
    </row>
    <row r="33" spans="1:26" x14ac:dyDescent="0.25">
      <c r="A33">
        <v>1</v>
      </c>
      <c r="B33">
        <v>65</v>
      </c>
      <c r="C33" t="s">
        <v>34</v>
      </c>
      <c r="D33">
        <v>2.266</v>
      </c>
      <c r="E33">
        <v>44.13</v>
      </c>
      <c r="F33">
        <v>37.4</v>
      </c>
      <c r="G33">
        <v>13.44</v>
      </c>
      <c r="H33">
        <v>0.26</v>
      </c>
      <c r="I33">
        <v>167</v>
      </c>
      <c r="J33">
        <v>134.55000000000001</v>
      </c>
      <c r="K33">
        <v>46.47</v>
      </c>
      <c r="L33">
        <v>2</v>
      </c>
      <c r="M33">
        <v>0</v>
      </c>
      <c r="N33">
        <v>21.09</v>
      </c>
      <c r="O33">
        <v>16828.84</v>
      </c>
      <c r="P33">
        <v>313.91000000000003</v>
      </c>
      <c r="Q33">
        <v>10772.69</v>
      </c>
      <c r="R33">
        <v>422.55</v>
      </c>
      <c r="S33">
        <v>155.01</v>
      </c>
      <c r="T33">
        <v>128188.17</v>
      </c>
      <c r="U33">
        <v>0.37</v>
      </c>
      <c r="V33">
        <v>0.71</v>
      </c>
      <c r="W33">
        <v>7.97</v>
      </c>
      <c r="X33">
        <v>7.81</v>
      </c>
      <c r="Y33">
        <v>2</v>
      </c>
      <c r="Z33">
        <v>10</v>
      </c>
    </row>
    <row r="34" spans="1:26" x14ac:dyDescent="0.25">
      <c r="A34">
        <v>0</v>
      </c>
      <c r="B34">
        <v>75</v>
      </c>
      <c r="C34" t="s">
        <v>34</v>
      </c>
      <c r="D34">
        <v>1.5989</v>
      </c>
      <c r="E34">
        <v>62.54</v>
      </c>
      <c r="F34">
        <v>48.57</v>
      </c>
      <c r="G34">
        <v>7.61</v>
      </c>
      <c r="H34">
        <v>0.12</v>
      </c>
      <c r="I34">
        <v>383</v>
      </c>
      <c r="J34">
        <v>150.44</v>
      </c>
      <c r="K34">
        <v>49.1</v>
      </c>
      <c r="L34">
        <v>1</v>
      </c>
      <c r="M34">
        <v>381</v>
      </c>
      <c r="N34">
        <v>25.34</v>
      </c>
      <c r="O34">
        <v>18787.759999999998</v>
      </c>
      <c r="P34">
        <v>522.80999999999995</v>
      </c>
      <c r="Q34">
        <v>10774.93</v>
      </c>
      <c r="R34">
        <v>809.54</v>
      </c>
      <c r="S34">
        <v>155.01</v>
      </c>
      <c r="T34">
        <v>320602.95</v>
      </c>
      <c r="U34">
        <v>0.19</v>
      </c>
      <c r="V34">
        <v>0.55000000000000004</v>
      </c>
      <c r="W34">
        <v>8.1300000000000008</v>
      </c>
      <c r="X34">
        <v>18.96</v>
      </c>
      <c r="Y34">
        <v>2</v>
      </c>
      <c r="Z34">
        <v>10</v>
      </c>
    </row>
    <row r="35" spans="1:26" x14ac:dyDescent="0.25">
      <c r="A35">
        <v>1</v>
      </c>
      <c r="B35">
        <v>75</v>
      </c>
      <c r="C35" t="s">
        <v>34</v>
      </c>
      <c r="D35">
        <v>2.3231999999999999</v>
      </c>
      <c r="E35">
        <v>43.04</v>
      </c>
      <c r="F35">
        <v>36.340000000000003</v>
      </c>
      <c r="G35">
        <v>15.04</v>
      </c>
      <c r="H35">
        <v>0.23</v>
      </c>
      <c r="I35">
        <v>145</v>
      </c>
      <c r="J35">
        <v>151.83000000000001</v>
      </c>
      <c r="K35">
        <v>49.1</v>
      </c>
      <c r="L35">
        <v>2</v>
      </c>
      <c r="M35">
        <v>4</v>
      </c>
      <c r="N35">
        <v>25.73</v>
      </c>
      <c r="O35">
        <v>18959.54</v>
      </c>
      <c r="P35">
        <v>327.47000000000003</v>
      </c>
      <c r="Q35">
        <v>10771.79</v>
      </c>
      <c r="R35">
        <v>387.39</v>
      </c>
      <c r="S35">
        <v>155.01</v>
      </c>
      <c r="T35">
        <v>110717.72</v>
      </c>
      <c r="U35">
        <v>0.4</v>
      </c>
      <c r="V35">
        <v>0.73</v>
      </c>
      <c r="W35">
        <v>7.9</v>
      </c>
      <c r="X35">
        <v>6.74</v>
      </c>
      <c r="Y35">
        <v>2</v>
      </c>
      <c r="Z35">
        <v>10</v>
      </c>
    </row>
    <row r="36" spans="1:26" x14ac:dyDescent="0.25">
      <c r="A36">
        <v>2</v>
      </c>
      <c r="B36">
        <v>75</v>
      </c>
      <c r="C36" t="s">
        <v>34</v>
      </c>
      <c r="D36">
        <v>2.3237999999999999</v>
      </c>
      <c r="E36">
        <v>43.03</v>
      </c>
      <c r="F36">
        <v>36.33</v>
      </c>
      <c r="G36">
        <v>15.03</v>
      </c>
      <c r="H36">
        <v>0.35</v>
      </c>
      <c r="I36">
        <v>145</v>
      </c>
      <c r="J36">
        <v>153.22999999999999</v>
      </c>
      <c r="K36">
        <v>49.1</v>
      </c>
      <c r="L36">
        <v>3</v>
      </c>
      <c r="M36">
        <v>0</v>
      </c>
      <c r="N36">
        <v>26.13</v>
      </c>
      <c r="O36">
        <v>19131.849999999999</v>
      </c>
      <c r="P36">
        <v>329.96</v>
      </c>
      <c r="Q36">
        <v>10771.19</v>
      </c>
      <c r="R36">
        <v>387.23</v>
      </c>
      <c r="S36">
        <v>155.01</v>
      </c>
      <c r="T36">
        <v>110634.48</v>
      </c>
      <c r="U36">
        <v>0.4</v>
      </c>
      <c r="V36">
        <v>0.73</v>
      </c>
      <c r="W36">
        <v>7.9</v>
      </c>
      <c r="X36">
        <v>6.73</v>
      </c>
      <c r="Y36">
        <v>2</v>
      </c>
      <c r="Z36">
        <v>10</v>
      </c>
    </row>
    <row r="37" spans="1:26" x14ac:dyDescent="0.25">
      <c r="A37">
        <v>0</v>
      </c>
      <c r="B37">
        <v>95</v>
      </c>
      <c r="C37" t="s">
        <v>34</v>
      </c>
      <c r="D37">
        <v>1.2554000000000001</v>
      </c>
      <c r="E37">
        <v>79.66</v>
      </c>
      <c r="F37">
        <v>57.05</v>
      </c>
      <c r="G37">
        <v>6.33</v>
      </c>
      <c r="H37">
        <v>0.1</v>
      </c>
      <c r="I37">
        <v>541</v>
      </c>
      <c r="J37">
        <v>185.69</v>
      </c>
      <c r="K37">
        <v>53.44</v>
      </c>
      <c r="L37">
        <v>1</v>
      </c>
      <c r="M37">
        <v>539</v>
      </c>
      <c r="N37">
        <v>36.26</v>
      </c>
      <c r="O37">
        <v>23136.14</v>
      </c>
      <c r="P37">
        <v>734.73</v>
      </c>
      <c r="Q37">
        <v>10775.43</v>
      </c>
      <c r="R37">
        <v>1100.1400000000001</v>
      </c>
      <c r="S37">
        <v>155.01</v>
      </c>
      <c r="T37">
        <v>465113.52</v>
      </c>
      <c r="U37">
        <v>0.14000000000000001</v>
      </c>
      <c r="V37">
        <v>0.46</v>
      </c>
      <c r="W37">
        <v>8.36</v>
      </c>
      <c r="X37">
        <v>27.44</v>
      </c>
      <c r="Y37">
        <v>2</v>
      </c>
      <c r="Z37">
        <v>10</v>
      </c>
    </row>
    <row r="38" spans="1:26" x14ac:dyDescent="0.25">
      <c r="A38">
        <v>1</v>
      </c>
      <c r="B38">
        <v>95</v>
      </c>
      <c r="C38" t="s">
        <v>34</v>
      </c>
      <c r="D38">
        <v>2.2631999999999999</v>
      </c>
      <c r="E38">
        <v>44.19</v>
      </c>
      <c r="F38">
        <v>36.36</v>
      </c>
      <c r="G38">
        <v>15.15</v>
      </c>
      <c r="H38">
        <v>0.19</v>
      </c>
      <c r="I38">
        <v>144</v>
      </c>
      <c r="J38">
        <v>187.21</v>
      </c>
      <c r="K38">
        <v>53.44</v>
      </c>
      <c r="L38">
        <v>2</v>
      </c>
      <c r="M38">
        <v>127</v>
      </c>
      <c r="N38">
        <v>36.770000000000003</v>
      </c>
      <c r="O38">
        <v>23322.880000000001</v>
      </c>
      <c r="P38">
        <v>393.8</v>
      </c>
      <c r="Q38">
        <v>10768.85</v>
      </c>
      <c r="R38">
        <v>394.21</v>
      </c>
      <c r="S38">
        <v>155.01</v>
      </c>
      <c r="T38">
        <v>114131.49</v>
      </c>
      <c r="U38">
        <v>0.39</v>
      </c>
      <c r="V38">
        <v>0.73</v>
      </c>
      <c r="W38">
        <v>7.74</v>
      </c>
      <c r="X38">
        <v>6.77</v>
      </c>
      <c r="Y38">
        <v>2</v>
      </c>
      <c r="Z38">
        <v>10</v>
      </c>
    </row>
    <row r="39" spans="1:26" x14ac:dyDescent="0.25">
      <c r="A39">
        <v>2</v>
      </c>
      <c r="B39">
        <v>95</v>
      </c>
      <c r="C39" t="s">
        <v>34</v>
      </c>
      <c r="D39">
        <v>2.3997000000000002</v>
      </c>
      <c r="E39">
        <v>41.67</v>
      </c>
      <c r="F39">
        <v>34.92</v>
      </c>
      <c r="G39">
        <v>18.22</v>
      </c>
      <c r="H39">
        <v>0.28000000000000003</v>
      </c>
      <c r="I39">
        <v>115</v>
      </c>
      <c r="J39">
        <v>188.73</v>
      </c>
      <c r="K39">
        <v>53.44</v>
      </c>
      <c r="L39">
        <v>3</v>
      </c>
      <c r="M39">
        <v>0</v>
      </c>
      <c r="N39">
        <v>37.29</v>
      </c>
      <c r="O39">
        <v>23510.33</v>
      </c>
      <c r="P39">
        <v>358.02</v>
      </c>
      <c r="Q39">
        <v>10770.4</v>
      </c>
      <c r="R39">
        <v>340.61</v>
      </c>
      <c r="S39">
        <v>155.01</v>
      </c>
      <c r="T39">
        <v>87474.83</v>
      </c>
      <c r="U39">
        <v>0.46</v>
      </c>
      <c r="V39">
        <v>0.76</v>
      </c>
      <c r="W39">
        <v>7.82</v>
      </c>
      <c r="X39">
        <v>5.33</v>
      </c>
      <c r="Y39">
        <v>2</v>
      </c>
      <c r="Z39">
        <v>10</v>
      </c>
    </row>
    <row r="40" spans="1:26" x14ac:dyDescent="0.25">
      <c r="A40">
        <v>0</v>
      </c>
      <c r="B40">
        <v>55</v>
      </c>
      <c r="C40" t="s">
        <v>34</v>
      </c>
      <c r="D40">
        <v>1.9970000000000001</v>
      </c>
      <c r="E40">
        <v>50.07</v>
      </c>
      <c r="F40">
        <v>41.9</v>
      </c>
      <c r="G40">
        <v>9.86</v>
      </c>
      <c r="H40">
        <v>0.15</v>
      </c>
      <c r="I40">
        <v>255</v>
      </c>
      <c r="J40">
        <v>116.05</v>
      </c>
      <c r="K40">
        <v>43.4</v>
      </c>
      <c r="L40">
        <v>1</v>
      </c>
      <c r="M40">
        <v>196</v>
      </c>
      <c r="N40">
        <v>16.649999999999999</v>
      </c>
      <c r="O40">
        <v>14546.17</v>
      </c>
      <c r="P40">
        <v>344.24</v>
      </c>
      <c r="Q40">
        <v>10770.97</v>
      </c>
      <c r="R40">
        <v>579.79999999999995</v>
      </c>
      <c r="S40">
        <v>155.01</v>
      </c>
      <c r="T40">
        <v>206371.16</v>
      </c>
      <c r="U40">
        <v>0.27</v>
      </c>
      <c r="V40">
        <v>0.63</v>
      </c>
      <c r="W40">
        <v>7.99</v>
      </c>
      <c r="X40">
        <v>12.3</v>
      </c>
      <c r="Y40">
        <v>2</v>
      </c>
      <c r="Z40">
        <v>10</v>
      </c>
    </row>
    <row r="41" spans="1:26" x14ac:dyDescent="0.25">
      <c r="A41">
        <v>1</v>
      </c>
      <c r="B41">
        <v>55</v>
      </c>
      <c r="C41" t="s">
        <v>34</v>
      </c>
      <c r="D41">
        <v>2.1970000000000001</v>
      </c>
      <c r="E41">
        <v>45.52</v>
      </c>
      <c r="F41">
        <v>38.729999999999997</v>
      </c>
      <c r="G41">
        <v>11.79</v>
      </c>
      <c r="H41">
        <v>0.3</v>
      </c>
      <c r="I41">
        <v>197</v>
      </c>
      <c r="J41">
        <v>117.34</v>
      </c>
      <c r="K41">
        <v>43.4</v>
      </c>
      <c r="L41">
        <v>2</v>
      </c>
      <c r="M41">
        <v>0</v>
      </c>
      <c r="N41">
        <v>16.940000000000001</v>
      </c>
      <c r="O41">
        <v>14705.49</v>
      </c>
      <c r="P41">
        <v>300.98</v>
      </c>
      <c r="Q41">
        <v>10772.78</v>
      </c>
      <c r="R41">
        <v>466.05</v>
      </c>
      <c r="S41">
        <v>155.01</v>
      </c>
      <c r="T41">
        <v>149785.76</v>
      </c>
      <c r="U41">
        <v>0.33</v>
      </c>
      <c r="V41">
        <v>0.68</v>
      </c>
      <c r="W41">
        <v>8.0500000000000007</v>
      </c>
      <c r="X41">
        <v>9.1300000000000008</v>
      </c>
      <c r="Y41">
        <v>2</v>
      </c>
      <c r="Z41">
        <v>10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C46"/>
  <sheetViews>
    <sheetView workbookViewId="0"/>
  </sheetViews>
  <sheetFormatPr defaultRowHeight="15" x14ac:dyDescent="0.25"/>
  <sheetData>
    <row r="1" spans="1:3" x14ac:dyDescent="0.25">
      <c r="A1" t="s">
        <v>35</v>
      </c>
    </row>
    <row r="2" spans="1:3" x14ac:dyDescent="0.25">
      <c r="A2" t="s">
        <v>36</v>
      </c>
    </row>
    <row r="3" spans="1:3" x14ac:dyDescent="0.25">
      <c r="A3" t="s">
        <v>37</v>
      </c>
    </row>
    <row r="6" spans="1:3" x14ac:dyDescent="0.25">
      <c r="A6" t="s">
        <v>38</v>
      </c>
      <c r="B6" t="s">
        <v>39</v>
      </c>
      <c r="C6" t="s">
        <v>40</v>
      </c>
    </row>
    <row r="7" spans="1:3" x14ac:dyDescent="0.25">
      <c r="A7" t="e">
        <f>INDEX(resultados!$A$2:$ZZ$41, 1, MATCH($B$1, resultados!$A$1:$ZZ$1, 0))</f>
        <v>#N/A</v>
      </c>
      <c r="B7" t="e">
        <f>INDEX(resultados!$A$2:$ZZ$41, 1, MATCH($B$2, resultados!$A$1:$ZZ$1, 0))</f>
        <v>#N/A</v>
      </c>
      <c r="C7" t="e">
        <f>INDEX(resultados!$A$2:$ZZ$41, 1, MATCH($B$3, resultados!$A$1:$ZZ$1, 0))</f>
        <v>#N/A</v>
      </c>
    </row>
    <row r="8" spans="1:3" x14ac:dyDescent="0.25">
      <c r="A8" t="e">
        <f>INDEX(resultados!$A$2:$ZZ$41, 2, MATCH($B$1, resultados!$A$1:$ZZ$1, 0))</f>
        <v>#N/A</v>
      </c>
      <c r="B8" t="e">
        <f>INDEX(resultados!$A$2:$ZZ$41, 2, MATCH($B$2, resultados!$A$1:$ZZ$1, 0))</f>
        <v>#N/A</v>
      </c>
      <c r="C8" t="e">
        <f>INDEX(resultados!$A$2:$ZZ$41, 2, MATCH($B$3, resultados!$A$1:$ZZ$1, 0))</f>
        <v>#N/A</v>
      </c>
    </row>
    <row r="9" spans="1:3" x14ac:dyDescent="0.25">
      <c r="A9" t="e">
        <f>INDEX(resultados!$A$2:$ZZ$41, 3, MATCH($B$1, resultados!$A$1:$ZZ$1, 0))</f>
        <v>#N/A</v>
      </c>
      <c r="B9" t="e">
        <f>INDEX(resultados!$A$2:$ZZ$41, 3, MATCH($B$2, resultados!$A$1:$ZZ$1, 0))</f>
        <v>#N/A</v>
      </c>
      <c r="C9" t="e">
        <f>INDEX(resultados!$A$2:$ZZ$41, 3, MATCH($B$3, resultados!$A$1:$ZZ$1, 0))</f>
        <v>#N/A</v>
      </c>
    </row>
    <row r="10" spans="1:3" x14ac:dyDescent="0.25">
      <c r="A10" t="e">
        <f>INDEX(resultados!$A$2:$ZZ$41, 4, MATCH($B$1, resultados!$A$1:$ZZ$1, 0))</f>
        <v>#N/A</v>
      </c>
      <c r="B10" t="e">
        <f>INDEX(resultados!$A$2:$ZZ$41, 4, MATCH($B$2, resultados!$A$1:$ZZ$1, 0))</f>
        <v>#N/A</v>
      </c>
      <c r="C10" t="e">
        <f>INDEX(resultados!$A$2:$ZZ$41, 4, MATCH($B$3, resultados!$A$1:$ZZ$1, 0))</f>
        <v>#N/A</v>
      </c>
    </row>
    <row r="11" spans="1:3" x14ac:dyDescent="0.25">
      <c r="A11" t="e">
        <f>INDEX(resultados!$A$2:$ZZ$41, 5, MATCH($B$1, resultados!$A$1:$ZZ$1, 0))</f>
        <v>#N/A</v>
      </c>
      <c r="B11" t="e">
        <f>INDEX(resultados!$A$2:$ZZ$41, 5, MATCH($B$2, resultados!$A$1:$ZZ$1, 0))</f>
        <v>#N/A</v>
      </c>
      <c r="C11" t="e">
        <f>INDEX(resultados!$A$2:$ZZ$41, 5, MATCH($B$3, resultados!$A$1:$ZZ$1, 0))</f>
        <v>#N/A</v>
      </c>
    </row>
    <row r="12" spans="1:3" x14ac:dyDescent="0.25">
      <c r="A12" t="e">
        <f>INDEX(resultados!$A$2:$ZZ$41, 6, MATCH($B$1, resultados!$A$1:$ZZ$1, 0))</f>
        <v>#N/A</v>
      </c>
      <c r="B12" t="e">
        <f>INDEX(resultados!$A$2:$ZZ$41, 6, MATCH($B$2, resultados!$A$1:$ZZ$1, 0))</f>
        <v>#N/A</v>
      </c>
      <c r="C12" t="e">
        <f>INDEX(resultados!$A$2:$ZZ$41, 6, MATCH($B$3, resultados!$A$1:$ZZ$1, 0))</f>
        <v>#N/A</v>
      </c>
    </row>
    <row r="13" spans="1:3" x14ac:dyDescent="0.25">
      <c r="A13" t="e">
        <f>INDEX(resultados!$A$2:$ZZ$41, 7, MATCH($B$1, resultados!$A$1:$ZZ$1, 0))</f>
        <v>#N/A</v>
      </c>
      <c r="B13" t="e">
        <f>INDEX(resultados!$A$2:$ZZ$41, 7, MATCH($B$2, resultados!$A$1:$ZZ$1, 0))</f>
        <v>#N/A</v>
      </c>
      <c r="C13" t="e">
        <f>INDEX(resultados!$A$2:$ZZ$41, 7, MATCH($B$3, resultados!$A$1:$ZZ$1, 0))</f>
        <v>#N/A</v>
      </c>
    </row>
    <row r="14" spans="1:3" x14ac:dyDescent="0.25">
      <c r="A14" t="e">
        <f>INDEX(resultados!$A$2:$ZZ$41, 8, MATCH($B$1, resultados!$A$1:$ZZ$1, 0))</f>
        <v>#N/A</v>
      </c>
      <c r="B14" t="e">
        <f>INDEX(resultados!$A$2:$ZZ$41, 8, MATCH($B$2, resultados!$A$1:$ZZ$1, 0))</f>
        <v>#N/A</v>
      </c>
      <c r="C14" t="e">
        <f>INDEX(resultados!$A$2:$ZZ$41, 8, MATCH($B$3, resultados!$A$1:$ZZ$1, 0))</f>
        <v>#N/A</v>
      </c>
    </row>
    <row r="15" spans="1:3" x14ac:dyDescent="0.25">
      <c r="A15" t="e">
        <f>INDEX(resultados!$A$2:$ZZ$41, 9, MATCH($B$1, resultados!$A$1:$ZZ$1, 0))</f>
        <v>#N/A</v>
      </c>
      <c r="B15" t="e">
        <f>INDEX(resultados!$A$2:$ZZ$41, 9, MATCH($B$2, resultados!$A$1:$ZZ$1, 0))</f>
        <v>#N/A</v>
      </c>
      <c r="C15" t="e">
        <f>INDEX(resultados!$A$2:$ZZ$41, 9, MATCH($B$3, resultados!$A$1:$ZZ$1, 0))</f>
        <v>#N/A</v>
      </c>
    </row>
    <row r="16" spans="1:3" x14ac:dyDescent="0.25">
      <c r="A16" t="e">
        <f>INDEX(resultados!$A$2:$ZZ$41, 10, MATCH($B$1, resultados!$A$1:$ZZ$1, 0))</f>
        <v>#N/A</v>
      </c>
      <c r="B16" t="e">
        <f>INDEX(resultados!$A$2:$ZZ$41, 10, MATCH($B$2, resultados!$A$1:$ZZ$1, 0))</f>
        <v>#N/A</v>
      </c>
      <c r="C16" t="e">
        <f>INDEX(resultados!$A$2:$ZZ$41, 10, MATCH($B$3, resultados!$A$1:$ZZ$1, 0))</f>
        <v>#N/A</v>
      </c>
    </row>
    <row r="17" spans="1:3" x14ac:dyDescent="0.25">
      <c r="A17" t="e">
        <f>INDEX(resultados!$A$2:$ZZ$41, 11, MATCH($B$1, resultados!$A$1:$ZZ$1, 0))</f>
        <v>#N/A</v>
      </c>
      <c r="B17" t="e">
        <f>INDEX(resultados!$A$2:$ZZ$41, 11, MATCH($B$2, resultados!$A$1:$ZZ$1, 0))</f>
        <v>#N/A</v>
      </c>
      <c r="C17" t="e">
        <f>INDEX(resultados!$A$2:$ZZ$41, 11, MATCH($B$3, resultados!$A$1:$ZZ$1, 0))</f>
        <v>#N/A</v>
      </c>
    </row>
    <row r="18" spans="1:3" x14ac:dyDescent="0.25">
      <c r="A18" t="e">
        <f>INDEX(resultados!$A$2:$ZZ$41, 12, MATCH($B$1, resultados!$A$1:$ZZ$1, 0))</f>
        <v>#N/A</v>
      </c>
      <c r="B18" t="e">
        <f>INDEX(resultados!$A$2:$ZZ$41, 12, MATCH($B$2, resultados!$A$1:$ZZ$1, 0))</f>
        <v>#N/A</v>
      </c>
      <c r="C18" t="e">
        <f>INDEX(resultados!$A$2:$ZZ$41, 12, MATCH($B$3, resultados!$A$1:$ZZ$1, 0))</f>
        <v>#N/A</v>
      </c>
    </row>
    <row r="19" spans="1:3" x14ac:dyDescent="0.25">
      <c r="A19" t="e">
        <f>INDEX(resultados!$A$2:$ZZ$41, 13, MATCH($B$1, resultados!$A$1:$ZZ$1, 0))</f>
        <v>#N/A</v>
      </c>
      <c r="B19" t="e">
        <f>INDEX(resultados!$A$2:$ZZ$41, 13, MATCH($B$2, resultados!$A$1:$ZZ$1, 0))</f>
        <v>#N/A</v>
      </c>
      <c r="C19" t="e">
        <f>INDEX(resultados!$A$2:$ZZ$41, 13, MATCH($B$3, resultados!$A$1:$ZZ$1, 0))</f>
        <v>#N/A</v>
      </c>
    </row>
    <row r="20" spans="1:3" x14ac:dyDescent="0.25">
      <c r="A20" t="e">
        <f>INDEX(resultados!$A$2:$ZZ$41, 14, MATCH($B$1, resultados!$A$1:$ZZ$1, 0))</f>
        <v>#N/A</v>
      </c>
      <c r="B20" t="e">
        <f>INDEX(resultados!$A$2:$ZZ$41, 14, MATCH($B$2, resultados!$A$1:$ZZ$1, 0))</f>
        <v>#N/A</v>
      </c>
      <c r="C20" t="e">
        <f>INDEX(resultados!$A$2:$ZZ$41, 14, MATCH($B$3, resultados!$A$1:$ZZ$1, 0))</f>
        <v>#N/A</v>
      </c>
    </row>
    <row r="21" spans="1:3" x14ac:dyDescent="0.25">
      <c r="A21" t="e">
        <f>INDEX(resultados!$A$2:$ZZ$41, 15, MATCH($B$1, resultados!$A$1:$ZZ$1, 0))</f>
        <v>#N/A</v>
      </c>
      <c r="B21" t="e">
        <f>INDEX(resultados!$A$2:$ZZ$41, 15, MATCH($B$2, resultados!$A$1:$ZZ$1, 0))</f>
        <v>#N/A</v>
      </c>
      <c r="C21" t="e">
        <f>INDEX(resultados!$A$2:$ZZ$41, 15, MATCH($B$3, resultados!$A$1:$ZZ$1, 0))</f>
        <v>#N/A</v>
      </c>
    </row>
    <row r="22" spans="1:3" x14ac:dyDescent="0.25">
      <c r="A22" t="e">
        <f>INDEX(resultados!$A$2:$ZZ$41, 16, MATCH($B$1, resultados!$A$1:$ZZ$1, 0))</f>
        <v>#N/A</v>
      </c>
      <c r="B22" t="e">
        <f>INDEX(resultados!$A$2:$ZZ$41, 16, MATCH($B$2, resultados!$A$1:$ZZ$1, 0))</f>
        <v>#N/A</v>
      </c>
      <c r="C22" t="e">
        <f>INDEX(resultados!$A$2:$ZZ$41, 16, MATCH($B$3, resultados!$A$1:$ZZ$1, 0))</f>
        <v>#N/A</v>
      </c>
    </row>
    <row r="23" spans="1:3" x14ac:dyDescent="0.25">
      <c r="A23" t="e">
        <f>INDEX(resultados!$A$2:$ZZ$41, 17, MATCH($B$1, resultados!$A$1:$ZZ$1, 0))</f>
        <v>#N/A</v>
      </c>
      <c r="B23" t="e">
        <f>INDEX(resultados!$A$2:$ZZ$41, 17, MATCH($B$2, resultados!$A$1:$ZZ$1, 0))</f>
        <v>#N/A</v>
      </c>
      <c r="C23" t="e">
        <f>INDEX(resultados!$A$2:$ZZ$41, 17, MATCH($B$3, resultados!$A$1:$ZZ$1, 0))</f>
        <v>#N/A</v>
      </c>
    </row>
    <row r="24" spans="1:3" x14ac:dyDescent="0.25">
      <c r="A24" t="e">
        <f>INDEX(resultados!$A$2:$ZZ$41, 18, MATCH($B$1, resultados!$A$1:$ZZ$1, 0))</f>
        <v>#N/A</v>
      </c>
      <c r="B24" t="e">
        <f>INDEX(resultados!$A$2:$ZZ$41, 18, MATCH($B$2, resultados!$A$1:$ZZ$1, 0))</f>
        <v>#N/A</v>
      </c>
      <c r="C24" t="e">
        <f>INDEX(resultados!$A$2:$ZZ$41, 18, MATCH($B$3, resultados!$A$1:$ZZ$1, 0))</f>
        <v>#N/A</v>
      </c>
    </row>
    <row r="25" spans="1:3" x14ac:dyDescent="0.25">
      <c r="A25" t="e">
        <f>INDEX(resultados!$A$2:$ZZ$41, 19, MATCH($B$1, resultados!$A$1:$ZZ$1, 0))</f>
        <v>#N/A</v>
      </c>
      <c r="B25" t="e">
        <f>INDEX(resultados!$A$2:$ZZ$41, 19, MATCH($B$2, resultados!$A$1:$ZZ$1, 0))</f>
        <v>#N/A</v>
      </c>
      <c r="C25" t="e">
        <f>INDEX(resultados!$A$2:$ZZ$41, 19, MATCH($B$3, resultados!$A$1:$ZZ$1, 0))</f>
        <v>#N/A</v>
      </c>
    </row>
    <row r="26" spans="1:3" x14ac:dyDescent="0.25">
      <c r="A26" t="e">
        <f>INDEX(resultados!$A$2:$ZZ$41, 20, MATCH($B$1, resultados!$A$1:$ZZ$1, 0))</f>
        <v>#N/A</v>
      </c>
      <c r="B26" t="e">
        <f>INDEX(resultados!$A$2:$ZZ$41, 20, MATCH($B$2, resultados!$A$1:$ZZ$1, 0))</f>
        <v>#N/A</v>
      </c>
      <c r="C26" t="e">
        <f>INDEX(resultados!$A$2:$ZZ$41, 20, MATCH($B$3, resultados!$A$1:$ZZ$1, 0))</f>
        <v>#N/A</v>
      </c>
    </row>
    <row r="27" spans="1:3" x14ac:dyDescent="0.25">
      <c r="A27" t="e">
        <f>INDEX(resultados!$A$2:$ZZ$41, 21, MATCH($B$1, resultados!$A$1:$ZZ$1, 0))</f>
        <v>#N/A</v>
      </c>
      <c r="B27" t="e">
        <f>INDEX(resultados!$A$2:$ZZ$41, 21, MATCH($B$2, resultados!$A$1:$ZZ$1, 0))</f>
        <v>#N/A</v>
      </c>
      <c r="C27" t="e">
        <f>INDEX(resultados!$A$2:$ZZ$41, 21, MATCH($B$3, resultados!$A$1:$ZZ$1, 0))</f>
        <v>#N/A</v>
      </c>
    </row>
    <row r="28" spans="1:3" x14ac:dyDescent="0.25">
      <c r="A28" t="e">
        <f>INDEX(resultados!$A$2:$ZZ$41, 22, MATCH($B$1, resultados!$A$1:$ZZ$1, 0))</f>
        <v>#N/A</v>
      </c>
      <c r="B28" t="e">
        <f>INDEX(resultados!$A$2:$ZZ$41, 22, MATCH($B$2, resultados!$A$1:$ZZ$1, 0))</f>
        <v>#N/A</v>
      </c>
      <c r="C28" t="e">
        <f>INDEX(resultados!$A$2:$ZZ$41, 22, MATCH($B$3, resultados!$A$1:$ZZ$1, 0))</f>
        <v>#N/A</v>
      </c>
    </row>
    <row r="29" spans="1:3" x14ac:dyDescent="0.25">
      <c r="A29" t="e">
        <f>INDEX(resultados!$A$2:$ZZ$41, 23, MATCH($B$1, resultados!$A$1:$ZZ$1, 0))</f>
        <v>#N/A</v>
      </c>
      <c r="B29" t="e">
        <f>INDEX(resultados!$A$2:$ZZ$41, 23, MATCH($B$2, resultados!$A$1:$ZZ$1, 0))</f>
        <v>#N/A</v>
      </c>
      <c r="C29" t="e">
        <f>INDEX(resultados!$A$2:$ZZ$41, 23, MATCH($B$3, resultados!$A$1:$ZZ$1, 0))</f>
        <v>#N/A</v>
      </c>
    </row>
    <row r="30" spans="1:3" x14ac:dyDescent="0.25">
      <c r="A30" t="e">
        <f>INDEX(resultados!$A$2:$ZZ$41, 24, MATCH($B$1, resultados!$A$1:$ZZ$1, 0))</f>
        <v>#N/A</v>
      </c>
      <c r="B30" t="e">
        <f>INDEX(resultados!$A$2:$ZZ$41, 24, MATCH($B$2, resultados!$A$1:$ZZ$1, 0))</f>
        <v>#N/A</v>
      </c>
      <c r="C30" t="e">
        <f>INDEX(resultados!$A$2:$ZZ$41, 24, MATCH($B$3, resultados!$A$1:$ZZ$1, 0))</f>
        <v>#N/A</v>
      </c>
    </row>
    <row r="31" spans="1:3" x14ac:dyDescent="0.25">
      <c r="A31" t="e">
        <f>INDEX(resultados!$A$2:$ZZ$41, 25, MATCH($B$1, resultados!$A$1:$ZZ$1, 0))</f>
        <v>#N/A</v>
      </c>
      <c r="B31" t="e">
        <f>INDEX(resultados!$A$2:$ZZ$41, 25, MATCH($B$2, resultados!$A$1:$ZZ$1, 0))</f>
        <v>#N/A</v>
      </c>
      <c r="C31" t="e">
        <f>INDEX(resultados!$A$2:$ZZ$41, 25, MATCH($B$3, resultados!$A$1:$ZZ$1, 0))</f>
        <v>#N/A</v>
      </c>
    </row>
    <row r="32" spans="1:3" x14ac:dyDescent="0.25">
      <c r="A32" t="e">
        <f>INDEX(resultados!$A$2:$ZZ$41, 26, MATCH($B$1, resultados!$A$1:$ZZ$1, 0))</f>
        <v>#N/A</v>
      </c>
      <c r="B32" t="e">
        <f>INDEX(resultados!$A$2:$ZZ$41, 26, MATCH($B$2, resultados!$A$1:$ZZ$1, 0))</f>
        <v>#N/A</v>
      </c>
      <c r="C32" t="e">
        <f>INDEX(resultados!$A$2:$ZZ$41, 26, MATCH($B$3, resultados!$A$1:$ZZ$1, 0))</f>
        <v>#N/A</v>
      </c>
    </row>
    <row r="33" spans="1:3" x14ac:dyDescent="0.25">
      <c r="A33" t="e">
        <f>INDEX(resultados!$A$2:$ZZ$41, 27, MATCH($B$1, resultados!$A$1:$ZZ$1, 0))</f>
        <v>#N/A</v>
      </c>
      <c r="B33" t="e">
        <f>INDEX(resultados!$A$2:$ZZ$41, 27, MATCH($B$2, resultados!$A$1:$ZZ$1, 0))</f>
        <v>#N/A</v>
      </c>
      <c r="C33" t="e">
        <f>INDEX(resultados!$A$2:$ZZ$41, 27, MATCH($B$3, resultados!$A$1:$ZZ$1, 0))</f>
        <v>#N/A</v>
      </c>
    </row>
    <row r="34" spans="1:3" x14ac:dyDescent="0.25">
      <c r="A34" t="e">
        <f>INDEX(resultados!$A$2:$ZZ$41, 28, MATCH($B$1, resultados!$A$1:$ZZ$1, 0))</f>
        <v>#N/A</v>
      </c>
      <c r="B34" t="e">
        <f>INDEX(resultados!$A$2:$ZZ$41, 28, MATCH($B$2, resultados!$A$1:$ZZ$1, 0))</f>
        <v>#N/A</v>
      </c>
      <c r="C34" t="e">
        <f>INDEX(resultados!$A$2:$ZZ$41, 28, MATCH($B$3, resultados!$A$1:$ZZ$1, 0))</f>
        <v>#N/A</v>
      </c>
    </row>
    <row r="35" spans="1:3" x14ac:dyDescent="0.25">
      <c r="A35" t="e">
        <f>INDEX(resultados!$A$2:$ZZ$41, 29, MATCH($B$1, resultados!$A$1:$ZZ$1, 0))</f>
        <v>#N/A</v>
      </c>
      <c r="B35" t="e">
        <f>INDEX(resultados!$A$2:$ZZ$41, 29, MATCH($B$2, resultados!$A$1:$ZZ$1, 0))</f>
        <v>#N/A</v>
      </c>
      <c r="C35" t="e">
        <f>INDEX(resultados!$A$2:$ZZ$41, 29, MATCH($B$3, resultados!$A$1:$ZZ$1, 0))</f>
        <v>#N/A</v>
      </c>
    </row>
    <row r="36" spans="1:3" x14ac:dyDescent="0.25">
      <c r="A36" t="e">
        <f>INDEX(resultados!$A$2:$ZZ$41, 30, MATCH($B$1, resultados!$A$1:$ZZ$1, 0))</f>
        <v>#N/A</v>
      </c>
      <c r="B36" t="e">
        <f>INDEX(resultados!$A$2:$ZZ$41, 30, MATCH($B$2, resultados!$A$1:$ZZ$1, 0))</f>
        <v>#N/A</v>
      </c>
      <c r="C36" t="e">
        <f>INDEX(resultados!$A$2:$ZZ$41, 30, MATCH($B$3, resultados!$A$1:$ZZ$1, 0))</f>
        <v>#N/A</v>
      </c>
    </row>
    <row r="37" spans="1:3" x14ac:dyDescent="0.25">
      <c r="A37" t="e">
        <f>INDEX(resultados!$A$2:$ZZ$41, 31, MATCH($B$1, resultados!$A$1:$ZZ$1, 0))</f>
        <v>#N/A</v>
      </c>
      <c r="B37" t="e">
        <f>INDEX(resultados!$A$2:$ZZ$41, 31, MATCH($B$2, resultados!$A$1:$ZZ$1, 0))</f>
        <v>#N/A</v>
      </c>
      <c r="C37" t="e">
        <f>INDEX(resultados!$A$2:$ZZ$41, 31, MATCH($B$3, resultados!$A$1:$ZZ$1, 0))</f>
        <v>#N/A</v>
      </c>
    </row>
    <row r="38" spans="1:3" x14ac:dyDescent="0.25">
      <c r="A38" t="e">
        <f>INDEX(resultados!$A$2:$ZZ$41, 32, MATCH($B$1, resultados!$A$1:$ZZ$1, 0))</f>
        <v>#N/A</v>
      </c>
      <c r="B38" t="e">
        <f>INDEX(resultados!$A$2:$ZZ$41, 32, MATCH($B$2, resultados!$A$1:$ZZ$1, 0))</f>
        <v>#N/A</v>
      </c>
      <c r="C38" t="e">
        <f>INDEX(resultados!$A$2:$ZZ$41, 32, MATCH($B$3, resultados!$A$1:$ZZ$1, 0))</f>
        <v>#N/A</v>
      </c>
    </row>
    <row r="39" spans="1:3" x14ac:dyDescent="0.25">
      <c r="A39" t="e">
        <f>INDEX(resultados!$A$2:$ZZ$41, 33, MATCH($B$1, resultados!$A$1:$ZZ$1, 0))</f>
        <v>#N/A</v>
      </c>
      <c r="B39" t="e">
        <f>INDEX(resultados!$A$2:$ZZ$41, 33, MATCH($B$2, resultados!$A$1:$ZZ$1, 0))</f>
        <v>#N/A</v>
      </c>
      <c r="C39" t="e">
        <f>INDEX(resultados!$A$2:$ZZ$41, 33, MATCH($B$3, resultados!$A$1:$ZZ$1, 0))</f>
        <v>#N/A</v>
      </c>
    </row>
    <row r="40" spans="1:3" x14ac:dyDescent="0.25">
      <c r="A40" t="e">
        <f>INDEX(resultados!$A$2:$ZZ$41, 34, MATCH($B$1, resultados!$A$1:$ZZ$1, 0))</f>
        <v>#N/A</v>
      </c>
      <c r="B40" t="e">
        <f>INDEX(resultados!$A$2:$ZZ$41, 34, MATCH($B$2, resultados!$A$1:$ZZ$1, 0))</f>
        <v>#N/A</v>
      </c>
      <c r="C40" t="e">
        <f>INDEX(resultados!$A$2:$ZZ$41, 34, MATCH($B$3, resultados!$A$1:$ZZ$1, 0))</f>
        <v>#N/A</v>
      </c>
    </row>
    <row r="41" spans="1:3" x14ac:dyDescent="0.25">
      <c r="A41" t="e">
        <f>INDEX(resultados!$A$2:$ZZ$41, 35, MATCH($B$1, resultados!$A$1:$ZZ$1, 0))</f>
        <v>#N/A</v>
      </c>
      <c r="B41" t="e">
        <f>INDEX(resultados!$A$2:$ZZ$41, 35, MATCH($B$2, resultados!$A$1:$ZZ$1, 0))</f>
        <v>#N/A</v>
      </c>
      <c r="C41" t="e">
        <f>INDEX(resultados!$A$2:$ZZ$41, 35, MATCH($B$3, resultados!$A$1:$ZZ$1, 0))</f>
        <v>#N/A</v>
      </c>
    </row>
    <row r="42" spans="1:3" x14ac:dyDescent="0.25">
      <c r="A42" t="e">
        <f>INDEX(resultados!$A$2:$ZZ$41, 36, MATCH($B$1, resultados!$A$1:$ZZ$1, 0))</f>
        <v>#N/A</v>
      </c>
      <c r="B42" t="e">
        <f>INDEX(resultados!$A$2:$ZZ$41, 36, MATCH($B$2, resultados!$A$1:$ZZ$1, 0))</f>
        <v>#N/A</v>
      </c>
      <c r="C42" t="e">
        <f>INDEX(resultados!$A$2:$ZZ$41, 36, MATCH($B$3, resultados!$A$1:$ZZ$1, 0))</f>
        <v>#N/A</v>
      </c>
    </row>
    <row r="43" spans="1:3" x14ac:dyDescent="0.25">
      <c r="A43" t="e">
        <f>INDEX(resultados!$A$2:$ZZ$41, 37, MATCH($B$1, resultados!$A$1:$ZZ$1, 0))</f>
        <v>#N/A</v>
      </c>
      <c r="B43" t="e">
        <f>INDEX(resultados!$A$2:$ZZ$41, 37, MATCH($B$2, resultados!$A$1:$ZZ$1, 0))</f>
        <v>#N/A</v>
      </c>
      <c r="C43" t="e">
        <f>INDEX(resultados!$A$2:$ZZ$41, 37, MATCH($B$3, resultados!$A$1:$ZZ$1, 0))</f>
        <v>#N/A</v>
      </c>
    </row>
    <row r="44" spans="1:3" x14ac:dyDescent="0.25">
      <c r="A44" t="e">
        <f>INDEX(resultados!$A$2:$ZZ$41, 38, MATCH($B$1, resultados!$A$1:$ZZ$1, 0))</f>
        <v>#N/A</v>
      </c>
      <c r="B44" t="e">
        <f>INDEX(resultados!$A$2:$ZZ$41, 38, MATCH($B$2, resultados!$A$1:$ZZ$1, 0))</f>
        <v>#N/A</v>
      </c>
      <c r="C44" t="e">
        <f>INDEX(resultados!$A$2:$ZZ$41, 38, MATCH($B$3, resultados!$A$1:$ZZ$1, 0))</f>
        <v>#N/A</v>
      </c>
    </row>
    <row r="45" spans="1:3" x14ac:dyDescent="0.25">
      <c r="A45" t="e">
        <f>INDEX(resultados!$A$2:$ZZ$41, 39, MATCH($B$1, resultados!$A$1:$ZZ$1, 0))</f>
        <v>#N/A</v>
      </c>
      <c r="B45" t="e">
        <f>INDEX(resultados!$A$2:$ZZ$41, 39, MATCH($B$2, resultados!$A$1:$ZZ$1, 0))</f>
        <v>#N/A</v>
      </c>
      <c r="C45" t="e">
        <f>INDEX(resultados!$A$2:$ZZ$41, 39, MATCH($B$3, resultados!$A$1:$ZZ$1, 0))</f>
        <v>#N/A</v>
      </c>
    </row>
    <row r="46" spans="1:3" x14ac:dyDescent="0.25">
      <c r="A46" t="e">
        <f>INDEX(resultados!$A$2:$ZZ$41, 40, MATCH($B$1, resultados!$A$1:$ZZ$1, 0))</f>
        <v>#N/A</v>
      </c>
      <c r="B46" t="e">
        <f>INDEX(resultados!$A$2:$ZZ$41, 40, MATCH($B$2, resultados!$A$1:$ZZ$1, 0))</f>
        <v>#N/A</v>
      </c>
      <c r="C46" t="e">
        <f>INDEX(resultados!$A$2:$ZZ$41, 40, MATCH($B$3, resultados!$A$1:$ZZ$1, 0))</f>
        <v>#N/A</v>
      </c>
    </row>
  </sheetData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400-000000000000}">
          <x14:formula1>
            <xm:f>hidden!$A$1:$A$26</xm:f>
          </x14:formula1>
          <xm:sqref>B1:B3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26"/>
  <sheetViews>
    <sheetView workbookViewId="0"/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9</v>
      </c>
    </row>
    <row r="11" spans="1:1" x14ac:dyDescent="0.25">
      <c r="A11" t="s">
        <v>10</v>
      </c>
    </row>
    <row r="12" spans="1:1" x14ac:dyDescent="0.25">
      <c r="A12" t="s">
        <v>11</v>
      </c>
    </row>
    <row r="13" spans="1:1" x14ac:dyDescent="0.25">
      <c r="A13" t="s">
        <v>12</v>
      </c>
    </row>
    <row r="14" spans="1:1" x14ac:dyDescent="0.25">
      <c r="A14" t="s">
        <v>13</v>
      </c>
    </row>
    <row r="15" spans="1:1" x14ac:dyDescent="0.25">
      <c r="A15" t="s">
        <v>14</v>
      </c>
    </row>
    <row r="16" spans="1:1" x14ac:dyDescent="0.25">
      <c r="A16" t="s">
        <v>15</v>
      </c>
    </row>
    <row r="17" spans="1:1" x14ac:dyDescent="0.25">
      <c r="A17" t="s">
        <v>16</v>
      </c>
    </row>
    <row r="18" spans="1:1" x14ac:dyDescent="0.25">
      <c r="A18" t="s">
        <v>17</v>
      </c>
    </row>
    <row r="19" spans="1:1" x14ac:dyDescent="0.25">
      <c r="A19" t="s">
        <v>18</v>
      </c>
    </row>
    <row r="20" spans="1:1" x14ac:dyDescent="0.25">
      <c r="A20" t="s">
        <v>19</v>
      </c>
    </row>
    <row r="21" spans="1:1" x14ac:dyDescent="0.25">
      <c r="A21" t="s">
        <v>20</v>
      </c>
    </row>
    <row r="22" spans="1:1" x14ac:dyDescent="0.25">
      <c r="A22" t="s">
        <v>21</v>
      </c>
    </row>
    <row r="23" spans="1:1" x14ac:dyDescent="0.25">
      <c r="A23" t="s">
        <v>22</v>
      </c>
    </row>
    <row r="24" spans="1:1" x14ac:dyDescent="0.25">
      <c r="A24" t="s">
        <v>23</v>
      </c>
    </row>
    <row r="25" spans="1:1" x14ac:dyDescent="0.25">
      <c r="A25" t="s">
        <v>24</v>
      </c>
    </row>
    <row r="26" spans="1:1" x14ac:dyDescent="0.25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3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40</v>
      </c>
      <c r="C2" t="s">
        <v>34</v>
      </c>
      <c r="D2">
        <v>2.0280999999999998</v>
      </c>
      <c r="E2">
        <v>49.31</v>
      </c>
      <c r="F2">
        <v>42.25</v>
      </c>
      <c r="G2">
        <v>9.35</v>
      </c>
      <c r="H2">
        <v>0.2</v>
      </c>
      <c r="I2">
        <v>271</v>
      </c>
      <c r="J2">
        <v>89.87</v>
      </c>
      <c r="K2">
        <v>37.549999999999997</v>
      </c>
      <c r="L2">
        <v>1</v>
      </c>
      <c r="M2">
        <v>6</v>
      </c>
      <c r="N2">
        <v>11.32</v>
      </c>
      <c r="O2">
        <v>11317.98</v>
      </c>
      <c r="P2">
        <v>281.2</v>
      </c>
      <c r="Q2">
        <v>10776.95</v>
      </c>
      <c r="R2">
        <v>581.42999999999995</v>
      </c>
      <c r="S2">
        <v>155.01</v>
      </c>
      <c r="T2">
        <v>207103.72</v>
      </c>
      <c r="U2">
        <v>0.27</v>
      </c>
      <c r="V2">
        <v>0.63</v>
      </c>
      <c r="W2">
        <v>8.2799999999999994</v>
      </c>
      <c r="X2">
        <v>12.65</v>
      </c>
      <c r="Y2">
        <v>2</v>
      </c>
      <c r="Z2">
        <v>10</v>
      </c>
      <c r="AA2">
        <v>408.62394078821183</v>
      </c>
      <c r="AB2">
        <v>559.0973030024029</v>
      </c>
      <c r="AC2">
        <v>505.73784110184602</v>
      </c>
      <c r="AD2">
        <v>408623.94078821182</v>
      </c>
      <c r="AE2">
        <v>559097.30300240288</v>
      </c>
      <c r="AF2">
        <v>1.105562858005106E-5</v>
      </c>
      <c r="AG2">
        <v>21</v>
      </c>
      <c r="AH2">
        <v>505737.84110184602</v>
      </c>
    </row>
    <row r="3" spans="1:34" x14ac:dyDescent="0.25">
      <c r="A3">
        <v>1</v>
      </c>
      <c r="B3">
        <v>40</v>
      </c>
      <c r="C3" t="s">
        <v>34</v>
      </c>
      <c r="D3">
        <v>2.0310999999999999</v>
      </c>
      <c r="E3">
        <v>49.23</v>
      </c>
      <c r="F3">
        <v>42.19</v>
      </c>
      <c r="G3">
        <v>9.3800000000000008</v>
      </c>
      <c r="H3">
        <v>0.39</v>
      </c>
      <c r="I3">
        <v>270</v>
      </c>
      <c r="J3">
        <v>91.1</v>
      </c>
      <c r="K3">
        <v>37.549999999999997</v>
      </c>
      <c r="L3">
        <v>2</v>
      </c>
      <c r="M3">
        <v>0</v>
      </c>
      <c r="N3">
        <v>11.54</v>
      </c>
      <c r="O3">
        <v>11468.97</v>
      </c>
      <c r="P3">
        <v>284.12</v>
      </c>
      <c r="Q3">
        <v>10777</v>
      </c>
      <c r="R3">
        <v>579.03</v>
      </c>
      <c r="S3">
        <v>155.01</v>
      </c>
      <c r="T3">
        <v>205911.45</v>
      </c>
      <c r="U3">
        <v>0.27</v>
      </c>
      <c r="V3">
        <v>0.63</v>
      </c>
      <c r="W3">
        <v>8.2899999999999991</v>
      </c>
      <c r="X3">
        <v>12.59</v>
      </c>
      <c r="Y3">
        <v>2</v>
      </c>
      <c r="Z3">
        <v>10</v>
      </c>
      <c r="AA3">
        <v>409.44408832863348</v>
      </c>
      <c r="AB3">
        <v>560.21946504956372</v>
      </c>
      <c r="AC3">
        <v>506.75290557819011</v>
      </c>
      <c r="AD3">
        <v>409444.08832863352</v>
      </c>
      <c r="AE3">
        <v>560219.46504956367</v>
      </c>
      <c r="AF3">
        <v>1.1071982253804901E-5</v>
      </c>
      <c r="AG3">
        <v>21</v>
      </c>
      <c r="AH3">
        <v>506752.90557819011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H2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30</v>
      </c>
      <c r="C2" t="s">
        <v>34</v>
      </c>
      <c r="D2">
        <v>1.8616999999999999</v>
      </c>
      <c r="E2">
        <v>53.72</v>
      </c>
      <c r="F2">
        <v>46.29</v>
      </c>
      <c r="G2">
        <v>7.74</v>
      </c>
      <c r="H2">
        <v>0.24</v>
      </c>
      <c r="I2">
        <v>359</v>
      </c>
      <c r="J2">
        <v>71.52</v>
      </c>
      <c r="K2">
        <v>32.270000000000003</v>
      </c>
      <c r="L2">
        <v>1</v>
      </c>
      <c r="M2">
        <v>0</v>
      </c>
      <c r="N2">
        <v>8.25</v>
      </c>
      <c r="O2">
        <v>9054.6</v>
      </c>
      <c r="P2">
        <v>268.72000000000003</v>
      </c>
      <c r="Q2">
        <v>10777.53</v>
      </c>
      <c r="R2">
        <v>713.76</v>
      </c>
      <c r="S2">
        <v>155.01</v>
      </c>
      <c r="T2">
        <v>272833.42</v>
      </c>
      <c r="U2">
        <v>0.22</v>
      </c>
      <c r="V2">
        <v>0.56999999999999995</v>
      </c>
      <c r="W2">
        <v>8.5399999999999991</v>
      </c>
      <c r="X2">
        <v>16.690000000000001</v>
      </c>
      <c r="Y2">
        <v>2</v>
      </c>
      <c r="Z2">
        <v>10</v>
      </c>
      <c r="AA2">
        <v>435.8894990423077</v>
      </c>
      <c r="AB2">
        <v>596.40324267719268</v>
      </c>
      <c r="AC2">
        <v>539.48335425328878</v>
      </c>
      <c r="AD2">
        <v>435889.49904230773</v>
      </c>
      <c r="AE2">
        <v>596403.24267719267</v>
      </c>
      <c r="AF2">
        <v>1.139724969964048E-5</v>
      </c>
      <c r="AG2">
        <v>23</v>
      </c>
      <c r="AH2">
        <v>539483.35425328882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H2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15</v>
      </c>
      <c r="C2" t="s">
        <v>34</v>
      </c>
      <c r="D2">
        <v>1.3765000000000001</v>
      </c>
      <c r="E2">
        <v>72.650000000000006</v>
      </c>
      <c r="F2">
        <v>63.01</v>
      </c>
      <c r="G2">
        <v>5.29</v>
      </c>
      <c r="H2">
        <v>0.43</v>
      </c>
      <c r="I2">
        <v>715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248.76</v>
      </c>
      <c r="Q2">
        <v>10790.39</v>
      </c>
      <c r="R2">
        <v>1261.6099999999999</v>
      </c>
      <c r="S2">
        <v>155.01</v>
      </c>
      <c r="T2">
        <v>544976.55000000005</v>
      </c>
      <c r="U2">
        <v>0.12</v>
      </c>
      <c r="V2">
        <v>0.42</v>
      </c>
      <c r="W2">
        <v>9.6199999999999992</v>
      </c>
      <c r="X2">
        <v>33.380000000000003</v>
      </c>
      <c r="Y2">
        <v>2</v>
      </c>
      <c r="Z2">
        <v>10</v>
      </c>
      <c r="AA2">
        <v>573.43000331981011</v>
      </c>
      <c r="AB2">
        <v>784.59222848847207</v>
      </c>
      <c r="AC2">
        <v>709.71184738364036</v>
      </c>
      <c r="AD2">
        <v>573430.00331981014</v>
      </c>
      <c r="AE2">
        <v>784592.22848847206</v>
      </c>
      <c r="AF2">
        <v>1.114531764872384E-5</v>
      </c>
      <c r="AG2">
        <v>31</v>
      </c>
      <c r="AH2">
        <v>709711.84738364036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H4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70</v>
      </c>
      <c r="C2" t="s">
        <v>34</v>
      </c>
      <c r="D2">
        <v>1.6936</v>
      </c>
      <c r="E2">
        <v>59.05</v>
      </c>
      <c r="F2">
        <v>46.76</v>
      </c>
      <c r="G2">
        <v>8.06</v>
      </c>
      <c r="H2">
        <v>0.12</v>
      </c>
      <c r="I2">
        <v>348</v>
      </c>
      <c r="J2">
        <v>141.81</v>
      </c>
      <c r="K2">
        <v>47.83</v>
      </c>
      <c r="L2">
        <v>1</v>
      </c>
      <c r="M2">
        <v>346</v>
      </c>
      <c r="N2">
        <v>22.98</v>
      </c>
      <c r="O2">
        <v>17723.39</v>
      </c>
      <c r="P2">
        <v>476.06</v>
      </c>
      <c r="Q2">
        <v>10772.08</v>
      </c>
      <c r="R2">
        <v>748.16</v>
      </c>
      <c r="S2">
        <v>155.01</v>
      </c>
      <c r="T2">
        <v>290087.02</v>
      </c>
      <c r="U2">
        <v>0.21</v>
      </c>
      <c r="V2">
        <v>0.56999999999999995</v>
      </c>
      <c r="W2">
        <v>8.08</v>
      </c>
      <c r="X2">
        <v>17.16</v>
      </c>
      <c r="Y2">
        <v>2</v>
      </c>
      <c r="Z2">
        <v>10</v>
      </c>
      <c r="AA2">
        <v>633.97616585225239</v>
      </c>
      <c r="AB2">
        <v>867.43415917353309</v>
      </c>
      <c r="AC2">
        <v>784.64746047349911</v>
      </c>
      <c r="AD2">
        <v>633976.16585225239</v>
      </c>
      <c r="AE2">
        <v>867434.15917353309</v>
      </c>
      <c r="AF2">
        <v>7.366668816395365E-6</v>
      </c>
      <c r="AG2">
        <v>25</v>
      </c>
      <c r="AH2">
        <v>784647.46047349914</v>
      </c>
    </row>
    <row r="3" spans="1:34" x14ac:dyDescent="0.25">
      <c r="A3">
        <v>1</v>
      </c>
      <c r="B3">
        <v>70</v>
      </c>
      <c r="C3" t="s">
        <v>34</v>
      </c>
      <c r="D3">
        <v>2.2974000000000001</v>
      </c>
      <c r="E3">
        <v>43.53</v>
      </c>
      <c r="F3">
        <v>36.82</v>
      </c>
      <c r="G3">
        <v>14.25</v>
      </c>
      <c r="H3">
        <v>0.25</v>
      </c>
      <c r="I3">
        <v>155</v>
      </c>
      <c r="J3">
        <v>143.16999999999999</v>
      </c>
      <c r="K3">
        <v>47.83</v>
      </c>
      <c r="L3">
        <v>2</v>
      </c>
      <c r="M3">
        <v>1</v>
      </c>
      <c r="N3">
        <v>23.34</v>
      </c>
      <c r="O3">
        <v>17891.86</v>
      </c>
      <c r="P3">
        <v>320.49</v>
      </c>
      <c r="Q3">
        <v>10771.93</v>
      </c>
      <c r="R3">
        <v>402.82</v>
      </c>
      <c r="S3">
        <v>155.01</v>
      </c>
      <c r="T3">
        <v>118379.24</v>
      </c>
      <c r="U3">
        <v>0.38</v>
      </c>
      <c r="V3">
        <v>0.72</v>
      </c>
      <c r="W3">
        <v>7.94</v>
      </c>
      <c r="X3">
        <v>7.23</v>
      </c>
      <c r="Y3">
        <v>2</v>
      </c>
      <c r="Z3">
        <v>10</v>
      </c>
      <c r="AA3">
        <v>391.39408594501839</v>
      </c>
      <c r="AB3">
        <v>535.52265547839716</v>
      </c>
      <c r="AC3">
        <v>484.41312485030562</v>
      </c>
      <c r="AD3">
        <v>391394.08594501851</v>
      </c>
      <c r="AE3">
        <v>535522.65547839715</v>
      </c>
      <c r="AF3">
        <v>9.9930237002755753E-6</v>
      </c>
      <c r="AG3">
        <v>19</v>
      </c>
      <c r="AH3">
        <v>484413.12485030561</v>
      </c>
    </row>
    <row r="4" spans="1:34" x14ac:dyDescent="0.25">
      <c r="A4">
        <v>2</v>
      </c>
      <c r="B4">
        <v>70</v>
      </c>
      <c r="C4" t="s">
        <v>34</v>
      </c>
      <c r="D4">
        <v>2.2968000000000002</v>
      </c>
      <c r="E4">
        <v>43.54</v>
      </c>
      <c r="F4">
        <v>36.83</v>
      </c>
      <c r="G4">
        <v>14.26</v>
      </c>
      <c r="H4">
        <v>0.37</v>
      </c>
      <c r="I4">
        <v>155</v>
      </c>
      <c r="J4">
        <v>144.54</v>
      </c>
      <c r="K4">
        <v>47.83</v>
      </c>
      <c r="L4">
        <v>3</v>
      </c>
      <c r="M4">
        <v>0</v>
      </c>
      <c r="N4">
        <v>23.71</v>
      </c>
      <c r="O4">
        <v>18060.849999999999</v>
      </c>
      <c r="P4">
        <v>323.39</v>
      </c>
      <c r="Q4">
        <v>10771.78</v>
      </c>
      <c r="R4">
        <v>403.13</v>
      </c>
      <c r="S4">
        <v>155.01</v>
      </c>
      <c r="T4">
        <v>118536.09</v>
      </c>
      <c r="U4">
        <v>0.38</v>
      </c>
      <c r="V4">
        <v>0.72</v>
      </c>
      <c r="W4">
        <v>7.95</v>
      </c>
      <c r="X4">
        <v>7.24</v>
      </c>
      <c r="Y4">
        <v>2</v>
      </c>
      <c r="Z4">
        <v>10</v>
      </c>
      <c r="AA4">
        <v>392.57015813123081</v>
      </c>
      <c r="AB4">
        <v>537.13180932821581</v>
      </c>
      <c r="AC4">
        <v>485.86870331515928</v>
      </c>
      <c r="AD4">
        <v>392570.15813123068</v>
      </c>
      <c r="AE4">
        <v>537131.80932821578</v>
      </c>
      <c r="AF4">
        <v>9.9904138742896059E-6</v>
      </c>
      <c r="AG4">
        <v>19</v>
      </c>
      <c r="AH4">
        <v>485868.70331515931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H4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90</v>
      </c>
      <c r="C2" t="s">
        <v>34</v>
      </c>
      <c r="D2">
        <v>1.3362000000000001</v>
      </c>
      <c r="E2">
        <v>74.84</v>
      </c>
      <c r="F2">
        <v>54.71</v>
      </c>
      <c r="G2">
        <v>6.59</v>
      </c>
      <c r="H2">
        <v>0.1</v>
      </c>
      <c r="I2">
        <v>498</v>
      </c>
      <c r="J2">
        <v>176.73</v>
      </c>
      <c r="K2">
        <v>52.44</v>
      </c>
      <c r="L2">
        <v>1</v>
      </c>
      <c r="M2">
        <v>496</v>
      </c>
      <c r="N2">
        <v>33.29</v>
      </c>
      <c r="O2">
        <v>22031.19</v>
      </c>
      <c r="P2">
        <v>677.19</v>
      </c>
      <c r="Q2">
        <v>10776.18</v>
      </c>
      <c r="R2">
        <v>1018.96</v>
      </c>
      <c r="S2">
        <v>155.01</v>
      </c>
      <c r="T2">
        <v>424736.52</v>
      </c>
      <c r="U2">
        <v>0.15</v>
      </c>
      <c r="V2">
        <v>0.48</v>
      </c>
      <c r="W2">
        <v>8.32</v>
      </c>
      <c r="X2">
        <v>25.1</v>
      </c>
      <c r="Y2">
        <v>2</v>
      </c>
      <c r="Z2">
        <v>10</v>
      </c>
      <c r="AA2">
        <v>995.44344614714987</v>
      </c>
      <c r="AB2">
        <v>1362.009638883949</v>
      </c>
      <c r="AC2">
        <v>1232.0213505413981</v>
      </c>
      <c r="AD2">
        <v>995443.44614714989</v>
      </c>
      <c r="AE2">
        <v>1362009.638883949</v>
      </c>
      <c r="AF2">
        <v>5.2517782545192866E-6</v>
      </c>
      <c r="AG2">
        <v>32</v>
      </c>
      <c r="AH2">
        <v>1232021.3505413979</v>
      </c>
    </row>
    <row r="3" spans="1:34" x14ac:dyDescent="0.25">
      <c r="A3">
        <v>1</v>
      </c>
      <c r="B3">
        <v>90</v>
      </c>
      <c r="C3" t="s">
        <v>34</v>
      </c>
      <c r="D3">
        <v>2.3094000000000001</v>
      </c>
      <c r="E3">
        <v>43.3</v>
      </c>
      <c r="F3">
        <v>36.01</v>
      </c>
      <c r="G3">
        <v>15.77</v>
      </c>
      <c r="H3">
        <v>0.2</v>
      </c>
      <c r="I3">
        <v>137</v>
      </c>
      <c r="J3">
        <v>178.21</v>
      </c>
      <c r="K3">
        <v>52.44</v>
      </c>
      <c r="L3">
        <v>2</v>
      </c>
      <c r="M3">
        <v>89</v>
      </c>
      <c r="N3">
        <v>33.770000000000003</v>
      </c>
      <c r="O3">
        <v>22213.89</v>
      </c>
      <c r="P3">
        <v>368.62</v>
      </c>
      <c r="Q3">
        <v>10769.6</v>
      </c>
      <c r="R3">
        <v>380.59</v>
      </c>
      <c r="S3">
        <v>155.01</v>
      </c>
      <c r="T3">
        <v>107357.12</v>
      </c>
      <c r="U3">
        <v>0.41</v>
      </c>
      <c r="V3">
        <v>0.73</v>
      </c>
      <c r="W3">
        <v>7.77</v>
      </c>
      <c r="X3">
        <v>6.42</v>
      </c>
      <c r="Y3">
        <v>2</v>
      </c>
      <c r="Z3">
        <v>10</v>
      </c>
      <c r="AA3">
        <v>417.58345127853892</v>
      </c>
      <c r="AB3">
        <v>571.35610052097468</v>
      </c>
      <c r="AC3">
        <v>516.82667619057565</v>
      </c>
      <c r="AD3">
        <v>417583.45127853891</v>
      </c>
      <c r="AE3">
        <v>571356.10052097472</v>
      </c>
      <c r="AF3">
        <v>9.0768273469442003E-6</v>
      </c>
      <c r="AG3">
        <v>19</v>
      </c>
      <c r="AH3">
        <v>516826.6761905757</v>
      </c>
    </row>
    <row r="4" spans="1:34" x14ac:dyDescent="0.25">
      <c r="A4">
        <v>2</v>
      </c>
      <c r="B4">
        <v>90</v>
      </c>
      <c r="C4" t="s">
        <v>34</v>
      </c>
      <c r="D4">
        <v>2.3847</v>
      </c>
      <c r="E4">
        <v>41.93</v>
      </c>
      <c r="F4">
        <v>35.21</v>
      </c>
      <c r="G4">
        <v>17.46</v>
      </c>
      <c r="H4">
        <v>0.3</v>
      </c>
      <c r="I4">
        <v>121</v>
      </c>
      <c r="J4">
        <v>179.7</v>
      </c>
      <c r="K4">
        <v>52.44</v>
      </c>
      <c r="L4">
        <v>3</v>
      </c>
      <c r="M4">
        <v>0</v>
      </c>
      <c r="N4">
        <v>34.26</v>
      </c>
      <c r="O4">
        <v>22397.24</v>
      </c>
      <c r="P4">
        <v>351.51</v>
      </c>
      <c r="Q4">
        <v>10771.03</v>
      </c>
      <c r="R4">
        <v>350.35</v>
      </c>
      <c r="S4">
        <v>155.01</v>
      </c>
      <c r="T4">
        <v>92313.8</v>
      </c>
      <c r="U4">
        <v>0.44</v>
      </c>
      <c r="V4">
        <v>0.75</v>
      </c>
      <c r="W4">
        <v>7.84</v>
      </c>
      <c r="X4">
        <v>5.62</v>
      </c>
      <c r="Y4">
        <v>2</v>
      </c>
      <c r="Z4">
        <v>10</v>
      </c>
      <c r="AA4">
        <v>392.28843398938852</v>
      </c>
      <c r="AB4">
        <v>536.74634192855524</v>
      </c>
      <c r="AC4">
        <v>485.52002438311553</v>
      </c>
      <c r="AD4">
        <v>392288.43398938852</v>
      </c>
      <c r="AE4">
        <v>536746.34192855528</v>
      </c>
      <c r="AF4">
        <v>9.3727852144530316E-6</v>
      </c>
      <c r="AG4">
        <v>18</v>
      </c>
      <c r="AH4">
        <v>485520.02438311552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H2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10</v>
      </c>
      <c r="C2" t="s">
        <v>34</v>
      </c>
      <c r="D2">
        <v>1.0733999999999999</v>
      </c>
      <c r="E2">
        <v>93.16</v>
      </c>
      <c r="F2">
        <v>79.63</v>
      </c>
      <c r="G2">
        <v>4.46</v>
      </c>
      <c r="H2">
        <v>0.64</v>
      </c>
      <c r="I2">
        <v>1070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229.81</v>
      </c>
      <c r="Q2">
        <v>10810.19</v>
      </c>
      <c r="R2">
        <v>1807.94</v>
      </c>
      <c r="S2">
        <v>155.01</v>
      </c>
      <c r="T2">
        <v>816366.19</v>
      </c>
      <c r="U2">
        <v>0.09</v>
      </c>
      <c r="V2">
        <v>0.33</v>
      </c>
      <c r="W2">
        <v>10.65</v>
      </c>
      <c r="X2">
        <v>49.97</v>
      </c>
      <c r="Y2">
        <v>2</v>
      </c>
      <c r="Z2">
        <v>10</v>
      </c>
      <c r="AA2">
        <v>721.48673926947481</v>
      </c>
      <c r="AB2">
        <v>987.16998641700172</v>
      </c>
      <c r="AC2">
        <v>892.95586841514012</v>
      </c>
      <c r="AD2">
        <v>721486.73926947475</v>
      </c>
      <c r="AE2">
        <v>987169.9864170017</v>
      </c>
      <c r="AF2">
        <v>1.023546097348102E-5</v>
      </c>
      <c r="AG2">
        <v>39</v>
      </c>
      <c r="AH2">
        <v>892955.86841514008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H3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45</v>
      </c>
      <c r="C2" t="s">
        <v>34</v>
      </c>
      <c r="D2">
        <v>2.0769000000000002</v>
      </c>
      <c r="E2">
        <v>48.15</v>
      </c>
      <c r="F2">
        <v>41.1</v>
      </c>
      <c r="G2">
        <v>10.029999999999999</v>
      </c>
      <c r="H2">
        <v>0.18</v>
      </c>
      <c r="I2">
        <v>246</v>
      </c>
      <c r="J2">
        <v>98.71</v>
      </c>
      <c r="K2">
        <v>39.72</v>
      </c>
      <c r="L2">
        <v>1</v>
      </c>
      <c r="M2">
        <v>38</v>
      </c>
      <c r="N2">
        <v>12.99</v>
      </c>
      <c r="O2">
        <v>12407.75</v>
      </c>
      <c r="P2">
        <v>290.52999999999997</v>
      </c>
      <c r="Q2">
        <v>10774.46</v>
      </c>
      <c r="R2">
        <v>545.67999999999995</v>
      </c>
      <c r="S2">
        <v>155.01</v>
      </c>
      <c r="T2">
        <v>189353.66</v>
      </c>
      <c r="U2">
        <v>0.28000000000000003</v>
      </c>
      <c r="V2">
        <v>0.64</v>
      </c>
      <c r="W2">
        <v>8.15</v>
      </c>
      <c r="X2">
        <v>11.5</v>
      </c>
      <c r="Y2">
        <v>2</v>
      </c>
      <c r="Z2">
        <v>10</v>
      </c>
      <c r="AA2">
        <v>410.24705602046868</v>
      </c>
      <c r="AB2">
        <v>561.31812086996695</v>
      </c>
      <c r="AC2">
        <v>507.74670722906723</v>
      </c>
      <c r="AD2">
        <v>410247.05602046871</v>
      </c>
      <c r="AE2">
        <v>561318.12086996692</v>
      </c>
      <c r="AF2">
        <v>1.079633545107571E-5</v>
      </c>
      <c r="AG2">
        <v>21</v>
      </c>
      <c r="AH2">
        <v>507746.70722906722</v>
      </c>
    </row>
    <row r="3" spans="1:34" x14ac:dyDescent="0.25">
      <c r="A3">
        <v>1</v>
      </c>
      <c r="B3">
        <v>45</v>
      </c>
      <c r="C3" t="s">
        <v>34</v>
      </c>
      <c r="D3">
        <v>2.0973999999999999</v>
      </c>
      <c r="E3">
        <v>47.68</v>
      </c>
      <c r="F3">
        <v>40.76</v>
      </c>
      <c r="G3">
        <v>10.19</v>
      </c>
      <c r="H3">
        <v>0.35</v>
      </c>
      <c r="I3">
        <v>240</v>
      </c>
      <c r="J3">
        <v>99.95</v>
      </c>
      <c r="K3">
        <v>39.72</v>
      </c>
      <c r="L3">
        <v>2</v>
      </c>
      <c r="M3">
        <v>0</v>
      </c>
      <c r="N3">
        <v>13.24</v>
      </c>
      <c r="O3">
        <v>12561.45</v>
      </c>
      <c r="P3">
        <v>289.22000000000003</v>
      </c>
      <c r="Q3">
        <v>10773.73</v>
      </c>
      <c r="R3">
        <v>532.36</v>
      </c>
      <c r="S3">
        <v>155.01</v>
      </c>
      <c r="T3">
        <v>182727.26</v>
      </c>
      <c r="U3">
        <v>0.28999999999999998</v>
      </c>
      <c r="V3">
        <v>0.65</v>
      </c>
      <c r="W3">
        <v>8.19</v>
      </c>
      <c r="X3">
        <v>11.16</v>
      </c>
      <c r="Y3">
        <v>2</v>
      </c>
      <c r="Z3">
        <v>10</v>
      </c>
      <c r="AA3">
        <v>397.40325324695613</v>
      </c>
      <c r="AB3">
        <v>543.74466328665937</v>
      </c>
      <c r="AC3">
        <v>491.85043577300792</v>
      </c>
      <c r="AD3">
        <v>397403.2532469561</v>
      </c>
      <c r="AE3">
        <v>543744.6632866594</v>
      </c>
      <c r="AF3">
        <v>1.09029004646763E-5</v>
      </c>
      <c r="AG3">
        <v>20</v>
      </c>
      <c r="AH3">
        <v>491850.43577300792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23</vt:i4>
      </vt:variant>
    </vt:vector>
  </HeadingPairs>
  <TitlesOfParts>
    <vt:vector size="23" baseType="lpstr">
      <vt:lpstr>Resultados Geral</vt:lpstr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Enrico Abreu</cp:lastModifiedBy>
  <dcterms:created xsi:type="dcterms:W3CDTF">2024-09-25T23:05:35Z</dcterms:created>
  <dcterms:modified xsi:type="dcterms:W3CDTF">2024-09-27T19:27:05Z</dcterms:modified>
</cp:coreProperties>
</file>