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2%_12m_0_LM/"/>
    </mc:Choice>
  </mc:AlternateContent>
  <xr:revisionPtr revIDLastSave="267" documentId="11_C985ABC49D04F2C46BC76F705453F66CF2752E54" xr6:coauthVersionLast="47" xr6:coauthVersionMax="47" xr10:uidLastSave="{1C19C5A9-6792-400F-9349-96E2DFCC57B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<sst xmlns="http://schemas.openxmlformats.org/spreadsheetml/2006/main" count="898" uniqueCount="70">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</sst>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93-4D18-8B00-1F7C83CCE6C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93-4D18-8B00-1F7C83CCE6C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93-4D18-8B00-1F7C83CCE6C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93-4D18-8B00-1F7C83CCE6C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93-4D18-8B00-1F7C83CCE6C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93-4D18-8B00-1F7C83CCE6C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193-4D18-8B00-1F7C83CCE6C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193-4D18-8B00-1F7C83CCE6C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193-4D18-8B00-1F7C83CCE6C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193-4D18-8B00-1F7C83CCE6C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193-4D18-8B00-1F7C83CCE6C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193-4D18-8B00-1F7C83CCE6C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193-4D18-8B00-1F7C83CCE6C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193-4D18-8B00-1F7C83CCE6C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193-4D18-8B00-1F7C83CCE6C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193-4D18-8B00-1F7C83CCE6C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193-4D18-8B00-1F7C83CCE6C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193-4D18-8B00-1F7C83CCE6C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193-4D18-8B00-1F7C83CCE6C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193-4D18-8B00-1F7C83CCE6C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193-4D18-8B00-1F7C83CCE6C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193-4D18-8B00-1F7C83CCE6C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193-4D18-8B00-1F7C83CCE6C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193-4D18-8B00-1F7C83CCE6C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193-4D18-8B00-1F7C83CCE6C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193-4D18-8B00-1F7C83CCE6C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193-4D18-8B00-1F7C83CCE6C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193-4D18-8B00-1F7C83CCE6C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193-4D18-8B00-1F7C83CCE6C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193-4D18-8B00-1F7C83CCE6C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193-4D18-8B00-1F7C83CCE6C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193-4D18-8B00-1F7C83CCE6C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193-4D18-8B00-1F7C83CCE6C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193-4D18-8B00-1F7C83CCE6C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193-4D18-8B00-1F7C83CCE6C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193-4D18-8B00-1F7C83CCE6C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193-4D18-8B00-1F7C83CCE6C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193-4D18-8B00-1F7C83CCE6C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193-4D18-8B00-1F7C83CCE6C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193-4D18-8B00-1F7C83CCE6C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193-4D18-8B00-1F7C83CCE6C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193-4D18-8B00-1F7C83CCE6C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193-4D18-8B00-1F7C83CCE6C8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193-4D18-8B00-1F7C83CCE6C8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193-4D18-8B00-1F7C83CCE6C8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193-4D18-8B00-1F7C83CCE6C8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193-4D18-8B00-1F7C83CCE6C8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193-4D18-8B00-1F7C83CCE6C8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193-4D18-8B00-1F7C83CCE6C8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F193-4D18-8B00-1F7C83CCE6C8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F193-4D18-8B00-1F7C83CCE6C8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F193-4D18-8B00-1F7C83CCE6C8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F193-4D18-8B00-1F7C83CCE6C8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F193-4D18-8B00-1F7C83CCE6C8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F193-4D18-8B00-1F7C83CCE6C8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F193-4D18-8B00-1F7C83CCE6C8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F193-4D18-8B00-1F7C83CCE6C8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F193-4D18-8B00-1F7C83CCE6C8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F193-4D18-8B00-1F7C83CCE6C8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F193-4D18-8B00-1F7C83CCE6C8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F193-4D18-8B00-1F7C83CCE6C8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F193-4D18-8B00-1F7C83CCE6C8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F193-4D18-8B00-1F7C83CCE6C8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F193-4D18-8B00-1F7C83CCE6C8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F193-4D18-8B00-1F7C83CCE6C8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F193-4D18-8B00-1F7C83CCE6C8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F193-4D18-8B00-1F7C83CCE6C8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F193-4D18-8B00-1F7C83CCE6C8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F193-4D18-8B00-1F7C83CCE6C8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F193-4D18-8B00-1F7C83CCE6C8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F193-4D18-8B00-1F7C83CCE6C8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F193-4D18-8B00-1F7C83CCE6C8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F193-4D18-8B00-1F7C83CCE6C8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F193-4D18-8B00-1F7C83CCE6C8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F193-4D18-8B00-1F7C83CCE6C8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F193-4D18-8B00-1F7C83CCE6C8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F193-4D18-8B00-1F7C83CCE6C8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F193-4D18-8B00-1F7C83CCE6C8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F193-4D18-8B00-1F7C83CCE6C8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F193-4D18-8B00-1F7C83CCE6C8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F193-4D18-8B00-1F7C83CCE6C8}"/>
              </c:ext>
            </c:extLst>
          </c:dPt>
          <c:xVal>
            <c:numRef>
              <c:f>gráficos!$A$7:$A$87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xVal>
          <c:yVal>
            <c:numRef>
              <c:f>gráficos!$B$7:$B$87</c:f>
              <c:numCache>
                <c:formatCode>General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F193-4D18-8B00-1F7C83CC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4D22-7065-4EDA-A2F6-DC2A901992F9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4.8323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122</v>
      </c>
      <c r="F2">
        <f>_xlfn.XLOOKUP(B2,RESULTADOS_0!D:D,RESULTADOS_0!F:F,0,0,1)</f>
        <v>17.690000000000001</v>
      </c>
      <c r="G2">
        <f>_xlfn.XLOOKUP(B2,RESULTADOS_0!D:D,RESULTADOS_0!M:M,0,0,1)</f>
        <v>0</v>
      </c>
      <c r="H2">
        <f>_xlfn.XLOOKUP(B2,RESULTADOS_0!D:D,RESULTADOS_0!AF:AF,0,0,1)</f>
        <v>4.6078645483652282E-5</v>
      </c>
      <c r="I2">
        <f>_xlfn.XLOOKUP(B2,RESULTADOS_0!D:D,RESULTADOS_0!AC:AC,0,0,1)</f>
        <v>125.0492836403333</v>
      </c>
      <c r="J2">
        <f>_xlfn.XLOOKUP(B2,RESULTADOS_0!D:D,RESULTADOS_0!G:G,0,0,1)</f>
        <v>8.6999999999999993</v>
      </c>
      <c r="K2">
        <v>4.8323</v>
      </c>
      <c r="L2">
        <v>100</v>
      </c>
      <c r="M2">
        <v>2</v>
      </c>
      <c r="N2">
        <f>_xlfn.XLOOKUP(B2,RESULTADOS_0!D:D,RESULTADOS_0!AH:AH,0,0,1)</f>
        <v>125049.28364033331</v>
      </c>
      <c r="T2">
        <v>20</v>
      </c>
    </row>
    <row r="3" spans="1:20" x14ac:dyDescent="0.25">
      <c r="A3" t="s">
        <v>52</v>
      </c>
      <c r="B3">
        <v>5.4169999999999998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82</v>
      </c>
      <c r="F3">
        <f>_xlfn.XLOOKUP(B3,RESULTADOS_1!D:D,RESULTADOS_1!F:F,0,0,1)</f>
        <v>15.85</v>
      </c>
      <c r="G3">
        <f>_xlfn.XLOOKUP(B3,RESULTADOS_1!D:D,RESULTADOS_1!M:M,0,0,1)</f>
        <v>0</v>
      </c>
      <c r="H3">
        <f>_xlfn.XLOOKUP(B3,RESULTADOS_1!D:D,RESULTADOS_1!AF:AF,0,0,1)</f>
        <v>4.3860650710597212E-5</v>
      </c>
      <c r="I3">
        <f>_xlfn.XLOOKUP(B3,RESULTADOS_1!D:D,RESULTADOS_1!AC:AC,0,0,1)</f>
        <v>114.9130633447606</v>
      </c>
      <c r="J3">
        <f>_xlfn.XLOOKUP(B3,RESULTADOS_1!D:D,RESULTADOS_1!G:G,0,0,1)</f>
        <v>11.6</v>
      </c>
      <c r="K3">
        <v>5.4169999999999989</v>
      </c>
      <c r="N3">
        <f>_xlfn.XLOOKUP(B3,RESULTADOS_1!D:D,RESULTADOS_1!AH:AH,0,0,1)</f>
        <v>114913.06334476059</v>
      </c>
    </row>
    <row r="4" spans="1:20" x14ac:dyDescent="0.25">
      <c r="A4" t="s">
        <v>53</v>
      </c>
      <c r="B4">
        <v>5.7381000000000002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62</v>
      </c>
      <c r="F4">
        <f>_xlfn.XLOOKUP(B4,RESULTADOS_2!D:D,RESULTADOS_2!F:F,0,0,1)</f>
        <v>14.92</v>
      </c>
      <c r="G4">
        <f>_xlfn.XLOOKUP(B4,RESULTADOS_2!D:D,RESULTADOS_2!M:M,0,0,1)</f>
        <v>1</v>
      </c>
      <c r="H4">
        <f>_xlfn.XLOOKUP(B4,RESULTADOS_2!D:D,RESULTADOS_2!AF:AF,0,0,1)</f>
        <v>4.1370241670784227E-5</v>
      </c>
      <c r="I4">
        <f>_xlfn.XLOOKUP(B4,RESULTADOS_2!D:D,RESULTADOS_2!AC:AC,0,0,1)</f>
        <v>116.1946108458868</v>
      </c>
      <c r="J4">
        <f>_xlfn.XLOOKUP(B4,RESULTADOS_2!D:D,RESULTADOS_2!G:G,0,0,1)</f>
        <v>14.44</v>
      </c>
      <c r="K4">
        <v>5.7381000000000002</v>
      </c>
      <c r="N4">
        <f>_xlfn.XLOOKUP(B4,RESULTADOS_2!D:D,RESULTADOS_2!AH:AH,0,0,1)</f>
        <v>116194.6108458868</v>
      </c>
    </row>
    <row r="5" spans="1:20" x14ac:dyDescent="0.25">
      <c r="A5" t="s">
        <v>54</v>
      </c>
      <c r="B5">
        <v>5.9198000000000004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50</v>
      </c>
      <c r="F5">
        <f>_xlfn.XLOOKUP(B5,RESULTADOS_3!D:D,RESULTADOS_3!F:F,0,0,1)</f>
        <v>14.4</v>
      </c>
      <c r="G5">
        <f>_xlfn.XLOOKUP(B5,RESULTADOS_3!D:D,RESULTADOS_3!M:M,0,0,1)</f>
        <v>0</v>
      </c>
      <c r="H5">
        <f>_xlfn.XLOOKUP(B5,RESULTADOS_3!D:D,RESULTADOS_3!AF:AF,0,0,1)</f>
        <v>3.9006463815575572E-5</v>
      </c>
      <c r="I5">
        <f>_xlfn.XLOOKUP(B5,RESULTADOS_3!D:D,RESULTADOS_3!AC:AC,0,0,1)</f>
        <v>117.91789681722911</v>
      </c>
      <c r="J5">
        <f>_xlfn.XLOOKUP(B5,RESULTADOS_3!D:D,RESULTADOS_3!G:G,0,0,1)</f>
        <v>17.28</v>
      </c>
      <c r="K5">
        <v>5.9198000000000004</v>
      </c>
      <c r="N5">
        <f>_xlfn.XLOOKUP(B5,RESULTADOS_3!D:D,RESULTADOS_3!AH:AH,0,0,1)</f>
        <v>117917.89681722911</v>
      </c>
    </row>
    <row r="6" spans="1:20" x14ac:dyDescent="0.25">
      <c r="A6" t="s">
        <v>55</v>
      </c>
      <c r="B6">
        <v>6.1045999999999996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42</v>
      </c>
      <c r="F6">
        <f>_xlfn.XLOOKUP(B6,RESULTADOS_4!D:D,RESULTADOS_4!F:F,0,0,1)</f>
        <v>13.88</v>
      </c>
      <c r="G6">
        <f>_xlfn.XLOOKUP(B6,RESULTADOS_4!D:D,RESULTADOS_4!M:M,0,0,1)</f>
        <v>0</v>
      </c>
      <c r="H6">
        <f>_xlfn.XLOOKUP(B6,RESULTADOS_4!D:D,RESULTADOS_4!AF:AF,0,0,1)</f>
        <v>3.7372106416944322E-5</v>
      </c>
      <c r="I6">
        <f>_xlfn.XLOOKUP(B6,RESULTADOS_4!D:D,RESULTADOS_4!AC:AC,0,0,1)</f>
        <v>107.1662149839361</v>
      </c>
      <c r="J6">
        <f>_xlfn.XLOOKUP(B6,RESULTADOS_4!D:D,RESULTADOS_4!G:G,0,0,1)</f>
        <v>19.829999999999998</v>
      </c>
      <c r="K6">
        <v>6.1045999999999996</v>
      </c>
      <c r="N6">
        <f>_xlfn.XLOOKUP(B6,RESULTADOS_4!D:D,RESULTADOS_4!AH:AH,0,0,1)</f>
        <v>107166.21498393609</v>
      </c>
    </row>
    <row r="7" spans="1:20" x14ac:dyDescent="0.25">
      <c r="A7" t="s">
        <v>56</v>
      </c>
      <c r="B7">
        <v>6.1520999999999999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36</v>
      </c>
      <c r="F7">
        <f>_xlfn.XLOOKUP(B7,RESULTADOS_5!D:D,RESULTADOS_5!F:F,0,0,1)</f>
        <v>13.74</v>
      </c>
      <c r="G7">
        <f>_xlfn.XLOOKUP(B7,RESULTADOS_5!D:D,RESULTADOS_5!M:M,0,0,1)</f>
        <v>0</v>
      </c>
      <c r="H7">
        <f>_xlfn.XLOOKUP(B7,RESULTADOS_5!D:D,RESULTADOS_5!AF:AF,0,0,1)</f>
        <v>3.5392362808415217E-5</v>
      </c>
      <c r="I7">
        <f>_xlfn.XLOOKUP(B7,RESULTADOS_5!D:D,RESULTADOS_5!AC:AC,0,0,1)</f>
        <v>108.7584208578934</v>
      </c>
      <c r="J7">
        <f>_xlfn.XLOOKUP(B7,RESULTADOS_5!D:D,RESULTADOS_5!G:G,0,0,1)</f>
        <v>22.9</v>
      </c>
      <c r="K7">
        <v>6.1521000000000008</v>
      </c>
      <c r="N7">
        <f>_xlfn.XLOOKUP(B7,RESULTADOS_5!D:D,RESULTADOS_5!AH:AH,0,0,1)</f>
        <v>108758.4208578934</v>
      </c>
    </row>
    <row r="8" spans="1:20" x14ac:dyDescent="0.25">
      <c r="A8" t="s">
        <v>57</v>
      </c>
      <c r="B8">
        <v>6.2264999999999997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32</v>
      </c>
      <c r="F8">
        <f>_xlfn.XLOOKUP(B8,RESULTADOS_6!D:D,RESULTADOS_6!F:F,0,0,1)</f>
        <v>13.52</v>
      </c>
      <c r="G8">
        <f>_xlfn.XLOOKUP(B8,RESULTADOS_6!D:D,RESULTADOS_6!M:M,0,0,1)</f>
        <v>0</v>
      </c>
      <c r="H8">
        <f>_xlfn.XLOOKUP(B8,RESULTADOS_6!D:D,RESULTADOS_6!AF:AF,0,0,1)</f>
        <v>3.3942049876084973E-5</v>
      </c>
      <c r="I8">
        <f>_xlfn.XLOOKUP(B8,RESULTADOS_6!D:D,RESULTADOS_6!AC:AC,0,0,1)</f>
        <v>110.11896897545191</v>
      </c>
      <c r="J8">
        <f>_xlfn.XLOOKUP(B8,RESULTADOS_6!D:D,RESULTADOS_6!G:G,0,0,1)</f>
        <v>25.34</v>
      </c>
      <c r="K8">
        <v>6.2264999999999997</v>
      </c>
      <c r="N8">
        <f>_xlfn.XLOOKUP(B8,RESULTADOS_6!D:D,RESULTADOS_6!AH:AH,0,0,1)</f>
        <v>110118.96897545191</v>
      </c>
    </row>
    <row r="9" spans="1:20" x14ac:dyDescent="0.25">
      <c r="A9" t="s">
        <v>58</v>
      </c>
      <c r="B9">
        <v>6.2979000000000003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28</v>
      </c>
      <c r="F9">
        <f>_xlfn.XLOOKUP(B9,RESULTADOS_7!D:D,RESULTADOS_7!F:F,0,0,1)</f>
        <v>13.31</v>
      </c>
      <c r="G9">
        <f>_xlfn.XLOOKUP(B9,RESULTADOS_7!D:D,RESULTADOS_7!M:M,0,0,1)</f>
        <v>0</v>
      </c>
      <c r="H9">
        <f>_xlfn.XLOOKUP(B9,RESULTADOS_7!D:D,RESULTADOS_7!AF:AF,0,0,1)</f>
        <v>3.2738331666103202E-5</v>
      </c>
      <c r="I9">
        <f>_xlfn.XLOOKUP(B9,RESULTADOS_7!D:D,RESULTADOS_7!AC:AC,0,0,1)</f>
        <v>111.0969785993985</v>
      </c>
      <c r="J9">
        <f>_xlfn.XLOOKUP(B9,RESULTADOS_7!D:D,RESULTADOS_7!G:G,0,0,1)</f>
        <v>28.53</v>
      </c>
      <c r="K9">
        <v>6.2979000000000012</v>
      </c>
      <c r="N9">
        <f>_xlfn.XLOOKUP(B9,RESULTADOS_7!D:D,RESULTADOS_7!AH:AH,0,0,1)</f>
        <v>111096.9785993985</v>
      </c>
    </row>
    <row r="10" spans="1:20" x14ac:dyDescent="0.25">
      <c r="A10" t="s">
        <v>59</v>
      </c>
      <c r="B10">
        <v>6.3010000000000002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26</v>
      </c>
      <c r="F10">
        <f>_xlfn.XLOOKUP(B10,RESULTADOS_8!D:D,RESULTADOS_8!F:F,0,0,1)</f>
        <v>13.26</v>
      </c>
      <c r="G10">
        <f>_xlfn.XLOOKUP(B10,RESULTADOS_8!D:D,RESULTADOS_8!M:M,0,0,1)</f>
        <v>1</v>
      </c>
      <c r="H10">
        <f>_xlfn.XLOOKUP(B10,RESULTADOS_8!D:D,RESULTADOS_8!AF:AF,0,0,1)</f>
        <v>3.1391578567952477E-5</v>
      </c>
      <c r="I10">
        <f>_xlfn.XLOOKUP(B10,RESULTADOS_8!D:D,RESULTADOS_8!AC:AC,0,0,1)</f>
        <v>112.58484262507601</v>
      </c>
      <c r="J10">
        <f>_xlfn.XLOOKUP(B10,RESULTADOS_8!D:D,RESULTADOS_8!G:G,0,0,1)</f>
        <v>30.59</v>
      </c>
      <c r="K10">
        <v>6.3010000000000002</v>
      </c>
      <c r="N10">
        <f>_xlfn.XLOOKUP(B10,RESULTADOS_8!D:D,RESULTADOS_8!AH:AH,0,0,1)</f>
        <v>112584.84262507599</v>
      </c>
    </row>
    <row r="11" spans="1:20" x14ac:dyDescent="0.25">
      <c r="A11" t="s">
        <v>60</v>
      </c>
      <c r="B11">
        <v>6.3704000000000001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23</v>
      </c>
      <c r="F11">
        <f>_xlfn.XLOOKUP(B11,RESULTADOS_9!D:D,RESULTADOS_9!F:F,0,0,1)</f>
        <v>13.06</v>
      </c>
      <c r="G11">
        <f>_xlfn.XLOOKUP(B11,RESULTADOS_9!D:D,RESULTADOS_9!M:M,0,0,1)</f>
        <v>0</v>
      </c>
      <c r="H11">
        <f>_xlfn.XLOOKUP(B11,RESULTADOS_9!D:D,RESULTADOS_9!AF:AF,0,0,1)</f>
        <v>3.0540341807802022E-5</v>
      </c>
      <c r="I11">
        <f>_xlfn.XLOOKUP(B11,RESULTADOS_9!D:D,RESULTADOS_9!AC:AC,0,0,1)</f>
        <v>113.4315845166369</v>
      </c>
      <c r="J11">
        <f>_xlfn.XLOOKUP(B11,RESULTADOS_9!D:D,RESULTADOS_9!G:G,0,0,1)</f>
        <v>34.08</v>
      </c>
      <c r="K11">
        <v>6.3704000000000001</v>
      </c>
      <c r="N11">
        <f>_xlfn.XLOOKUP(B11,RESULTADOS_9!D:D,RESULTADOS_9!AH:AH,0,0,1)</f>
        <v>113431.5845166369</v>
      </c>
    </row>
    <row r="12" spans="1:20" x14ac:dyDescent="0.25">
      <c r="A12" t="s">
        <v>61</v>
      </c>
      <c r="B12">
        <v>6.3712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22</v>
      </c>
      <c r="F12">
        <f>_xlfn.XLOOKUP(B12,RESULTADOS_10!D:D,RESULTADOS_10!F:F,0,0,1)</f>
        <v>13</v>
      </c>
      <c r="G12">
        <f>_xlfn.XLOOKUP(B12,RESULTADOS_10!D:D,RESULTADOS_10!M:M,0,0,1)</f>
        <v>0</v>
      </c>
      <c r="H12">
        <f>_xlfn.XLOOKUP(B12,RESULTADOS_10!D:D,RESULTADOS_10!AF:AF,0,0,1)</f>
        <v>2.9490744217116881E-5</v>
      </c>
      <c r="I12">
        <f>_xlfn.XLOOKUP(B12,RESULTADOS_10!D:D,RESULTADOS_10!AC:AC,0,0,1)</f>
        <v>114.7119498289904</v>
      </c>
      <c r="J12">
        <f>_xlfn.XLOOKUP(B12,RESULTADOS_10!D:D,RESULTADOS_10!G:G,0,0,1)</f>
        <v>35.46</v>
      </c>
      <c r="K12">
        <v>6.3712</v>
      </c>
      <c r="N12">
        <f>_xlfn.XLOOKUP(B12,RESULTADOS_10!D:D,RESULTADOS_10!AH:AH,0,0,1)</f>
        <v>114711.9498289904</v>
      </c>
    </row>
    <row r="13" spans="1:20" x14ac:dyDescent="0.25">
      <c r="A13" t="s">
        <v>62</v>
      </c>
      <c r="B13">
        <v>6.3882000000000003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20</v>
      </c>
      <c r="F13">
        <f>_xlfn.XLOOKUP(B13,RESULTADOS_11!D:D,RESULTADOS_11!F:F,0,0,1)</f>
        <v>12.93</v>
      </c>
      <c r="G13">
        <f>_xlfn.XLOOKUP(B13,RESULTADOS_11!D:D,RESULTADOS_11!M:M,0,0,1)</f>
        <v>0</v>
      </c>
      <c r="H13">
        <f>_xlfn.XLOOKUP(B13,RESULTADOS_11!D:D,RESULTADOS_11!AF:AF,0,0,1)</f>
        <v>2.8629982122909732E-5</v>
      </c>
      <c r="I13">
        <f>_xlfn.XLOOKUP(B13,RESULTADOS_11!D:D,RESULTADOS_11!AC:AC,0,0,1)</f>
        <v>115.982189909529</v>
      </c>
      <c r="J13">
        <f>_xlfn.XLOOKUP(B13,RESULTADOS_11!D:D,RESULTADOS_11!G:G,0,0,1)</f>
        <v>38.79</v>
      </c>
      <c r="K13">
        <v>6.3882000000000003</v>
      </c>
      <c r="N13">
        <f>_xlfn.XLOOKUP(B13,RESULTADOS_11!D:D,RESULTADOS_11!AH:AH,0,0,1)</f>
        <v>115982.189909529</v>
      </c>
    </row>
    <row r="14" spans="1:20" x14ac:dyDescent="0.25">
      <c r="A14" t="s">
        <v>63</v>
      </c>
      <c r="B14">
        <v>6.3700999999999999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19</v>
      </c>
      <c r="F14">
        <f>_xlfn.XLOOKUP(B14,RESULTADOS_12!D:D,RESULTADOS_12!F:F,0,0,1)</f>
        <v>12.92</v>
      </c>
      <c r="G14">
        <f>_xlfn.XLOOKUP(B14,RESULTADOS_12!D:D,RESULTADOS_12!M:M,0,0,1)</f>
        <v>0</v>
      </c>
      <c r="H14">
        <f>_xlfn.XLOOKUP(B14,RESULTADOS_12!D:D,RESULTADOS_12!AF:AF,0,0,1)</f>
        <v>2.7708087522035971E-5</v>
      </c>
      <c r="I14">
        <f>_xlfn.XLOOKUP(B14,RESULTADOS_12!D:D,RESULTADOS_12!AC:AC,0,0,1)</f>
        <v>117.3710964072841</v>
      </c>
      <c r="J14">
        <f>_xlfn.XLOOKUP(B14,RESULTADOS_12!D:D,RESULTADOS_12!G:G,0,0,1)</f>
        <v>40.799999999999997</v>
      </c>
      <c r="K14">
        <v>6.3700999999999999</v>
      </c>
      <c r="N14">
        <f>_xlfn.XLOOKUP(B14,RESULTADOS_12!D:D,RESULTADOS_12!AH:AH,0,0,1)</f>
        <v>117371.0964072841</v>
      </c>
    </row>
    <row r="15" spans="1:20" x14ac:dyDescent="0.25">
      <c r="A15" t="s">
        <v>64</v>
      </c>
      <c r="B15">
        <v>6.3710000000000004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18</v>
      </c>
      <c r="F15">
        <f>_xlfn.XLOOKUP(B15,RESULTADOS_13!D:D,RESULTADOS_13!F:F,0,0,1)</f>
        <v>12.87</v>
      </c>
      <c r="G15">
        <f>_xlfn.XLOOKUP(B15,RESULTADOS_13!D:D,RESULTADOS_13!M:M,0,0,1)</f>
        <v>8</v>
      </c>
      <c r="H15">
        <f>_xlfn.XLOOKUP(B15,RESULTADOS_13!D:D,RESULTADOS_13!AF:AF,0,0,1)</f>
        <v>2.6951422978818939E-5</v>
      </c>
      <c r="I15">
        <f>_xlfn.XLOOKUP(B15,RESULTADOS_13!D:D,RESULTADOS_13!AC:AC,0,0,1)</f>
        <v>118.5698075782925</v>
      </c>
      <c r="J15">
        <f>_xlfn.XLOOKUP(B15,RESULTADOS_13!D:D,RESULTADOS_13!G:G,0,0,1)</f>
        <v>42.9</v>
      </c>
      <c r="K15">
        <v>6.3710000000000004</v>
      </c>
      <c r="N15">
        <f>_xlfn.XLOOKUP(B15,RESULTADOS_13!D:D,RESULTADOS_13!AH:AH,0,0,1)</f>
        <v>118569.8075782925</v>
      </c>
    </row>
    <row r="16" spans="1:20" x14ac:dyDescent="0.25">
      <c r="A16" t="s">
        <v>65</v>
      </c>
      <c r="B16">
        <v>6.3777999999999997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17</v>
      </c>
      <c r="F16">
        <f>_xlfn.XLOOKUP(B16,RESULTADOS_14!D:D,RESULTADOS_14!F:F,0,0,1)</f>
        <v>12.81</v>
      </c>
      <c r="G16">
        <f>_xlfn.XLOOKUP(B16,RESULTADOS_14!D:D,RESULTADOS_14!M:M,0,0,1)</f>
        <v>0</v>
      </c>
      <c r="H16">
        <f>_xlfn.XLOOKUP(B16,RESULTADOS_14!D:D,RESULTADOS_14!AF:AF,0,0,1)</f>
        <v>2.6286883510889831E-5</v>
      </c>
      <c r="I16">
        <f>_xlfn.XLOOKUP(B16,RESULTADOS_14!D:D,RESULTADOS_14!AC:AC,0,0,1)</f>
        <v>119.624056428773</v>
      </c>
      <c r="J16">
        <f>_xlfn.XLOOKUP(B16,RESULTADOS_14!D:D,RESULTADOS_14!G:G,0,0,1)</f>
        <v>45.2</v>
      </c>
      <c r="K16">
        <v>6.3777999999999997</v>
      </c>
      <c r="N16">
        <f>_xlfn.XLOOKUP(B16,RESULTADOS_14!D:D,RESULTADOS_14!AH:AH,0,0,1)</f>
        <v>119624.05642877299</v>
      </c>
    </row>
    <row r="17" spans="1:14" x14ac:dyDescent="0.25">
      <c r="A17" t="s">
        <v>66</v>
      </c>
      <c r="B17">
        <v>6.4225000000000003</v>
      </c>
      <c r="C17">
        <f>_xlfn.XLOOKUP(B17,RESULTADOS_15!D:D,RESULTADOS_15!B:B,0,0,1)</f>
        <v>85</v>
      </c>
      <c r="D17">
        <f>_xlfn.XLOOKUP(B17,RESULTADOS_15!D:D,RESULTADOS_15!L:L,0,0,1)</f>
        <v>7</v>
      </c>
      <c r="E17">
        <f>_xlfn.XLOOKUP(B17,RESULTADOS_15!D:D,RESULTADOS_15!I:I,0,0,1)</f>
        <v>16</v>
      </c>
      <c r="F17">
        <f>_xlfn.XLOOKUP(B17,RESULTADOS_15!D:D,RESULTADOS_15!F:F,0,0,1)</f>
        <v>12.66</v>
      </c>
      <c r="G17">
        <f>_xlfn.XLOOKUP(B17,RESULTADOS_15!D:D,RESULTADOS_15!M:M,0,0,1)</f>
        <v>0</v>
      </c>
      <c r="H17">
        <f>_xlfn.XLOOKUP(B17,RESULTADOS_15!D:D,RESULTADOS_15!AF:AF,0,0,1)</f>
        <v>2.5831645125254911E-5</v>
      </c>
      <c r="I17">
        <f>_xlfn.XLOOKUP(B17,RESULTADOS_15!D:D,RESULTADOS_15!AC:AC,0,0,1)</f>
        <v>120.3431281147752</v>
      </c>
      <c r="J17">
        <f>_xlfn.XLOOKUP(B17,RESULTADOS_15!D:D,RESULTADOS_15!G:G,0,0,1)</f>
        <v>47.46</v>
      </c>
      <c r="K17">
        <v>6.4225000000000003</v>
      </c>
      <c r="N17">
        <f>_xlfn.XLOOKUP(B17,RESULTADOS_15!D:D,RESULTADOS_15!AH:AH,0,0,1)</f>
        <v>120343.1281147752</v>
      </c>
    </row>
    <row r="18" spans="1:14" x14ac:dyDescent="0.25">
      <c r="A18" t="s">
        <v>67</v>
      </c>
      <c r="B18">
        <v>6.3922999999999996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15</v>
      </c>
      <c r="F18">
        <f>_xlfn.XLOOKUP(B18,RESULTADOS_16!D:D,RESULTADOS_16!F:F,0,0,1)</f>
        <v>12.69</v>
      </c>
      <c r="G18">
        <f>_xlfn.XLOOKUP(B18,RESULTADOS_16!D:D,RESULTADOS_16!M:M,0,0,1)</f>
        <v>0</v>
      </c>
      <c r="H18">
        <f>_xlfn.XLOOKUP(B18,RESULTADOS_16!D:D,RESULTADOS_16!AF:AF,0,0,1)</f>
        <v>2.512418959464424E-5</v>
      </c>
      <c r="I18">
        <f>_xlfn.XLOOKUP(B18,RESULTADOS_16!D:D,RESULTADOS_16!AC:AC,0,0,1)</f>
        <v>121.77947313437581</v>
      </c>
      <c r="J18">
        <f>_xlfn.XLOOKUP(B18,RESULTADOS_16!D:D,RESULTADOS_16!G:G,0,0,1)</f>
        <v>50.76</v>
      </c>
      <c r="K18">
        <v>6.3923000000000005</v>
      </c>
      <c r="N18">
        <f>_xlfn.XLOOKUP(B18,RESULTADOS_16!D:D,RESULTADOS_16!AH:AH,0,0,1)</f>
        <v>121779.4731343758</v>
      </c>
    </row>
    <row r="19" spans="1:14" x14ac:dyDescent="0.25">
      <c r="A19" t="s">
        <v>68</v>
      </c>
      <c r="B19">
        <v>6.3926999999999996</v>
      </c>
      <c r="C19">
        <f>_xlfn.XLOOKUP(B19,RESULTADOS_17!D:D,RESULTADOS_17!B:B,0,0,1)</f>
        <v>95</v>
      </c>
      <c r="D19">
        <f>_xlfn.XLOOKUP(B19,RESULTADOS_17!D:D,RESULTADOS_17!L:L,0,0,1)</f>
        <v>8</v>
      </c>
      <c r="E19">
        <f>_xlfn.XLOOKUP(B19,RESULTADOS_17!D:D,RESULTADOS_17!I:I,0,0,1)</f>
        <v>14</v>
      </c>
      <c r="F19">
        <f>_xlfn.XLOOKUP(B19,RESULTADOS_17!D:D,RESULTADOS_17!F:F,0,0,1)</f>
        <v>12.65</v>
      </c>
      <c r="G19">
        <f>_xlfn.XLOOKUP(B19,RESULTADOS_17!D:D,RESULTADOS_17!M:M,0,0,1)</f>
        <v>0</v>
      </c>
      <c r="H19">
        <f>_xlfn.XLOOKUP(B19,RESULTADOS_17!D:D,RESULTADOS_17!AF:AF,0,0,1)</f>
        <v>2.458372642935428E-5</v>
      </c>
      <c r="I19">
        <f>_xlfn.XLOOKUP(B19,RESULTADOS_17!D:D,RESULTADOS_17!AC:AC,0,0,1)</f>
        <v>122.86972759721409</v>
      </c>
      <c r="J19">
        <f>_xlfn.XLOOKUP(B19,RESULTADOS_17!D:D,RESULTADOS_17!G:G,0,0,1)</f>
        <v>54.23</v>
      </c>
      <c r="K19">
        <v>6.3926999999999996</v>
      </c>
      <c r="N19">
        <f>_xlfn.XLOOKUP(B19,RESULTADOS_17!D:D,RESULTADOS_17!AH:AH,0,0,1)</f>
        <v>122869.72759721411</v>
      </c>
    </row>
    <row r="20" spans="1:14" x14ac:dyDescent="0.25">
      <c r="A20" t="s">
        <v>69</v>
      </c>
      <c r="B20">
        <v>6.3517999999999999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14</v>
      </c>
      <c r="F20">
        <f>_xlfn.XLOOKUP(B20,RESULTADOS_18!D:D,RESULTADOS_18!F:F,0,0,1)</f>
        <v>12.68</v>
      </c>
      <c r="G20">
        <f>_xlfn.XLOOKUP(B20,RESULTADOS_18!D:D,RESULTADOS_18!M:M,0,0,1)</f>
        <v>2</v>
      </c>
      <c r="H20">
        <f>_xlfn.XLOOKUP(B20,RESULTADOS_18!D:D,RESULTADOS_18!AF:AF,0,0,1)</f>
        <v>2.3926249115410748E-5</v>
      </c>
      <c r="I20">
        <f>_xlfn.XLOOKUP(B20,RESULTADOS_18!D:D,RESULTADOS_18!AC:AC,0,0,1)</f>
        <v>124.32009203746389</v>
      </c>
      <c r="J20">
        <f>_xlfn.XLOOKUP(B20,RESULTADOS_18!D:D,RESULTADOS_18!G:G,0,0,1)</f>
        <v>54.35</v>
      </c>
      <c r="K20">
        <v>6.3517999999999999</v>
      </c>
      <c r="N20">
        <f>_xlfn.XLOOKUP(B20,RESULTADOS_18!D:D,RESULTADOS_18!AH:AH,0,0,1)</f>
        <v>124320.0920374639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4.0770999999999997</v>
      </c>
      <c r="E2">
        <v>24.53</v>
      </c>
      <c r="F2">
        <v>18.82</v>
      </c>
      <c r="G2">
        <v>8.06</v>
      </c>
      <c r="H2">
        <v>0.14000000000000001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189.88</v>
      </c>
      <c r="Q2">
        <v>1207.6300000000001</v>
      </c>
      <c r="R2">
        <v>314.23</v>
      </c>
      <c r="S2">
        <v>79.25</v>
      </c>
      <c r="T2">
        <v>114418.18</v>
      </c>
      <c r="U2">
        <v>0.25</v>
      </c>
      <c r="V2">
        <v>0.59</v>
      </c>
      <c r="W2">
        <v>0.36</v>
      </c>
      <c r="X2">
        <v>6.75</v>
      </c>
      <c r="Y2">
        <v>2</v>
      </c>
      <c r="Z2">
        <v>10</v>
      </c>
      <c r="AA2">
        <v>170.4635351652872</v>
      </c>
      <c r="AB2">
        <v>233.23572913345421</v>
      </c>
      <c r="AC2">
        <v>210.97603849342639</v>
      </c>
      <c r="AD2">
        <v>170463.53516528721</v>
      </c>
      <c r="AE2">
        <v>233235.72913345421</v>
      </c>
      <c r="AF2">
        <v>1.8871910040119169E-5</v>
      </c>
      <c r="AG2">
        <v>11</v>
      </c>
      <c r="AH2">
        <v>210976.0384934264</v>
      </c>
    </row>
    <row r="3" spans="1:34" x14ac:dyDescent="0.25">
      <c r="A3">
        <v>1</v>
      </c>
      <c r="B3">
        <v>60</v>
      </c>
      <c r="C3" t="s">
        <v>34</v>
      </c>
      <c r="D3">
        <v>5.7823000000000002</v>
      </c>
      <c r="E3">
        <v>17.29</v>
      </c>
      <c r="F3">
        <v>13.94</v>
      </c>
      <c r="G3">
        <v>17.420000000000002</v>
      </c>
      <c r="H3">
        <v>0.28000000000000003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130.07</v>
      </c>
      <c r="Q3">
        <v>1207.1400000000001</v>
      </c>
      <c r="R3">
        <v>148.02000000000001</v>
      </c>
      <c r="S3">
        <v>79.25</v>
      </c>
      <c r="T3">
        <v>31774.28</v>
      </c>
      <c r="U3">
        <v>0.54</v>
      </c>
      <c r="V3">
        <v>0.8</v>
      </c>
      <c r="W3">
        <v>0.21</v>
      </c>
      <c r="X3">
        <v>1.87</v>
      </c>
      <c r="Y3">
        <v>2</v>
      </c>
      <c r="Z3">
        <v>10</v>
      </c>
      <c r="AA3">
        <v>109.6244149742119</v>
      </c>
      <c r="AB3">
        <v>149.9929608555133</v>
      </c>
      <c r="AC3">
        <v>135.67784318794671</v>
      </c>
      <c r="AD3">
        <v>109624.4149742119</v>
      </c>
      <c r="AE3">
        <v>149992.96085551329</v>
      </c>
      <c r="AF3">
        <v>2.676486851560695E-5</v>
      </c>
      <c r="AG3">
        <v>8</v>
      </c>
      <c r="AH3">
        <v>135677.84318794671</v>
      </c>
    </row>
    <row r="4" spans="1:34" x14ac:dyDescent="0.25">
      <c r="A4">
        <v>2</v>
      </c>
      <c r="B4">
        <v>60</v>
      </c>
      <c r="C4" t="s">
        <v>34</v>
      </c>
      <c r="D4">
        <v>6.1566999999999998</v>
      </c>
      <c r="E4">
        <v>16.239999999999998</v>
      </c>
      <c r="F4">
        <v>13.37</v>
      </c>
      <c r="G4">
        <v>27.66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27</v>
      </c>
      <c r="N4">
        <v>19.27</v>
      </c>
      <c r="O4">
        <v>15930.42</v>
      </c>
      <c r="P4">
        <v>114.16</v>
      </c>
      <c r="Q4">
        <v>1207.01</v>
      </c>
      <c r="R4">
        <v>129.29</v>
      </c>
      <c r="S4">
        <v>79.25</v>
      </c>
      <c r="T4">
        <v>22507.49</v>
      </c>
      <c r="U4">
        <v>0.61</v>
      </c>
      <c r="V4">
        <v>0.83</v>
      </c>
      <c r="W4">
        <v>0.18</v>
      </c>
      <c r="X4">
        <v>1.3</v>
      </c>
      <c r="Y4">
        <v>2</v>
      </c>
      <c r="Z4">
        <v>10</v>
      </c>
      <c r="AA4">
        <v>95.344713877005262</v>
      </c>
      <c r="AB4">
        <v>130.45484383837399</v>
      </c>
      <c r="AC4">
        <v>118.0044166369975</v>
      </c>
      <c r="AD4">
        <v>95344.713877005255</v>
      </c>
      <c r="AE4">
        <v>130454.843838374</v>
      </c>
      <c r="AF4">
        <v>2.8497875584116579E-5</v>
      </c>
      <c r="AG4">
        <v>7</v>
      </c>
      <c r="AH4">
        <v>118004.4166369975</v>
      </c>
    </row>
    <row r="5" spans="1:34" x14ac:dyDescent="0.25">
      <c r="A5">
        <v>3</v>
      </c>
      <c r="B5">
        <v>60</v>
      </c>
      <c r="C5" t="s">
        <v>34</v>
      </c>
      <c r="D5">
        <v>6.3712</v>
      </c>
      <c r="E5">
        <v>15.7</v>
      </c>
      <c r="F5">
        <v>13</v>
      </c>
      <c r="G5">
        <v>35.46</v>
      </c>
      <c r="H5">
        <v>0.55000000000000004</v>
      </c>
      <c r="I5">
        <v>22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103.42</v>
      </c>
      <c r="Q5">
        <v>1206.92</v>
      </c>
      <c r="R5">
        <v>115.88</v>
      </c>
      <c r="S5">
        <v>79.25</v>
      </c>
      <c r="T5">
        <v>15836.28</v>
      </c>
      <c r="U5">
        <v>0.68</v>
      </c>
      <c r="V5">
        <v>0.86</v>
      </c>
      <c r="W5">
        <v>0.2</v>
      </c>
      <c r="X5">
        <v>0.94</v>
      </c>
      <c r="Y5">
        <v>2</v>
      </c>
      <c r="Z5">
        <v>10</v>
      </c>
      <c r="AA5">
        <v>92.68448034757175</v>
      </c>
      <c r="AB5">
        <v>126.8149949621845</v>
      </c>
      <c r="AC5">
        <v>114.7119498289904</v>
      </c>
      <c r="AD5">
        <v>92684.480347571749</v>
      </c>
      <c r="AE5">
        <v>126814.9949621845</v>
      </c>
      <c r="AF5">
        <v>2.9490744217116881E-5</v>
      </c>
      <c r="AG5">
        <v>7</v>
      </c>
      <c r="AH5">
        <v>114711.9498289904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3.3353999999999999</v>
      </c>
      <c r="E2">
        <v>29.98</v>
      </c>
      <c r="F2">
        <v>21.5</v>
      </c>
      <c r="G2">
        <v>6.75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258.5</v>
      </c>
      <c r="Q2">
        <v>1207.6600000000001</v>
      </c>
      <c r="R2">
        <v>406.11</v>
      </c>
      <c r="S2">
        <v>79.25</v>
      </c>
      <c r="T2">
        <v>160102.66</v>
      </c>
      <c r="U2">
        <v>0.2</v>
      </c>
      <c r="V2">
        <v>0.52</v>
      </c>
      <c r="W2">
        <v>0.44</v>
      </c>
      <c r="X2">
        <v>9.43</v>
      </c>
      <c r="Y2">
        <v>2</v>
      </c>
      <c r="Z2">
        <v>10</v>
      </c>
      <c r="AA2">
        <v>231.31309032324961</v>
      </c>
      <c r="AB2">
        <v>316.49277499344811</v>
      </c>
      <c r="AC2">
        <v>286.28714874856672</v>
      </c>
      <c r="AD2">
        <v>231313.09032324961</v>
      </c>
      <c r="AE2">
        <v>316492.77499344811</v>
      </c>
      <c r="AF2">
        <v>1.3747259440907829E-5</v>
      </c>
      <c r="AG2">
        <v>13</v>
      </c>
      <c r="AH2">
        <v>286287.14874856669</v>
      </c>
    </row>
    <row r="3" spans="1:34" x14ac:dyDescent="0.25">
      <c r="A3">
        <v>1</v>
      </c>
      <c r="B3">
        <v>80</v>
      </c>
      <c r="C3" t="s">
        <v>34</v>
      </c>
      <c r="D3">
        <v>5.1928000000000001</v>
      </c>
      <c r="E3">
        <v>19.260000000000002</v>
      </c>
      <c r="F3">
        <v>14.9</v>
      </c>
      <c r="G3">
        <v>14.19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20034.400000000001</v>
      </c>
      <c r="P3">
        <v>171.01</v>
      </c>
      <c r="Q3">
        <v>1207.06</v>
      </c>
      <c r="R3">
        <v>181.23</v>
      </c>
      <c r="S3">
        <v>79.25</v>
      </c>
      <c r="T3">
        <v>48305.22</v>
      </c>
      <c r="U3">
        <v>0.44</v>
      </c>
      <c r="V3">
        <v>0.75</v>
      </c>
      <c r="W3">
        <v>0.24</v>
      </c>
      <c r="X3">
        <v>2.84</v>
      </c>
      <c r="Y3">
        <v>2</v>
      </c>
      <c r="Z3">
        <v>10</v>
      </c>
      <c r="AA3">
        <v>133.51298626796381</v>
      </c>
      <c r="AB3">
        <v>182.67835798899401</v>
      </c>
      <c r="AC3">
        <v>165.2437918932614</v>
      </c>
      <c r="AD3">
        <v>133512.9862679638</v>
      </c>
      <c r="AE3">
        <v>182678.35798899399</v>
      </c>
      <c r="AF3">
        <v>2.1402760935643749E-5</v>
      </c>
      <c r="AG3">
        <v>9</v>
      </c>
      <c r="AH3">
        <v>165243.7918932614</v>
      </c>
    </row>
    <row r="4" spans="1:34" x14ac:dyDescent="0.25">
      <c r="A4">
        <v>2</v>
      </c>
      <c r="B4">
        <v>80</v>
      </c>
      <c r="C4" t="s">
        <v>34</v>
      </c>
      <c r="D4">
        <v>5.7245999999999997</v>
      </c>
      <c r="E4">
        <v>17.47</v>
      </c>
      <c r="F4">
        <v>13.92</v>
      </c>
      <c r="G4">
        <v>21.98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152.49</v>
      </c>
      <c r="Q4">
        <v>1206.92</v>
      </c>
      <c r="R4">
        <v>148.36000000000001</v>
      </c>
      <c r="S4">
        <v>79.25</v>
      </c>
      <c r="T4">
        <v>31995.21</v>
      </c>
      <c r="U4">
        <v>0.53</v>
      </c>
      <c r="V4">
        <v>0.8</v>
      </c>
      <c r="W4">
        <v>0.2</v>
      </c>
      <c r="X4">
        <v>1.86</v>
      </c>
      <c r="Y4">
        <v>2</v>
      </c>
      <c r="Z4">
        <v>10</v>
      </c>
      <c r="AA4">
        <v>115.8195772426465</v>
      </c>
      <c r="AB4">
        <v>158.46945518245121</v>
      </c>
      <c r="AC4">
        <v>143.34535279315881</v>
      </c>
      <c r="AD4">
        <v>115819.5772426465</v>
      </c>
      <c r="AE4">
        <v>158469.45518245111</v>
      </c>
      <c r="AF4">
        <v>2.3594639741986252E-5</v>
      </c>
      <c r="AG4">
        <v>8</v>
      </c>
      <c r="AH4">
        <v>143345.35279315879</v>
      </c>
    </row>
    <row r="5" spans="1:34" x14ac:dyDescent="0.25">
      <c r="A5">
        <v>3</v>
      </c>
      <c r="B5">
        <v>80</v>
      </c>
      <c r="C5" t="s">
        <v>34</v>
      </c>
      <c r="D5">
        <v>6.1215000000000002</v>
      </c>
      <c r="E5">
        <v>16.34</v>
      </c>
      <c r="F5">
        <v>13.17</v>
      </c>
      <c r="G5">
        <v>30.4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135.72</v>
      </c>
      <c r="Q5">
        <v>1206.94</v>
      </c>
      <c r="R5">
        <v>122.57</v>
      </c>
      <c r="S5">
        <v>79.25</v>
      </c>
      <c r="T5">
        <v>19158.63</v>
      </c>
      <c r="U5">
        <v>0.65</v>
      </c>
      <c r="V5">
        <v>0.85</v>
      </c>
      <c r="W5">
        <v>0.18</v>
      </c>
      <c r="X5">
        <v>1.1100000000000001</v>
      </c>
      <c r="Y5">
        <v>2</v>
      </c>
      <c r="Z5">
        <v>10</v>
      </c>
      <c r="AA5">
        <v>100.5929948499506</v>
      </c>
      <c r="AB5">
        <v>137.6357734033696</v>
      </c>
      <c r="AC5">
        <v>124.50000836281021</v>
      </c>
      <c r="AD5">
        <v>100592.9948499506</v>
      </c>
      <c r="AE5">
        <v>137635.77340336959</v>
      </c>
      <c r="AF5">
        <v>2.523051168301171E-5</v>
      </c>
      <c r="AG5">
        <v>7</v>
      </c>
      <c r="AH5">
        <v>124500.0083628102</v>
      </c>
    </row>
    <row r="6" spans="1:34" x14ac:dyDescent="0.25">
      <c r="A6">
        <v>4</v>
      </c>
      <c r="B6">
        <v>80</v>
      </c>
      <c r="C6" t="s">
        <v>34</v>
      </c>
      <c r="D6">
        <v>6.3148</v>
      </c>
      <c r="E6">
        <v>15.84</v>
      </c>
      <c r="F6">
        <v>12.9</v>
      </c>
      <c r="G6">
        <v>40.729999999999997</v>
      </c>
      <c r="H6">
        <v>0.54</v>
      </c>
      <c r="I6">
        <v>19</v>
      </c>
      <c r="J6">
        <v>164.83</v>
      </c>
      <c r="K6">
        <v>50.28</v>
      </c>
      <c r="L6">
        <v>5</v>
      </c>
      <c r="M6">
        <v>17</v>
      </c>
      <c r="N6">
        <v>29.55</v>
      </c>
      <c r="O6">
        <v>20563.61</v>
      </c>
      <c r="P6">
        <v>124.26</v>
      </c>
      <c r="Q6">
        <v>1206.82</v>
      </c>
      <c r="R6">
        <v>113.34</v>
      </c>
      <c r="S6">
        <v>79.25</v>
      </c>
      <c r="T6">
        <v>14580.87</v>
      </c>
      <c r="U6">
        <v>0.7</v>
      </c>
      <c r="V6">
        <v>0.86</v>
      </c>
      <c r="W6">
        <v>0.17</v>
      </c>
      <c r="X6">
        <v>0.84</v>
      </c>
      <c r="Y6">
        <v>2</v>
      </c>
      <c r="Z6">
        <v>10</v>
      </c>
      <c r="AA6">
        <v>97.818557356899134</v>
      </c>
      <c r="AB6">
        <v>133.83966562583481</v>
      </c>
      <c r="AC6">
        <v>121.0661957836914</v>
      </c>
      <c r="AD6">
        <v>97818.557356899139</v>
      </c>
      <c r="AE6">
        <v>133839.66562583481</v>
      </c>
      <c r="AF6">
        <v>2.6027221298028649E-5</v>
      </c>
      <c r="AG6">
        <v>7</v>
      </c>
      <c r="AH6">
        <v>121066.19578369139</v>
      </c>
    </row>
    <row r="7" spans="1:34" x14ac:dyDescent="0.25">
      <c r="A7">
        <v>5</v>
      </c>
      <c r="B7">
        <v>80</v>
      </c>
      <c r="C7" t="s">
        <v>34</v>
      </c>
      <c r="D7">
        <v>6.3777999999999997</v>
      </c>
      <c r="E7">
        <v>15.68</v>
      </c>
      <c r="F7">
        <v>12.81</v>
      </c>
      <c r="G7">
        <v>45.2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118.36</v>
      </c>
      <c r="Q7">
        <v>1206.98</v>
      </c>
      <c r="R7">
        <v>109.51</v>
      </c>
      <c r="S7">
        <v>79.25</v>
      </c>
      <c r="T7">
        <v>12674.17</v>
      </c>
      <c r="U7">
        <v>0.72</v>
      </c>
      <c r="V7">
        <v>0.87</v>
      </c>
      <c r="W7">
        <v>0.19</v>
      </c>
      <c r="X7">
        <v>0.74</v>
      </c>
      <c r="Y7">
        <v>2</v>
      </c>
      <c r="Z7">
        <v>10</v>
      </c>
      <c r="AA7">
        <v>96.653343646395072</v>
      </c>
      <c r="AB7">
        <v>132.2453688215231</v>
      </c>
      <c r="AC7">
        <v>119.624056428773</v>
      </c>
      <c r="AD7">
        <v>96653.343646395078</v>
      </c>
      <c r="AE7">
        <v>132245.36882152309</v>
      </c>
      <c r="AF7">
        <v>2.6286883510889831E-5</v>
      </c>
      <c r="AG7">
        <v>7</v>
      </c>
      <c r="AH7">
        <v>119624.05642877299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5.2027999999999999</v>
      </c>
      <c r="E2">
        <v>19.22</v>
      </c>
      <c r="F2">
        <v>15.9</v>
      </c>
      <c r="G2">
        <v>11.49</v>
      </c>
      <c r="H2">
        <v>0.22</v>
      </c>
      <c r="I2">
        <v>83</v>
      </c>
      <c r="J2">
        <v>80.84</v>
      </c>
      <c r="K2">
        <v>35.1</v>
      </c>
      <c r="L2">
        <v>1</v>
      </c>
      <c r="M2">
        <v>81</v>
      </c>
      <c r="N2">
        <v>9.74</v>
      </c>
      <c r="O2">
        <v>10204.209999999999</v>
      </c>
      <c r="P2">
        <v>112.93</v>
      </c>
      <c r="Q2">
        <v>1207.24</v>
      </c>
      <c r="R2">
        <v>215.07</v>
      </c>
      <c r="S2">
        <v>79.25</v>
      </c>
      <c r="T2">
        <v>65125.05</v>
      </c>
      <c r="U2">
        <v>0.37</v>
      </c>
      <c r="V2">
        <v>0.7</v>
      </c>
      <c r="W2">
        <v>0.27</v>
      </c>
      <c r="X2">
        <v>3.83</v>
      </c>
      <c r="Y2">
        <v>2</v>
      </c>
      <c r="Z2">
        <v>10</v>
      </c>
      <c r="AA2">
        <v>117.03557045250071</v>
      </c>
      <c r="AB2">
        <v>160.13323073800709</v>
      </c>
      <c r="AC2">
        <v>144.85033994481671</v>
      </c>
      <c r="AD2">
        <v>117035.5704525007</v>
      </c>
      <c r="AE2">
        <v>160133.23073800711</v>
      </c>
      <c r="AF2">
        <v>2.9931143060031979E-5</v>
      </c>
      <c r="AG2">
        <v>9</v>
      </c>
      <c r="AH2">
        <v>144850.33994481669</v>
      </c>
    </row>
    <row r="3" spans="1:34" x14ac:dyDescent="0.25">
      <c r="A3">
        <v>1</v>
      </c>
      <c r="B3">
        <v>35</v>
      </c>
      <c r="C3" t="s">
        <v>34</v>
      </c>
      <c r="D3">
        <v>6.1520999999999999</v>
      </c>
      <c r="E3">
        <v>16.25</v>
      </c>
      <c r="F3">
        <v>13.74</v>
      </c>
      <c r="G3">
        <v>22.9</v>
      </c>
      <c r="H3">
        <v>0.43</v>
      </c>
      <c r="I3">
        <v>36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84.25</v>
      </c>
      <c r="Q3">
        <v>1207.0999999999999</v>
      </c>
      <c r="R3">
        <v>140.37</v>
      </c>
      <c r="S3">
        <v>79.25</v>
      </c>
      <c r="T3">
        <v>28010.35</v>
      </c>
      <c r="U3">
        <v>0.56000000000000005</v>
      </c>
      <c r="V3">
        <v>0.81</v>
      </c>
      <c r="W3">
        <v>0.24</v>
      </c>
      <c r="X3">
        <v>1.68</v>
      </c>
      <c r="Y3">
        <v>2</v>
      </c>
      <c r="Z3">
        <v>10</v>
      </c>
      <c r="AA3">
        <v>87.874172966841456</v>
      </c>
      <c r="AB3">
        <v>120.2333201880885</v>
      </c>
      <c r="AC3">
        <v>108.7584208578934</v>
      </c>
      <c r="AD3">
        <v>87874.172966841463</v>
      </c>
      <c r="AE3">
        <v>120233.3201880885</v>
      </c>
      <c r="AF3">
        <v>3.5392362808415217E-5</v>
      </c>
      <c r="AG3">
        <v>7</v>
      </c>
      <c r="AH3">
        <v>108758.4208578934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4.4907000000000004</v>
      </c>
      <c r="E2">
        <v>22.27</v>
      </c>
      <c r="F2">
        <v>17.63</v>
      </c>
      <c r="G2">
        <v>9.0399999999999991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158.9</v>
      </c>
      <c r="Q2">
        <v>1207.52</v>
      </c>
      <c r="R2">
        <v>274.17</v>
      </c>
      <c r="S2">
        <v>79.25</v>
      </c>
      <c r="T2">
        <v>94506.72</v>
      </c>
      <c r="U2">
        <v>0.28999999999999998</v>
      </c>
      <c r="V2">
        <v>0.63</v>
      </c>
      <c r="W2">
        <v>0.32</v>
      </c>
      <c r="X2">
        <v>5.56</v>
      </c>
      <c r="Y2">
        <v>2</v>
      </c>
      <c r="Z2">
        <v>10</v>
      </c>
      <c r="AA2">
        <v>145.55212890422001</v>
      </c>
      <c r="AB2">
        <v>199.1508440733993</v>
      </c>
      <c r="AC2">
        <v>180.14416702505571</v>
      </c>
      <c r="AD2">
        <v>145552.12890422001</v>
      </c>
      <c r="AE2">
        <v>199150.84407339929</v>
      </c>
      <c r="AF2">
        <v>2.2372664953992099E-5</v>
      </c>
      <c r="AG2">
        <v>10</v>
      </c>
      <c r="AH2">
        <v>180144.16702505571</v>
      </c>
    </row>
    <row r="3" spans="1:34" x14ac:dyDescent="0.25">
      <c r="A3">
        <v>1</v>
      </c>
      <c r="B3">
        <v>50</v>
      </c>
      <c r="C3" t="s">
        <v>34</v>
      </c>
      <c r="D3">
        <v>5.8052999999999999</v>
      </c>
      <c r="E3">
        <v>17.23</v>
      </c>
      <c r="F3">
        <v>14.23</v>
      </c>
      <c r="G3">
        <v>19.86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116.45</v>
      </c>
      <c r="Q3">
        <v>1206.9000000000001</v>
      </c>
      <c r="R3">
        <v>160.13</v>
      </c>
      <c r="S3">
        <v>79.25</v>
      </c>
      <c r="T3">
        <v>37854.550000000003</v>
      </c>
      <c r="U3">
        <v>0.49</v>
      </c>
      <c r="V3">
        <v>0.78</v>
      </c>
      <c r="W3">
        <v>0.18</v>
      </c>
      <c r="X3">
        <v>2.17</v>
      </c>
      <c r="Y3">
        <v>2</v>
      </c>
      <c r="Z3">
        <v>10</v>
      </c>
      <c r="AA3">
        <v>106.26514890985</v>
      </c>
      <c r="AB3">
        <v>145.39666482589629</v>
      </c>
      <c r="AC3">
        <v>131.52021120045291</v>
      </c>
      <c r="AD3">
        <v>106265.14890985</v>
      </c>
      <c r="AE3">
        <v>145396.6648258963</v>
      </c>
      <c r="AF3">
        <v>2.8922001437951831E-5</v>
      </c>
      <c r="AG3">
        <v>8</v>
      </c>
      <c r="AH3">
        <v>131520.2112004529</v>
      </c>
    </row>
    <row r="4" spans="1:34" x14ac:dyDescent="0.25">
      <c r="A4">
        <v>2</v>
      </c>
      <c r="B4">
        <v>50</v>
      </c>
      <c r="C4" t="s">
        <v>34</v>
      </c>
      <c r="D4">
        <v>6.3010000000000002</v>
      </c>
      <c r="E4">
        <v>15.87</v>
      </c>
      <c r="F4">
        <v>13.26</v>
      </c>
      <c r="G4">
        <v>30.59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96.56</v>
      </c>
      <c r="Q4">
        <v>1207.28</v>
      </c>
      <c r="R4">
        <v>124.46</v>
      </c>
      <c r="S4">
        <v>79.25</v>
      </c>
      <c r="T4">
        <v>20106.990000000002</v>
      </c>
      <c r="U4">
        <v>0.64</v>
      </c>
      <c r="V4">
        <v>0.84</v>
      </c>
      <c r="W4">
        <v>0.21</v>
      </c>
      <c r="X4">
        <v>1.19</v>
      </c>
      <c r="Y4">
        <v>2</v>
      </c>
      <c r="Z4">
        <v>10</v>
      </c>
      <c r="AA4">
        <v>90.965829185837535</v>
      </c>
      <c r="AB4">
        <v>124.46346062116289</v>
      </c>
      <c r="AC4">
        <v>112.58484262507601</v>
      </c>
      <c r="AD4">
        <v>90965.829185837531</v>
      </c>
      <c r="AE4">
        <v>124463.4606211629</v>
      </c>
      <c r="AF4">
        <v>3.1391578567952477E-5</v>
      </c>
      <c r="AG4">
        <v>7</v>
      </c>
      <c r="AH4">
        <v>112584.84262507599</v>
      </c>
    </row>
    <row r="5" spans="1:34" x14ac:dyDescent="0.25">
      <c r="A5">
        <v>3</v>
      </c>
      <c r="B5">
        <v>50</v>
      </c>
      <c r="C5" t="s">
        <v>34</v>
      </c>
      <c r="D5">
        <v>6.3002000000000002</v>
      </c>
      <c r="E5">
        <v>15.87</v>
      </c>
      <c r="F5">
        <v>13.26</v>
      </c>
      <c r="G5">
        <v>30.6</v>
      </c>
      <c r="H5">
        <v>0.63</v>
      </c>
      <c r="I5">
        <v>26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97.63</v>
      </c>
      <c r="Q5">
        <v>1207.22</v>
      </c>
      <c r="R5">
        <v>124.47</v>
      </c>
      <c r="S5">
        <v>79.25</v>
      </c>
      <c r="T5">
        <v>20110.29</v>
      </c>
      <c r="U5">
        <v>0.64</v>
      </c>
      <c r="V5">
        <v>0.84</v>
      </c>
      <c r="W5">
        <v>0.21</v>
      </c>
      <c r="X5">
        <v>1.2</v>
      </c>
      <c r="Y5">
        <v>2</v>
      </c>
      <c r="Z5">
        <v>10</v>
      </c>
      <c r="AA5">
        <v>91.116629957732954</v>
      </c>
      <c r="AB5">
        <v>124.66979289013069</v>
      </c>
      <c r="AC5">
        <v>112.77148283188269</v>
      </c>
      <c r="AD5">
        <v>91116.629957732948</v>
      </c>
      <c r="AE5">
        <v>124669.7928901307</v>
      </c>
      <c r="AF5">
        <v>3.1387592968388227E-5</v>
      </c>
      <c r="AG5">
        <v>7</v>
      </c>
      <c r="AH5">
        <v>112771.48283188271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5.7976999999999999</v>
      </c>
      <c r="E2">
        <v>17.25</v>
      </c>
      <c r="F2">
        <v>14.65</v>
      </c>
      <c r="G2">
        <v>15.15</v>
      </c>
      <c r="H2">
        <v>0.28000000000000003</v>
      </c>
      <c r="I2">
        <v>58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78.45</v>
      </c>
      <c r="Q2">
        <v>1207.08</v>
      </c>
      <c r="R2">
        <v>171.71</v>
      </c>
      <c r="S2">
        <v>79.25</v>
      </c>
      <c r="T2">
        <v>43571.46</v>
      </c>
      <c r="U2">
        <v>0.46</v>
      </c>
      <c r="V2">
        <v>0.76</v>
      </c>
      <c r="W2">
        <v>0.25</v>
      </c>
      <c r="X2">
        <v>2.58</v>
      </c>
      <c r="Y2">
        <v>2</v>
      </c>
      <c r="Z2">
        <v>10</v>
      </c>
      <c r="AA2">
        <v>96.245730976386838</v>
      </c>
      <c r="AB2">
        <v>131.6876551838163</v>
      </c>
      <c r="AC2">
        <v>119.1195701978928</v>
      </c>
      <c r="AD2">
        <v>96245.73097638684</v>
      </c>
      <c r="AE2">
        <v>131687.6551838163</v>
      </c>
      <c r="AF2">
        <v>3.8201928319126061E-5</v>
      </c>
      <c r="AG2">
        <v>8</v>
      </c>
      <c r="AH2">
        <v>119119.5701978928</v>
      </c>
    </row>
    <row r="3" spans="1:34" x14ac:dyDescent="0.25">
      <c r="A3">
        <v>1</v>
      </c>
      <c r="B3">
        <v>25</v>
      </c>
      <c r="C3" t="s">
        <v>34</v>
      </c>
      <c r="D3">
        <v>5.9198000000000004</v>
      </c>
      <c r="E3">
        <v>16.89</v>
      </c>
      <c r="F3">
        <v>14.4</v>
      </c>
      <c r="G3">
        <v>17.28</v>
      </c>
      <c r="H3">
        <v>0.55000000000000004</v>
      </c>
      <c r="I3">
        <v>50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75.73</v>
      </c>
      <c r="Q3">
        <v>1207.69</v>
      </c>
      <c r="R3">
        <v>162.05000000000001</v>
      </c>
      <c r="S3">
        <v>79.25</v>
      </c>
      <c r="T3">
        <v>38781.769999999997</v>
      </c>
      <c r="U3">
        <v>0.49</v>
      </c>
      <c r="V3">
        <v>0.77</v>
      </c>
      <c r="W3">
        <v>0.28000000000000003</v>
      </c>
      <c r="X3">
        <v>2.34</v>
      </c>
      <c r="Y3">
        <v>2</v>
      </c>
      <c r="Z3">
        <v>10</v>
      </c>
      <c r="AA3">
        <v>95.274807955721954</v>
      </c>
      <c r="AB3">
        <v>130.35919547284271</v>
      </c>
      <c r="AC3">
        <v>117.91789681722911</v>
      </c>
      <c r="AD3">
        <v>95274.807955721961</v>
      </c>
      <c r="AE3">
        <v>130359.19547284269</v>
      </c>
      <c r="AF3">
        <v>3.9006463815575572E-5</v>
      </c>
      <c r="AG3">
        <v>8</v>
      </c>
      <c r="AH3">
        <v>117917.89681722911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3.1448999999999998</v>
      </c>
      <c r="E2">
        <v>31.8</v>
      </c>
      <c r="F2">
        <v>22.41</v>
      </c>
      <c r="G2">
        <v>6.5</v>
      </c>
      <c r="H2">
        <v>0.11</v>
      </c>
      <c r="I2">
        <v>207</v>
      </c>
      <c r="J2">
        <v>167.88</v>
      </c>
      <c r="K2">
        <v>51.39</v>
      </c>
      <c r="L2">
        <v>1</v>
      </c>
      <c r="M2">
        <v>205</v>
      </c>
      <c r="N2">
        <v>30.49</v>
      </c>
      <c r="O2">
        <v>20939.59</v>
      </c>
      <c r="P2">
        <v>279.64999999999998</v>
      </c>
      <c r="Q2">
        <v>1207.79</v>
      </c>
      <c r="R2">
        <v>436.78</v>
      </c>
      <c r="S2">
        <v>79.25</v>
      </c>
      <c r="T2">
        <v>175362.47</v>
      </c>
      <c r="U2">
        <v>0.18</v>
      </c>
      <c r="V2">
        <v>0.5</v>
      </c>
      <c r="W2">
        <v>0.48</v>
      </c>
      <c r="X2">
        <v>10.34</v>
      </c>
      <c r="Y2">
        <v>2</v>
      </c>
      <c r="Z2">
        <v>10</v>
      </c>
      <c r="AA2">
        <v>256.19116425671518</v>
      </c>
      <c r="AB2">
        <v>350.53205329235988</v>
      </c>
      <c r="AC2">
        <v>317.07776610106839</v>
      </c>
      <c r="AD2">
        <v>256191.16425671519</v>
      </c>
      <c r="AE2">
        <v>350532.05329235992</v>
      </c>
      <c r="AF2">
        <v>1.264895924552965E-5</v>
      </c>
      <c r="AG2">
        <v>14</v>
      </c>
      <c r="AH2">
        <v>317077.76610106853</v>
      </c>
    </row>
    <row r="3" spans="1:34" x14ac:dyDescent="0.25">
      <c r="A3">
        <v>1</v>
      </c>
      <c r="B3">
        <v>85</v>
      </c>
      <c r="C3" t="s">
        <v>34</v>
      </c>
      <c r="D3">
        <v>5.0663999999999998</v>
      </c>
      <c r="E3">
        <v>19.739999999999998</v>
      </c>
      <c r="F3">
        <v>15.09</v>
      </c>
      <c r="G3">
        <v>13.52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180.65</v>
      </c>
      <c r="Q3">
        <v>1207.1300000000001</v>
      </c>
      <c r="R3">
        <v>187.57</v>
      </c>
      <c r="S3">
        <v>79.25</v>
      </c>
      <c r="T3">
        <v>51455.29</v>
      </c>
      <c r="U3">
        <v>0.42</v>
      </c>
      <c r="V3">
        <v>0.74</v>
      </c>
      <c r="W3">
        <v>0.24</v>
      </c>
      <c r="X3">
        <v>3.03</v>
      </c>
      <c r="Y3">
        <v>2</v>
      </c>
      <c r="Z3">
        <v>10</v>
      </c>
      <c r="AA3">
        <v>137.15611040697971</v>
      </c>
      <c r="AB3">
        <v>187.66304115928671</v>
      </c>
      <c r="AC3">
        <v>169.75274389782979</v>
      </c>
      <c r="AD3">
        <v>137156.11040697969</v>
      </c>
      <c r="AE3">
        <v>187663.04115928669</v>
      </c>
      <c r="AF3">
        <v>2.0377336996900181E-5</v>
      </c>
      <c r="AG3">
        <v>9</v>
      </c>
      <c r="AH3">
        <v>169752.74389782979</v>
      </c>
    </row>
    <row r="4" spans="1:34" x14ac:dyDescent="0.25">
      <c r="A4">
        <v>2</v>
      </c>
      <c r="B4">
        <v>85</v>
      </c>
      <c r="C4" t="s">
        <v>34</v>
      </c>
      <c r="D4">
        <v>5.6273999999999997</v>
      </c>
      <c r="E4">
        <v>17.77</v>
      </c>
      <c r="F4">
        <v>14.04</v>
      </c>
      <c r="G4">
        <v>21.06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161.31</v>
      </c>
      <c r="Q4">
        <v>1206.9100000000001</v>
      </c>
      <c r="R4">
        <v>152.62</v>
      </c>
      <c r="S4">
        <v>79.25</v>
      </c>
      <c r="T4">
        <v>34117.39</v>
      </c>
      <c r="U4">
        <v>0.52</v>
      </c>
      <c r="V4">
        <v>0.79</v>
      </c>
      <c r="W4">
        <v>0.2</v>
      </c>
      <c r="X4">
        <v>1.98</v>
      </c>
      <c r="Y4">
        <v>2</v>
      </c>
      <c r="Z4">
        <v>10</v>
      </c>
      <c r="AA4">
        <v>118.5067980485307</v>
      </c>
      <c r="AB4">
        <v>162.1462292408751</v>
      </c>
      <c r="AC4">
        <v>146.67122069583269</v>
      </c>
      <c r="AD4">
        <v>118506.79804853071</v>
      </c>
      <c r="AE4">
        <v>162146.22924087511</v>
      </c>
      <c r="AF4">
        <v>2.263370958004818E-5</v>
      </c>
      <c r="AG4">
        <v>8</v>
      </c>
      <c r="AH4">
        <v>146671.22069583269</v>
      </c>
    </row>
    <row r="5" spans="1:34" x14ac:dyDescent="0.25">
      <c r="A5">
        <v>3</v>
      </c>
      <c r="B5">
        <v>85</v>
      </c>
      <c r="C5" t="s">
        <v>34</v>
      </c>
      <c r="D5">
        <v>6.0523999999999996</v>
      </c>
      <c r="E5">
        <v>16.52</v>
      </c>
      <c r="F5">
        <v>13.23</v>
      </c>
      <c r="G5">
        <v>29.41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144.08000000000001</v>
      </c>
      <c r="Q5">
        <v>1206.8800000000001</v>
      </c>
      <c r="R5">
        <v>124.68</v>
      </c>
      <c r="S5">
        <v>79.25</v>
      </c>
      <c r="T5">
        <v>20211.91</v>
      </c>
      <c r="U5">
        <v>0.64</v>
      </c>
      <c r="V5">
        <v>0.84</v>
      </c>
      <c r="W5">
        <v>0.18</v>
      </c>
      <c r="X5">
        <v>1.17</v>
      </c>
      <c r="Y5">
        <v>2</v>
      </c>
      <c r="Z5">
        <v>10</v>
      </c>
      <c r="AA5">
        <v>102.70686211934679</v>
      </c>
      <c r="AB5">
        <v>140.5280598585982</v>
      </c>
      <c r="AC5">
        <v>127.1162590581022</v>
      </c>
      <c r="AD5">
        <v>102706.8621193468</v>
      </c>
      <c r="AE5">
        <v>140528.05985859819</v>
      </c>
      <c r="AF5">
        <v>2.4343082749099691E-5</v>
      </c>
      <c r="AG5">
        <v>7</v>
      </c>
      <c r="AH5">
        <v>127116.25905810219</v>
      </c>
    </row>
    <row r="6" spans="1:34" x14ac:dyDescent="0.25">
      <c r="A6">
        <v>4</v>
      </c>
      <c r="B6">
        <v>85</v>
      </c>
      <c r="C6" t="s">
        <v>34</v>
      </c>
      <c r="D6">
        <v>6.1886999999999999</v>
      </c>
      <c r="E6">
        <v>16.16</v>
      </c>
      <c r="F6">
        <v>13.07</v>
      </c>
      <c r="G6">
        <v>37.36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134.87</v>
      </c>
      <c r="Q6">
        <v>1206.8699999999999</v>
      </c>
      <c r="R6">
        <v>119.57</v>
      </c>
      <c r="S6">
        <v>79.25</v>
      </c>
      <c r="T6">
        <v>17683.7</v>
      </c>
      <c r="U6">
        <v>0.66</v>
      </c>
      <c r="V6">
        <v>0.85</v>
      </c>
      <c r="W6">
        <v>0.17</v>
      </c>
      <c r="X6">
        <v>1.01</v>
      </c>
      <c r="Y6">
        <v>2</v>
      </c>
      <c r="Z6">
        <v>10</v>
      </c>
      <c r="AA6">
        <v>100.5333341124817</v>
      </c>
      <c r="AB6">
        <v>137.55414295031881</v>
      </c>
      <c r="AC6">
        <v>124.4261686056294</v>
      </c>
      <c r="AD6">
        <v>100533.33411248169</v>
      </c>
      <c r="AE6">
        <v>137554.14295031881</v>
      </c>
      <c r="AF6">
        <v>2.4891288779550798E-5</v>
      </c>
      <c r="AG6">
        <v>7</v>
      </c>
      <c r="AH6">
        <v>124426.1686056294</v>
      </c>
    </row>
    <row r="7" spans="1:34" x14ac:dyDescent="0.25">
      <c r="A7">
        <v>5</v>
      </c>
      <c r="B7">
        <v>85</v>
      </c>
      <c r="C7" t="s">
        <v>34</v>
      </c>
      <c r="D7">
        <v>6.4054000000000002</v>
      </c>
      <c r="E7">
        <v>15.61</v>
      </c>
      <c r="F7">
        <v>12.7</v>
      </c>
      <c r="G7">
        <v>47.61</v>
      </c>
      <c r="H7">
        <v>0.61</v>
      </c>
      <c r="I7">
        <v>16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121.98</v>
      </c>
      <c r="Q7">
        <v>1206.81</v>
      </c>
      <c r="R7">
        <v>106.05</v>
      </c>
      <c r="S7">
        <v>79.25</v>
      </c>
      <c r="T7">
        <v>10951.3</v>
      </c>
      <c r="U7">
        <v>0.75</v>
      </c>
      <c r="V7">
        <v>0.88</v>
      </c>
      <c r="W7">
        <v>0.17</v>
      </c>
      <c r="X7">
        <v>0.64</v>
      </c>
      <c r="Y7">
        <v>2</v>
      </c>
      <c r="Z7">
        <v>10</v>
      </c>
      <c r="AA7">
        <v>97.403640784995915</v>
      </c>
      <c r="AB7">
        <v>133.27195846732991</v>
      </c>
      <c r="AC7">
        <v>120.552669799612</v>
      </c>
      <c r="AD7">
        <v>97403.640784995921</v>
      </c>
      <c r="AE7">
        <v>133271.95846732991</v>
      </c>
      <c r="AF7">
        <v>2.5762867993041298E-5</v>
      </c>
      <c r="AG7">
        <v>7</v>
      </c>
      <c r="AH7">
        <v>120552.66979961201</v>
      </c>
    </row>
    <row r="8" spans="1:34" x14ac:dyDescent="0.25">
      <c r="A8">
        <v>6</v>
      </c>
      <c r="B8">
        <v>85</v>
      </c>
      <c r="C8" t="s">
        <v>34</v>
      </c>
      <c r="D8">
        <v>6.4225000000000003</v>
      </c>
      <c r="E8">
        <v>15.57</v>
      </c>
      <c r="F8">
        <v>12.66</v>
      </c>
      <c r="G8">
        <v>47.46</v>
      </c>
      <c r="H8">
        <v>0.7</v>
      </c>
      <c r="I8">
        <v>16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121.54</v>
      </c>
      <c r="Q8">
        <v>1206.98</v>
      </c>
      <c r="R8">
        <v>104.27</v>
      </c>
      <c r="S8">
        <v>79.25</v>
      </c>
      <c r="T8">
        <v>10059.299999999999</v>
      </c>
      <c r="U8">
        <v>0.76</v>
      </c>
      <c r="V8">
        <v>0.88</v>
      </c>
      <c r="W8">
        <v>0.18</v>
      </c>
      <c r="X8">
        <v>0.59</v>
      </c>
      <c r="Y8">
        <v>2</v>
      </c>
      <c r="Z8">
        <v>10</v>
      </c>
      <c r="AA8">
        <v>97.234336172885293</v>
      </c>
      <c r="AB8">
        <v>133.04030842784789</v>
      </c>
      <c r="AC8">
        <v>120.3431281147752</v>
      </c>
      <c r="AD8">
        <v>97234.336172885291</v>
      </c>
      <c r="AE8">
        <v>133040.30842784789</v>
      </c>
      <c r="AF8">
        <v>2.5831645125254911E-5</v>
      </c>
      <c r="AG8">
        <v>7</v>
      </c>
      <c r="AH8">
        <v>120343.1281147752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5.7381000000000002</v>
      </c>
      <c r="E2">
        <v>17.43</v>
      </c>
      <c r="F2">
        <v>14.92</v>
      </c>
      <c r="G2">
        <v>14.44</v>
      </c>
      <c r="H2">
        <v>0.34</v>
      </c>
      <c r="I2">
        <v>62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68.77</v>
      </c>
      <c r="Q2">
        <v>1207.67</v>
      </c>
      <c r="R2">
        <v>179.15</v>
      </c>
      <c r="S2">
        <v>79.25</v>
      </c>
      <c r="T2">
        <v>47270.68</v>
      </c>
      <c r="U2">
        <v>0.44</v>
      </c>
      <c r="V2">
        <v>0.75</v>
      </c>
      <c r="W2">
        <v>0.31</v>
      </c>
      <c r="X2">
        <v>2.86</v>
      </c>
      <c r="Y2">
        <v>2</v>
      </c>
      <c r="Z2">
        <v>10</v>
      </c>
      <c r="AA2">
        <v>93.882434580652998</v>
      </c>
      <c r="AB2">
        <v>128.45408879389629</v>
      </c>
      <c r="AC2">
        <v>116.1946108458868</v>
      </c>
      <c r="AD2">
        <v>93882.434580653004</v>
      </c>
      <c r="AE2">
        <v>128454.0887938963</v>
      </c>
      <c r="AF2">
        <v>4.1370241670784227E-5</v>
      </c>
      <c r="AG2">
        <v>8</v>
      </c>
      <c r="AH2">
        <v>116194.6108458868</v>
      </c>
    </row>
    <row r="3" spans="1:34" x14ac:dyDescent="0.25">
      <c r="A3">
        <v>1</v>
      </c>
      <c r="B3">
        <v>20</v>
      </c>
      <c r="C3" t="s">
        <v>34</v>
      </c>
      <c r="D3">
        <v>5.7367999999999997</v>
      </c>
      <c r="E3">
        <v>17.43</v>
      </c>
      <c r="F3">
        <v>14.93</v>
      </c>
      <c r="G3">
        <v>14.44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70.19</v>
      </c>
      <c r="Q3">
        <v>1207.73</v>
      </c>
      <c r="R3">
        <v>179.22</v>
      </c>
      <c r="S3">
        <v>79.25</v>
      </c>
      <c r="T3">
        <v>47306.44</v>
      </c>
      <c r="U3">
        <v>0.44</v>
      </c>
      <c r="V3">
        <v>0.75</v>
      </c>
      <c r="W3">
        <v>0.31</v>
      </c>
      <c r="X3">
        <v>2.86</v>
      </c>
      <c r="Y3">
        <v>2</v>
      </c>
      <c r="Z3">
        <v>10</v>
      </c>
      <c r="AA3">
        <v>94.10772920635533</v>
      </c>
      <c r="AB3">
        <v>128.76234684007949</v>
      </c>
      <c r="AC3">
        <v>116.47344917678519</v>
      </c>
      <c r="AD3">
        <v>94107.729206355332</v>
      </c>
      <c r="AE3">
        <v>128762.3468400795</v>
      </c>
      <c r="AF3">
        <v>4.1360869001403758E-5</v>
      </c>
      <c r="AG3">
        <v>8</v>
      </c>
      <c r="AH3">
        <v>116473.4491767852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3.8822999999999999</v>
      </c>
      <c r="E2">
        <v>25.76</v>
      </c>
      <c r="F2">
        <v>19.440000000000001</v>
      </c>
      <c r="G2">
        <v>7.67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16663.419999999998</v>
      </c>
      <c r="P2">
        <v>205.99</v>
      </c>
      <c r="Q2">
        <v>1207.95</v>
      </c>
      <c r="R2">
        <v>335.69</v>
      </c>
      <c r="S2">
        <v>79.25</v>
      </c>
      <c r="T2">
        <v>125091.37</v>
      </c>
      <c r="U2">
        <v>0.24</v>
      </c>
      <c r="V2">
        <v>0.56999999999999995</v>
      </c>
      <c r="W2">
        <v>0.37</v>
      </c>
      <c r="X2">
        <v>7.37</v>
      </c>
      <c r="Y2">
        <v>2</v>
      </c>
      <c r="Z2">
        <v>10</v>
      </c>
      <c r="AA2">
        <v>179.2281712676656</v>
      </c>
      <c r="AB2">
        <v>245.22789091717729</v>
      </c>
      <c r="AC2">
        <v>221.82368518761959</v>
      </c>
      <c r="AD2">
        <v>179228.1712676656</v>
      </c>
      <c r="AE2">
        <v>245227.89091717731</v>
      </c>
      <c r="AF2">
        <v>1.7399295512941429E-5</v>
      </c>
      <c r="AG2">
        <v>11</v>
      </c>
      <c r="AH2">
        <v>221823.68518761959</v>
      </c>
    </row>
    <row r="3" spans="1:34" x14ac:dyDescent="0.25">
      <c r="A3">
        <v>1</v>
      </c>
      <c r="B3">
        <v>65</v>
      </c>
      <c r="C3" t="s">
        <v>34</v>
      </c>
      <c r="D3">
        <v>5.6025999999999998</v>
      </c>
      <c r="E3">
        <v>17.850000000000001</v>
      </c>
      <c r="F3">
        <v>14.25</v>
      </c>
      <c r="G3">
        <v>16.45</v>
      </c>
      <c r="H3">
        <v>0.26</v>
      </c>
      <c r="I3">
        <v>52</v>
      </c>
      <c r="J3">
        <v>134.55000000000001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141.33000000000001</v>
      </c>
      <c r="Q3">
        <v>1207.1199999999999</v>
      </c>
      <c r="R3">
        <v>158.66999999999999</v>
      </c>
      <c r="S3">
        <v>79.25</v>
      </c>
      <c r="T3">
        <v>37081.769999999997</v>
      </c>
      <c r="U3">
        <v>0.5</v>
      </c>
      <c r="V3">
        <v>0.78</v>
      </c>
      <c r="W3">
        <v>0.22</v>
      </c>
      <c r="X3">
        <v>2.19</v>
      </c>
      <c r="Y3">
        <v>2</v>
      </c>
      <c r="Z3">
        <v>10</v>
      </c>
      <c r="AA3">
        <v>113.33954945640851</v>
      </c>
      <c r="AB3">
        <v>155.07617175421811</v>
      </c>
      <c r="AC3">
        <v>140.275919572812</v>
      </c>
      <c r="AD3">
        <v>113339.54945640849</v>
      </c>
      <c r="AE3">
        <v>155076.17175421811</v>
      </c>
      <c r="AF3">
        <v>2.5109160302090429E-5</v>
      </c>
      <c r="AG3">
        <v>8</v>
      </c>
      <c r="AH3">
        <v>140275.91957281201</v>
      </c>
    </row>
    <row r="4" spans="1:34" x14ac:dyDescent="0.25">
      <c r="A4">
        <v>2</v>
      </c>
      <c r="B4">
        <v>65</v>
      </c>
      <c r="C4" t="s">
        <v>34</v>
      </c>
      <c r="D4">
        <v>6.0697999999999999</v>
      </c>
      <c r="E4">
        <v>16.48</v>
      </c>
      <c r="F4">
        <v>13.45</v>
      </c>
      <c r="G4">
        <v>26.03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124.03</v>
      </c>
      <c r="Q4">
        <v>1206.8900000000001</v>
      </c>
      <c r="R4">
        <v>132.09</v>
      </c>
      <c r="S4">
        <v>79.25</v>
      </c>
      <c r="T4">
        <v>23896.86</v>
      </c>
      <c r="U4">
        <v>0.6</v>
      </c>
      <c r="V4">
        <v>0.83</v>
      </c>
      <c r="W4">
        <v>0.19</v>
      </c>
      <c r="X4">
        <v>1.39</v>
      </c>
      <c r="Y4">
        <v>2</v>
      </c>
      <c r="Z4">
        <v>10</v>
      </c>
      <c r="AA4">
        <v>97.804825848797194</v>
      </c>
      <c r="AB4">
        <v>133.82087757065841</v>
      </c>
      <c r="AC4">
        <v>121.0492008341317</v>
      </c>
      <c r="AD4">
        <v>97804.825848797191</v>
      </c>
      <c r="AE4">
        <v>133820.8775706584</v>
      </c>
      <c r="AF4">
        <v>2.7203009531579709E-5</v>
      </c>
      <c r="AG4">
        <v>7</v>
      </c>
      <c r="AH4">
        <v>121049.2008341317</v>
      </c>
    </row>
    <row r="5" spans="1:34" x14ac:dyDescent="0.25">
      <c r="A5">
        <v>3</v>
      </c>
      <c r="B5">
        <v>65</v>
      </c>
      <c r="C5" t="s">
        <v>34</v>
      </c>
      <c r="D5">
        <v>6.3174999999999999</v>
      </c>
      <c r="E5">
        <v>15.83</v>
      </c>
      <c r="F5">
        <v>13.08</v>
      </c>
      <c r="G5">
        <v>37.36</v>
      </c>
      <c r="H5">
        <v>0.52</v>
      </c>
      <c r="I5">
        <v>21</v>
      </c>
      <c r="J5">
        <v>137.25</v>
      </c>
      <c r="K5">
        <v>46.47</v>
      </c>
      <c r="L5">
        <v>4</v>
      </c>
      <c r="M5">
        <v>12</v>
      </c>
      <c r="N5">
        <v>21.78</v>
      </c>
      <c r="O5">
        <v>17160.919999999998</v>
      </c>
      <c r="P5">
        <v>109.49</v>
      </c>
      <c r="Q5">
        <v>1206.99</v>
      </c>
      <c r="R5">
        <v>119.29</v>
      </c>
      <c r="S5">
        <v>79.25</v>
      </c>
      <c r="T5">
        <v>17545.349999999999</v>
      </c>
      <c r="U5">
        <v>0.66</v>
      </c>
      <c r="V5">
        <v>0.85</v>
      </c>
      <c r="W5">
        <v>0.18</v>
      </c>
      <c r="X5">
        <v>1.01</v>
      </c>
      <c r="Y5">
        <v>2</v>
      </c>
      <c r="Z5">
        <v>10</v>
      </c>
      <c r="AA5">
        <v>94.360175069121439</v>
      </c>
      <c r="AB5">
        <v>129.10775440664131</v>
      </c>
      <c r="AC5">
        <v>116.78589152997711</v>
      </c>
      <c r="AD5">
        <v>94360.17506912144</v>
      </c>
      <c r="AE5">
        <v>129107.7544066413</v>
      </c>
      <c r="AF5">
        <v>2.8313126085827341E-5</v>
      </c>
      <c r="AG5">
        <v>7</v>
      </c>
      <c r="AH5">
        <v>116785.8915299771</v>
      </c>
    </row>
    <row r="6" spans="1:34" x14ac:dyDescent="0.25">
      <c r="A6">
        <v>4</v>
      </c>
      <c r="B6">
        <v>65</v>
      </c>
      <c r="C6" t="s">
        <v>34</v>
      </c>
      <c r="D6">
        <v>6.3882000000000003</v>
      </c>
      <c r="E6">
        <v>15.65</v>
      </c>
      <c r="F6">
        <v>12.93</v>
      </c>
      <c r="G6">
        <v>38.79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107.69</v>
      </c>
      <c r="Q6">
        <v>1207.24</v>
      </c>
      <c r="R6">
        <v>113.48</v>
      </c>
      <c r="S6">
        <v>79.25</v>
      </c>
      <c r="T6">
        <v>14645.8</v>
      </c>
      <c r="U6">
        <v>0.7</v>
      </c>
      <c r="V6">
        <v>0.86</v>
      </c>
      <c r="W6">
        <v>0.19</v>
      </c>
      <c r="X6">
        <v>0.87</v>
      </c>
      <c r="Y6">
        <v>2</v>
      </c>
      <c r="Z6">
        <v>10</v>
      </c>
      <c r="AA6">
        <v>93.710803602968355</v>
      </c>
      <c r="AB6">
        <v>128.2192557184039</v>
      </c>
      <c r="AC6">
        <v>115.982189909529</v>
      </c>
      <c r="AD6">
        <v>93710.803602968357</v>
      </c>
      <c r="AE6">
        <v>128219.2557184039</v>
      </c>
      <c r="AF6">
        <v>2.8629982122909732E-5</v>
      </c>
      <c r="AG6">
        <v>7</v>
      </c>
      <c r="AH6">
        <v>115982.189909529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3.5034999999999998</v>
      </c>
      <c r="E2">
        <v>28.54</v>
      </c>
      <c r="F2">
        <v>20.83</v>
      </c>
      <c r="G2">
        <v>7.02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18787.759999999998</v>
      </c>
      <c r="P2">
        <v>240.74</v>
      </c>
      <c r="Q2">
        <v>1207.72</v>
      </c>
      <c r="R2">
        <v>382.98</v>
      </c>
      <c r="S2">
        <v>79.25</v>
      </c>
      <c r="T2">
        <v>148604.99</v>
      </c>
      <c r="U2">
        <v>0.21</v>
      </c>
      <c r="V2">
        <v>0.54</v>
      </c>
      <c r="W2">
        <v>0.42</v>
      </c>
      <c r="X2">
        <v>8.75</v>
      </c>
      <c r="Y2">
        <v>2</v>
      </c>
      <c r="Z2">
        <v>10</v>
      </c>
      <c r="AA2">
        <v>209.897779263275</v>
      </c>
      <c r="AB2">
        <v>287.19140162436048</v>
      </c>
      <c r="AC2">
        <v>259.78225732907993</v>
      </c>
      <c r="AD2">
        <v>209897.77926327501</v>
      </c>
      <c r="AE2">
        <v>287191.40162436047</v>
      </c>
      <c r="AF2">
        <v>1.482095595766632E-5</v>
      </c>
      <c r="AG2">
        <v>12</v>
      </c>
      <c r="AH2">
        <v>259782.25732907979</v>
      </c>
    </row>
    <row r="3" spans="1:34" x14ac:dyDescent="0.25">
      <c r="A3">
        <v>1</v>
      </c>
      <c r="B3">
        <v>75</v>
      </c>
      <c r="C3" t="s">
        <v>34</v>
      </c>
      <c r="D3">
        <v>5.3136999999999999</v>
      </c>
      <c r="E3">
        <v>18.82</v>
      </c>
      <c r="F3">
        <v>14.71</v>
      </c>
      <c r="G3">
        <v>14.71</v>
      </c>
      <c r="H3">
        <v>0.23</v>
      </c>
      <c r="I3">
        <v>60</v>
      </c>
      <c r="J3">
        <v>151.83000000000001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161.65</v>
      </c>
      <c r="Q3">
        <v>1207.1500000000001</v>
      </c>
      <c r="R3">
        <v>174.84</v>
      </c>
      <c r="S3">
        <v>79.25</v>
      </c>
      <c r="T3">
        <v>45124.9</v>
      </c>
      <c r="U3">
        <v>0.45</v>
      </c>
      <c r="V3">
        <v>0.76</v>
      </c>
      <c r="W3">
        <v>0.23</v>
      </c>
      <c r="X3">
        <v>2.65</v>
      </c>
      <c r="Y3">
        <v>2</v>
      </c>
      <c r="Z3">
        <v>10</v>
      </c>
      <c r="AA3">
        <v>120.3536666311754</v>
      </c>
      <c r="AB3">
        <v>164.67319631373979</v>
      </c>
      <c r="AC3">
        <v>148.95701757788461</v>
      </c>
      <c r="AD3">
        <v>120353.66663117539</v>
      </c>
      <c r="AE3">
        <v>164673.19631373981</v>
      </c>
      <c r="AF3">
        <v>2.2478696638290722E-5</v>
      </c>
      <c r="AG3">
        <v>8</v>
      </c>
      <c r="AH3">
        <v>148957.0175778846</v>
      </c>
    </row>
    <row r="4" spans="1:34" x14ac:dyDescent="0.25">
      <c r="A4">
        <v>2</v>
      </c>
      <c r="B4">
        <v>75</v>
      </c>
      <c r="C4" t="s">
        <v>34</v>
      </c>
      <c r="D4">
        <v>5.8391000000000002</v>
      </c>
      <c r="E4">
        <v>17.13</v>
      </c>
      <c r="F4">
        <v>13.75</v>
      </c>
      <c r="G4">
        <v>22.92</v>
      </c>
      <c r="H4">
        <v>0.35</v>
      </c>
      <c r="I4">
        <v>36</v>
      </c>
      <c r="J4">
        <v>153.22999999999999</v>
      </c>
      <c r="K4">
        <v>49.1</v>
      </c>
      <c r="L4">
        <v>3</v>
      </c>
      <c r="M4">
        <v>34</v>
      </c>
      <c r="N4">
        <v>26.13</v>
      </c>
      <c r="O4">
        <v>19131.849999999999</v>
      </c>
      <c r="P4">
        <v>142.83000000000001</v>
      </c>
      <c r="Q4">
        <v>1207.08</v>
      </c>
      <c r="R4">
        <v>142.31</v>
      </c>
      <c r="S4">
        <v>79.25</v>
      </c>
      <c r="T4">
        <v>28977.52</v>
      </c>
      <c r="U4">
        <v>0.56000000000000005</v>
      </c>
      <c r="V4">
        <v>0.81</v>
      </c>
      <c r="W4">
        <v>0.19</v>
      </c>
      <c r="X4">
        <v>1.68</v>
      </c>
      <c r="Y4">
        <v>2</v>
      </c>
      <c r="Z4">
        <v>10</v>
      </c>
      <c r="AA4">
        <v>112.9258689691803</v>
      </c>
      <c r="AB4">
        <v>154.51015586129759</v>
      </c>
      <c r="AC4">
        <v>139.76392344230339</v>
      </c>
      <c r="AD4">
        <v>112925.8689691803</v>
      </c>
      <c r="AE4">
        <v>154510.15586129759</v>
      </c>
      <c r="AF4">
        <v>2.4701311240876109E-5</v>
      </c>
      <c r="AG4">
        <v>8</v>
      </c>
      <c r="AH4">
        <v>139763.92344230341</v>
      </c>
    </row>
    <row r="5" spans="1:34" x14ac:dyDescent="0.25">
      <c r="A5">
        <v>3</v>
      </c>
      <c r="B5">
        <v>75</v>
      </c>
      <c r="C5" t="s">
        <v>34</v>
      </c>
      <c r="D5">
        <v>6.258</v>
      </c>
      <c r="E5">
        <v>15.98</v>
      </c>
      <c r="F5">
        <v>12.97</v>
      </c>
      <c r="G5">
        <v>32.42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22</v>
      </c>
      <c r="N5">
        <v>26.53</v>
      </c>
      <c r="O5">
        <v>19304.72</v>
      </c>
      <c r="P5">
        <v>125.94</v>
      </c>
      <c r="Q5">
        <v>1206.8399999999999</v>
      </c>
      <c r="R5">
        <v>115.5</v>
      </c>
      <c r="S5">
        <v>79.25</v>
      </c>
      <c r="T5">
        <v>15633.33</v>
      </c>
      <c r="U5">
        <v>0.69</v>
      </c>
      <c r="V5">
        <v>0.86</v>
      </c>
      <c r="W5">
        <v>0.17</v>
      </c>
      <c r="X5">
        <v>0.91</v>
      </c>
      <c r="Y5">
        <v>2</v>
      </c>
      <c r="Z5">
        <v>10</v>
      </c>
      <c r="AA5">
        <v>97.870890297714524</v>
      </c>
      <c r="AB5">
        <v>133.91126986422481</v>
      </c>
      <c r="AC5">
        <v>121.1309662140666</v>
      </c>
      <c r="AD5">
        <v>97870.890297714519</v>
      </c>
      <c r="AE5">
        <v>133911.2698642248</v>
      </c>
      <c r="AF5">
        <v>2.647339585645094E-5</v>
      </c>
      <c r="AG5">
        <v>7</v>
      </c>
      <c r="AH5">
        <v>121130.9662140666</v>
      </c>
    </row>
    <row r="6" spans="1:34" x14ac:dyDescent="0.25">
      <c r="A6">
        <v>4</v>
      </c>
      <c r="B6">
        <v>75</v>
      </c>
      <c r="C6" t="s">
        <v>34</v>
      </c>
      <c r="D6">
        <v>6.3710000000000004</v>
      </c>
      <c r="E6">
        <v>15.7</v>
      </c>
      <c r="F6">
        <v>12.87</v>
      </c>
      <c r="G6">
        <v>42.9</v>
      </c>
      <c r="H6">
        <v>0.56999999999999995</v>
      </c>
      <c r="I6">
        <v>18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19478.150000000001</v>
      </c>
      <c r="P6">
        <v>115.15</v>
      </c>
      <c r="Q6">
        <v>1206.82</v>
      </c>
      <c r="R6">
        <v>111.97</v>
      </c>
      <c r="S6">
        <v>79.25</v>
      </c>
      <c r="T6">
        <v>13900.58</v>
      </c>
      <c r="U6">
        <v>0.71</v>
      </c>
      <c r="V6">
        <v>0.87</v>
      </c>
      <c r="W6">
        <v>0.18</v>
      </c>
      <c r="X6">
        <v>0.81</v>
      </c>
      <c r="Y6">
        <v>2</v>
      </c>
      <c r="Z6">
        <v>10</v>
      </c>
      <c r="AA6">
        <v>95.801536079620348</v>
      </c>
      <c r="AB6">
        <v>131.07988812956489</v>
      </c>
      <c r="AC6">
        <v>118.5698075782925</v>
      </c>
      <c r="AD6">
        <v>95801.536079620346</v>
      </c>
      <c r="AE6">
        <v>131079.8881295649</v>
      </c>
      <c r="AF6">
        <v>2.6951422978818939E-5</v>
      </c>
      <c r="AG6">
        <v>7</v>
      </c>
      <c r="AH6">
        <v>118569.8075782925</v>
      </c>
    </row>
    <row r="7" spans="1:34" x14ac:dyDescent="0.25">
      <c r="A7">
        <v>5</v>
      </c>
      <c r="B7">
        <v>75</v>
      </c>
      <c r="C7" t="s">
        <v>34</v>
      </c>
      <c r="D7">
        <v>6.3665000000000003</v>
      </c>
      <c r="E7">
        <v>15.71</v>
      </c>
      <c r="F7">
        <v>12.88</v>
      </c>
      <c r="G7">
        <v>42.94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115.68</v>
      </c>
      <c r="Q7">
        <v>1206.93</v>
      </c>
      <c r="R7">
        <v>112.07</v>
      </c>
      <c r="S7">
        <v>79.25</v>
      </c>
      <c r="T7">
        <v>13950.25</v>
      </c>
      <c r="U7">
        <v>0.71</v>
      </c>
      <c r="V7">
        <v>0.86</v>
      </c>
      <c r="W7">
        <v>0.19</v>
      </c>
      <c r="X7">
        <v>0.82</v>
      </c>
      <c r="Y7">
        <v>2</v>
      </c>
      <c r="Z7">
        <v>10</v>
      </c>
      <c r="AA7">
        <v>95.90137420089988</v>
      </c>
      <c r="AB7">
        <v>131.2164910516465</v>
      </c>
      <c r="AC7">
        <v>118.6933733092141</v>
      </c>
      <c r="AD7">
        <v>95901.374200899882</v>
      </c>
      <c r="AE7">
        <v>131216.4910516465</v>
      </c>
      <c r="AF7">
        <v>2.6932386500494552E-5</v>
      </c>
      <c r="AG7">
        <v>7</v>
      </c>
      <c r="AH7">
        <v>118693.3733092141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2.8052000000000001</v>
      </c>
      <c r="E2">
        <v>35.65</v>
      </c>
      <c r="F2">
        <v>24.25</v>
      </c>
      <c r="G2">
        <v>6.06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324.08999999999997</v>
      </c>
      <c r="Q2">
        <v>1208</v>
      </c>
      <c r="R2">
        <v>499.7</v>
      </c>
      <c r="S2">
        <v>79.25</v>
      </c>
      <c r="T2">
        <v>206655.88</v>
      </c>
      <c r="U2">
        <v>0.16</v>
      </c>
      <c r="V2">
        <v>0.46</v>
      </c>
      <c r="W2">
        <v>0.53</v>
      </c>
      <c r="X2">
        <v>12.17</v>
      </c>
      <c r="Y2">
        <v>2</v>
      </c>
      <c r="Z2">
        <v>10</v>
      </c>
      <c r="AA2">
        <v>300.88314258842053</v>
      </c>
      <c r="AB2">
        <v>411.68158971689519</v>
      </c>
      <c r="AC2">
        <v>372.39127659305399</v>
      </c>
      <c r="AD2">
        <v>300883.14258842048</v>
      </c>
      <c r="AE2">
        <v>411681.58971689531</v>
      </c>
      <c r="AF2">
        <v>1.0787659264414821E-5</v>
      </c>
      <c r="AG2">
        <v>15</v>
      </c>
      <c r="AH2">
        <v>372391.27659305412</v>
      </c>
    </row>
    <row r="3" spans="1:34" x14ac:dyDescent="0.25">
      <c r="A3">
        <v>1</v>
      </c>
      <c r="B3">
        <v>95</v>
      </c>
      <c r="C3" t="s">
        <v>34</v>
      </c>
      <c r="D3">
        <v>4.8311999999999999</v>
      </c>
      <c r="E3">
        <v>20.7</v>
      </c>
      <c r="F3">
        <v>15.48</v>
      </c>
      <c r="G3">
        <v>12.55</v>
      </c>
      <c r="H3">
        <v>0.19</v>
      </c>
      <c r="I3">
        <v>74</v>
      </c>
      <c r="J3">
        <v>187.21</v>
      </c>
      <c r="K3">
        <v>53.44</v>
      </c>
      <c r="L3">
        <v>2</v>
      </c>
      <c r="M3">
        <v>72</v>
      </c>
      <c r="N3">
        <v>36.770000000000003</v>
      </c>
      <c r="O3">
        <v>23322.880000000001</v>
      </c>
      <c r="P3">
        <v>199.81</v>
      </c>
      <c r="Q3">
        <v>1207.1600000000001</v>
      </c>
      <c r="R3">
        <v>200.6</v>
      </c>
      <c r="S3">
        <v>79.25</v>
      </c>
      <c r="T3">
        <v>57934.04</v>
      </c>
      <c r="U3">
        <v>0.4</v>
      </c>
      <c r="V3">
        <v>0.72</v>
      </c>
      <c r="W3">
        <v>0.26</v>
      </c>
      <c r="X3">
        <v>3.41</v>
      </c>
      <c r="Y3">
        <v>2</v>
      </c>
      <c r="Z3">
        <v>10</v>
      </c>
      <c r="AA3">
        <v>144.72781311561729</v>
      </c>
      <c r="AB3">
        <v>198.02297884518759</v>
      </c>
      <c r="AC3">
        <v>179.1239436712554</v>
      </c>
      <c r="AD3">
        <v>144727.81311561729</v>
      </c>
      <c r="AE3">
        <v>198022.97884518761</v>
      </c>
      <c r="AF3">
        <v>1.857883196857296E-5</v>
      </c>
      <c r="AG3">
        <v>9</v>
      </c>
      <c r="AH3">
        <v>179123.9436712554</v>
      </c>
    </row>
    <row r="4" spans="1:34" x14ac:dyDescent="0.25">
      <c r="A4">
        <v>2</v>
      </c>
      <c r="B4">
        <v>95</v>
      </c>
      <c r="C4" t="s">
        <v>34</v>
      </c>
      <c r="D4">
        <v>5.4901</v>
      </c>
      <c r="E4">
        <v>18.21</v>
      </c>
      <c r="F4">
        <v>14.11</v>
      </c>
      <c r="G4">
        <v>19.239999999999998</v>
      </c>
      <c r="H4">
        <v>0.28000000000000003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176.12</v>
      </c>
      <c r="Q4">
        <v>1207.05</v>
      </c>
      <c r="R4">
        <v>155.16999999999999</v>
      </c>
      <c r="S4">
        <v>79.25</v>
      </c>
      <c r="T4">
        <v>35371.81</v>
      </c>
      <c r="U4">
        <v>0.51</v>
      </c>
      <c r="V4">
        <v>0.79</v>
      </c>
      <c r="W4">
        <v>0.19</v>
      </c>
      <c r="X4">
        <v>2.04</v>
      </c>
      <c r="Y4">
        <v>2</v>
      </c>
      <c r="Z4">
        <v>10</v>
      </c>
      <c r="AA4">
        <v>123.0101700370313</v>
      </c>
      <c r="AB4">
        <v>168.30794147028891</v>
      </c>
      <c r="AC4">
        <v>152.24486775809069</v>
      </c>
      <c r="AD4">
        <v>123010.1700370313</v>
      </c>
      <c r="AE4">
        <v>168307.9414702889</v>
      </c>
      <c r="AF4">
        <v>2.1112693614560031E-5</v>
      </c>
      <c r="AG4">
        <v>8</v>
      </c>
      <c r="AH4">
        <v>152244.8677580907</v>
      </c>
    </row>
    <row r="5" spans="1:34" x14ac:dyDescent="0.25">
      <c r="A5">
        <v>3</v>
      </c>
      <c r="B5">
        <v>95</v>
      </c>
      <c r="C5" t="s">
        <v>34</v>
      </c>
      <c r="D5">
        <v>5.8856999999999999</v>
      </c>
      <c r="E5">
        <v>16.989999999999998</v>
      </c>
      <c r="F5">
        <v>13.4</v>
      </c>
      <c r="G5">
        <v>26.81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160.6</v>
      </c>
      <c r="Q5">
        <v>1207.01</v>
      </c>
      <c r="R5">
        <v>130.38</v>
      </c>
      <c r="S5">
        <v>79.25</v>
      </c>
      <c r="T5">
        <v>23045.03</v>
      </c>
      <c r="U5">
        <v>0.61</v>
      </c>
      <c r="V5">
        <v>0.83</v>
      </c>
      <c r="W5">
        <v>0.19</v>
      </c>
      <c r="X5">
        <v>1.34</v>
      </c>
      <c r="Y5">
        <v>2</v>
      </c>
      <c r="Z5">
        <v>10</v>
      </c>
      <c r="AA5">
        <v>117.0900649052417</v>
      </c>
      <c r="AB5">
        <v>160.20779245237301</v>
      </c>
      <c r="AC5">
        <v>144.9177855938116</v>
      </c>
      <c r="AD5">
        <v>117090.0649052417</v>
      </c>
      <c r="AE5">
        <v>160207.79245237299</v>
      </c>
      <c r="AF5">
        <v>2.2634010456497329E-5</v>
      </c>
      <c r="AG5">
        <v>8</v>
      </c>
      <c r="AH5">
        <v>144917.7855938116</v>
      </c>
    </row>
    <row r="6" spans="1:34" x14ac:dyDescent="0.25">
      <c r="A6">
        <v>4</v>
      </c>
      <c r="B6">
        <v>95</v>
      </c>
      <c r="C6" t="s">
        <v>34</v>
      </c>
      <c r="D6">
        <v>6.1334</v>
      </c>
      <c r="E6">
        <v>16.3</v>
      </c>
      <c r="F6">
        <v>12.98</v>
      </c>
      <c r="G6">
        <v>33.86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23887.360000000001</v>
      </c>
      <c r="P6">
        <v>148.66999999999999</v>
      </c>
      <c r="Q6">
        <v>1206.92</v>
      </c>
      <c r="R6">
        <v>116.16</v>
      </c>
      <c r="S6">
        <v>79.25</v>
      </c>
      <c r="T6">
        <v>15969.88</v>
      </c>
      <c r="U6">
        <v>0.68</v>
      </c>
      <c r="V6">
        <v>0.86</v>
      </c>
      <c r="W6">
        <v>0.17</v>
      </c>
      <c r="X6">
        <v>0.92</v>
      </c>
      <c r="Y6">
        <v>2</v>
      </c>
      <c r="Z6">
        <v>10</v>
      </c>
      <c r="AA6">
        <v>103.6185106766219</v>
      </c>
      <c r="AB6">
        <v>141.7754176337572</v>
      </c>
      <c r="AC6">
        <v>128.24457075787799</v>
      </c>
      <c r="AD6">
        <v>103618.5106766219</v>
      </c>
      <c r="AE6">
        <v>141775.4176337572</v>
      </c>
      <c r="AF6">
        <v>2.3586563999843811E-5</v>
      </c>
      <c r="AG6">
        <v>7</v>
      </c>
      <c r="AH6">
        <v>128244.570757878</v>
      </c>
    </row>
    <row r="7" spans="1:34" x14ac:dyDescent="0.25">
      <c r="A7">
        <v>5</v>
      </c>
      <c r="B7">
        <v>95</v>
      </c>
      <c r="C7" t="s">
        <v>34</v>
      </c>
      <c r="D7">
        <v>6.2552000000000003</v>
      </c>
      <c r="E7">
        <v>15.99</v>
      </c>
      <c r="F7">
        <v>12.85</v>
      </c>
      <c r="G7">
        <v>42.83</v>
      </c>
      <c r="H7">
        <v>0.55000000000000004</v>
      </c>
      <c r="I7">
        <v>18</v>
      </c>
      <c r="J7">
        <v>193.32</v>
      </c>
      <c r="K7">
        <v>53.44</v>
      </c>
      <c r="L7">
        <v>6</v>
      </c>
      <c r="M7">
        <v>16</v>
      </c>
      <c r="N7">
        <v>38.89</v>
      </c>
      <c r="O7">
        <v>24076.95</v>
      </c>
      <c r="P7">
        <v>139.88999999999999</v>
      </c>
      <c r="Q7">
        <v>1207.04</v>
      </c>
      <c r="R7">
        <v>111.59</v>
      </c>
      <c r="S7">
        <v>79.25</v>
      </c>
      <c r="T7">
        <v>13710.69</v>
      </c>
      <c r="U7">
        <v>0.71</v>
      </c>
      <c r="V7">
        <v>0.87</v>
      </c>
      <c r="W7">
        <v>0.17</v>
      </c>
      <c r="X7">
        <v>0.78</v>
      </c>
      <c r="Y7">
        <v>2</v>
      </c>
      <c r="Z7">
        <v>10</v>
      </c>
      <c r="AA7">
        <v>101.61630727881</v>
      </c>
      <c r="AB7">
        <v>139.03591461389249</v>
      </c>
      <c r="AC7">
        <v>125.7665220613118</v>
      </c>
      <c r="AD7">
        <v>101616.30727881</v>
      </c>
      <c r="AE7">
        <v>139035.91461389259</v>
      </c>
      <c r="AF7">
        <v>2.405495730456566E-5</v>
      </c>
      <c r="AG7">
        <v>7</v>
      </c>
      <c r="AH7">
        <v>125766.5220613118</v>
      </c>
    </row>
    <row r="8" spans="1:34" x14ac:dyDescent="0.25">
      <c r="A8">
        <v>6</v>
      </c>
      <c r="B8">
        <v>95</v>
      </c>
      <c r="C8" t="s">
        <v>34</v>
      </c>
      <c r="D8">
        <v>6.3319000000000001</v>
      </c>
      <c r="E8">
        <v>15.79</v>
      </c>
      <c r="F8">
        <v>12.77</v>
      </c>
      <c r="G8">
        <v>51.06</v>
      </c>
      <c r="H8">
        <v>0.64</v>
      </c>
      <c r="I8">
        <v>15</v>
      </c>
      <c r="J8">
        <v>194.86</v>
      </c>
      <c r="K8">
        <v>53.44</v>
      </c>
      <c r="L8">
        <v>7</v>
      </c>
      <c r="M8">
        <v>9</v>
      </c>
      <c r="N8">
        <v>39.43</v>
      </c>
      <c r="O8">
        <v>24267.279999999999</v>
      </c>
      <c r="P8">
        <v>132.1</v>
      </c>
      <c r="Q8">
        <v>1206.9000000000001</v>
      </c>
      <c r="R8">
        <v>108.89</v>
      </c>
      <c r="S8">
        <v>79.25</v>
      </c>
      <c r="T8">
        <v>12376.6</v>
      </c>
      <c r="U8">
        <v>0.73</v>
      </c>
      <c r="V8">
        <v>0.87</v>
      </c>
      <c r="W8">
        <v>0.16</v>
      </c>
      <c r="X8">
        <v>0.7</v>
      </c>
      <c r="Y8">
        <v>2</v>
      </c>
      <c r="Z8">
        <v>10</v>
      </c>
      <c r="AA8">
        <v>100.0858344145898</v>
      </c>
      <c r="AB8">
        <v>136.94185412137011</v>
      </c>
      <c r="AC8">
        <v>123.8723157631626</v>
      </c>
      <c r="AD8">
        <v>100085.8344145898</v>
      </c>
      <c r="AE8">
        <v>136941.8541213701</v>
      </c>
      <c r="AF8">
        <v>2.4349914336356841E-5</v>
      </c>
      <c r="AG8">
        <v>7</v>
      </c>
      <c r="AH8">
        <v>123872.31576316259</v>
      </c>
    </row>
    <row r="9" spans="1:34" x14ac:dyDescent="0.25">
      <c r="A9">
        <v>7</v>
      </c>
      <c r="B9">
        <v>95</v>
      </c>
      <c r="C9" t="s">
        <v>34</v>
      </c>
      <c r="D9">
        <v>6.3926999999999996</v>
      </c>
      <c r="E9">
        <v>15.64</v>
      </c>
      <c r="F9">
        <v>12.65</v>
      </c>
      <c r="G9">
        <v>54.23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129.08000000000001</v>
      </c>
      <c r="Q9">
        <v>1207.1099999999999</v>
      </c>
      <c r="R9">
        <v>104.39</v>
      </c>
      <c r="S9">
        <v>79.25</v>
      </c>
      <c r="T9">
        <v>10129.299999999999</v>
      </c>
      <c r="U9">
        <v>0.76</v>
      </c>
      <c r="V9">
        <v>0.88</v>
      </c>
      <c r="W9">
        <v>0.18</v>
      </c>
      <c r="X9">
        <v>0.59</v>
      </c>
      <c r="Y9">
        <v>2</v>
      </c>
      <c r="Z9">
        <v>10</v>
      </c>
      <c r="AA9">
        <v>99.275767431140466</v>
      </c>
      <c r="AB9">
        <v>135.83348473698209</v>
      </c>
      <c r="AC9">
        <v>122.86972759721409</v>
      </c>
      <c r="AD9">
        <v>99275.76743114047</v>
      </c>
      <c r="AE9">
        <v>135833.48473698209</v>
      </c>
      <c r="AF9">
        <v>2.458372642935428E-5</v>
      </c>
      <c r="AG9">
        <v>7</v>
      </c>
      <c r="AH9">
        <v>122869.72759721411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2.6303000000000001</v>
      </c>
      <c r="E2">
        <v>38.020000000000003</v>
      </c>
      <c r="F2">
        <v>25.39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350.47</v>
      </c>
      <c r="Q2">
        <v>1208.26</v>
      </c>
      <c r="R2">
        <v>539.17999999999995</v>
      </c>
      <c r="S2">
        <v>79.25</v>
      </c>
      <c r="T2">
        <v>226297.31</v>
      </c>
      <c r="U2">
        <v>0.15</v>
      </c>
      <c r="V2">
        <v>0.44</v>
      </c>
      <c r="W2">
        <v>0.55000000000000004</v>
      </c>
      <c r="X2">
        <v>13.31</v>
      </c>
      <c r="Y2">
        <v>2</v>
      </c>
      <c r="Z2">
        <v>10</v>
      </c>
      <c r="AA2">
        <v>333.78333025127392</v>
      </c>
      <c r="AB2">
        <v>456.69707793105238</v>
      </c>
      <c r="AC2">
        <v>413.11054979168659</v>
      </c>
      <c r="AD2">
        <v>333783.33025127387</v>
      </c>
      <c r="AE2">
        <v>456697.07793105242</v>
      </c>
      <c r="AF2">
        <v>9.907933664199897E-6</v>
      </c>
      <c r="AG2">
        <v>16</v>
      </c>
      <c r="AH2">
        <v>413110.54979168659</v>
      </c>
    </row>
    <row r="3" spans="1:34" x14ac:dyDescent="0.25">
      <c r="A3">
        <v>1</v>
      </c>
      <c r="B3">
        <v>100</v>
      </c>
      <c r="C3" t="s">
        <v>34</v>
      </c>
      <c r="D3">
        <v>4.7342000000000004</v>
      </c>
      <c r="E3">
        <v>21.12</v>
      </c>
      <c r="F3">
        <v>15.61</v>
      </c>
      <c r="G3">
        <v>12.16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208.81</v>
      </c>
      <c r="Q3">
        <v>1207.23</v>
      </c>
      <c r="R3">
        <v>205.15</v>
      </c>
      <c r="S3">
        <v>79.25</v>
      </c>
      <c r="T3">
        <v>60197.31</v>
      </c>
      <c r="U3">
        <v>0.39</v>
      </c>
      <c r="V3">
        <v>0.71</v>
      </c>
      <c r="W3">
        <v>0.26</v>
      </c>
      <c r="X3">
        <v>3.55</v>
      </c>
      <c r="Y3">
        <v>2</v>
      </c>
      <c r="Z3">
        <v>10</v>
      </c>
      <c r="AA3">
        <v>148.31687545353981</v>
      </c>
      <c r="AB3">
        <v>202.93369227418609</v>
      </c>
      <c r="AC3">
        <v>183.56598550282149</v>
      </c>
      <c r="AD3">
        <v>148316.8754535398</v>
      </c>
      <c r="AE3">
        <v>202933.69227418609</v>
      </c>
      <c r="AF3">
        <v>1.7832999868096852E-5</v>
      </c>
      <c r="AG3">
        <v>9</v>
      </c>
      <c r="AH3">
        <v>183565.98550282151</v>
      </c>
    </row>
    <row r="4" spans="1:34" x14ac:dyDescent="0.25">
      <c r="A4">
        <v>2</v>
      </c>
      <c r="B4">
        <v>100</v>
      </c>
      <c r="C4" t="s">
        <v>34</v>
      </c>
      <c r="D4">
        <v>5.4928999999999997</v>
      </c>
      <c r="E4">
        <v>18.21</v>
      </c>
      <c r="F4">
        <v>13.94</v>
      </c>
      <c r="G4">
        <v>18.579999999999998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180.23</v>
      </c>
      <c r="Q4">
        <v>1207.07</v>
      </c>
      <c r="R4">
        <v>148.74</v>
      </c>
      <c r="S4">
        <v>79.25</v>
      </c>
      <c r="T4">
        <v>32147.65</v>
      </c>
      <c r="U4">
        <v>0.53</v>
      </c>
      <c r="V4">
        <v>0.8</v>
      </c>
      <c r="W4">
        <v>0.19</v>
      </c>
      <c r="X4">
        <v>1.87</v>
      </c>
      <c r="Y4">
        <v>2</v>
      </c>
      <c r="Z4">
        <v>10</v>
      </c>
      <c r="AA4">
        <v>123.9767356644563</v>
      </c>
      <c r="AB4">
        <v>169.63043920359709</v>
      </c>
      <c r="AC4">
        <v>153.4411481638696</v>
      </c>
      <c r="AD4">
        <v>123976.7356644563</v>
      </c>
      <c r="AE4">
        <v>169630.43920359711</v>
      </c>
      <c r="AF4">
        <v>2.0690905533240931E-5</v>
      </c>
      <c r="AG4">
        <v>8</v>
      </c>
      <c r="AH4">
        <v>153441.1481638696</v>
      </c>
    </row>
    <row r="5" spans="1:34" x14ac:dyDescent="0.25">
      <c r="A5">
        <v>3</v>
      </c>
      <c r="B5">
        <v>100</v>
      </c>
      <c r="C5" t="s">
        <v>34</v>
      </c>
      <c r="D5">
        <v>5.7877999999999998</v>
      </c>
      <c r="E5">
        <v>17.28</v>
      </c>
      <c r="F5">
        <v>13.52</v>
      </c>
      <c r="G5">
        <v>25.34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169.37</v>
      </c>
      <c r="Q5">
        <v>1206.99</v>
      </c>
      <c r="R5">
        <v>134.19999999999999</v>
      </c>
      <c r="S5">
        <v>79.25</v>
      </c>
      <c r="T5">
        <v>24946.6</v>
      </c>
      <c r="U5">
        <v>0.59</v>
      </c>
      <c r="V5">
        <v>0.82</v>
      </c>
      <c r="W5">
        <v>0.19</v>
      </c>
      <c r="X5">
        <v>1.45</v>
      </c>
      <c r="Y5">
        <v>2</v>
      </c>
      <c r="Z5">
        <v>10</v>
      </c>
      <c r="AA5">
        <v>119.6602577490381</v>
      </c>
      <c r="AB5">
        <v>163.72444369015909</v>
      </c>
      <c r="AC5">
        <v>148.09881257311551</v>
      </c>
      <c r="AD5">
        <v>119660.25774903809</v>
      </c>
      <c r="AE5">
        <v>163724.4436901591</v>
      </c>
      <c r="AF5">
        <v>2.180174826508617E-5</v>
      </c>
      <c r="AG5">
        <v>8</v>
      </c>
      <c r="AH5">
        <v>148098.81257311549</v>
      </c>
    </row>
    <row r="6" spans="1:34" x14ac:dyDescent="0.25">
      <c r="A6">
        <v>4</v>
      </c>
      <c r="B6">
        <v>100</v>
      </c>
      <c r="C6" t="s">
        <v>34</v>
      </c>
      <c r="D6">
        <v>6.0922000000000001</v>
      </c>
      <c r="E6">
        <v>16.41</v>
      </c>
      <c r="F6">
        <v>12.96</v>
      </c>
      <c r="G6">
        <v>32.409999999999997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155.91</v>
      </c>
      <c r="Q6">
        <v>1207.05</v>
      </c>
      <c r="R6">
        <v>115.28</v>
      </c>
      <c r="S6">
        <v>79.25</v>
      </c>
      <c r="T6">
        <v>15522.53</v>
      </c>
      <c r="U6">
        <v>0.69</v>
      </c>
      <c r="V6">
        <v>0.86</v>
      </c>
      <c r="W6">
        <v>0.17</v>
      </c>
      <c r="X6">
        <v>0.9</v>
      </c>
      <c r="Y6">
        <v>2</v>
      </c>
      <c r="Z6">
        <v>10</v>
      </c>
      <c r="AA6">
        <v>105.30625172251411</v>
      </c>
      <c r="AB6">
        <v>144.08465939062569</v>
      </c>
      <c r="AC6">
        <v>130.3334217225129</v>
      </c>
      <c r="AD6">
        <v>105306.25172251411</v>
      </c>
      <c r="AE6">
        <v>144084.65939062569</v>
      </c>
      <c r="AF6">
        <v>2.2948376028984759E-5</v>
      </c>
      <c r="AG6">
        <v>7</v>
      </c>
      <c r="AH6">
        <v>130333.4217225129</v>
      </c>
    </row>
    <row r="7" spans="1:34" x14ac:dyDescent="0.25">
      <c r="A7">
        <v>5</v>
      </c>
      <c r="B7">
        <v>100</v>
      </c>
      <c r="C7" t="s">
        <v>34</v>
      </c>
      <c r="D7">
        <v>6.1904000000000003</v>
      </c>
      <c r="E7">
        <v>16.149999999999999</v>
      </c>
      <c r="F7">
        <v>12.9</v>
      </c>
      <c r="G7">
        <v>40.729999999999997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</v>
      </c>
      <c r="Q7">
        <v>1206.8699999999999</v>
      </c>
      <c r="R7">
        <v>113.46</v>
      </c>
      <c r="S7">
        <v>79.25</v>
      </c>
      <c r="T7">
        <v>14638.13</v>
      </c>
      <c r="U7">
        <v>0.7</v>
      </c>
      <c r="V7">
        <v>0.86</v>
      </c>
      <c r="W7">
        <v>0.17</v>
      </c>
      <c r="X7">
        <v>0.84</v>
      </c>
      <c r="Y7">
        <v>2</v>
      </c>
      <c r="Z7">
        <v>10</v>
      </c>
      <c r="AA7">
        <v>103.7168097312063</v>
      </c>
      <c r="AB7">
        <v>141.9099147368878</v>
      </c>
      <c r="AC7">
        <v>128.36623164625371</v>
      </c>
      <c r="AD7">
        <v>103716.8097312063</v>
      </c>
      <c r="AE7">
        <v>141909.91473688779</v>
      </c>
      <c r="AF7">
        <v>2.3318280255051909E-5</v>
      </c>
      <c r="AG7">
        <v>7</v>
      </c>
      <c r="AH7">
        <v>128366.2316462537</v>
      </c>
    </row>
    <row r="8" spans="1:34" x14ac:dyDescent="0.25">
      <c r="A8">
        <v>6</v>
      </c>
      <c r="B8">
        <v>100</v>
      </c>
      <c r="C8" t="s">
        <v>34</v>
      </c>
      <c r="D8">
        <v>6.3064999999999998</v>
      </c>
      <c r="E8">
        <v>15.86</v>
      </c>
      <c r="F8">
        <v>12.72</v>
      </c>
      <c r="G8">
        <v>47.69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137.9</v>
      </c>
      <c r="Q8">
        <v>1206.8399999999999</v>
      </c>
      <c r="R8">
        <v>107.43</v>
      </c>
      <c r="S8">
        <v>79.25</v>
      </c>
      <c r="T8">
        <v>11641.98</v>
      </c>
      <c r="U8">
        <v>0.74</v>
      </c>
      <c r="V8">
        <v>0.88</v>
      </c>
      <c r="W8">
        <v>0.16</v>
      </c>
      <c r="X8">
        <v>0.66</v>
      </c>
      <c r="Y8">
        <v>2</v>
      </c>
      <c r="Z8">
        <v>10</v>
      </c>
      <c r="AA8">
        <v>101.3917883352093</v>
      </c>
      <c r="AB8">
        <v>138.72871789018151</v>
      </c>
      <c r="AC8">
        <v>125.4886437617582</v>
      </c>
      <c r="AD8">
        <v>101391.7883352093</v>
      </c>
      <c r="AE8">
        <v>138728.71789018149</v>
      </c>
      <c r="AF8">
        <v>2.3755611015198509E-5</v>
      </c>
      <c r="AG8">
        <v>7</v>
      </c>
      <c r="AH8">
        <v>125488.6437617582</v>
      </c>
    </row>
    <row r="9" spans="1:34" x14ac:dyDescent="0.25">
      <c r="A9">
        <v>7</v>
      </c>
      <c r="B9">
        <v>100</v>
      </c>
      <c r="C9" t="s">
        <v>34</v>
      </c>
      <c r="D9">
        <v>6.3517999999999999</v>
      </c>
      <c r="E9">
        <v>15.74</v>
      </c>
      <c r="F9">
        <v>12.68</v>
      </c>
      <c r="G9">
        <v>54.35</v>
      </c>
      <c r="H9">
        <v>0.69</v>
      </c>
      <c r="I9">
        <v>14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132.91999999999999</v>
      </c>
      <c r="Q9">
        <v>1206.95</v>
      </c>
      <c r="R9">
        <v>105.65</v>
      </c>
      <c r="S9">
        <v>79.25</v>
      </c>
      <c r="T9">
        <v>10760.21</v>
      </c>
      <c r="U9">
        <v>0.75</v>
      </c>
      <c r="V9">
        <v>0.88</v>
      </c>
      <c r="W9">
        <v>0.17</v>
      </c>
      <c r="X9">
        <v>0.62</v>
      </c>
      <c r="Y9">
        <v>2</v>
      </c>
      <c r="Z9">
        <v>10</v>
      </c>
      <c r="AA9">
        <v>100.4476268116109</v>
      </c>
      <c r="AB9">
        <v>137.43687444012809</v>
      </c>
      <c r="AC9">
        <v>124.32009203746389</v>
      </c>
      <c r="AD9">
        <v>100447.6268116109</v>
      </c>
      <c r="AE9">
        <v>137436.8744401281</v>
      </c>
      <c r="AF9">
        <v>2.3926249115410748E-5</v>
      </c>
      <c r="AG9">
        <v>7</v>
      </c>
      <c r="AH9">
        <v>124320.0920374639</v>
      </c>
    </row>
    <row r="10" spans="1:34" x14ac:dyDescent="0.25">
      <c r="A10">
        <v>8</v>
      </c>
      <c r="B10">
        <v>100</v>
      </c>
      <c r="C10" t="s">
        <v>34</v>
      </c>
      <c r="D10">
        <v>6.3464</v>
      </c>
      <c r="E10">
        <v>15.76</v>
      </c>
      <c r="F10">
        <v>12.7</v>
      </c>
      <c r="G10">
        <v>54.41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133.96</v>
      </c>
      <c r="Q10">
        <v>1206.97</v>
      </c>
      <c r="R10">
        <v>106</v>
      </c>
      <c r="S10">
        <v>79.25</v>
      </c>
      <c r="T10">
        <v>10935.8</v>
      </c>
      <c r="U10">
        <v>0.75</v>
      </c>
      <c r="V10">
        <v>0.88</v>
      </c>
      <c r="W10">
        <v>0.17</v>
      </c>
      <c r="X10">
        <v>0.63</v>
      </c>
      <c r="Y10">
        <v>2</v>
      </c>
      <c r="Z10">
        <v>10</v>
      </c>
      <c r="AA10">
        <v>100.6352958669052</v>
      </c>
      <c r="AB10">
        <v>137.693651520956</v>
      </c>
      <c r="AC10">
        <v>124.5523626740866</v>
      </c>
      <c r="AD10">
        <v>100635.2958669052</v>
      </c>
      <c r="AE10">
        <v>137693.65152095599</v>
      </c>
      <c r="AF10">
        <v>2.390590814982254E-5</v>
      </c>
      <c r="AG10">
        <v>7</v>
      </c>
      <c r="AH10">
        <v>124552.3626740866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4.2896000000000001</v>
      </c>
      <c r="E2">
        <v>23.31</v>
      </c>
      <c r="F2">
        <v>18.170000000000002</v>
      </c>
      <c r="G2">
        <v>8.52</v>
      </c>
      <c r="H2">
        <v>0.15</v>
      </c>
      <c r="I2">
        <v>128</v>
      </c>
      <c r="J2">
        <v>116.05</v>
      </c>
      <c r="K2">
        <v>43.4</v>
      </c>
      <c r="L2">
        <v>1</v>
      </c>
      <c r="M2">
        <v>126</v>
      </c>
      <c r="N2">
        <v>16.649999999999999</v>
      </c>
      <c r="O2">
        <v>14546.17</v>
      </c>
      <c r="P2">
        <v>173.88</v>
      </c>
      <c r="Q2">
        <v>1207.51</v>
      </c>
      <c r="R2">
        <v>292.49</v>
      </c>
      <c r="S2">
        <v>79.25</v>
      </c>
      <c r="T2">
        <v>103610.79</v>
      </c>
      <c r="U2">
        <v>0.27</v>
      </c>
      <c r="V2">
        <v>0.61</v>
      </c>
      <c r="W2">
        <v>0.34</v>
      </c>
      <c r="X2">
        <v>6.1</v>
      </c>
      <c r="Y2">
        <v>2</v>
      </c>
      <c r="Z2">
        <v>10</v>
      </c>
      <c r="AA2">
        <v>152.59624254826949</v>
      </c>
      <c r="AB2">
        <v>208.7889111255443</v>
      </c>
      <c r="AC2">
        <v>188.86239048485899</v>
      </c>
      <c r="AD2">
        <v>152596.24254826951</v>
      </c>
      <c r="AE2">
        <v>208788.91112554431</v>
      </c>
      <c r="AF2">
        <v>2.056477618654206E-5</v>
      </c>
      <c r="AG2">
        <v>10</v>
      </c>
      <c r="AH2">
        <v>188862.39048485909</v>
      </c>
    </row>
    <row r="3" spans="1:34" x14ac:dyDescent="0.25">
      <c r="A3">
        <v>1</v>
      </c>
      <c r="B3">
        <v>55</v>
      </c>
      <c r="C3" t="s">
        <v>34</v>
      </c>
      <c r="D3">
        <v>5.8625999999999996</v>
      </c>
      <c r="E3">
        <v>17.059999999999999</v>
      </c>
      <c r="F3">
        <v>13.9</v>
      </c>
      <c r="G3">
        <v>18.53</v>
      </c>
      <c r="H3">
        <v>0.3</v>
      </c>
      <c r="I3">
        <v>45</v>
      </c>
      <c r="J3">
        <v>117.34</v>
      </c>
      <c r="K3">
        <v>43.4</v>
      </c>
      <c r="L3">
        <v>2</v>
      </c>
      <c r="M3">
        <v>43</v>
      </c>
      <c r="N3">
        <v>16.940000000000001</v>
      </c>
      <c r="O3">
        <v>14705.49</v>
      </c>
      <c r="P3">
        <v>121.59</v>
      </c>
      <c r="Q3">
        <v>1207.33</v>
      </c>
      <c r="R3">
        <v>147.35</v>
      </c>
      <c r="S3">
        <v>79.25</v>
      </c>
      <c r="T3">
        <v>31452.73</v>
      </c>
      <c r="U3">
        <v>0.54</v>
      </c>
      <c r="V3">
        <v>0.8</v>
      </c>
      <c r="W3">
        <v>0.19</v>
      </c>
      <c r="X3">
        <v>1.83</v>
      </c>
      <c r="Y3">
        <v>2</v>
      </c>
      <c r="Z3">
        <v>10</v>
      </c>
      <c r="AA3">
        <v>107.213481894982</v>
      </c>
      <c r="AB3">
        <v>146.69421585365191</v>
      </c>
      <c r="AC3">
        <v>132.69392577924421</v>
      </c>
      <c r="AD3">
        <v>107213.481894982</v>
      </c>
      <c r="AE3">
        <v>146694.2158536519</v>
      </c>
      <c r="AF3">
        <v>2.810589725643917E-5</v>
      </c>
      <c r="AG3">
        <v>8</v>
      </c>
      <c r="AH3">
        <v>132693.92577924419</v>
      </c>
    </row>
    <row r="4" spans="1:34" x14ac:dyDescent="0.25">
      <c r="A4">
        <v>2</v>
      </c>
      <c r="B4">
        <v>55</v>
      </c>
      <c r="C4" t="s">
        <v>34</v>
      </c>
      <c r="D4">
        <v>6.3010999999999999</v>
      </c>
      <c r="E4">
        <v>15.87</v>
      </c>
      <c r="F4">
        <v>13.16</v>
      </c>
      <c r="G4">
        <v>30.38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20</v>
      </c>
      <c r="N4">
        <v>17.23</v>
      </c>
      <c r="O4">
        <v>14865.24</v>
      </c>
      <c r="P4">
        <v>103.14</v>
      </c>
      <c r="Q4">
        <v>1207</v>
      </c>
      <c r="R4">
        <v>121.97</v>
      </c>
      <c r="S4">
        <v>79.25</v>
      </c>
      <c r="T4">
        <v>18857.55</v>
      </c>
      <c r="U4">
        <v>0.65</v>
      </c>
      <c r="V4">
        <v>0.85</v>
      </c>
      <c r="W4">
        <v>0.19</v>
      </c>
      <c r="X4">
        <v>1.1000000000000001</v>
      </c>
      <c r="Y4">
        <v>2</v>
      </c>
      <c r="Z4">
        <v>10</v>
      </c>
      <c r="AA4">
        <v>92.438175855205216</v>
      </c>
      <c r="AB4">
        <v>126.47799028954149</v>
      </c>
      <c r="AC4">
        <v>114.4071084093153</v>
      </c>
      <c r="AD4">
        <v>92438.17585520522</v>
      </c>
      <c r="AE4">
        <v>126477.9902895415</v>
      </c>
      <c r="AF4">
        <v>3.0208110599827531E-5</v>
      </c>
      <c r="AG4">
        <v>7</v>
      </c>
      <c r="AH4">
        <v>114407.1084093153</v>
      </c>
    </row>
    <row r="5" spans="1:34" x14ac:dyDescent="0.25">
      <c r="A5">
        <v>3</v>
      </c>
      <c r="B5">
        <v>55</v>
      </c>
      <c r="C5" t="s">
        <v>34</v>
      </c>
      <c r="D5">
        <v>6.3704000000000001</v>
      </c>
      <c r="E5">
        <v>15.7</v>
      </c>
      <c r="F5">
        <v>13.06</v>
      </c>
      <c r="G5">
        <v>34.08</v>
      </c>
      <c r="H5">
        <v>0.59</v>
      </c>
      <c r="I5">
        <v>23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99.85</v>
      </c>
      <c r="Q5">
        <v>1207.02</v>
      </c>
      <c r="R5">
        <v>117.76</v>
      </c>
      <c r="S5">
        <v>79.25</v>
      </c>
      <c r="T5">
        <v>16769.38</v>
      </c>
      <c r="U5">
        <v>0.67</v>
      </c>
      <c r="V5">
        <v>0.85</v>
      </c>
      <c r="W5">
        <v>0.21</v>
      </c>
      <c r="X5">
        <v>1</v>
      </c>
      <c r="Y5">
        <v>2</v>
      </c>
      <c r="Z5">
        <v>10</v>
      </c>
      <c r="AA5">
        <v>91.649976149818599</v>
      </c>
      <c r="AB5">
        <v>125.3995406797152</v>
      </c>
      <c r="AC5">
        <v>113.4315845166369</v>
      </c>
      <c r="AD5">
        <v>91649.976149818598</v>
      </c>
      <c r="AE5">
        <v>125399.5406797152</v>
      </c>
      <c r="AF5">
        <v>3.0540341807802022E-5</v>
      </c>
      <c r="AG5">
        <v>7</v>
      </c>
      <c r="AH5">
        <v>113431.5845166369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8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2.6303000000000001</v>
      </c>
      <c r="E2">
        <v>38.020000000000003</v>
      </c>
      <c r="F2">
        <v>25.39</v>
      </c>
      <c r="G2">
        <v>5.86</v>
      </c>
      <c r="H2">
        <v>0.09</v>
      </c>
      <c r="I2">
        <v>260</v>
      </c>
      <c r="J2">
        <v>194.77</v>
      </c>
      <c r="K2">
        <v>54.38</v>
      </c>
      <c r="L2">
        <v>1</v>
      </c>
      <c r="M2">
        <v>258</v>
      </c>
      <c r="N2">
        <v>39.4</v>
      </c>
      <c r="O2">
        <v>24256.19</v>
      </c>
      <c r="P2">
        <v>350.47</v>
      </c>
      <c r="Q2">
        <v>1208.26</v>
      </c>
      <c r="R2">
        <v>539.17999999999995</v>
      </c>
      <c r="S2">
        <v>79.25</v>
      </c>
      <c r="T2">
        <v>226297.31</v>
      </c>
      <c r="U2">
        <v>0.15</v>
      </c>
      <c r="V2">
        <v>0.44</v>
      </c>
      <c r="W2">
        <v>0.55000000000000004</v>
      </c>
      <c r="X2">
        <v>13.31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4.7342000000000004</v>
      </c>
      <c r="E3">
        <v>21.12</v>
      </c>
      <c r="F3">
        <v>15.61</v>
      </c>
      <c r="G3">
        <v>12.16</v>
      </c>
      <c r="H3">
        <v>0.18</v>
      </c>
      <c r="I3">
        <v>77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208.81</v>
      </c>
      <c r="Q3">
        <v>1207.23</v>
      </c>
      <c r="R3">
        <v>205.15</v>
      </c>
      <c r="S3">
        <v>79.25</v>
      </c>
      <c r="T3">
        <v>60197.31</v>
      </c>
      <c r="U3">
        <v>0.39</v>
      </c>
      <c r="V3">
        <v>0.71</v>
      </c>
      <c r="W3">
        <v>0.26</v>
      </c>
      <c r="X3">
        <v>3.55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5.4928999999999997</v>
      </c>
      <c r="E4">
        <v>18.21</v>
      </c>
      <c r="F4">
        <v>13.94</v>
      </c>
      <c r="G4">
        <v>18.579999999999998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180.23</v>
      </c>
      <c r="Q4">
        <v>1207.07</v>
      </c>
      <c r="R4">
        <v>148.74</v>
      </c>
      <c r="S4">
        <v>79.25</v>
      </c>
      <c r="T4">
        <v>32147.65</v>
      </c>
      <c r="U4">
        <v>0.53</v>
      </c>
      <c r="V4">
        <v>0.8</v>
      </c>
      <c r="W4">
        <v>0.19</v>
      </c>
      <c r="X4">
        <v>1.87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5.7877999999999998</v>
      </c>
      <c r="E5">
        <v>17.28</v>
      </c>
      <c r="F5">
        <v>13.52</v>
      </c>
      <c r="G5">
        <v>25.34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169.37</v>
      </c>
      <c r="Q5">
        <v>1206.99</v>
      </c>
      <c r="R5">
        <v>134.19999999999999</v>
      </c>
      <c r="S5">
        <v>79.25</v>
      </c>
      <c r="T5">
        <v>24946.6</v>
      </c>
      <c r="U5">
        <v>0.59</v>
      </c>
      <c r="V5">
        <v>0.82</v>
      </c>
      <c r="W5">
        <v>0.19</v>
      </c>
      <c r="X5">
        <v>1.45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6.0922000000000001</v>
      </c>
      <c r="E6">
        <v>16.41</v>
      </c>
      <c r="F6">
        <v>12.96</v>
      </c>
      <c r="G6">
        <v>32.409999999999997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155.91</v>
      </c>
      <c r="Q6">
        <v>1207.05</v>
      </c>
      <c r="R6">
        <v>115.28</v>
      </c>
      <c r="S6">
        <v>79.25</v>
      </c>
      <c r="T6">
        <v>15522.53</v>
      </c>
      <c r="U6">
        <v>0.69</v>
      </c>
      <c r="V6">
        <v>0.86</v>
      </c>
      <c r="W6">
        <v>0.17</v>
      </c>
      <c r="X6">
        <v>0.9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6.1904000000000003</v>
      </c>
      <c r="E7">
        <v>16.149999999999999</v>
      </c>
      <c r="F7">
        <v>12.9</v>
      </c>
      <c r="G7">
        <v>40.729999999999997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149</v>
      </c>
      <c r="Q7">
        <v>1206.8699999999999</v>
      </c>
      <c r="R7">
        <v>113.46</v>
      </c>
      <c r="S7">
        <v>79.25</v>
      </c>
      <c r="T7">
        <v>14638.13</v>
      </c>
      <c r="U7">
        <v>0.7</v>
      </c>
      <c r="V7">
        <v>0.86</v>
      </c>
      <c r="W7">
        <v>0.17</v>
      </c>
      <c r="X7">
        <v>0.84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6.3064999999999998</v>
      </c>
      <c r="E8">
        <v>15.86</v>
      </c>
      <c r="F8">
        <v>12.72</v>
      </c>
      <c r="G8">
        <v>47.69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137.9</v>
      </c>
      <c r="Q8">
        <v>1206.8399999999999</v>
      </c>
      <c r="R8">
        <v>107.43</v>
      </c>
      <c r="S8">
        <v>79.25</v>
      </c>
      <c r="T8">
        <v>11641.98</v>
      </c>
      <c r="U8">
        <v>0.74</v>
      </c>
      <c r="V8">
        <v>0.88</v>
      </c>
      <c r="W8">
        <v>0.16</v>
      </c>
      <c r="X8">
        <v>0.66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6.3517999999999999</v>
      </c>
      <c r="E9">
        <v>15.74</v>
      </c>
      <c r="F9">
        <v>12.68</v>
      </c>
      <c r="G9">
        <v>54.35</v>
      </c>
      <c r="H9">
        <v>0.69</v>
      </c>
      <c r="I9">
        <v>14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132.91999999999999</v>
      </c>
      <c r="Q9">
        <v>1206.95</v>
      </c>
      <c r="R9">
        <v>105.65</v>
      </c>
      <c r="S9">
        <v>79.25</v>
      </c>
      <c r="T9">
        <v>10760.21</v>
      </c>
      <c r="U9">
        <v>0.75</v>
      </c>
      <c r="V9">
        <v>0.88</v>
      </c>
      <c r="W9">
        <v>0.17</v>
      </c>
      <c r="X9">
        <v>0.62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6.3464</v>
      </c>
      <c r="E10">
        <v>15.76</v>
      </c>
      <c r="F10">
        <v>12.7</v>
      </c>
      <c r="G10">
        <v>54.41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133.96</v>
      </c>
      <c r="Q10">
        <v>1206.97</v>
      </c>
      <c r="R10">
        <v>106</v>
      </c>
      <c r="S10">
        <v>79.25</v>
      </c>
      <c r="T10">
        <v>10935.8</v>
      </c>
      <c r="U10">
        <v>0.75</v>
      </c>
      <c r="V10">
        <v>0.88</v>
      </c>
      <c r="W10">
        <v>0.17</v>
      </c>
      <c r="X10">
        <v>0.63</v>
      </c>
      <c r="Y10">
        <v>2</v>
      </c>
      <c r="Z10">
        <v>10</v>
      </c>
    </row>
    <row r="11" spans="1:26" x14ac:dyDescent="0.25">
      <c r="A11">
        <v>0</v>
      </c>
      <c r="B11">
        <v>40</v>
      </c>
      <c r="C11" t="s">
        <v>34</v>
      </c>
      <c r="D11">
        <v>4.9657</v>
      </c>
      <c r="E11">
        <v>20.14</v>
      </c>
      <c r="F11">
        <v>16.420000000000002</v>
      </c>
      <c r="G11">
        <v>10.48</v>
      </c>
      <c r="H11">
        <v>0.2</v>
      </c>
      <c r="I11">
        <v>94</v>
      </c>
      <c r="J11">
        <v>89.87</v>
      </c>
      <c r="K11">
        <v>37.549999999999997</v>
      </c>
      <c r="L11">
        <v>1</v>
      </c>
      <c r="M11">
        <v>92</v>
      </c>
      <c r="N11">
        <v>11.32</v>
      </c>
      <c r="O11">
        <v>11317.98</v>
      </c>
      <c r="P11">
        <v>127.84</v>
      </c>
      <c r="Q11">
        <v>1207.57</v>
      </c>
      <c r="R11">
        <v>232.71</v>
      </c>
      <c r="S11">
        <v>79.25</v>
      </c>
      <c r="T11">
        <v>73889.47</v>
      </c>
      <c r="U11">
        <v>0.34</v>
      </c>
      <c r="V11">
        <v>0.68</v>
      </c>
      <c r="W11">
        <v>0.28999999999999998</v>
      </c>
      <c r="X11">
        <v>4.3499999999999996</v>
      </c>
      <c r="Y11">
        <v>2</v>
      </c>
      <c r="Z11">
        <v>10</v>
      </c>
    </row>
    <row r="12" spans="1:26" x14ac:dyDescent="0.25">
      <c r="A12">
        <v>1</v>
      </c>
      <c r="B12">
        <v>40</v>
      </c>
      <c r="C12" t="s">
        <v>34</v>
      </c>
      <c r="D12">
        <v>6.1722999999999999</v>
      </c>
      <c r="E12">
        <v>16.2</v>
      </c>
      <c r="F12">
        <v>13.62</v>
      </c>
      <c r="G12">
        <v>24.03</v>
      </c>
      <c r="H12">
        <v>0.39</v>
      </c>
      <c r="I12">
        <v>34</v>
      </c>
      <c r="J12">
        <v>91.1</v>
      </c>
      <c r="K12">
        <v>37.549999999999997</v>
      </c>
      <c r="L12">
        <v>2</v>
      </c>
      <c r="M12">
        <v>22</v>
      </c>
      <c r="N12">
        <v>11.54</v>
      </c>
      <c r="O12">
        <v>11468.97</v>
      </c>
      <c r="P12">
        <v>90.56</v>
      </c>
      <c r="Q12">
        <v>1207.26</v>
      </c>
      <c r="R12">
        <v>137.30000000000001</v>
      </c>
      <c r="S12">
        <v>79.25</v>
      </c>
      <c r="T12">
        <v>26484.62</v>
      </c>
      <c r="U12">
        <v>0.57999999999999996</v>
      </c>
      <c r="V12">
        <v>0.82</v>
      </c>
      <c r="W12">
        <v>0.21</v>
      </c>
      <c r="X12">
        <v>1.55</v>
      </c>
      <c r="Y12">
        <v>2</v>
      </c>
      <c r="Z12">
        <v>10</v>
      </c>
    </row>
    <row r="13" spans="1:26" x14ac:dyDescent="0.25">
      <c r="A13">
        <v>2</v>
      </c>
      <c r="B13">
        <v>40</v>
      </c>
      <c r="C13" t="s">
        <v>34</v>
      </c>
      <c r="D13">
        <v>6.2264999999999997</v>
      </c>
      <c r="E13">
        <v>16.059999999999999</v>
      </c>
      <c r="F13">
        <v>13.52</v>
      </c>
      <c r="G13">
        <v>25.34</v>
      </c>
      <c r="H13">
        <v>0.56999999999999995</v>
      </c>
      <c r="I13">
        <v>32</v>
      </c>
      <c r="J13">
        <v>92.32</v>
      </c>
      <c r="K13">
        <v>37.549999999999997</v>
      </c>
      <c r="L13">
        <v>3</v>
      </c>
      <c r="M13">
        <v>0</v>
      </c>
      <c r="N13">
        <v>11.77</v>
      </c>
      <c r="O13">
        <v>11620.34</v>
      </c>
      <c r="P13">
        <v>89.2</v>
      </c>
      <c r="Q13">
        <v>1207.32</v>
      </c>
      <c r="R13">
        <v>132.88</v>
      </c>
      <c r="S13">
        <v>79.25</v>
      </c>
      <c r="T13">
        <v>24286</v>
      </c>
      <c r="U13">
        <v>0.6</v>
      </c>
      <c r="V13">
        <v>0.82</v>
      </c>
      <c r="W13">
        <v>0.23</v>
      </c>
      <c r="X13">
        <v>1.45</v>
      </c>
      <c r="Y13">
        <v>2</v>
      </c>
      <c r="Z13">
        <v>10</v>
      </c>
    </row>
    <row r="14" spans="1:26" x14ac:dyDescent="0.25">
      <c r="A14">
        <v>0</v>
      </c>
      <c r="B14">
        <v>30</v>
      </c>
      <c r="C14" t="s">
        <v>34</v>
      </c>
      <c r="D14">
        <v>5.4790999999999999</v>
      </c>
      <c r="E14">
        <v>18.25</v>
      </c>
      <c r="F14">
        <v>15.3</v>
      </c>
      <c r="G14">
        <v>12.93</v>
      </c>
      <c r="H14">
        <v>0.24</v>
      </c>
      <c r="I14">
        <v>71</v>
      </c>
      <c r="J14">
        <v>71.52</v>
      </c>
      <c r="K14">
        <v>32.270000000000003</v>
      </c>
      <c r="L14">
        <v>1</v>
      </c>
      <c r="M14">
        <v>69</v>
      </c>
      <c r="N14">
        <v>8.25</v>
      </c>
      <c r="O14">
        <v>9054.6</v>
      </c>
      <c r="P14">
        <v>96.52</v>
      </c>
      <c r="Q14">
        <v>1207.0899999999999</v>
      </c>
      <c r="R14">
        <v>194.91</v>
      </c>
      <c r="S14">
        <v>79.25</v>
      </c>
      <c r="T14">
        <v>55107.31</v>
      </c>
      <c r="U14">
        <v>0.41</v>
      </c>
      <c r="V14">
        <v>0.73</v>
      </c>
      <c r="W14">
        <v>0.25</v>
      </c>
      <c r="X14">
        <v>3.24</v>
      </c>
      <c r="Y14">
        <v>2</v>
      </c>
      <c r="Z14">
        <v>10</v>
      </c>
    </row>
    <row r="15" spans="1:26" x14ac:dyDescent="0.25">
      <c r="A15">
        <v>1</v>
      </c>
      <c r="B15">
        <v>30</v>
      </c>
      <c r="C15" t="s">
        <v>34</v>
      </c>
      <c r="D15">
        <v>6.1045999999999996</v>
      </c>
      <c r="E15">
        <v>16.38</v>
      </c>
      <c r="F15">
        <v>13.88</v>
      </c>
      <c r="G15">
        <v>19.829999999999998</v>
      </c>
      <c r="H15">
        <v>0.48</v>
      </c>
      <c r="I15">
        <v>42</v>
      </c>
      <c r="J15">
        <v>72.7</v>
      </c>
      <c r="K15">
        <v>32.270000000000003</v>
      </c>
      <c r="L15">
        <v>2</v>
      </c>
      <c r="M15">
        <v>0</v>
      </c>
      <c r="N15">
        <v>8.43</v>
      </c>
      <c r="O15">
        <v>9200.25</v>
      </c>
      <c r="P15">
        <v>79.709999999999994</v>
      </c>
      <c r="Q15">
        <v>1207.42</v>
      </c>
      <c r="R15">
        <v>144.69999999999999</v>
      </c>
      <c r="S15">
        <v>79.25</v>
      </c>
      <c r="T15">
        <v>30146.98</v>
      </c>
      <c r="U15">
        <v>0.55000000000000004</v>
      </c>
      <c r="V15">
        <v>0.8</v>
      </c>
      <c r="W15">
        <v>0.26</v>
      </c>
      <c r="X15">
        <v>1.82</v>
      </c>
      <c r="Y15">
        <v>2</v>
      </c>
      <c r="Z15">
        <v>10</v>
      </c>
    </row>
    <row r="16" spans="1:26" x14ac:dyDescent="0.25">
      <c r="A16">
        <v>0</v>
      </c>
      <c r="B16">
        <v>15</v>
      </c>
      <c r="C16" t="s">
        <v>34</v>
      </c>
      <c r="D16">
        <v>5.4169999999999998</v>
      </c>
      <c r="E16">
        <v>18.46</v>
      </c>
      <c r="F16">
        <v>15.85</v>
      </c>
      <c r="G16">
        <v>11.6</v>
      </c>
      <c r="H16">
        <v>0.43</v>
      </c>
      <c r="I16">
        <v>82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61.95</v>
      </c>
      <c r="Q16">
        <v>1207.7</v>
      </c>
      <c r="R16">
        <v>209.63</v>
      </c>
      <c r="S16">
        <v>79.25</v>
      </c>
      <c r="T16">
        <v>62410.080000000002</v>
      </c>
      <c r="U16">
        <v>0.38</v>
      </c>
      <c r="V16">
        <v>0.7</v>
      </c>
      <c r="W16">
        <v>0.37</v>
      </c>
      <c r="X16">
        <v>3.78</v>
      </c>
      <c r="Y16">
        <v>2</v>
      </c>
      <c r="Z16">
        <v>10</v>
      </c>
    </row>
    <row r="17" spans="1:26" x14ac:dyDescent="0.25">
      <c r="A17">
        <v>0</v>
      </c>
      <c r="B17">
        <v>70</v>
      </c>
      <c r="C17" t="s">
        <v>34</v>
      </c>
      <c r="D17">
        <v>3.6993</v>
      </c>
      <c r="E17">
        <v>27.03</v>
      </c>
      <c r="F17">
        <v>20.07</v>
      </c>
      <c r="G17">
        <v>7.34</v>
      </c>
      <c r="H17">
        <v>0.12</v>
      </c>
      <c r="I17">
        <v>164</v>
      </c>
      <c r="J17">
        <v>141.81</v>
      </c>
      <c r="K17">
        <v>47.83</v>
      </c>
      <c r="L17">
        <v>1</v>
      </c>
      <c r="M17">
        <v>162</v>
      </c>
      <c r="N17">
        <v>22.98</v>
      </c>
      <c r="O17">
        <v>17723.39</v>
      </c>
      <c r="P17">
        <v>222.42</v>
      </c>
      <c r="Q17">
        <v>1207.3800000000001</v>
      </c>
      <c r="R17">
        <v>356.73</v>
      </c>
      <c r="S17">
        <v>79.25</v>
      </c>
      <c r="T17">
        <v>135550.12</v>
      </c>
      <c r="U17">
        <v>0.22</v>
      </c>
      <c r="V17">
        <v>0.56000000000000005</v>
      </c>
      <c r="W17">
        <v>0.4</v>
      </c>
      <c r="X17">
        <v>8</v>
      </c>
      <c r="Y17">
        <v>2</v>
      </c>
      <c r="Z17">
        <v>10</v>
      </c>
    </row>
    <row r="18" spans="1:26" x14ac:dyDescent="0.25">
      <c r="A18">
        <v>1</v>
      </c>
      <c r="B18">
        <v>70</v>
      </c>
      <c r="C18" t="s">
        <v>34</v>
      </c>
      <c r="D18">
        <v>5.4500999999999999</v>
      </c>
      <c r="E18">
        <v>18.350000000000001</v>
      </c>
      <c r="F18">
        <v>14.5</v>
      </c>
      <c r="G18">
        <v>15.54</v>
      </c>
      <c r="H18">
        <v>0.25</v>
      </c>
      <c r="I18">
        <v>56</v>
      </c>
      <c r="J18">
        <v>143.16999999999999</v>
      </c>
      <c r="K18">
        <v>47.83</v>
      </c>
      <c r="L18">
        <v>2</v>
      </c>
      <c r="M18">
        <v>54</v>
      </c>
      <c r="N18">
        <v>23.34</v>
      </c>
      <c r="O18">
        <v>17891.86</v>
      </c>
      <c r="P18">
        <v>151.80000000000001</v>
      </c>
      <c r="Q18">
        <v>1207.06</v>
      </c>
      <c r="R18">
        <v>167.38</v>
      </c>
      <c r="S18">
        <v>79.25</v>
      </c>
      <c r="T18">
        <v>41413.64</v>
      </c>
      <c r="U18">
        <v>0.47</v>
      </c>
      <c r="V18">
        <v>0.77</v>
      </c>
      <c r="W18">
        <v>0.23</v>
      </c>
      <c r="X18">
        <v>2.44</v>
      </c>
      <c r="Y18">
        <v>2</v>
      </c>
      <c r="Z18">
        <v>10</v>
      </c>
    </row>
    <row r="19" spans="1:26" x14ac:dyDescent="0.25">
      <c r="A19">
        <v>2</v>
      </c>
      <c r="B19">
        <v>70</v>
      </c>
      <c r="C19" t="s">
        <v>34</v>
      </c>
      <c r="D19">
        <v>5.9728000000000003</v>
      </c>
      <c r="E19">
        <v>16.739999999999998</v>
      </c>
      <c r="F19">
        <v>13.56</v>
      </c>
      <c r="G19">
        <v>24.66</v>
      </c>
      <c r="H19">
        <v>0.37</v>
      </c>
      <c r="I19">
        <v>33</v>
      </c>
      <c r="J19">
        <v>144.54</v>
      </c>
      <c r="K19">
        <v>47.83</v>
      </c>
      <c r="L19">
        <v>3</v>
      </c>
      <c r="M19">
        <v>31</v>
      </c>
      <c r="N19">
        <v>23.71</v>
      </c>
      <c r="O19">
        <v>18060.849999999999</v>
      </c>
      <c r="P19">
        <v>133.32</v>
      </c>
      <c r="Q19">
        <v>1206.8599999999999</v>
      </c>
      <c r="R19">
        <v>135.91999999999999</v>
      </c>
      <c r="S19">
        <v>79.25</v>
      </c>
      <c r="T19">
        <v>25800.02</v>
      </c>
      <c r="U19">
        <v>0.57999999999999996</v>
      </c>
      <c r="V19">
        <v>0.82</v>
      </c>
      <c r="W19">
        <v>0.19</v>
      </c>
      <c r="X19">
        <v>1.5</v>
      </c>
      <c r="Y19">
        <v>2</v>
      </c>
      <c r="Z19">
        <v>10</v>
      </c>
    </row>
    <row r="20" spans="1:26" x14ac:dyDescent="0.25">
      <c r="A20">
        <v>3</v>
      </c>
      <c r="B20">
        <v>70</v>
      </c>
      <c r="C20" t="s">
        <v>34</v>
      </c>
      <c r="D20">
        <v>6.2587000000000002</v>
      </c>
      <c r="E20">
        <v>15.98</v>
      </c>
      <c r="F20">
        <v>13.09</v>
      </c>
      <c r="G20">
        <v>34.130000000000003</v>
      </c>
      <c r="H20">
        <v>0.49</v>
      </c>
      <c r="I20">
        <v>23</v>
      </c>
      <c r="J20">
        <v>145.91999999999999</v>
      </c>
      <c r="K20">
        <v>47.83</v>
      </c>
      <c r="L20">
        <v>4</v>
      </c>
      <c r="M20">
        <v>21</v>
      </c>
      <c r="N20">
        <v>24.09</v>
      </c>
      <c r="O20">
        <v>18230.349999999999</v>
      </c>
      <c r="P20">
        <v>118.24</v>
      </c>
      <c r="Q20">
        <v>1206.8399999999999</v>
      </c>
      <c r="R20">
        <v>120.06</v>
      </c>
      <c r="S20">
        <v>79.25</v>
      </c>
      <c r="T20">
        <v>17919.39</v>
      </c>
      <c r="U20">
        <v>0.66</v>
      </c>
      <c r="V20">
        <v>0.85</v>
      </c>
      <c r="W20">
        <v>0.16</v>
      </c>
      <c r="X20">
        <v>1.02</v>
      </c>
      <c r="Y20">
        <v>2</v>
      </c>
      <c r="Z20">
        <v>10</v>
      </c>
    </row>
    <row r="21" spans="1:26" x14ac:dyDescent="0.25">
      <c r="A21">
        <v>4</v>
      </c>
      <c r="B21">
        <v>70</v>
      </c>
      <c r="C21" t="s">
        <v>34</v>
      </c>
      <c r="D21">
        <v>6.3700999999999999</v>
      </c>
      <c r="E21">
        <v>15.7</v>
      </c>
      <c r="F21">
        <v>12.92</v>
      </c>
      <c r="G21">
        <v>40.799999999999997</v>
      </c>
      <c r="H21">
        <v>0.6</v>
      </c>
      <c r="I21">
        <v>19</v>
      </c>
      <c r="J21">
        <v>147.30000000000001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111.5</v>
      </c>
      <c r="Q21">
        <v>1206.92</v>
      </c>
      <c r="R21">
        <v>113.33</v>
      </c>
      <c r="S21">
        <v>79.25</v>
      </c>
      <c r="T21">
        <v>14576.61</v>
      </c>
      <c r="U21">
        <v>0.7</v>
      </c>
      <c r="V21">
        <v>0.86</v>
      </c>
      <c r="W21">
        <v>0.19</v>
      </c>
      <c r="X21">
        <v>0.86</v>
      </c>
      <c r="Y21">
        <v>2</v>
      </c>
      <c r="Z21">
        <v>10</v>
      </c>
    </row>
    <row r="22" spans="1:26" x14ac:dyDescent="0.25">
      <c r="A22">
        <v>0</v>
      </c>
      <c r="B22">
        <v>90</v>
      </c>
      <c r="C22" t="s">
        <v>34</v>
      </c>
      <c r="D22">
        <v>2.9821</v>
      </c>
      <c r="E22">
        <v>33.53</v>
      </c>
      <c r="F22">
        <v>23.22</v>
      </c>
      <c r="G22">
        <v>6.28</v>
      </c>
      <c r="H22">
        <v>0.1</v>
      </c>
      <c r="I22">
        <v>222</v>
      </c>
      <c r="J22">
        <v>176.73</v>
      </c>
      <c r="K22">
        <v>52.44</v>
      </c>
      <c r="L22">
        <v>1</v>
      </c>
      <c r="M22">
        <v>220</v>
      </c>
      <c r="N22">
        <v>33.29</v>
      </c>
      <c r="O22">
        <v>22031.19</v>
      </c>
      <c r="P22">
        <v>300.08</v>
      </c>
      <c r="Q22">
        <v>1208.01</v>
      </c>
      <c r="R22">
        <v>464.83</v>
      </c>
      <c r="S22">
        <v>79.25</v>
      </c>
      <c r="T22">
        <v>189310.52</v>
      </c>
      <c r="U22">
        <v>0.17</v>
      </c>
      <c r="V22">
        <v>0.48</v>
      </c>
      <c r="W22">
        <v>0.49</v>
      </c>
      <c r="X22">
        <v>11.15</v>
      </c>
      <c r="Y22">
        <v>2</v>
      </c>
      <c r="Z22">
        <v>10</v>
      </c>
    </row>
    <row r="23" spans="1:26" x14ac:dyDescent="0.25">
      <c r="A23">
        <v>1</v>
      </c>
      <c r="B23">
        <v>90</v>
      </c>
      <c r="C23" t="s">
        <v>34</v>
      </c>
      <c r="D23">
        <v>4.9634</v>
      </c>
      <c r="E23">
        <v>20.149999999999999</v>
      </c>
      <c r="F23">
        <v>15.24</v>
      </c>
      <c r="G23">
        <v>13.06</v>
      </c>
      <c r="H23">
        <v>0.2</v>
      </c>
      <c r="I23">
        <v>70</v>
      </c>
      <c r="J23">
        <v>178.21</v>
      </c>
      <c r="K23">
        <v>52.44</v>
      </c>
      <c r="L23">
        <v>2</v>
      </c>
      <c r="M23">
        <v>68</v>
      </c>
      <c r="N23">
        <v>33.770000000000003</v>
      </c>
      <c r="O23">
        <v>22213.89</v>
      </c>
      <c r="P23">
        <v>189.6</v>
      </c>
      <c r="Q23">
        <v>1207.56</v>
      </c>
      <c r="R23">
        <v>192.6</v>
      </c>
      <c r="S23">
        <v>79.25</v>
      </c>
      <c r="T23">
        <v>53953.440000000002</v>
      </c>
      <c r="U23">
        <v>0.41</v>
      </c>
      <c r="V23">
        <v>0.73</v>
      </c>
      <c r="W23">
        <v>0.24</v>
      </c>
      <c r="X23">
        <v>3.17</v>
      </c>
      <c r="Y23">
        <v>2</v>
      </c>
      <c r="Z23">
        <v>10</v>
      </c>
    </row>
    <row r="24" spans="1:26" x14ac:dyDescent="0.25">
      <c r="A24">
        <v>2</v>
      </c>
      <c r="B24">
        <v>90</v>
      </c>
      <c r="C24" t="s">
        <v>34</v>
      </c>
      <c r="D24">
        <v>5.4386000000000001</v>
      </c>
      <c r="E24">
        <v>18.39</v>
      </c>
      <c r="F24">
        <v>14.44</v>
      </c>
      <c r="G24">
        <v>20.149999999999999</v>
      </c>
      <c r="H24">
        <v>0.3</v>
      </c>
      <c r="I24">
        <v>43</v>
      </c>
      <c r="J24">
        <v>179.7</v>
      </c>
      <c r="K24">
        <v>52.44</v>
      </c>
      <c r="L24">
        <v>3</v>
      </c>
      <c r="M24">
        <v>41</v>
      </c>
      <c r="N24">
        <v>34.26</v>
      </c>
      <c r="O24">
        <v>22397.24</v>
      </c>
      <c r="P24">
        <v>173.84</v>
      </c>
      <c r="Q24">
        <v>1207.21</v>
      </c>
      <c r="R24">
        <v>167.32</v>
      </c>
      <c r="S24">
        <v>79.25</v>
      </c>
      <c r="T24">
        <v>41448.69</v>
      </c>
      <c r="U24">
        <v>0.47</v>
      </c>
      <c r="V24">
        <v>0.77</v>
      </c>
      <c r="W24">
        <v>0.18</v>
      </c>
      <c r="X24">
        <v>2.37</v>
      </c>
      <c r="Y24">
        <v>2</v>
      </c>
      <c r="Z24">
        <v>10</v>
      </c>
    </row>
    <row r="25" spans="1:26" x14ac:dyDescent="0.25">
      <c r="A25">
        <v>3</v>
      </c>
      <c r="B25">
        <v>90</v>
      </c>
      <c r="C25" t="s">
        <v>34</v>
      </c>
      <c r="D25">
        <v>5.9511000000000003</v>
      </c>
      <c r="E25">
        <v>16.8</v>
      </c>
      <c r="F25">
        <v>13.35</v>
      </c>
      <c r="G25">
        <v>27.62</v>
      </c>
      <c r="H25">
        <v>0.39</v>
      </c>
      <c r="I25">
        <v>29</v>
      </c>
      <c r="J25">
        <v>181.19</v>
      </c>
      <c r="K25">
        <v>52.44</v>
      </c>
      <c r="L25">
        <v>4</v>
      </c>
      <c r="M25">
        <v>27</v>
      </c>
      <c r="N25">
        <v>34.75</v>
      </c>
      <c r="O25">
        <v>22581.25</v>
      </c>
      <c r="P25">
        <v>153.06</v>
      </c>
      <c r="Q25">
        <v>1206.95</v>
      </c>
      <c r="R25">
        <v>128.65</v>
      </c>
      <c r="S25">
        <v>79.25</v>
      </c>
      <c r="T25">
        <v>22185.06</v>
      </c>
      <c r="U25">
        <v>0.62</v>
      </c>
      <c r="V25">
        <v>0.83</v>
      </c>
      <c r="W25">
        <v>0.18</v>
      </c>
      <c r="X25">
        <v>1.29</v>
      </c>
      <c r="Y25">
        <v>2</v>
      </c>
      <c r="Z25">
        <v>10</v>
      </c>
    </row>
    <row r="26" spans="1:26" x14ac:dyDescent="0.25">
      <c r="A26">
        <v>4</v>
      </c>
      <c r="B26">
        <v>90</v>
      </c>
      <c r="C26" t="s">
        <v>34</v>
      </c>
      <c r="D26">
        <v>6.1001000000000003</v>
      </c>
      <c r="E26">
        <v>16.39</v>
      </c>
      <c r="F26">
        <v>13.19</v>
      </c>
      <c r="G26">
        <v>35.97</v>
      </c>
      <c r="H26">
        <v>0.49</v>
      </c>
      <c r="I26">
        <v>22</v>
      </c>
      <c r="J26">
        <v>182.69</v>
      </c>
      <c r="K26">
        <v>52.44</v>
      </c>
      <c r="L26">
        <v>5</v>
      </c>
      <c r="M26">
        <v>20</v>
      </c>
      <c r="N26">
        <v>35.25</v>
      </c>
      <c r="O26">
        <v>22766.06</v>
      </c>
      <c r="P26">
        <v>143.87</v>
      </c>
      <c r="Q26">
        <v>1206.8399999999999</v>
      </c>
      <c r="R26">
        <v>123.34</v>
      </c>
      <c r="S26">
        <v>79.25</v>
      </c>
      <c r="T26">
        <v>19565.45</v>
      </c>
      <c r="U26">
        <v>0.64</v>
      </c>
      <c r="V26">
        <v>0.84</v>
      </c>
      <c r="W26">
        <v>0.18</v>
      </c>
      <c r="X26">
        <v>1.1299999999999999</v>
      </c>
      <c r="Y26">
        <v>2</v>
      </c>
      <c r="Z26">
        <v>10</v>
      </c>
    </row>
    <row r="27" spans="1:26" x14ac:dyDescent="0.25">
      <c r="A27">
        <v>5</v>
      </c>
      <c r="B27">
        <v>90</v>
      </c>
      <c r="C27" t="s">
        <v>34</v>
      </c>
      <c r="D27">
        <v>6.3230000000000004</v>
      </c>
      <c r="E27">
        <v>15.82</v>
      </c>
      <c r="F27">
        <v>12.79</v>
      </c>
      <c r="G27">
        <v>45.14</v>
      </c>
      <c r="H27">
        <v>0.57999999999999996</v>
      </c>
      <c r="I27">
        <v>17</v>
      </c>
      <c r="J27">
        <v>184.19</v>
      </c>
      <c r="K27">
        <v>52.44</v>
      </c>
      <c r="L27">
        <v>6</v>
      </c>
      <c r="M27">
        <v>15</v>
      </c>
      <c r="N27">
        <v>35.75</v>
      </c>
      <c r="O27">
        <v>22951.43</v>
      </c>
      <c r="P27">
        <v>130.91999999999999</v>
      </c>
      <c r="Q27">
        <v>1206.99</v>
      </c>
      <c r="R27">
        <v>109.61</v>
      </c>
      <c r="S27">
        <v>79.25</v>
      </c>
      <c r="T27">
        <v>12722.51</v>
      </c>
      <c r="U27">
        <v>0.72</v>
      </c>
      <c r="V27">
        <v>0.87</v>
      </c>
      <c r="W27">
        <v>0.17</v>
      </c>
      <c r="X27">
        <v>0.73</v>
      </c>
      <c r="Y27">
        <v>2</v>
      </c>
      <c r="Z27">
        <v>10</v>
      </c>
    </row>
    <row r="28" spans="1:26" x14ac:dyDescent="0.25">
      <c r="A28">
        <v>6</v>
      </c>
      <c r="B28">
        <v>90</v>
      </c>
      <c r="C28" t="s">
        <v>34</v>
      </c>
      <c r="D28">
        <v>6.3922999999999996</v>
      </c>
      <c r="E28">
        <v>15.64</v>
      </c>
      <c r="F28">
        <v>12.69</v>
      </c>
      <c r="G28">
        <v>50.76</v>
      </c>
      <c r="H28">
        <v>0.67</v>
      </c>
      <c r="I28">
        <v>15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125.56</v>
      </c>
      <c r="Q28">
        <v>1206.9000000000001</v>
      </c>
      <c r="R28">
        <v>105.66</v>
      </c>
      <c r="S28">
        <v>79.25</v>
      </c>
      <c r="T28">
        <v>10758.53</v>
      </c>
      <c r="U28">
        <v>0.75</v>
      </c>
      <c r="V28">
        <v>0.88</v>
      </c>
      <c r="W28">
        <v>0.18</v>
      </c>
      <c r="X28">
        <v>0.63</v>
      </c>
      <c r="Y28">
        <v>2</v>
      </c>
      <c r="Z28">
        <v>10</v>
      </c>
    </row>
    <row r="29" spans="1:26" x14ac:dyDescent="0.25">
      <c r="A29">
        <v>0</v>
      </c>
      <c r="B29">
        <v>10</v>
      </c>
      <c r="C29" t="s">
        <v>34</v>
      </c>
      <c r="D29">
        <v>4.8323</v>
      </c>
      <c r="E29">
        <v>20.69</v>
      </c>
      <c r="F29">
        <v>17.690000000000001</v>
      </c>
      <c r="G29">
        <v>8.6999999999999993</v>
      </c>
      <c r="H29">
        <v>0.64</v>
      </c>
      <c r="I29">
        <v>122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51.09</v>
      </c>
      <c r="Q29">
        <v>1208.01</v>
      </c>
      <c r="R29">
        <v>270.24</v>
      </c>
      <c r="S29">
        <v>79.25</v>
      </c>
      <c r="T29">
        <v>92512.960000000006</v>
      </c>
      <c r="U29">
        <v>0.28999999999999998</v>
      </c>
      <c r="V29">
        <v>0.63</v>
      </c>
      <c r="W29">
        <v>0.49</v>
      </c>
      <c r="X29">
        <v>5.62</v>
      </c>
      <c r="Y29">
        <v>2</v>
      </c>
      <c r="Z29">
        <v>10</v>
      </c>
    </row>
    <row r="30" spans="1:26" x14ac:dyDescent="0.25">
      <c r="A30">
        <v>0</v>
      </c>
      <c r="B30">
        <v>45</v>
      </c>
      <c r="C30" t="s">
        <v>34</v>
      </c>
      <c r="D30">
        <v>4.7149000000000001</v>
      </c>
      <c r="E30">
        <v>21.21</v>
      </c>
      <c r="F30">
        <v>17.04</v>
      </c>
      <c r="G30">
        <v>9.65</v>
      </c>
      <c r="H30">
        <v>0.18</v>
      </c>
      <c r="I30">
        <v>106</v>
      </c>
      <c r="J30">
        <v>98.71</v>
      </c>
      <c r="K30">
        <v>39.72</v>
      </c>
      <c r="L30">
        <v>1</v>
      </c>
      <c r="M30">
        <v>104</v>
      </c>
      <c r="N30">
        <v>12.99</v>
      </c>
      <c r="O30">
        <v>12407.75</v>
      </c>
      <c r="P30">
        <v>143.62</v>
      </c>
      <c r="Q30">
        <v>1207.43</v>
      </c>
      <c r="R30">
        <v>253.82</v>
      </c>
      <c r="S30">
        <v>79.25</v>
      </c>
      <c r="T30">
        <v>84385.34</v>
      </c>
      <c r="U30">
        <v>0.31</v>
      </c>
      <c r="V30">
        <v>0.65</v>
      </c>
      <c r="W30">
        <v>0.31</v>
      </c>
      <c r="X30">
        <v>4.97</v>
      </c>
      <c r="Y30">
        <v>2</v>
      </c>
      <c r="Z30">
        <v>10</v>
      </c>
    </row>
    <row r="31" spans="1:26" x14ac:dyDescent="0.25">
      <c r="A31">
        <v>1</v>
      </c>
      <c r="B31">
        <v>45</v>
      </c>
      <c r="C31" t="s">
        <v>34</v>
      </c>
      <c r="D31">
        <v>5.9494999999999996</v>
      </c>
      <c r="E31">
        <v>16.809999999999999</v>
      </c>
      <c r="F31">
        <v>14.02</v>
      </c>
      <c r="G31">
        <v>21.57</v>
      </c>
      <c r="H31">
        <v>0.35</v>
      </c>
      <c r="I31">
        <v>39</v>
      </c>
      <c r="J31">
        <v>99.95</v>
      </c>
      <c r="K31">
        <v>39.72</v>
      </c>
      <c r="L31">
        <v>2</v>
      </c>
      <c r="M31">
        <v>37</v>
      </c>
      <c r="N31">
        <v>13.24</v>
      </c>
      <c r="O31">
        <v>12561.45</v>
      </c>
      <c r="P31">
        <v>104.74</v>
      </c>
      <c r="Q31">
        <v>1206.8800000000001</v>
      </c>
      <c r="R31">
        <v>151.80000000000001</v>
      </c>
      <c r="S31">
        <v>79.25</v>
      </c>
      <c r="T31">
        <v>33710.639999999999</v>
      </c>
      <c r="U31">
        <v>0.52</v>
      </c>
      <c r="V31">
        <v>0.79</v>
      </c>
      <c r="W31">
        <v>0.2</v>
      </c>
      <c r="X31">
        <v>1.96</v>
      </c>
      <c r="Y31">
        <v>2</v>
      </c>
      <c r="Z31">
        <v>10</v>
      </c>
    </row>
    <row r="32" spans="1:26" x14ac:dyDescent="0.25">
      <c r="A32">
        <v>2</v>
      </c>
      <c r="B32">
        <v>45</v>
      </c>
      <c r="C32" t="s">
        <v>34</v>
      </c>
      <c r="D32">
        <v>6.2979000000000003</v>
      </c>
      <c r="E32">
        <v>15.88</v>
      </c>
      <c r="F32">
        <v>13.31</v>
      </c>
      <c r="G32">
        <v>28.53</v>
      </c>
      <c r="H32">
        <v>0.52</v>
      </c>
      <c r="I32">
        <v>28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92.44</v>
      </c>
      <c r="Q32">
        <v>1207.18</v>
      </c>
      <c r="R32">
        <v>126.21</v>
      </c>
      <c r="S32">
        <v>79.25</v>
      </c>
      <c r="T32">
        <v>20972.11</v>
      </c>
      <c r="U32">
        <v>0.63</v>
      </c>
      <c r="V32">
        <v>0.84</v>
      </c>
      <c r="W32">
        <v>0.22</v>
      </c>
      <c r="X32">
        <v>1.25</v>
      </c>
      <c r="Y32">
        <v>2</v>
      </c>
      <c r="Z32">
        <v>10</v>
      </c>
    </row>
    <row r="33" spans="1:26" x14ac:dyDescent="0.25">
      <c r="A33">
        <v>0</v>
      </c>
      <c r="B33">
        <v>60</v>
      </c>
      <c r="C33" t="s">
        <v>34</v>
      </c>
      <c r="D33">
        <v>4.0770999999999997</v>
      </c>
      <c r="E33">
        <v>24.53</v>
      </c>
      <c r="F33">
        <v>18.82</v>
      </c>
      <c r="G33">
        <v>8.06</v>
      </c>
      <c r="H33">
        <v>0.14000000000000001</v>
      </c>
      <c r="I33">
        <v>140</v>
      </c>
      <c r="J33">
        <v>124.63</v>
      </c>
      <c r="K33">
        <v>45</v>
      </c>
      <c r="L33">
        <v>1</v>
      </c>
      <c r="M33">
        <v>138</v>
      </c>
      <c r="N33">
        <v>18.64</v>
      </c>
      <c r="O33">
        <v>15605.44</v>
      </c>
      <c r="P33">
        <v>189.88</v>
      </c>
      <c r="Q33">
        <v>1207.6300000000001</v>
      </c>
      <c r="R33">
        <v>314.23</v>
      </c>
      <c r="S33">
        <v>79.25</v>
      </c>
      <c r="T33">
        <v>114418.18</v>
      </c>
      <c r="U33">
        <v>0.25</v>
      </c>
      <c r="V33">
        <v>0.59</v>
      </c>
      <c r="W33">
        <v>0.36</v>
      </c>
      <c r="X33">
        <v>6.75</v>
      </c>
      <c r="Y33">
        <v>2</v>
      </c>
      <c r="Z33">
        <v>10</v>
      </c>
    </row>
    <row r="34" spans="1:26" x14ac:dyDescent="0.25">
      <c r="A34">
        <v>1</v>
      </c>
      <c r="B34">
        <v>60</v>
      </c>
      <c r="C34" t="s">
        <v>34</v>
      </c>
      <c r="D34">
        <v>5.7823000000000002</v>
      </c>
      <c r="E34">
        <v>17.29</v>
      </c>
      <c r="F34">
        <v>13.94</v>
      </c>
      <c r="G34">
        <v>17.420000000000002</v>
      </c>
      <c r="H34">
        <v>0.28000000000000003</v>
      </c>
      <c r="I34">
        <v>48</v>
      </c>
      <c r="J34">
        <v>125.95</v>
      </c>
      <c r="K34">
        <v>45</v>
      </c>
      <c r="L34">
        <v>2</v>
      </c>
      <c r="M34">
        <v>46</v>
      </c>
      <c r="N34">
        <v>18.95</v>
      </c>
      <c r="O34">
        <v>15767.7</v>
      </c>
      <c r="P34">
        <v>130.07</v>
      </c>
      <c r="Q34">
        <v>1207.1400000000001</v>
      </c>
      <c r="R34">
        <v>148.02000000000001</v>
      </c>
      <c r="S34">
        <v>79.25</v>
      </c>
      <c r="T34">
        <v>31774.28</v>
      </c>
      <c r="U34">
        <v>0.54</v>
      </c>
      <c r="V34">
        <v>0.8</v>
      </c>
      <c r="W34">
        <v>0.21</v>
      </c>
      <c r="X34">
        <v>1.87</v>
      </c>
      <c r="Y34">
        <v>2</v>
      </c>
      <c r="Z34">
        <v>10</v>
      </c>
    </row>
    <row r="35" spans="1:26" x14ac:dyDescent="0.25">
      <c r="A35">
        <v>2</v>
      </c>
      <c r="B35">
        <v>60</v>
      </c>
      <c r="C35" t="s">
        <v>34</v>
      </c>
      <c r="D35">
        <v>6.1566999999999998</v>
      </c>
      <c r="E35">
        <v>16.239999999999998</v>
      </c>
      <c r="F35">
        <v>13.37</v>
      </c>
      <c r="G35">
        <v>27.66</v>
      </c>
      <c r="H35">
        <v>0.42</v>
      </c>
      <c r="I35">
        <v>29</v>
      </c>
      <c r="J35">
        <v>127.27</v>
      </c>
      <c r="K35">
        <v>45</v>
      </c>
      <c r="L35">
        <v>3</v>
      </c>
      <c r="M35">
        <v>27</v>
      </c>
      <c r="N35">
        <v>19.27</v>
      </c>
      <c r="O35">
        <v>15930.42</v>
      </c>
      <c r="P35">
        <v>114.16</v>
      </c>
      <c r="Q35">
        <v>1207.01</v>
      </c>
      <c r="R35">
        <v>129.29</v>
      </c>
      <c r="S35">
        <v>79.25</v>
      </c>
      <c r="T35">
        <v>22507.49</v>
      </c>
      <c r="U35">
        <v>0.61</v>
      </c>
      <c r="V35">
        <v>0.83</v>
      </c>
      <c r="W35">
        <v>0.18</v>
      </c>
      <c r="X35">
        <v>1.3</v>
      </c>
      <c r="Y35">
        <v>2</v>
      </c>
      <c r="Z35">
        <v>10</v>
      </c>
    </row>
    <row r="36" spans="1:26" x14ac:dyDescent="0.25">
      <c r="A36">
        <v>3</v>
      </c>
      <c r="B36">
        <v>60</v>
      </c>
      <c r="C36" t="s">
        <v>34</v>
      </c>
      <c r="D36">
        <v>6.3712</v>
      </c>
      <c r="E36">
        <v>15.7</v>
      </c>
      <c r="F36">
        <v>13</v>
      </c>
      <c r="G36">
        <v>35.46</v>
      </c>
      <c r="H36">
        <v>0.55000000000000004</v>
      </c>
      <c r="I36">
        <v>22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103.42</v>
      </c>
      <c r="Q36">
        <v>1206.92</v>
      </c>
      <c r="R36">
        <v>115.88</v>
      </c>
      <c r="S36">
        <v>79.25</v>
      </c>
      <c r="T36">
        <v>15836.28</v>
      </c>
      <c r="U36">
        <v>0.68</v>
      </c>
      <c r="V36">
        <v>0.86</v>
      </c>
      <c r="W36">
        <v>0.2</v>
      </c>
      <c r="X36">
        <v>0.94</v>
      </c>
      <c r="Y36">
        <v>2</v>
      </c>
      <c r="Z36">
        <v>10</v>
      </c>
    </row>
    <row r="37" spans="1:26" x14ac:dyDescent="0.25">
      <c r="A37">
        <v>0</v>
      </c>
      <c r="B37">
        <v>80</v>
      </c>
      <c r="C37" t="s">
        <v>34</v>
      </c>
      <c r="D37">
        <v>3.3353999999999999</v>
      </c>
      <c r="E37">
        <v>29.98</v>
      </c>
      <c r="F37">
        <v>21.5</v>
      </c>
      <c r="G37">
        <v>6.75</v>
      </c>
      <c r="H37">
        <v>0.11</v>
      </c>
      <c r="I37">
        <v>191</v>
      </c>
      <c r="J37">
        <v>159.12</v>
      </c>
      <c r="K37">
        <v>50.28</v>
      </c>
      <c r="L37">
        <v>1</v>
      </c>
      <c r="M37">
        <v>189</v>
      </c>
      <c r="N37">
        <v>27.84</v>
      </c>
      <c r="O37">
        <v>19859.16</v>
      </c>
      <c r="P37">
        <v>258.5</v>
      </c>
      <c r="Q37">
        <v>1207.6600000000001</v>
      </c>
      <c r="R37">
        <v>406.11</v>
      </c>
      <c r="S37">
        <v>79.25</v>
      </c>
      <c r="T37">
        <v>160102.66</v>
      </c>
      <c r="U37">
        <v>0.2</v>
      </c>
      <c r="V37">
        <v>0.52</v>
      </c>
      <c r="W37">
        <v>0.44</v>
      </c>
      <c r="X37">
        <v>9.43</v>
      </c>
      <c r="Y37">
        <v>2</v>
      </c>
      <c r="Z37">
        <v>10</v>
      </c>
    </row>
    <row r="38" spans="1:26" x14ac:dyDescent="0.25">
      <c r="A38">
        <v>1</v>
      </c>
      <c r="B38">
        <v>80</v>
      </c>
      <c r="C38" t="s">
        <v>34</v>
      </c>
      <c r="D38">
        <v>5.1928000000000001</v>
      </c>
      <c r="E38">
        <v>19.260000000000002</v>
      </c>
      <c r="F38">
        <v>14.9</v>
      </c>
      <c r="G38">
        <v>14.19</v>
      </c>
      <c r="H38">
        <v>0.22</v>
      </c>
      <c r="I38">
        <v>63</v>
      </c>
      <c r="J38">
        <v>160.54</v>
      </c>
      <c r="K38">
        <v>50.28</v>
      </c>
      <c r="L38">
        <v>2</v>
      </c>
      <c r="M38">
        <v>61</v>
      </c>
      <c r="N38">
        <v>28.26</v>
      </c>
      <c r="O38">
        <v>20034.400000000001</v>
      </c>
      <c r="P38">
        <v>171.01</v>
      </c>
      <c r="Q38">
        <v>1207.06</v>
      </c>
      <c r="R38">
        <v>181.23</v>
      </c>
      <c r="S38">
        <v>79.25</v>
      </c>
      <c r="T38">
        <v>48305.22</v>
      </c>
      <c r="U38">
        <v>0.44</v>
      </c>
      <c r="V38">
        <v>0.75</v>
      </c>
      <c r="W38">
        <v>0.24</v>
      </c>
      <c r="X38">
        <v>2.84</v>
      </c>
      <c r="Y38">
        <v>2</v>
      </c>
      <c r="Z38">
        <v>10</v>
      </c>
    </row>
    <row r="39" spans="1:26" x14ac:dyDescent="0.25">
      <c r="A39">
        <v>2</v>
      </c>
      <c r="B39">
        <v>80</v>
      </c>
      <c r="C39" t="s">
        <v>34</v>
      </c>
      <c r="D39">
        <v>5.7245999999999997</v>
      </c>
      <c r="E39">
        <v>17.47</v>
      </c>
      <c r="F39">
        <v>13.92</v>
      </c>
      <c r="G39">
        <v>21.98</v>
      </c>
      <c r="H39">
        <v>0.33</v>
      </c>
      <c r="I39">
        <v>38</v>
      </c>
      <c r="J39">
        <v>161.97</v>
      </c>
      <c r="K39">
        <v>50.28</v>
      </c>
      <c r="L39">
        <v>3</v>
      </c>
      <c r="M39">
        <v>36</v>
      </c>
      <c r="N39">
        <v>28.69</v>
      </c>
      <c r="O39">
        <v>20210.21</v>
      </c>
      <c r="P39">
        <v>152.49</v>
      </c>
      <c r="Q39">
        <v>1206.92</v>
      </c>
      <c r="R39">
        <v>148.36000000000001</v>
      </c>
      <c r="S39">
        <v>79.25</v>
      </c>
      <c r="T39">
        <v>31995.21</v>
      </c>
      <c r="U39">
        <v>0.53</v>
      </c>
      <c r="V39">
        <v>0.8</v>
      </c>
      <c r="W39">
        <v>0.2</v>
      </c>
      <c r="X39">
        <v>1.86</v>
      </c>
      <c r="Y39">
        <v>2</v>
      </c>
      <c r="Z39">
        <v>10</v>
      </c>
    </row>
    <row r="40" spans="1:26" x14ac:dyDescent="0.25">
      <c r="A40">
        <v>3</v>
      </c>
      <c r="B40">
        <v>80</v>
      </c>
      <c r="C40" t="s">
        <v>34</v>
      </c>
      <c r="D40">
        <v>6.1215000000000002</v>
      </c>
      <c r="E40">
        <v>16.34</v>
      </c>
      <c r="F40">
        <v>13.17</v>
      </c>
      <c r="G40">
        <v>30.4</v>
      </c>
      <c r="H40">
        <v>0.43</v>
      </c>
      <c r="I40">
        <v>26</v>
      </c>
      <c r="J40">
        <v>163.4</v>
      </c>
      <c r="K40">
        <v>50.28</v>
      </c>
      <c r="L40">
        <v>4</v>
      </c>
      <c r="M40">
        <v>24</v>
      </c>
      <c r="N40">
        <v>29.12</v>
      </c>
      <c r="O40">
        <v>20386.62</v>
      </c>
      <c r="P40">
        <v>135.72</v>
      </c>
      <c r="Q40">
        <v>1206.94</v>
      </c>
      <c r="R40">
        <v>122.57</v>
      </c>
      <c r="S40">
        <v>79.25</v>
      </c>
      <c r="T40">
        <v>19158.63</v>
      </c>
      <c r="U40">
        <v>0.65</v>
      </c>
      <c r="V40">
        <v>0.85</v>
      </c>
      <c r="W40">
        <v>0.18</v>
      </c>
      <c r="X40">
        <v>1.1100000000000001</v>
      </c>
      <c r="Y40">
        <v>2</v>
      </c>
      <c r="Z40">
        <v>10</v>
      </c>
    </row>
    <row r="41" spans="1:26" x14ac:dyDescent="0.25">
      <c r="A41">
        <v>4</v>
      </c>
      <c r="B41">
        <v>80</v>
      </c>
      <c r="C41" t="s">
        <v>34</v>
      </c>
      <c r="D41">
        <v>6.3148</v>
      </c>
      <c r="E41">
        <v>15.84</v>
      </c>
      <c r="F41">
        <v>12.9</v>
      </c>
      <c r="G41">
        <v>40.729999999999997</v>
      </c>
      <c r="H41">
        <v>0.54</v>
      </c>
      <c r="I41">
        <v>19</v>
      </c>
      <c r="J41">
        <v>164.83</v>
      </c>
      <c r="K41">
        <v>50.28</v>
      </c>
      <c r="L41">
        <v>5</v>
      </c>
      <c r="M41">
        <v>17</v>
      </c>
      <c r="N41">
        <v>29.55</v>
      </c>
      <c r="O41">
        <v>20563.61</v>
      </c>
      <c r="P41">
        <v>124.26</v>
      </c>
      <c r="Q41">
        <v>1206.82</v>
      </c>
      <c r="R41">
        <v>113.34</v>
      </c>
      <c r="S41">
        <v>79.25</v>
      </c>
      <c r="T41">
        <v>14580.87</v>
      </c>
      <c r="U41">
        <v>0.7</v>
      </c>
      <c r="V41">
        <v>0.86</v>
      </c>
      <c r="W41">
        <v>0.17</v>
      </c>
      <c r="X41">
        <v>0.84</v>
      </c>
      <c r="Y41">
        <v>2</v>
      </c>
      <c r="Z41">
        <v>10</v>
      </c>
    </row>
    <row r="42" spans="1:26" x14ac:dyDescent="0.25">
      <c r="A42">
        <v>5</v>
      </c>
      <c r="B42">
        <v>80</v>
      </c>
      <c r="C42" t="s">
        <v>34</v>
      </c>
      <c r="D42">
        <v>6.3777999999999997</v>
      </c>
      <c r="E42">
        <v>15.68</v>
      </c>
      <c r="F42">
        <v>12.81</v>
      </c>
      <c r="G42">
        <v>45.2</v>
      </c>
      <c r="H42">
        <v>0.64</v>
      </c>
      <c r="I42">
        <v>17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118.36</v>
      </c>
      <c r="Q42">
        <v>1206.98</v>
      </c>
      <c r="R42">
        <v>109.51</v>
      </c>
      <c r="S42">
        <v>79.25</v>
      </c>
      <c r="T42">
        <v>12674.17</v>
      </c>
      <c r="U42">
        <v>0.72</v>
      </c>
      <c r="V42">
        <v>0.87</v>
      </c>
      <c r="W42">
        <v>0.19</v>
      </c>
      <c r="X42">
        <v>0.74</v>
      </c>
      <c r="Y42">
        <v>2</v>
      </c>
      <c r="Z42">
        <v>10</v>
      </c>
    </row>
    <row r="43" spans="1:26" x14ac:dyDescent="0.25">
      <c r="A43">
        <v>0</v>
      </c>
      <c r="B43">
        <v>35</v>
      </c>
      <c r="C43" t="s">
        <v>34</v>
      </c>
      <c r="D43">
        <v>5.2027999999999999</v>
      </c>
      <c r="E43">
        <v>19.22</v>
      </c>
      <c r="F43">
        <v>15.9</v>
      </c>
      <c r="G43">
        <v>11.49</v>
      </c>
      <c r="H43">
        <v>0.22</v>
      </c>
      <c r="I43">
        <v>83</v>
      </c>
      <c r="J43">
        <v>80.84</v>
      </c>
      <c r="K43">
        <v>35.1</v>
      </c>
      <c r="L43">
        <v>1</v>
      </c>
      <c r="M43">
        <v>81</v>
      </c>
      <c r="N43">
        <v>9.74</v>
      </c>
      <c r="O43">
        <v>10204.209999999999</v>
      </c>
      <c r="P43">
        <v>112.93</v>
      </c>
      <c r="Q43">
        <v>1207.24</v>
      </c>
      <c r="R43">
        <v>215.07</v>
      </c>
      <c r="S43">
        <v>79.25</v>
      </c>
      <c r="T43">
        <v>65125.05</v>
      </c>
      <c r="U43">
        <v>0.37</v>
      </c>
      <c r="V43">
        <v>0.7</v>
      </c>
      <c r="W43">
        <v>0.27</v>
      </c>
      <c r="X43">
        <v>3.83</v>
      </c>
      <c r="Y43">
        <v>2</v>
      </c>
      <c r="Z43">
        <v>10</v>
      </c>
    </row>
    <row r="44" spans="1:26" x14ac:dyDescent="0.25">
      <c r="A44">
        <v>1</v>
      </c>
      <c r="B44">
        <v>35</v>
      </c>
      <c r="C44" t="s">
        <v>34</v>
      </c>
      <c r="D44">
        <v>6.1520999999999999</v>
      </c>
      <c r="E44">
        <v>16.25</v>
      </c>
      <c r="F44">
        <v>13.74</v>
      </c>
      <c r="G44">
        <v>22.9</v>
      </c>
      <c r="H44">
        <v>0.43</v>
      </c>
      <c r="I44">
        <v>36</v>
      </c>
      <c r="J44">
        <v>82.04</v>
      </c>
      <c r="K44">
        <v>35.1</v>
      </c>
      <c r="L44">
        <v>2</v>
      </c>
      <c r="M44">
        <v>0</v>
      </c>
      <c r="N44">
        <v>9.94</v>
      </c>
      <c r="O44">
        <v>10352.530000000001</v>
      </c>
      <c r="P44">
        <v>84.25</v>
      </c>
      <c r="Q44">
        <v>1207.0999999999999</v>
      </c>
      <c r="R44">
        <v>140.37</v>
      </c>
      <c r="S44">
        <v>79.25</v>
      </c>
      <c r="T44">
        <v>28010.35</v>
      </c>
      <c r="U44">
        <v>0.56000000000000005</v>
      </c>
      <c r="V44">
        <v>0.81</v>
      </c>
      <c r="W44">
        <v>0.24</v>
      </c>
      <c r="X44">
        <v>1.68</v>
      </c>
      <c r="Y44">
        <v>2</v>
      </c>
      <c r="Z44">
        <v>10</v>
      </c>
    </row>
    <row r="45" spans="1:26" x14ac:dyDescent="0.25">
      <c r="A45">
        <v>0</v>
      </c>
      <c r="B45">
        <v>50</v>
      </c>
      <c r="C45" t="s">
        <v>34</v>
      </c>
      <c r="D45">
        <v>4.4907000000000004</v>
      </c>
      <c r="E45">
        <v>22.27</v>
      </c>
      <c r="F45">
        <v>17.63</v>
      </c>
      <c r="G45">
        <v>9.0399999999999991</v>
      </c>
      <c r="H45">
        <v>0.16</v>
      </c>
      <c r="I45">
        <v>117</v>
      </c>
      <c r="J45">
        <v>107.41</v>
      </c>
      <c r="K45">
        <v>41.65</v>
      </c>
      <c r="L45">
        <v>1</v>
      </c>
      <c r="M45">
        <v>115</v>
      </c>
      <c r="N45">
        <v>14.77</v>
      </c>
      <c r="O45">
        <v>13481.73</v>
      </c>
      <c r="P45">
        <v>158.9</v>
      </c>
      <c r="Q45">
        <v>1207.52</v>
      </c>
      <c r="R45">
        <v>274.17</v>
      </c>
      <c r="S45">
        <v>79.25</v>
      </c>
      <c r="T45">
        <v>94506.72</v>
      </c>
      <c r="U45">
        <v>0.28999999999999998</v>
      </c>
      <c r="V45">
        <v>0.63</v>
      </c>
      <c r="W45">
        <v>0.32</v>
      </c>
      <c r="X45">
        <v>5.56</v>
      </c>
      <c r="Y45">
        <v>2</v>
      </c>
      <c r="Z45">
        <v>10</v>
      </c>
    </row>
    <row r="46" spans="1:26" x14ac:dyDescent="0.25">
      <c r="A46">
        <v>1</v>
      </c>
      <c r="B46">
        <v>50</v>
      </c>
      <c r="C46" t="s">
        <v>34</v>
      </c>
      <c r="D46">
        <v>5.8052999999999999</v>
      </c>
      <c r="E46">
        <v>17.23</v>
      </c>
      <c r="F46">
        <v>14.23</v>
      </c>
      <c r="G46">
        <v>19.86</v>
      </c>
      <c r="H46">
        <v>0.32</v>
      </c>
      <c r="I46">
        <v>43</v>
      </c>
      <c r="J46">
        <v>108.68</v>
      </c>
      <c r="K46">
        <v>41.65</v>
      </c>
      <c r="L46">
        <v>2</v>
      </c>
      <c r="M46">
        <v>41</v>
      </c>
      <c r="N46">
        <v>15.03</v>
      </c>
      <c r="O46">
        <v>13638.32</v>
      </c>
      <c r="P46">
        <v>116.45</v>
      </c>
      <c r="Q46">
        <v>1206.9000000000001</v>
      </c>
      <c r="R46">
        <v>160.13</v>
      </c>
      <c r="S46">
        <v>79.25</v>
      </c>
      <c r="T46">
        <v>37854.550000000003</v>
      </c>
      <c r="U46">
        <v>0.49</v>
      </c>
      <c r="V46">
        <v>0.78</v>
      </c>
      <c r="W46">
        <v>0.18</v>
      </c>
      <c r="X46">
        <v>2.17</v>
      </c>
      <c r="Y46">
        <v>2</v>
      </c>
      <c r="Z46">
        <v>10</v>
      </c>
    </row>
    <row r="47" spans="1:26" x14ac:dyDescent="0.25">
      <c r="A47">
        <v>2</v>
      </c>
      <c r="B47">
        <v>50</v>
      </c>
      <c r="C47" t="s">
        <v>34</v>
      </c>
      <c r="D47">
        <v>6.3010000000000002</v>
      </c>
      <c r="E47">
        <v>15.87</v>
      </c>
      <c r="F47">
        <v>13.26</v>
      </c>
      <c r="G47">
        <v>30.59</v>
      </c>
      <c r="H47">
        <v>0.48</v>
      </c>
      <c r="I47">
        <v>26</v>
      </c>
      <c r="J47">
        <v>109.96</v>
      </c>
      <c r="K47">
        <v>41.65</v>
      </c>
      <c r="L47">
        <v>3</v>
      </c>
      <c r="M47">
        <v>1</v>
      </c>
      <c r="N47">
        <v>15.31</v>
      </c>
      <c r="O47">
        <v>13795.21</v>
      </c>
      <c r="P47">
        <v>96.56</v>
      </c>
      <c r="Q47">
        <v>1207.28</v>
      </c>
      <c r="R47">
        <v>124.46</v>
      </c>
      <c r="S47">
        <v>79.25</v>
      </c>
      <c r="T47">
        <v>20106.990000000002</v>
      </c>
      <c r="U47">
        <v>0.64</v>
      </c>
      <c r="V47">
        <v>0.84</v>
      </c>
      <c r="W47">
        <v>0.21</v>
      </c>
      <c r="X47">
        <v>1.19</v>
      </c>
      <c r="Y47">
        <v>2</v>
      </c>
      <c r="Z47">
        <v>10</v>
      </c>
    </row>
    <row r="48" spans="1:26" x14ac:dyDescent="0.25">
      <c r="A48">
        <v>3</v>
      </c>
      <c r="B48">
        <v>50</v>
      </c>
      <c r="C48" t="s">
        <v>34</v>
      </c>
      <c r="D48">
        <v>6.3002000000000002</v>
      </c>
      <c r="E48">
        <v>15.87</v>
      </c>
      <c r="F48">
        <v>13.26</v>
      </c>
      <c r="G48">
        <v>30.6</v>
      </c>
      <c r="H48">
        <v>0.63</v>
      </c>
      <c r="I48">
        <v>26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97.63</v>
      </c>
      <c r="Q48">
        <v>1207.22</v>
      </c>
      <c r="R48">
        <v>124.47</v>
      </c>
      <c r="S48">
        <v>79.25</v>
      </c>
      <c r="T48">
        <v>20110.29</v>
      </c>
      <c r="U48">
        <v>0.64</v>
      </c>
      <c r="V48">
        <v>0.84</v>
      </c>
      <c r="W48">
        <v>0.21</v>
      </c>
      <c r="X48">
        <v>1.2</v>
      </c>
      <c r="Y48">
        <v>2</v>
      </c>
      <c r="Z48">
        <v>10</v>
      </c>
    </row>
    <row r="49" spans="1:26" x14ac:dyDescent="0.25">
      <c r="A49">
        <v>0</v>
      </c>
      <c r="B49">
        <v>25</v>
      </c>
      <c r="C49" t="s">
        <v>34</v>
      </c>
      <c r="D49">
        <v>5.7976999999999999</v>
      </c>
      <c r="E49">
        <v>17.25</v>
      </c>
      <c r="F49">
        <v>14.65</v>
      </c>
      <c r="G49">
        <v>15.15</v>
      </c>
      <c r="H49">
        <v>0.28000000000000003</v>
      </c>
      <c r="I49">
        <v>58</v>
      </c>
      <c r="J49">
        <v>61.76</v>
      </c>
      <c r="K49">
        <v>28.92</v>
      </c>
      <c r="L49">
        <v>1</v>
      </c>
      <c r="M49">
        <v>45</v>
      </c>
      <c r="N49">
        <v>6.84</v>
      </c>
      <c r="O49">
        <v>7851.41</v>
      </c>
      <c r="P49">
        <v>78.45</v>
      </c>
      <c r="Q49">
        <v>1207.08</v>
      </c>
      <c r="R49">
        <v>171.71</v>
      </c>
      <c r="S49">
        <v>79.25</v>
      </c>
      <c r="T49">
        <v>43571.46</v>
      </c>
      <c r="U49">
        <v>0.46</v>
      </c>
      <c r="V49">
        <v>0.76</v>
      </c>
      <c r="W49">
        <v>0.25</v>
      </c>
      <c r="X49">
        <v>2.58</v>
      </c>
      <c r="Y49">
        <v>2</v>
      </c>
      <c r="Z49">
        <v>10</v>
      </c>
    </row>
    <row r="50" spans="1:26" x14ac:dyDescent="0.25">
      <c r="A50">
        <v>1</v>
      </c>
      <c r="B50">
        <v>25</v>
      </c>
      <c r="C50" t="s">
        <v>34</v>
      </c>
      <c r="D50">
        <v>5.9198000000000004</v>
      </c>
      <c r="E50">
        <v>16.89</v>
      </c>
      <c r="F50">
        <v>14.4</v>
      </c>
      <c r="G50">
        <v>17.28</v>
      </c>
      <c r="H50">
        <v>0.55000000000000004</v>
      </c>
      <c r="I50">
        <v>50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75.73</v>
      </c>
      <c r="Q50">
        <v>1207.69</v>
      </c>
      <c r="R50">
        <v>162.05000000000001</v>
      </c>
      <c r="S50">
        <v>79.25</v>
      </c>
      <c r="T50">
        <v>38781.769999999997</v>
      </c>
      <c r="U50">
        <v>0.49</v>
      </c>
      <c r="V50">
        <v>0.77</v>
      </c>
      <c r="W50">
        <v>0.28000000000000003</v>
      </c>
      <c r="X50">
        <v>2.34</v>
      </c>
      <c r="Y50">
        <v>2</v>
      </c>
      <c r="Z50">
        <v>10</v>
      </c>
    </row>
    <row r="51" spans="1:26" x14ac:dyDescent="0.25">
      <c r="A51">
        <v>0</v>
      </c>
      <c r="B51">
        <v>85</v>
      </c>
      <c r="C51" t="s">
        <v>34</v>
      </c>
      <c r="D51">
        <v>3.1448999999999998</v>
      </c>
      <c r="E51">
        <v>31.8</v>
      </c>
      <c r="F51">
        <v>22.41</v>
      </c>
      <c r="G51">
        <v>6.5</v>
      </c>
      <c r="H51">
        <v>0.11</v>
      </c>
      <c r="I51">
        <v>207</v>
      </c>
      <c r="J51">
        <v>167.88</v>
      </c>
      <c r="K51">
        <v>51.39</v>
      </c>
      <c r="L51">
        <v>1</v>
      </c>
      <c r="M51">
        <v>205</v>
      </c>
      <c r="N51">
        <v>30.49</v>
      </c>
      <c r="O51">
        <v>20939.59</v>
      </c>
      <c r="P51">
        <v>279.64999999999998</v>
      </c>
      <c r="Q51">
        <v>1207.79</v>
      </c>
      <c r="R51">
        <v>436.78</v>
      </c>
      <c r="S51">
        <v>79.25</v>
      </c>
      <c r="T51">
        <v>175362.47</v>
      </c>
      <c r="U51">
        <v>0.18</v>
      </c>
      <c r="V51">
        <v>0.5</v>
      </c>
      <c r="W51">
        <v>0.48</v>
      </c>
      <c r="X51">
        <v>10.34</v>
      </c>
      <c r="Y51">
        <v>2</v>
      </c>
      <c r="Z51">
        <v>10</v>
      </c>
    </row>
    <row r="52" spans="1:26" x14ac:dyDescent="0.25">
      <c r="A52">
        <v>1</v>
      </c>
      <c r="B52">
        <v>85</v>
      </c>
      <c r="C52" t="s">
        <v>34</v>
      </c>
      <c r="D52">
        <v>5.0663999999999998</v>
      </c>
      <c r="E52">
        <v>19.739999999999998</v>
      </c>
      <c r="F52">
        <v>15.09</v>
      </c>
      <c r="G52">
        <v>13.52</v>
      </c>
      <c r="H52">
        <v>0.21</v>
      </c>
      <c r="I52">
        <v>67</v>
      </c>
      <c r="J52">
        <v>169.33</v>
      </c>
      <c r="K52">
        <v>51.39</v>
      </c>
      <c r="L52">
        <v>2</v>
      </c>
      <c r="M52">
        <v>65</v>
      </c>
      <c r="N52">
        <v>30.94</v>
      </c>
      <c r="O52">
        <v>21118.46</v>
      </c>
      <c r="P52">
        <v>180.65</v>
      </c>
      <c r="Q52">
        <v>1207.1300000000001</v>
      </c>
      <c r="R52">
        <v>187.57</v>
      </c>
      <c r="S52">
        <v>79.25</v>
      </c>
      <c r="T52">
        <v>51455.29</v>
      </c>
      <c r="U52">
        <v>0.42</v>
      </c>
      <c r="V52">
        <v>0.74</v>
      </c>
      <c r="W52">
        <v>0.24</v>
      </c>
      <c r="X52">
        <v>3.03</v>
      </c>
      <c r="Y52">
        <v>2</v>
      </c>
      <c r="Z52">
        <v>10</v>
      </c>
    </row>
    <row r="53" spans="1:26" x14ac:dyDescent="0.25">
      <c r="A53">
        <v>2</v>
      </c>
      <c r="B53">
        <v>85</v>
      </c>
      <c r="C53" t="s">
        <v>34</v>
      </c>
      <c r="D53">
        <v>5.6273999999999997</v>
      </c>
      <c r="E53">
        <v>17.77</v>
      </c>
      <c r="F53">
        <v>14.04</v>
      </c>
      <c r="G53">
        <v>21.06</v>
      </c>
      <c r="H53">
        <v>0.31</v>
      </c>
      <c r="I53">
        <v>40</v>
      </c>
      <c r="J53">
        <v>170.79</v>
      </c>
      <c r="K53">
        <v>51.39</v>
      </c>
      <c r="L53">
        <v>3</v>
      </c>
      <c r="M53">
        <v>38</v>
      </c>
      <c r="N53">
        <v>31.4</v>
      </c>
      <c r="O53">
        <v>21297.94</v>
      </c>
      <c r="P53">
        <v>161.31</v>
      </c>
      <c r="Q53">
        <v>1206.9100000000001</v>
      </c>
      <c r="R53">
        <v>152.62</v>
      </c>
      <c r="S53">
        <v>79.25</v>
      </c>
      <c r="T53">
        <v>34117.39</v>
      </c>
      <c r="U53">
        <v>0.52</v>
      </c>
      <c r="V53">
        <v>0.79</v>
      </c>
      <c r="W53">
        <v>0.2</v>
      </c>
      <c r="X53">
        <v>1.98</v>
      </c>
      <c r="Y53">
        <v>2</v>
      </c>
      <c r="Z53">
        <v>10</v>
      </c>
    </row>
    <row r="54" spans="1:26" x14ac:dyDescent="0.25">
      <c r="A54">
        <v>3</v>
      </c>
      <c r="B54">
        <v>85</v>
      </c>
      <c r="C54" t="s">
        <v>34</v>
      </c>
      <c r="D54">
        <v>6.0523999999999996</v>
      </c>
      <c r="E54">
        <v>16.52</v>
      </c>
      <c r="F54">
        <v>13.23</v>
      </c>
      <c r="G54">
        <v>29.41</v>
      </c>
      <c r="H54">
        <v>0.41</v>
      </c>
      <c r="I54">
        <v>27</v>
      </c>
      <c r="J54">
        <v>172.25</v>
      </c>
      <c r="K54">
        <v>51.39</v>
      </c>
      <c r="L54">
        <v>4</v>
      </c>
      <c r="M54">
        <v>25</v>
      </c>
      <c r="N54">
        <v>31.86</v>
      </c>
      <c r="O54">
        <v>21478.05</v>
      </c>
      <c r="P54">
        <v>144.08000000000001</v>
      </c>
      <c r="Q54">
        <v>1206.8800000000001</v>
      </c>
      <c r="R54">
        <v>124.68</v>
      </c>
      <c r="S54">
        <v>79.25</v>
      </c>
      <c r="T54">
        <v>20211.91</v>
      </c>
      <c r="U54">
        <v>0.64</v>
      </c>
      <c r="V54">
        <v>0.84</v>
      </c>
      <c r="W54">
        <v>0.18</v>
      </c>
      <c r="X54">
        <v>1.17</v>
      </c>
      <c r="Y54">
        <v>2</v>
      </c>
      <c r="Z54">
        <v>10</v>
      </c>
    </row>
    <row r="55" spans="1:26" x14ac:dyDescent="0.25">
      <c r="A55">
        <v>4</v>
      </c>
      <c r="B55">
        <v>85</v>
      </c>
      <c r="C55" t="s">
        <v>34</v>
      </c>
      <c r="D55">
        <v>6.1886999999999999</v>
      </c>
      <c r="E55">
        <v>16.16</v>
      </c>
      <c r="F55">
        <v>13.07</v>
      </c>
      <c r="G55">
        <v>37.36</v>
      </c>
      <c r="H55">
        <v>0.51</v>
      </c>
      <c r="I55">
        <v>21</v>
      </c>
      <c r="J55">
        <v>173.71</v>
      </c>
      <c r="K55">
        <v>51.39</v>
      </c>
      <c r="L55">
        <v>5</v>
      </c>
      <c r="M55">
        <v>19</v>
      </c>
      <c r="N55">
        <v>32.32</v>
      </c>
      <c r="O55">
        <v>21658.78</v>
      </c>
      <c r="P55">
        <v>134.87</v>
      </c>
      <c r="Q55">
        <v>1206.8699999999999</v>
      </c>
      <c r="R55">
        <v>119.57</v>
      </c>
      <c r="S55">
        <v>79.25</v>
      </c>
      <c r="T55">
        <v>17683.7</v>
      </c>
      <c r="U55">
        <v>0.66</v>
      </c>
      <c r="V55">
        <v>0.85</v>
      </c>
      <c r="W55">
        <v>0.17</v>
      </c>
      <c r="X55">
        <v>1.01</v>
      </c>
      <c r="Y55">
        <v>2</v>
      </c>
      <c r="Z55">
        <v>10</v>
      </c>
    </row>
    <row r="56" spans="1:26" x14ac:dyDescent="0.25">
      <c r="A56">
        <v>5</v>
      </c>
      <c r="B56">
        <v>85</v>
      </c>
      <c r="C56" t="s">
        <v>34</v>
      </c>
      <c r="D56">
        <v>6.4054000000000002</v>
      </c>
      <c r="E56">
        <v>15.61</v>
      </c>
      <c r="F56">
        <v>12.7</v>
      </c>
      <c r="G56">
        <v>47.61</v>
      </c>
      <c r="H56">
        <v>0.61</v>
      </c>
      <c r="I56">
        <v>16</v>
      </c>
      <c r="J56">
        <v>175.18</v>
      </c>
      <c r="K56">
        <v>51.39</v>
      </c>
      <c r="L56">
        <v>6</v>
      </c>
      <c r="M56">
        <v>6</v>
      </c>
      <c r="N56">
        <v>32.79</v>
      </c>
      <c r="O56">
        <v>21840.16</v>
      </c>
      <c r="P56">
        <v>121.98</v>
      </c>
      <c r="Q56">
        <v>1206.81</v>
      </c>
      <c r="R56">
        <v>106.05</v>
      </c>
      <c r="S56">
        <v>79.25</v>
      </c>
      <c r="T56">
        <v>10951.3</v>
      </c>
      <c r="U56">
        <v>0.75</v>
      </c>
      <c r="V56">
        <v>0.88</v>
      </c>
      <c r="W56">
        <v>0.17</v>
      </c>
      <c r="X56">
        <v>0.64</v>
      </c>
      <c r="Y56">
        <v>2</v>
      </c>
      <c r="Z56">
        <v>10</v>
      </c>
    </row>
    <row r="57" spans="1:26" x14ac:dyDescent="0.25">
      <c r="A57">
        <v>6</v>
      </c>
      <c r="B57">
        <v>85</v>
      </c>
      <c r="C57" t="s">
        <v>34</v>
      </c>
      <c r="D57">
        <v>6.4225000000000003</v>
      </c>
      <c r="E57">
        <v>15.57</v>
      </c>
      <c r="F57">
        <v>12.66</v>
      </c>
      <c r="G57">
        <v>47.46</v>
      </c>
      <c r="H57">
        <v>0.7</v>
      </c>
      <c r="I57">
        <v>16</v>
      </c>
      <c r="J57">
        <v>176.66</v>
      </c>
      <c r="K57">
        <v>51.39</v>
      </c>
      <c r="L57">
        <v>7</v>
      </c>
      <c r="M57">
        <v>0</v>
      </c>
      <c r="N57">
        <v>33.270000000000003</v>
      </c>
      <c r="O57">
        <v>22022.17</v>
      </c>
      <c r="P57">
        <v>121.54</v>
      </c>
      <c r="Q57">
        <v>1206.98</v>
      </c>
      <c r="R57">
        <v>104.27</v>
      </c>
      <c r="S57">
        <v>79.25</v>
      </c>
      <c r="T57">
        <v>10059.299999999999</v>
      </c>
      <c r="U57">
        <v>0.76</v>
      </c>
      <c r="V57">
        <v>0.88</v>
      </c>
      <c r="W57">
        <v>0.18</v>
      </c>
      <c r="X57">
        <v>0.59</v>
      </c>
      <c r="Y57">
        <v>2</v>
      </c>
      <c r="Z57">
        <v>10</v>
      </c>
    </row>
    <row r="58" spans="1:26" x14ac:dyDescent="0.25">
      <c r="A58">
        <v>0</v>
      </c>
      <c r="B58">
        <v>20</v>
      </c>
      <c r="C58" t="s">
        <v>34</v>
      </c>
      <c r="D58">
        <v>5.7381000000000002</v>
      </c>
      <c r="E58">
        <v>17.43</v>
      </c>
      <c r="F58">
        <v>14.92</v>
      </c>
      <c r="G58">
        <v>14.44</v>
      </c>
      <c r="H58">
        <v>0.34</v>
      </c>
      <c r="I58">
        <v>62</v>
      </c>
      <c r="J58">
        <v>51.33</v>
      </c>
      <c r="K58">
        <v>24.83</v>
      </c>
      <c r="L58">
        <v>1</v>
      </c>
      <c r="M58">
        <v>1</v>
      </c>
      <c r="N58">
        <v>5.51</v>
      </c>
      <c r="O58">
        <v>6564.78</v>
      </c>
      <c r="P58">
        <v>68.77</v>
      </c>
      <c r="Q58">
        <v>1207.67</v>
      </c>
      <c r="R58">
        <v>179.15</v>
      </c>
      <c r="S58">
        <v>79.25</v>
      </c>
      <c r="T58">
        <v>47270.68</v>
      </c>
      <c r="U58">
        <v>0.44</v>
      </c>
      <c r="V58">
        <v>0.75</v>
      </c>
      <c r="W58">
        <v>0.31</v>
      </c>
      <c r="X58">
        <v>2.86</v>
      </c>
      <c r="Y58">
        <v>2</v>
      </c>
      <c r="Z58">
        <v>10</v>
      </c>
    </row>
    <row r="59" spans="1:26" x14ac:dyDescent="0.25">
      <c r="A59">
        <v>1</v>
      </c>
      <c r="B59">
        <v>20</v>
      </c>
      <c r="C59" t="s">
        <v>34</v>
      </c>
      <c r="D59">
        <v>5.7367999999999997</v>
      </c>
      <c r="E59">
        <v>17.43</v>
      </c>
      <c r="F59">
        <v>14.93</v>
      </c>
      <c r="G59">
        <v>14.44</v>
      </c>
      <c r="H59">
        <v>0.66</v>
      </c>
      <c r="I59">
        <v>62</v>
      </c>
      <c r="J59">
        <v>52.47</v>
      </c>
      <c r="K59">
        <v>24.83</v>
      </c>
      <c r="L59">
        <v>2</v>
      </c>
      <c r="M59">
        <v>0</v>
      </c>
      <c r="N59">
        <v>5.64</v>
      </c>
      <c r="O59">
        <v>6705.1</v>
      </c>
      <c r="P59">
        <v>70.19</v>
      </c>
      <c r="Q59">
        <v>1207.73</v>
      </c>
      <c r="R59">
        <v>179.22</v>
      </c>
      <c r="S59">
        <v>79.25</v>
      </c>
      <c r="T59">
        <v>47306.44</v>
      </c>
      <c r="U59">
        <v>0.44</v>
      </c>
      <c r="V59">
        <v>0.75</v>
      </c>
      <c r="W59">
        <v>0.31</v>
      </c>
      <c r="X59">
        <v>2.86</v>
      </c>
      <c r="Y59">
        <v>2</v>
      </c>
      <c r="Z59">
        <v>10</v>
      </c>
    </row>
    <row r="60" spans="1:26" x14ac:dyDescent="0.25">
      <c r="A60">
        <v>0</v>
      </c>
      <c r="B60">
        <v>65</v>
      </c>
      <c r="C60" t="s">
        <v>34</v>
      </c>
      <c r="D60">
        <v>3.8822999999999999</v>
      </c>
      <c r="E60">
        <v>25.76</v>
      </c>
      <c r="F60">
        <v>19.440000000000001</v>
      </c>
      <c r="G60">
        <v>7.67</v>
      </c>
      <c r="H60">
        <v>0.13</v>
      </c>
      <c r="I60">
        <v>152</v>
      </c>
      <c r="J60">
        <v>133.21</v>
      </c>
      <c r="K60">
        <v>46.47</v>
      </c>
      <c r="L60">
        <v>1</v>
      </c>
      <c r="M60">
        <v>150</v>
      </c>
      <c r="N60">
        <v>20.75</v>
      </c>
      <c r="O60">
        <v>16663.419999999998</v>
      </c>
      <c r="P60">
        <v>205.99</v>
      </c>
      <c r="Q60">
        <v>1207.95</v>
      </c>
      <c r="R60">
        <v>335.69</v>
      </c>
      <c r="S60">
        <v>79.25</v>
      </c>
      <c r="T60">
        <v>125091.37</v>
      </c>
      <c r="U60">
        <v>0.24</v>
      </c>
      <c r="V60">
        <v>0.56999999999999995</v>
      </c>
      <c r="W60">
        <v>0.37</v>
      </c>
      <c r="X60">
        <v>7.37</v>
      </c>
      <c r="Y60">
        <v>2</v>
      </c>
      <c r="Z60">
        <v>10</v>
      </c>
    </row>
    <row r="61" spans="1:26" x14ac:dyDescent="0.25">
      <c r="A61">
        <v>1</v>
      </c>
      <c r="B61">
        <v>65</v>
      </c>
      <c r="C61" t="s">
        <v>34</v>
      </c>
      <c r="D61">
        <v>5.6025999999999998</v>
      </c>
      <c r="E61">
        <v>17.850000000000001</v>
      </c>
      <c r="F61">
        <v>14.25</v>
      </c>
      <c r="G61">
        <v>16.45</v>
      </c>
      <c r="H61">
        <v>0.26</v>
      </c>
      <c r="I61">
        <v>52</v>
      </c>
      <c r="J61">
        <v>134.55000000000001</v>
      </c>
      <c r="K61">
        <v>46.47</v>
      </c>
      <c r="L61">
        <v>2</v>
      </c>
      <c r="M61">
        <v>50</v>
      </c>
      <c r="N61">
        <v>21.09</v>
      </c>
      <c r="O61">
        <v>16828.84</v>
      </c>
      <c r="P61">
        <v>141.33000000000001</v>
      </c>
      <c r="Q61">
        <v>1207.1199999999999</v>
      </c>
      <c r="R61">
        <v>158.66999999999999</v>
      </c>
      <c r="S61">
        <v>79.25</v>
      </c>
      <c r="T61">
        <v>37081.769999999997</v>
      </c>
      <c r="U61">
        <v>0.5</v>
      </c>
      <c r="V61">
        <v>0.78</v>
      </c>
      <c r="W61">
        <v>0.22</v>
      </c>
      <c r="X61">
        <v>2.19</v>
      </c>
      <c r="Y61">
        <v>2</v>
      </c>
      <c r="Z61">
        <v>10</v>
      </c>
    </row>
    <row r="62" spans="1:26" x14ac:dyDescent="0.25">
      <c r="A62">
        <v>2</v>
      </c>
      <c r="B62">
        <v>65</v>
      </c>
      <c r="C62" t="s">
        <v>34</v>
      </c>
      <c r="D62">
        <v>6.0697999999999999</v>
      </c>
      <c r="E62">
        <v>16.48</v>
      </c>
      <c r="F62">
        <v>13.45</v>
      </c>
      <c r="G62">
        <v>26.03</v>
      </c>
      <c r="H62">
        <v>0.39</v>
      </c>
      <c r="I62">
        <v>31</v>
      </c>
      <c r="J62">
        <v>135.9</v>
      </c>
      <c r="K62">
        <v>46.47</v>
      </c>
      <c r="L62">
        <v>3</v>
      </c>
      <c r="M62">
        <v>29</v>
      </c>
      <c r="N62">
        <v>21.43</v>
      </c>
      <c r="O62">
        <v>16994.64</v>
      </c>
      <c r="P62">
        <v>124.03</v>
      </c>
      <c r="Q62">
        <v>1206.8900000000001</v>
      </c>
      <c r="R62">
        <v>132.09</v>
      </c>
      <c r="S62">
        <v>79.25</v>
      </c>
      <c r="T62">
        <v>23896.86</v>
      </c>
      <c r="U62">
        <v>0.6</v>
      </c>
      <c r="V62">
        <v>0.83</v>
      </c>
      <c r="W62">
        <v>0.19</v>
      </c>
      <c r="X62">
        <v>1.39</v>
      </c>
      <c r="Y62">
        <v>2</v>
      </c>
      <c r="Z62">
        <v>10</v>
      </c>
    </row>
    <row r="63" spans="1:26" x14ac:dyDescent="0.25">
      <c r="A63">
        <v>3</v>
      </c>
      <c r="B63">
        <v>65</v>
      </c>
      <c r="C63" t="s">
        <v>34</v>
      </c>
      <c r="D63">
        <v>6.3174999999999999</v>
      </c>
      <c r="E63">
        <v>15.83</v>
      </c>
      <c r="F63">
        <v>13.08</v>
      </c>
      <c r="G63">
        <v>37.36</v>
      </c>
      <c r="H63">
        <v>0.52</v>
      </c>
      <c r="I63">
        <v>21</v>
      </c>
      <c r="J63">
        <v>137.25</v>
      </c>
      <c r="K63">
        <v>46.47</v>
      </c>
      <c r="L63">
        <v>4</v>
      </c>
      <c r="M63">
        <v>12</v>
      </c>
      <c r="N63">
        <v>21.78</v>
      </c>
      <c r="O63">
        <v>17160.919999999998</v>
      </c>
      <c r="P63">
        <v>109.49</v>
      </c>
      <c r="Q63">
        <v>1206.99</v>
      </c>
      <c r="R63">
        <v>119.29</v>
      </c>
      <c r="S63">
        <v>79.25</v>
      </c>
      <c r="T63">
        <v>17545.349999999999</v>
      </c>
      <c r="U63">
        <v>0.66</v>
      </c>
      <c r="V63">
        <v>0.85</v>
      </c>
      <c r="W63">
        <v>0.18</v>
      </c>
      <c r="X63">
        <v>1.01</v>
      </c>
      <c r="Y63">
        <v>2</v>
      </c>
      <c r="Z63">
        <v>10</v>
      </c>
    </row>
    <row r="64" spans="1:26" x14ac:dyDescent="0.25">
      <c r="A64">
        <v>4</v>
      </c>
      <c r="B64">
        <v>65</v>
      </c>
      <c r="C64" t="s">
        <v>34</v>
      </c>
      <c r="D64">
        <v>6.3882000000000003</v>
      </c>
      <c r="E64">
        <v>15.65</v>
      </c>
      <c r="F64">
        <v>12.93</v>
      </c>
      <c r="G64">
        <v>38.79</v>
      </c>
      <c r="H64">
        <v>0.64</v>
      </c>
      <c r="I64">
        <v>20</v>
      </c>
      <c r="J64">
        <v>138.6</v>
      </c>
      <c r="K64">
        <v>46.47</v>
      </c>
      <c r="L64">
        <v>5</v>
      </c>
      <c r="M64">
        <v>0</v>
      </c>
      <c r="N64">
        <v>22.13</v>
      </c>
      <c r="O64">
        <v>17327.689999999999</v>
      </c>
      <c r="P64">
        <v>107.69</v>
      </c>
      <c r="Q64">
        <v>1207.24</v>
      </c>
      <c r="R64">
        <v>113.48</v>
      </c>
      <c r="S64">
        <v>79.25</v>
      </c>
      <c r="T64">
        <v>14645.8</v>
      </c>
      <c r="U64">
        <v>0.7</v>
      </c>
      <c r="V64">
        <v>0.86</v>
      </c>
      <c r="W64">
        <v>0.19</v>
      </c>
      <c r="X64">
        <v>0.87</v>
      </c>
      <c r="Y64">
        <v>2</v>
      </c>
      <c r="Z64">
        <v>10</v>
      </c>
    </row>
    <row r="65" spans="1:26" x14ac:dyDescent="0.25">
      <c r="A65">
        <v>0</v>
      </c>
      <c r="B65">
        <v>75</v>
      </c>
      <c r="C65" t="s">
        <v>34</v>
      </c>
      <c r="D65">
        <v>3.5034999999999998</v>
      </c>
      <c r="E65">
        <v>28.54</v>
      </c>
      <c r="F65">
        <v>20.83</v>
      </c>
      <c r="G65">
        <v>7.02</v>
      </c>
      <c r="H65">
        <v>0.12</v>
      </c>
      <c r="I65">
        <v>178</v>
      </c>
      <c r="J65">
        <v>150.44</v>
      </c>
      <c r="K65">
        <v>49.1</v>
      </c>
      <c r="L65">
        <v>1</v>
      </c>
      <c r="M65">
        <v>176</v>
      </c>
      <c r="N65">
        <v>25.34</v>
      </c>
      <c r="O65">
        <v>18787.759999999998</v>
      </c>
      <c r="P65">
        <v>240.74</v>
      </c>
      <c r="Q65">
        <v>1207.72</v>
      </c>
      <c r="R65">
        <v>382.98</v>
      </c>
      <c r="S65">
        <v>79.25</v>
      </c>
      <c r="T65">
        <v>148604.99</v>
      </c>
      <c r="U65">
        <v>0.21</v>
      </c>
      <c r="V65">
        <v>0.54</v>
      </c>
      <c r="W65">
        <v>0.42</v>
      </c>
      <c r="X65">
        <v>8.75</v>
      </c>
      <c r="Y65">
        <v>2</v>
      </c>
      <c r="Z65">
        <v>10</v>
      </c>
    </row>
    <row r="66" spans="1:26" x14ac:dyDescent="0.25">
      <c r="A66">
        <v>1</v>
      </c>
      <c r="B66">
        <v>75</v>
      </c>
      <c r="C66" t="s">
        <v>34</v>
      </c>
      <c r="D66">
        <v>5.3136999999999999</v>
      </c>
      <c r="E66">
        <v>18.82</v>
      </c>
      <c r="F66">
        <v>14.71</v>
      </c>
      <c r="G66">
        <v>14.71</v>
      </c>
      <c r="H66">
        <v>0.23</v>
      </c>
      <c r="I66">
        <v>60</v>
      </c>
      <c r="J66">
        <v>151.83000000000001</v>
      </c>
      <c r="K66">
        <v>49.1</v>
      </c>
      <c r="L66">
        <v>2</v>
      </c>
      <c r="M66">
        <v>58</v>
      </c>
      <c r="N66">
        <v>25.73</v>
      </c>
      <c r="O66">
        <v>18959.54</v>
      </c>
      <c r="P66">
        <v>161.65</v>
      </c>
      <c r="Q66">
        <v>1207.1500000000001</v>
      </c>
      <c r="R66">
        <v>174.84</v>
      </c>
      <c r="S66">
        <v>79.25</v>
      </c>
      <c r="T66">
        <v>45124.9</v>
      </c>
      <c r="U66">
        <v>0.45</v>
      </c>
      <c r="V66">
        <v>0.76</v>
      </c>
      <c r="W66">
        <v>0.23</v>
      </c>
      <c r="X66">
        <v>2.65</v>
      </c>
      <c r="Y66">
        <v>2</v>
      </c>
      <c r="Z66">
        <v>10</v>
      </c>
    </row>
    <row r="67" spans="1:26" x14ac:dyDescent="0.25">
      <c r="A67">
        <v>2</v>
      </c>
      <c r="B67">
        <v>75</v>
      </c>
      <c r="C67" t="s">
        <v>34</v>
      </c>
      <c r="D67">
        <v>5.8391000000000002</v>
      </c>
      <c r="E67">
        <v>17.13</v>
      </c>
      <c r="F67">
        <v>13.75</v>
      </c>
      <c r="G67">
        <v>22.92</v>
      </c>
      <c r="H67">
        <v>0.35</v>
      </c>
      <c r="I67">
        <v>36</v>
      </c>
      <c r="J67">
        <v>153.22999999999999</v>
      </c>
      <c r="K67">
        <v>49.1</v>
      </c>
      <c r="L67">
        <v>3</v>
      </c>
      <c r="M67">
        <v>34</v>
      </c>
      <c r="N67">
        <v>26.13</v>
      </c>
      <c r="O67">
        <v>19131.849999999999</v>
      </c>
      <c r="P67">
        <v>142.83000000000001</v>
      </c>
      <c r="Q67">
        <v>1207.08</v>
      </c>
      <c r="R67">
        <v>142.31</v>
      </c>
      <c r="S67">
        <v>79.25</v>
      </c>
      <c r="T67">
        <v>28977.52</v>
      </c>
      <c r="U67">
        <v>0.56000000000000005</v>
      </c>
      <c r="V67">
        <v>0.81</v>
      </c>
      <c r="W67">
        <v>0.19</v>
      </c>
      <c r="X67">
        <v>1.68</v>
      </c>
      <c r="Y67">
        <v>2</v>
      </c>
      <c r="Z67">
        <v>10</v>
      </c>
    </row>
    <row r="68" spans="1:26" x14ac:dyDescent="0.25">
      <c r="A68">
        <v>3</v>
      </c>
      <c r="B68">
        <v>75</v>
      </c>
      <c r="C68" t="s">
        <v>34</v>
      </c>
      <c r="D68">
        <v>6.258</v>
      </c>
      <c r="E68">
        <v>15.98</v>
      </c>
      <c r="F68">
        <v>12.97</v>
      </c>
      <c r="G68">
        <v>32.42</v>
      </c>
      <c r="H68">
        <v>0.46</v>
      </c>
      <c r="I68">
        <v>24</v>
      </c>
      <c r="J68">
        <v>154.63</v>
      </c>
      <c r="K68">
        <v>49.1</v>
      </c>
      <c r="L68">
        <v>4</v>
      </c>
      <c r="M68">
        <v>22</v>
      </c>
      <c r="N68">
        <v>26.53</v>
      </c>
      <c r="O68">
        <v>19304.72</v>
      </c>
      <c r="P68">
        <v>125.94</v>
      </c>
      <c r="Q68">
        <v>1206.8399999999999</v>
      </c>
      <c r="R68">
        <v>115.5</v>
      </c>
      <c r="S68">
        <v>79.25</v>
      </c>
      <c r="T68">
        <v>15633.33</v>
      </c>
      <c r="U68">
        <v>0.69</v>
      </c>
      <c r="V68">
        <v>0.86</v>
      </c>
      <c r="W68">
        <v>0.17</v>
      </c>
      <c r="X68">
        <v>0.91</v>
      </c>
      <c r="Y68">
        <v>2</v>
      </c>
      <c r="Z68">
        <v>10</v>
      </c>
    </row>
    <row r="69" spans="1:26" x14ac:dyDescent="0.25">
      <c r="A69">
        <v>4</v>
      </c>
      <c r="B69">
        <v>75</v>
      </c>
      <c r="C69" t="s">
        <v>34</v>
      </c>
      <c r="D69">
        <v>6.3710000000000004</v>
      </c>
      <c r="E69">
        <v>15.7</v>
      </c>
      <c r="F69">
        <v>12.87</v>
      </c>
      <c r="G69">
        <v>42.9</v>
      </c>
      <c r="H69">
        <v>0.56999999999999995</v>
      </c>
      <c r="I69">
        <v>18</v>
      </c>
      <c r="J69">
        <v>156.03</v>
      </c>
      <c r="K69">
        <v>49.1</v>
      </c>
      <c r="L69">
        <v>5</v>
      </c>
      <c r="M69">
        <v>8</v>
      </c>
      <c r="N69">
        <v>26.94</v>
      </c>
      <c r="O69">
        <v>19478.150000000001</v>
      </c>
      <c r="P69">
        <v>115.15</v>
      </c>
      <c r="Q69">
        <v>1206.82</v>
      </c>
      <c r="R69">
        <v>111.97</v>
      </c>
      <c r="S69">
        <v>79.25</v>
      </c>
      <c r="T69">
        <v>13900.58</v>
      </c>
      <c r="U69">
        <v>0.71</v>
      </c>
      <c r="V69">
        <v>0.87</v>
      </c>
      <c r="W69">
        <v>0.18</v>
      </c>
      <c r="X69">
        <v>0.81</v>
      </c>
      <c r="Y69">
        <v>2</v>
      </c>
      <c r="Z69">
        <v>10</v>
      </c>
    </row>
    <row r="70" spans="1:26" x14ac:dyDescent="0.25">
      <c r="A70">
        <v>5</v>
      </c>
      <c r="B70">
        <v>75</v>
      </c>
      <c r="C70" t="s">
        <v>34</v>
      </c>
      <c r="D70">
        <v>6.3665000000000003</v>
      </c>
      <c r="E70">
        <v>15.71</v>
      </c>
      <c r="F70">
        <v>12.88</v>
      </c>
      <c r="G70">
        <v>42.94</v>
      </c>
      <c r="H70">
        <v>0.67</v>
      </c>
      <c r="I70">
        <v>18</v>
      </c>
      <c r="J70">
        <v>157.44</v>
      </c>
      <c r="K70">
        <v>49.1</v>
      </c>
      <c r="L70">
        <v>6</v>
      </c>
      <c r="M70">
        <v>0</v>
      </c>
      <c r="N70">
        <v>27.35</v>
      </c>
      <c r="O70">
        <v>19652.13</v>
      </c>
      <c r="P70">
        <v>115.68</v>
      </c>
      <c r="Q70">
        <v>1206.93</v>
      </c>
      <c r="R70">
        <v>112.07</v>
      </c>
      <c r="S70">
        <v>79.25</v>
      </c>
      <c r="T70">
        <v>13950.25</v>
      </c>
      <c r="U70">
        <v>0.71</v>
      </c>
      <c r="V70">
        <v>0.86</v>
      </c>
      <c r="W70">
        <v>0.19</v>
      </c>
      <c r="X70">
        <v>0.82</v>
      </c>
      <c r="Y70">
        <v>2</v>
      </c>
      <c r="Z70">
        <v>10</v>
      </c>
    </row>
    <row r="71" spans="1:26" x14ac:dyDescent="0.25">
      <c r="A71">
        <v>0</v>
      </c>
      <c r="B71">
        <v>95</v>
      </c>
      <c r="C71" t="s">
        <v>34</v>
      </c>
      <c r="D71">
        <v>2.8052000000000001</v>
      </c>
      <c r="E71">
        <v>35.65</v>
      </c>
      <c r="F71">
        <v>24.25</v>
      </c>
      <c r="G71">
        <v>6.06</v>
      </c>
      <c r="H71">
        <v>0.1</v>
      </c>
      <c r="I71">
        <v>240</v>
      </c>
      <c r="J71">
        <v>185.69</v>
      </c>
      <c r="K71">
        <v>53.44</v>
      </c>
      <c r="L71">
        <v>1</v>
      </c>
      <c r="M71">
        <v>238</v>
      </c>
      <c r="N71">
        <v>36.26</v>
      </c>
      <c r="O71">
        <v>23136.14</v>
      </c>
      <c r="P71">
        <v>324.08999999999997</v>
      </c>
      <c r="Q71">
        <v>1208</v>
      </c>
      <c r="R71">
        <v>499.7</v>
      </c>
      <c r="S71">
        <v>79.25</v>
      </c>
      <c r="T71">
        <v>206655.88</v>
      </c>
      <c r="U71">
        <v>0.16</v>
      </c>
      <c r="V71">
        <v>0.46</v>
      </c>
      <c r="W71">
        <v>0.53</v>
      </c>
      <c r="X71">
        <v>12.17</v>
      </c>
      <c r="Y71">
        <v>2</v>
      </c>
      <c r="Z71">
        <v>10</v>
      </c>
    </row>
    <row r="72" spans="1:26" x14ac:dyDescent="0.25">
      <c r="A72">
        <v>1</v>
      </c>
      <c r="B72">
        <v>95</v>
      </c>
      <c r="C72" t="s">
        <v>34</v>
      </c>
      <c r="D72">
        <v>4.8311999999999999</v>
      </c>
      <c r="E72">
        <v>20.7</v>
      </c>
      <c r="F72">
        <v>15.48</v>
      </c>
      <c r="G72">
        <v>12.55</v>
      </c>
      <c r="H72">
        <v>0.19</v>
      </c>
      <c r="I72">
        <v>74</v>
      </c>
      <c r="J72">
        <v>187.21</v>
      </c>
      <c r="K72">
        <v>53.44</v>
      </c>
      <c r="L72">
        <v>2</v>
      </c>
      <c r="M72">
        <v>72</v>
      </c>
      <c r="N72">
        <v>36.770000000000003</v>
      </c>
      <c r="O72">
        <v>23322.880000000001</v>
      </c>
      <c r="P72">
        <v>199.81</v>
      </c>
      <c r="Q72">
        <v>1207.1600000000001</v>
      </c>
      <c r="R72">
        <v>200.6</v>
      </c>
      <c r="S72">
        <v>79.25</v>
      </c>
      <c r="T72">
        <v>57934.04</v>
      </c>
      <c r="U72">
        <v>0.4</v>
      </c>
      <c r="V72">
        <v>0.72</v>
      </c>
      <c r="W72">
        <v>0.26</v>
      </c>
      <c r="X72">
        <v>3.41</v>
      </c>
      <c r="Y72">
        <v>2</v>
      </c>
      <c r="Z72">
        <v>10</v>
      </c>
    </row>
    <row r="73" spans="1:26" x14ac:dyDescent="0.25">
      <c r="A73">
        <v>2</v>
      </c>
      <c r="B73">
        <v>95</v>
      </c>
      <c r="C73" t="s">
        <v>34</v>
      </c>
      <c r="D73">
        <v>5.4901</v>
      </c>
      <c r="E73">
        <v>18.21</v>
      </c>
      <c r="F73">
        <v>14.11</v>
      </c>
      <c r="G73">
        <v>19.239999999999998</v>
      </c>
      <c r="H73">
        <v>0.28000000000000003</v>
      </c>
      <c r="I73">
        <v>44</v>
      </c>
      <c r="J73">
        <v>188.73</v>
      </c>
      <c r="K73">
        <v>53.44</v>
      </c>
      <c r="L73">
        <v>3</v>
      </c>
      <c r="M73">
        <v>42</v>
      </c>
      <c r="N73">
        <v>37.29</v>
      </c>
      <c r="O73">
        <v>23510.33</v>
      </c>
      <c r="P73">
        <v>176.12</v>
      </c>
      <c r="Q73">
        <v>1207.05</v>
      </c>
      <c r="R73">
        <v>155.16999999999999</v>
      </c>
      <c r="S73">
        <v>79.25</v>
      </c>
      <c r="T73">
        <v>35371.81</v>
      </c>
      <c r="U73">
        <v>0.51</v>
      </c>
      <c r="V73">
        <v>0.79</v>
      </c>
      <c r="W73">
        <v>0.19</v>
      </c>
      <c r="X73">
        <v>2.04</v>
      </c>
      <c r="Y73">
        <v>2</v>
      </c>
      <c r="Z73">
        <v>10</v>
      </c>
    </row>
    <row r="74" spans="1:26" x14ac:dyDescent="0.25">
      <c r="A74">
        <v>3</v>
      </c>
      <c r="B74">
        <v>95</v>
      </c>
      <c r="C74" t="s">
        <v>34</v>
      </c>
      <c r="D74">
        <v>5.8856999999999999</v>
      </c>
      <c r="E74">
        <v>16.989999999999998</v>
      </c>
      <c r="F74">
        <v>13.4</v>
      </c>
      <c r="G74">
        <v>26.81</v>
      </c>
      <c r="H74">
        <v>0.37</v>
      </c>
      <c r="I74">
        <v>30</v>
      </c>
      <c r="J74">
        <v>190.25</v>
      </c>
      <c r="K74">
        <v>53.44</v>
      </c>
      <c r="L74">
        <v>4</v>
      </c>
      <c r="M74">
        <v>28</v>
      </c>
      <c r="N74">
        <v>37.82</v>
      </c>
      <c r="O74">
        <v>23698.48</v>
      </c>
      <c r="P74">
        <v>160.6</v>
      </c>
      <c r="Q74">
        <v>1207.01</v>
      </c>
      <c r="R74">
        <v>130.38</v>
      </c>
      <c r="S74">
        <v>79.25</v>
      </c>
      <c r="T74">
        <v>23045.03</v>
      </c>
      <c r="U74">
        <v>0.61</v>
      </c>
      <c r="V74">
        <v>0.83</v>
      </c>
      <c r="W74">
        <v>0.19</v>
      </c>
      <c r="X74">
        <v>1.34</v>
      </c>
      <c r="Y74">
        <v>2</v>
      </c>
      <c r="Z74">
        <v>10</v>
      </c>
    </row>
    <row r="75" spans="1:26" x14ac:dyDescent="0.25">
      <c r="A75">
        <v>4</v>
      </c>
      <c r="B75">
        <v>95</v>
      </c>
      <c r="C75" t="s">
        <v>34</v>
      </c>
      <c r="D75">
        <v>6.1334</v>
      </c>
      <c r="E75">
        <v>16.3</v>
      </c>
      <c r="F75">
        <v>12.98</v>
      </c>
      <c r="G75">
        <v>33.86</v>
      </c>
      <c r="H75">
        <v>0.46</v>
      </c>
      <c r="I75">
        <v>23</v>
      </c>
      <c r="J75">
        <v>191.78</v>
      </c>
      <c r="K75">
        <v>53.44</v>
      </c>
      <c r="L75">
        <v>5</v>
      </c>
      <c r="M75">
        <v>21</v>
      </c>
      <c r="N75">
        <v>38.35</v>
      </c>
      <c r="O75">
        <v>23887.360000000001</v>
      </c>
      <c r="P75">
        <v>148.66999999999999</v>
      </c>
      <c r="Q75">
        <v>1206.92</v>
      </c>
      <c r="R75">
        <v>116.16</v>
      </c>
      <c r="S75">
        <v>79.25</v>
      </c>
      <c r="T75">
        <v>15969.88</v>
      </c>
      <c r="U75">
        <v>0.68</v>
      </c>
      <c r="V75">
        <v>0.86</v>
      </c>
      <c r="W75">
        <v>0.17</v>
      </c>
      <c r="X75">
        <v>0.92</v>
      </c>
      <c r="Y75">
        <v>2</v>
      </c>
      <c r="Z75">
        <v>10</v>
      </c>
    </row>
    <row r="76" spans="1:26" x14ac:dyDescent="0.25">
      <c r="A76">
        <v>5</v>
      </c>
      <c r="B76">
        <v>95</v>
      </c>
      <c r="C76" t="s">
        <v>34</v>
      </c>
      <c r="D76">
        <v>6.2552000000000003</v>
      </c>
      <c r="E76">
        <v>15.99</v>
      </c>
      <c r="F76">
        <v>12.85</v>
      </c>
      <c r="G76">
        <v>42.83</v>
      </c>
      <c r="H76">
        <v>0.55000000000000004</v>
      </c>
      <c r="I76">
        <v>18</v>
      </c>
      <c r="J76">
        <v>193.32</v>
      </c>
      <c r="K76">
        <v>53.44</v>
      </c>
      <c r="L76">
        <v>6</v>
      </c>
      <c r="M76">
        <v>16</v>
      </c>
      <c r="N76">
        <v>38.89</v>
      </c>
      <c r="O76">
        <v>24076.95</v>
      </c>
      <c r="P76">
        <v>139.88999999999999</v>
      </c>
      <c r="Q76">
        <v>1207.04</v>
      </c>
      <c r="R76">
        <v>111.59</v>
      </c>
      <c r="S76">
        <v>79.25</v>
      </c>
      <c r="T76">
        <v>13710.69</v>
      </c>
      <c r="U76">
        <v>0.71</v>
      </c>
      <c r="V76">
        <v>0.87</v>
      </c>
      <c r="W76">
        <v>0.17</v>
      </c>
      <c r="X76">
        <v>0.78</v>
      </c>
      <c r="Y76">
        <v>2</v>
      </c>
      <c r="Z76">
        <v>10</v>
      </c>
    </row>
    <row r="77" spans="1:26" x14ac:dyDescent="0.25">
      <c r="A77">
        <v>6</v>
      </c>
      <c r="B77">
        <v>95</v>
      </c>
      <c r="C77" t="s">
        <v>34</v>
      </c>
      <c r="D77">
        <v>6.3319000000000001</v>
      </c>
      <c r="E77">
        <v>15.79</v>
      </c>
      <c r="F77">
        <v>12.77</v>
      </c>
      <c r="G77">
        <v>51.06</v>
      </c>
      <c r="H77">
        <v>0.64</v>
      </c>
      <c r="I77">
        <v>15</v>
      </c>
      <c r="J77">
        <v>194.86</v>
      </c>
      <c r="K77">
        <v>53.44</v>
      </c>
      <c r="L77">
        <v>7</v>
      </c>
      <c r="M77">
        <v>9</v>
      </c>
      <c r="N77">
        <v>39.43</v>
      </c>
      <c r="O77">
        <v>24267.279999999999</v>
      </c>
      <c r="P77">
        <v>132.1</v>
      </c>
      <c r="Q77">
        <v>1206.9000000000001</v>
      </c>
      <c r="R77">
        <v>108.89</v>
      </c>
      <c r="S77">
        <v>79.25</v>
      </c>
      <c r="T77">
        <v>12376.6</v>
      </c>
      <c r="U77">
        <v>0.73</v>
      </c>
      <c r="V77">
        <v>0.87</v>
      </c>
      <c r="W77">
        <v>0.16</v>
      </c>
      <c r="X77">
        <v>0.7</v>
      </c>
      <c r="Y77">
        <v>2</v>
      </c>
      <c r="Z77">
        <v>10</v>
      </c>
    </row>
    <row r="78" spans="1:26" x14ac:dyDescent="0.25">
      <c r="A78">
        <v>7</v>
      </c>
      <c r="B78">
        <v>95</v>
      </c>
      <c r="C78" t="s">
        <v>34</v>
      </c>
      <c r="D78">
        <v>6.3926999999999996</v>
      </c>
      <c r="E78">
        <v>15.64</v>
      </c>
      <c r="F78">
        <v>12.65</v>
      </c>
      <c r="G78">
        <v>54.23</v>
      </c>
      <c r="H78">
        <v>0.72</v>
      </c>
      <c r="I78">
        <v>14</v>
      </c>
      <c r="J78">
        <v>196.41</v>
      </c>
      <c r="K78">
        <v>53.44</v>
      </c>
      <c r="L78">
        <v>8</v>
      </c>
      <c r="M78">
        <v>0</v>
      </c>
      <c r="N78">
        <v>39.979999999999997</v>
      </c>
      <c r="O78">
        <v>24458.36</v>
      </c>
      <c r="P78">
        <v>129.08000000000001</v>
      </c>
      <c r="Q78">
        <v>1207.1099999999999</v>
      </c>
      <c r="R78">
        <v>104.39</v>
      </c>
      <c r="S78">
        <v>79.25</v>
      </c>
      <c r="T78">
        <v>10129.299999999999</v>
      </c>
      <c r="U78">
        <v>0.76</v>
      </c>
      <c r="V78">
        <v>0.88</v>
      </c>
      <c r="W78">
        <v>0.18</v>
      </c>
      <c r="X78">
        <v>0.59</v>
      </c>
      <c r="Y78">
        <v>2</v>
      </c>
      <c r="Z78">
        <v>10</v>
      </c>
    </row>
    <row r="79" spans="1:26" x14ac:dyDescent="0.25">
      <c r="A79">
        <v>0</v>
      </c>
      <c r="B79">
        <v>55</v>
      </c>
      <c r="C79" t="s">
        <v>34</v>
      </c>
      <c r="D79">
        <v>4.2896000000000001</v>
      </c>
      <c r="E79">
        <v>23.31</v>
      </c>
      <c r="F79">
        <v>18.170000000000002</v>
      </c>
      <c r="G79">
        <v>8.52</v>
      </c>
      <c r="H79">
        <v>0.15</v>
      </c>
      <c r="I79">
        <v>128</v>
      </c>
      <c r="J79">
        <v>116.05</v>
      </c>
      <c r="K79">
        <v>43.4</v>
      </c>
      <c r="L79">
        <v>1</v>
      </c>
      <c r="M79">
        <v>126</v>
      </c>
      <c r="N79">
        <v>16.649999999999999</v>
      </c>
      <c r="O79">
        <v>14546.17</v>
      </c>
      <c r="P79">
        <v>173.88</v>
      </c>
      <c r="Q79">
        <v>1207.51</v>
      </c>
      <c r="R79">
        <v>292.49</v>
      </c>
      <c r="S79">
        <v>79.25</v>
      </c>
      <c r="T79">
        <v>103610.79</v>
      </c>
      <c r="U79">
        <v>0.27</v>
      </c>
      <c r="V79">
        <v>0.61</v>
      </c>
      <c r="W79">
        <v>0.34</v>
      </c>
      <c r="X79">
        <v>6.1</v>
      </c>
      <c r="Y79">
        <v>2</v>
      </c>
      <c r="Z79">
        <v>10</v>
      </c>
    </row>
    <row r="80" spans="1:26" x14ac:dyDescent="0.25">
      <c r="A80">
        <v>1</v>
      </c>
      <c r="B80">
        <v>55</v>
      </c>
      <c r="C80" t="s">
        <v>34</v>
      </c>
      <c r="D80">
        <v>5.8625999999999996</v>
      </c>
      <c r="E80">
        <v>17.059999999999999</v>
      </c>
      <c r="F80">
        <v>13.9</v>
      </c>
      <c r="G80">
        <v>18.53</v>
      </c>
      <c r="H80">
        <v>0.3</v>
      </c>
      <c r="I80">
        <v>45</v>
      </c>
      <c r="J80">
        <v>117.34</v>
      </c>
      <c r="K80">
        <v>43.4</v>
      </c>
      <c r="L80">
        <v>2</v>
      </c>
      <c r="M80">
        <v>43</v>
      </c>
      <c r="N80">
        <v>16.940000000000001</v>
      </c>
      <c r="O80">
        <v>14705.49</v>
      </c>
      <c r="P80">
        <v>121.59</v>
      </c>
      <c r="Q80">
        <v>1207.33</v>
      </c>
      <c r="R80">
        <v>147.35</v>
      </c>
      <c r="S80">
        <v>79.25</v>
      </c>
      <c r="T80">
        <v>31452.73</v>
      </c>
      <c r="U80">
        <v>0.54</v>
      </c>
      <c r="V80">
        <v>0.8</v>
      </c>
      <c r="W80">
        <v>0.19</v>
      </c>
      <c r="X80">
        <v>1.83</v>
      </c>
      <c r="Y80">
        <v>2</v>
      </c>
      <c r="Z80">
        <v>10</v>
      </c>
    </row>
    <row r="81" spans="1:26" x14ac:dyDescent="0.25">
      <c r="A81">
        <v>2</v>
      </c>
      <c r="B81">
        <v>55</v>
      </c>
      <c r="C81" t="s">
        <v>34</v>
      </c>
      <c r="D81">
        <v>6.3010999999999999</v>
      </c>
      <c r="E81">
        <v>15.87</v>
      </c>
      <c r="F81">
        <v>13.16</v>
      </c>
      <c r="G81">
        <v>30.38</v>
      </c>
      <c r="H81">
        <v>0.45</v>
      </c>
      <c r="I81">
        <v>26</v>
      </c>
      <c r="J81">
        <v>118.63</v>
      </c>
      <c r="K81">
        <v>43.4</v>
      </c>
      <c r="L81">
        <v>3</v>
      </c>
      <c r="M81">
        <v>20</v>
      </c>
      <c r="N81">
        <v>17.23</v>
      </c>
      <c r="O81">
        <v>14865.24</v>
      </c>
      <c r="P81">
        <v>103.14</v>
      </c>
      <c r="Q81">
        <v>1207</v>
      </c>
      <c r="R81">
        <v>121.97</v>
      </c>
      <c r="S81">
        <v>79.25</v>
      </c>
      <c r="T81">
        <v>18857.55</v>
      </c>
      <c r="U81">
        <v>0.65</v>
      </c>
      <c r="V81">
        <v>0.85</v>
      </c>
      <c r="W81">
        <v>0.19</v>
      </c>
      <c r="X81">
        <v>1.1000000000000001</v>
      </c>
      <c r="Y81">
        <v>2</v>
      </c>
      <c r="Z81">
        <v>10</v>
      </c>
    </row>
    <row r="82" spans="1:26" x14ac:dyDescent="0.25">
      <c r="A82">
        <v>3</v>
      </c>
      <c r="B82">
        <v>55</v>
      </c>
      <c r="C82" t="s">
        <v>34</v>
      </c>
      <c r="D82">
        <v>6.3704000000000001</v>
      </c>
      <c r="E82">
        <v>15.7</v>
      </c>
      <c r="F82">
        <v>13.06</v>
      </c>
      <c r="G82">
        <v>34.08</v>
      </c>
      <c r="H82">
        <v>0.59</v>
      </c>
      <c r="I82">
        <v>23</v>
      </c>
      <c r="J82">
        <v>119.93</v>
      </c>
      <c r="K82">
        <v>43.4</v>
      </c>
      <c r="L82">
        <v>4</v>
      </c>
      <c r="M82">
        <v>0</v>
      </c>
      <c r="N82">
        <v>17.53</v>
      </c>
      <c r="O82">
        <v>15025.44</v>
      </c>
      <c r="P82">
        <v>99.85</v>
      </c>
      <c r="Q82">
        <v>1207.02</v>
      </c>
      <c r="R82">
        <v>117.76</v>
      </c>
      <c r="S82">
        <v>79.25</v>
      </c>
      <c r="T82">
        <v>16769.38</v>
      </c>
      <c r="U82">
        <v>0.67</v>
      </c>
      <c r="V82">
        <v>0.85</v>
      </c>
      <c r="W82">
        <v>0.21</v>
      </c>
      <c r="X82">
        <v>1</v>
      </c>
      <c r="Y82">
        <v>2</v>
      </c>
      <c r="Z8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INDEX(resultados!$A$2:$ZZ$82, 1, MATCH($B$1, resultados!$A$1:$ZZ$1, 0))</f>
        <v>#N/A</v>
      </c>
      <c r="B7" t="e">
        <f>INDEX(resultados!$A$2:$ZZ$82, 1, MATCH($B$2, resultados!$A$1:$ZZ$1, 0))</f>
        <v>#N/A</v>
      </c>
      <c r="C7" t="e">
        <f>INDEX(resultados!$A$2:$ZZ$82, 1, MATCH($B$3, resultados!$A$1:$ZZ$1, 0))</f>
        <v>#N/A</v>
      </c>
    </row>
    <row r="8" spans="1:3" x14ac:dyDescent="0.25">
      <c r="A8" t="e">
        <f>INDEX(resultados!$A$2:$ZZ$82, 2, MATCH($B$1, resultados!$A$1:$ZZ$1, 0))</f>
        <v>#N/A</v>
      </c>
      <c r="B8" t="e">
        <f>INDEX(resultados!$A$2:$ZZ$82, 2, MATCH($B$2, resultados!$A$1:$ZZ$1, 0))</f>
        <v>#N/A</v>
      </c>
      <c r="C8" t="e">
        <f>INDEX(resultados!$A$2:$ZZ$82, 2, MATCH($B$3, resultados!$A$1:$ZZ$1, 0))</f>
        <v>#N/A</v>
      </c>
    </row>
    <row r="9" spans="1:3" x14ac:dyDescent="0.25">
      <c r="A9" t="e">
        <f>INDEX(resultados!$A$2:$ZZ$82, 3, MATCH($B$1, resultados!$A$1:$ZZ$1, 0))</f>
        <v>#N/A</v>
      </c>
      <c r="B9" t="e">
        <f>INDEX(resultados!$A$2:$ZZ$82, 3, MATCH($B$2, resultados!$A$1:$ZZ$1, 0))</f>
        <v>#N/A</v>
      </c>
      <c r="C9" t="e">
        <f>INDEX(resultados!$A$2:$ZZ$82, 3, MATCH($B$3, resultados!$A$1:$ZZ$1, 0))</f>
        <v>#N/A</v>
      </c>
    </row>
    <row r="10" spans="1:3" x14ac:dyDescent="0.25">
      <c r="A10" t="e">
        <f>INDEX(resultados!$A$2:$ZZ$82, 4, MATCH($B$1, resultados!$A$1:$ZZ$1, 0))</f>
        <v>#N/A</v>
      </c>
      <c r="B10" t="e">
        <f>INDEX(resultados!$A$2:$ZZ$82, 4, MATCH($B$2, resultados!$A$1:$ZZ$1, 0))</f>
        <v>#N/A</v>
      </c>
      <c r="C10" t="e">
        <f>INDEX(resultados!$A$2:$ZZ$82, 4, MATCH($B$3, resultados!$A$1:$ZZ$1, 0))</f>
        <v>#N/A</v>
      </c>
    </row>
    <row r="11" spans="1:3" x14ac:dyDescent="0.25">
      <c r="A11" t="e">
        <f>INDEX(resultados!$A$2:$ZZ$82, 5, MATCH($B$1, resultados!$A$1:$ZZ$1, 0))</f>
        <v>#N/A</v>
      </c>
      <c r="B11" t="e">
        <f>INDEX(resultados!$A$2:$ZZ$82, 5, MATCH($B$2, resultados!$A$1:$ZZ$1, 0))</f>
        <v>#N/A</v>
      </c>
      <c r="C11" t="e">
        <f>INDEX(resultados!$A$2:$ZZ$82, 5, MATCH($B$3, resultados!$A$1:$ZZ$1, 0))</f>
        <v>#N/A</v>
      </c>
    </row>
    <row r="12" spans="1:3" x14ac:dyDescent="0.25">
      <c r="A12" t="e">
        <f>INDEX(resultados!$A$2:$ZZ$82, 6, MATCH($B$1, resultados!$A$1:$ZZ$1, 0))</f>
        <v>#N/A</v>
      </c>
      <c r="B12" t="e">
        <f>INDEX(resultados!$A$2:$ZZ$82, 6, MATCH($B$2, resultados!$A$1:$ZZ$1, 0))</f>
        <v>#N/A</v>
      </c>
      <c r="C12" t="e">
        <f>INDEX(resultados!$A$2:$ZZ$82, 6, MATCH($B$3, resultados!$A$1:$ZZ$1, 0))</f>
        <v>#N/A</v>
      </c>
    </row>
    <row r="13" spans="1:3" x14ac:dyDescent="0.25">
      <c r="A13" t="e">
        <f>INDEX(resultados!$A$2:$ZZ$82, 7, MATCH($B$1, resultados!$A$1:$ZZ$1, 0))</f>
        <v>#N/A</v>
      </c>
      <c r="B13" t="e">
        <f>INDEX(resultados!$A$2:$ZZ$82, 7, MATCH($B$2, resultados!$A$1:$ZZ$1, 0))</f>
        <v>#N/A</v>
      </c>
      <c r="C13" t="e">
        <f>INDEX(resultados!$A$2:$ZZ$82, 7, MATCH($B$3, resultados!$A$1:$ZZ$1, 0))</f>
        <v>#N/A</v>
      </c>
    </row>
    <row r="14" spans="1:3" x14ac:dyDescent="0.25">
      <c r="A14" t="e">
        <f>INDEX(resultados!$A$2:$ZZ$82, 8, MATCH($B$1, resultados!$A$1:$ZZ$1, 0))</f>
        <v>#N/A</v>
      </c>
      <c r="B14" t="e">
        <f>INDEX(resultados!$A$2:$ZZ$82, 8, MATCH($B$2, resultados!$A$1:$ZZ$1, 0))</f>
        <v>#N/A</v>
      </c>
      <c r="C14" t="e">
        <f>INDEX(resultados!$A$2:$ZZ$82, 8, MATCH($B$3, resultados!$A$1:$ZZ$1, 0))</f>
        <v>#N/A</v>
      </c>
    </row>
    <row r="15" spans="1:3" x14ac:dyDescent="0.25">
      <c r="A15" t="e">
        <f>INDEX(resultados!$A$2:$ZZ$82, 9, MATCH($B$1, resultados!$A$1:$ZZ$1, 0))</f>
        <v>#N/A</v>
      </c>
      <c r="B15" t="e">
        <f>INDEX(resultados!$A$2:$ZZ$82, 9, MATCH($B$2, resultados!$A$1:$ZZ$1, 0))</f>
        <v>#N/A</v>
      </c>
      <c r="C15" t="e">
        <f>INDEX(resultados!$A$2:$ZZ$82, 9, MATCH($B$3, resultados!$A$1:$ZZ$1, 0))</f>
        <v>#N/A</v>
      </c>
    </row>
    <row r="16" spans="1:3" x14ac:dyDescent="0.25">
      <c r="A16" t="e">
        <f>INDEX(resultados!$A$2:$ZZ$82, 10, MATCH($B$1, resultados!$A$1:$ZZ$1, 0))</f>
        <v>#N/A</v>
      </c>
      <c r="B16" t="e">
        <f>INDEX(resultados!$A$2:$ZZ$82, 10, MATCH($B$2, resultados!$A$1:$ZZ$1, 0))</f>
        <v>#N/A</v>
      </c>
      <c r="C16" t="e">
        <f>INDEX(resultados!$A$2:$ZZ$82, 10, MATCH($B$3, resultados!$A$1:$ZZ$1, 0))</f>
        <v>#N/A</v>
      </c>
    </row>
    <row r="17" spans="1:3" x14ac:dyDescent="0.25">
      <c r="A17" t="e">
        <f>INDEX(resultados!$A$2:$ZZ$82, 11, MATCH($B$1, resultados!$A$1:$ZZ$1, 0))</f>
        <v>#N/A</v>
      </c>
      <c r="B17" t="e">
        <f>INDEX(resultados!$A$2:$ZZ$82, 11, MATCH($B$2, resultados!$A$1:$ZZ$1, 0))</f>
        <v>#N/A</v>
      </c>
      <c r="C17" t="e">
        <f>INDEX(resultados!$A$2:$ZZ$82, 11, MATCH($B$3, resultados!$A$1:$ZZ$1, 0))</f>
        <v>#N/A</v>
      </c>
    </row>
    <row r="18" spans="1:3" x14ac:dyDescent="0.25">
      <c r="A18" t="e">
        <f>INDEX(resultados!$A$2:$ZZ$82, 12, MATCH($B$1, resultados!$A$1:$ZZ$1, 0))</f>
        <v>#N/A</v>
      </c>
      <c r="B18" t="e">
        <f>INDEX(resultados!$A$2:$ZZ$82, 12, MATCH($B$2, resultados!$A$1:$ZZ$1, 0))</f>
        <v>#N/A</v>
      </c>
      <c r="C18" t="e">
        <f>INDEX(resultados!$A$2:$ZZ$82, 12, MATCH($B$3, resultados!$A$1:$ZZ$1, 0))</f>
        <v>#N/A</v>
      </c>
    </row>
    <row r="19" spans="1:3" x14ac:dyDescent="0.25">
      <c r="A19" t="e">
        <f>INDEX(resultados!$A$2:$ZZ$82, 13, MATCH($B$1, resultados!$A$1:$ZZ$1, 0))</f>
        <v>#N/A</v>
      </c>
      <c r="B19" t="e">
        <f>INDEX(resultados!$A$2:$ZZ$82, 13, MATCH($B$2, resultados!$A$1:$ZZ$1, 0))</f>
        <v>#N/A</v>
      </c>
      <c r="C19" t="e">
        <f>INDEX(resultados!$A$2:$ZZ$82, 13, MATCH($B$3, resultados!$A$1:$ZZ$1, 0))</f>
        <v>#N/A</v>
      </c>
    </row>
    <row r="20" spans="1:3" x14ac:dyDescent="0.25">
      <c r="A20" t="e">
        <f>INDEX(resultados!$A$2:$ZZ$82, 14, MATCH($B$1, resultados!$A$1:$ZZ$1, 0))</f>
        <v>#N/A</v>
      </c>
      <c r="B20" t="e">
        <f>INDEX(resultados!$A$2:$ZZ$82, 14, MATCH($B$2, resultados!$A$1:$ZZ$1, 0))</f>
        <v>#N/A</v>
      </c>
      <c r="C20" t="e">
        <f>INDEX(resultados!$A$2:$ZZ$82, 14, MATCH($B$3, resultados!$A$1:$ZZ$1, 0))</f>
        <v>#N/A</v>
      </c>
    </row>
    <row r="21" spans="1:3" x14ac:dyDescent="0.25">
      <c r="A21" t="e">
        <f>INDEX(resultados!$A$2:$ZZ$82, 15, MATCH($B$1, resultados!$A$1:$ZZ$1, 0))</f>
        <v>#N/A</v>
      </c>
      <c r="B21" t="e">
        <f>INDEX(resultados!$A$2:$ZZ$82, 15, MATCH($B$2, resultados!$A$1:$ZZ$1, 0))</f>
        <v>#N/A</v>
      </c>
      <c r="C21" t="e">
        <f>INDEX(resultados!$A$2:$ZZ$82, 15, MATCH($B$3, resultados!$A$1:$ZZ$1, 0))</f>
        <v>#N/A</v>
      </c>
    </row>
    <row r="22" spans="1:3" x14ac:dyDescent="0.25">
      <c r="A22" t="e">
        <f>INDEX(resultados!$A$2:$ZZ$82, 16, MATCH($B$1, resultados!$A$1:$ZZ$1, 0))</f>
        <v>#N/A</v>
      </c>
      <c r="B22" t="e">
        <f>INDEX(resultados!$A$2:$ZZ$82, 16, MATCH($B$2, resultados!$A$1:$ZZ$1, 0))</f>
        <v>#N/A</v>
      </c>
      <c r="C22" t="e">
        <f>INDEX(resultados!$A$2:$ZZ$82, 16, MATCH($B$3, resultados!$A$1:$ZZ$1, 0))</f>
        <v>#N/A</v>
      </c>
    </row>
    <row r="23" spans="1:3" x14ac:dyDescent="0.25">
      <c r="A23" t="e">
        <f>INDEX(resultados!$A$2:$ZZ$82, 17, MATCH($B$1, resultados!$A$1:$ZZ$1, 0))</f>
        <v>#N/A</v>
      </c>
      <c r="B23" t="e">
        <f>INDEX(resultados!$A$2:$ZZ$82, 17, MATCH($B$2, resultados!$A$1:$ZZ$1, 0))</f>
        <v>#N/A</v>
      </c>
      <c r="C23" t="e">
        <f>INDEX(resultados!$A$2:$ZZ$82, 17, MATCH($B$3, resultados!$A$1:$ZZ$1, 0))</f>
        <v>#N/A</v>
      </c>
    </row>
    <row r="24" spans="1:3" x14ac:dyDescent="0.25">
      <c r="A24" t="e">
        <f>INDEX(resultados!$A$2:$ZZ$82, 18, MATCH($B$1, resultados!$A$1:$ZZ$1, 0))</f>
        <v>#N/A</v>
      </c>
      <c r="B24" t="e">
        <f>INDEX(resultados!$A$2:$ZZ$82, 18, MATCH($B$2, resultados!$A$1:$ZZ$1, 0))</f>
        <v>#N/A</v>
      </c>
      <c r="C24" t="e">
        <f>INDEX(resultados!$A$2:$ZZ$82, 18, MATCH($B$3, resultados!$A$1:$ZZ$1, 0))</f>
        <v>#N/A</v>
      </c>
    </row>
    <row r="25" spans="1:3" x14ac:dyDescent="0.25">
      <c r="A25" t="e">
        <f>INDEX(resultados!$A$2:$ZZ$82, 19, MATCH($B$1, resultados!$A$1:$ZZ$1, 0))</f>
        <v>#N/A</v>
      </c>
      <c r="B25" t="e">
        <f>INDEX(resultados!$A$2:$ZZ$82, 19, MATCH($B$2, resultados!$A$1:$ZZ$1, 0))</f>
        <v>#N/A</v>
      </c>
      <c r="C25" t="e">
        <f>INDEX(resultados!$A$2:$ZZ$82, 19, MATCH($B$3, resultados!$A$1:$ZZ$1, 0))</f>
        <v>#N/A</v>
      </c>
    </row>
    <row r="26" spans="1:3" x14ac:dyDescent="0.25">
      <c r="A26" t="e">
        <f>INDEX(resultados!$A$2:$ZZ$82, 20, MATCH($B$1, resultados!$A$1:$ZZ$1, 0))</f>
        <v>#N/A</v>
      </c>
      <c r="B26" t="e">
        <f>INDEX(resultados!$A$2:$ZZ$82, 20, MATCH($B$2, resultados!$A$1:$ZZ$1, 0))</f>
        <v>#N/A</v>
      </c>
      <c r="C26" t="e">
        <f>INDEX(resultados!$A$2:$ZZ$82, 20, MATCH($B$3, resultados!$A$1:$ZZ$1, 0))</f>
        <v>#N/A</v>
      </c>
    </row>
    <row r="27" spans="1:3" x14ac:dyDescent="0.25">
      <c r="A27" t="e">
        <f>INDEX(resultados!$A$2:$ZZ$82, 21, MATCH($B$1, resultados!$A$1:$ZZ$1, 0))</f>
        <v>#N/A</v>
      </c>
      <c r="B27" t="e">
        <f>INDEX(resultados!$A$2:$ZZ$82, 21, MATCH($B$2, resultados!$A$1:$ZZ$1, 0))</f>
        <v>#N/A</v>
      </c>
      <c r="C27" t="e">
        <f>INDEX(resultados!$A$2:$ZZ$82, 21, MATCH($B$3, resultados!$A$1:$ZZ$1, 0))</f>
        <v>#N/A</v>
      </c>
    </row>
    <row r="28" spans="1:3" x14ac:dyDescent="0.25">
      <c r="A28" t="e">
        <f>INDEX(resultados!$A$2:$ZZ$82, 22, MATCH($B$1, resultados!$A$1:$ZZ$1, 0))</f>
        <v>#N/A</v>
      </c>
      <c r="B28" t="e">
        <f>INDEX(resultados!$A$2:$ZZ$82, 22, MATCH($B$2, resultados!$A$1:$ZZ$1, 0))</f>
        <v>#N/A</v>
      </c>
      <c r="C28" t="e">
        <f>INDEX(resultados!$A$2:$ZZ$82, 22, MATCH($B$3, resultados!$A$1:$ZZ$1, 0))</f>
        <v>#N/A</v>
      </c>
    </row>
    <row r="29" spans="1:3" x14ac:dyDescent="0.25">
      <c r="A29" t="e">
        <f>INDEX(resultados!$A$2:$ZZ$82, 23, MATCH($B$1, resultados!$A$1:$ZZ$1, 0))</f>
        <v>#N/A</v>
      </c>
      <c r="B29" t="e">
        <f>INDEX(resultados!$A$2:$ZZ$82, 23, MATCH($B$2, resultados!$A$1:$ZZ$1, 0))</f>
        <v>#N/A</v>
      </c>
      <c r="C29" t="e">
        <f>INDEX(resultados!$A$2:$ZZ$82, 23, MATCH($B$3, resultados!$A$1:$ZZ$1, 0))</f>
        <v>#N/A</v>
      </c>
    </row>
    <row r="30" spans="1:3" x14ac:dyDescent="0.25">
      <c r="A30" t="e">
        <f>INDEX(resultados!$A$2:$ZZ$82, 24, MATCH($B$1, resultados!$A$1:$ZZ$1, 0))</f>
        <v>#N/A</v>
      </c>
      <c r="B30" t="e">
        <f>INDEX(resultados!$A$2:$ZZ$82, 24, MATCH($B$2, resultados!$A$1:$ZZ$1, 0))</f>
        <v>#N/A</v>
      </c>
      <c r="C30" t="e">
        <f>INDEX(resultados!$A$2:$ZZ$82, 24, MATCH($B$3, resultados!$A$1:$ZZ$1, 0))</f>
        <v>#N/A</v>
      </c>
    </row>
    <row r="31" spans="1:3" x14ac:dyDescent="0.25">
      <c r="A31" t="e">
        <f>INDEX(resultados!$A$2:$ZZ$82, 25, MATCH($B$1, resultados!$A$1:$ZZ$1, 0))</f>
        <v>#N/A</v>
      </c>
      <c r="B31" t="e">
        <f>INDEX(resultados!$A$2:$ZZ$82, 25, MATCH($B$2, resultados!$A$1:$ZZ$1, 0))</f>
        <v>#N/A</v>
      </c>
      <c r="C31" t="e">
        <f>INDEX(resultados!$A$2:$ZZ$82, 25, MATCH($B$3, resultados!$A$1:$ZZ$1, 0))</f>
        <v>#N/A</v>
      </c>
    </row>
    <row r="32" spans="1:3" x14ac:dyDescent="0.25">
      <c r="A32" t="e">
        <f>INDEX(resultados!$A$2:$ZZ$82, 26, MATCH($B$1, resultados!$A$1:$ZZ$1, 0))</f>
        <v>#N/A</v>
      </c>
      <c r="B32" t="e">
        <f>INDEX(resultados!$A$2:$ZZ$82, 26, MATCH($B$2, resultados!$A$1:$ZZ$1, 0))</f>
        <v>#N/A</v>
      </c>
      <c r="C32" t="e">
        <f>INDEX(resultados!$A$2:$ZZ$82, 26, MATCH($B$3, resultados!$A$1:$ZZ$1, 0))</f>
        <v>#N/A</v>
      </c>
    </row>
    <row r="33" spans="1:3" x14ac:dyDescent="0.25">
      <c r="A33" t="e">
        <f>INDEX(resultados!$A$2:$ZZ$82, 27, MATCH($B$1, resultados!$A$1:$ZZ$1, 0))</f>
        <v>#N/A</v>
      </c>
      <c r="B33" t="e">
        <f>INDEX(resultados!$A$2:$ZZ$82, 27, MATCH($B$2, resultados!$A$1:$ZZ$1, 0))</f>
        <v>#N/A</v>
      </c>
      <c r="C33" t="e">
        <f>INDEX(resultados!$A$2:$ZZ$82, 27, MATCH($B$3, resultados!$A$1:$ZZ$1, 0))</f>
        <v>#N/A</v>
      </c>
    </row>
    <row r="34" spans="1:3" x14ac:dyDescent="0.25">
      <c r="A34" t="e">
        <f>INDEX(resultados!$A$2:$ZZ$82, 28, MATCH($B$1, resultados!$A$1:$ZZ$1, 0))</f>
        <v>#N/A</v>
      </c>
      <c r="B34" t="e">
        <f>INDEX(resultados!$A$2:$ZZ$82, 28, MATCH($B$2, resultados!$A$1:$ZZ$1, 0))</f>
        <v>#N/A</v>
      </c>
      <c r="C34" t="e">
        <f>INDEX(resultados!$A$2:$ZZ$82, 28, MATCH($B$3, resultados!$A$1:$ZZ$1, 0))</f>
        <v>#N/A</v>
      </c>
    </row>
    <row r="35" spans="1:3" x14ac:dyDescent="0.25">
      <c r="A35" t="e">
        <f>INDEX(resultados!$A$2:$ZZ$82, 29, MATCH($B$1, resultados!$A$1:$ZZ$1, 0))</f>
        <v>#N/A</v>
      </c>
      <c r="B35" t="e">
        <f>INDEX(resultados!$A$2:$ZZ$82, 29, MATCH($B$2, resultados!$A$1:$ZZ$1, 0))</f>
        <v>#N/A</v>
      </c>
      <c r="C35" t="e">
        <f>INDEX(resultados!$A$2:$ZZ$82, 29, MATCH($B$3, resultados!$A$1:$ZZ$1, 0))</f>
        <v>#N/A</v>
      </c>
    </row>
    <row r="36" spans="1:3" x14ac:dyDescent="0.25">
      <c r="A36" t="e">
        <f>INDEX(resultados!$A$2:$ZZ$82, 30, MATCH($B$1, resultados!$A$1:$ZZ$1, 0))</f>
        <v>#N/A</v>
      </c>
      <c r="B36" t="e">
        <f>INDEX(resultados!$A$2:$ZZ$82, 30, MATCH($B$2, resultados!$A$1:$ZZ$1, 0))</f>
        <v>#N/A</v>
      </c>
      <c r="C36" t="e">
        <f>INDEX(resultados!$A$2:$ZZ$82, 30, MATCH($B$3, resultados!$A$1:$ZZ$1, 0))</f>
        <v>#N/A</v>
      </c>
    </row>
    <row r="37" spans="1:3" x14ac:dyDescent="0.25">
      <c r="A37" t="e">
        <f>INDEX(resultados!$A$2:$ZZ$82, 31, MATCH($B$1, resultados!$A$1:$ZZ$1, 0))</f>
        <v>#N/A</v>
      </c>
      <c r="B37" t="e">
        <f>INDEX(resultados!$A$2:$ZZ$82, 31, MATCH($B$2, resultados!$A$1:$ZZ$1, 0))</f>
        <v>#N/A</v>
      </c>
      <c r="C37" t="e">
        <f>INDEX(resultados!$A$2:$ZZ$82, 31, MATCH($B$3, resultados!$A$1:$ZZ$1, 0))</f>
        <v>#N/A</v>
      </c>
    </row>
    <row r="38" spans="1:3" x14ac:dyDescent="0.25">
      <c r="A38" t="e">
        <f>INDEX(resultados!$A$2:$ZZ$82, 32, MATCH($B$1, resultados!$A$1:$ZZ$1, 0))</f>
        <v>#N/A</v>
      </c>
      <c r="B38" t="e">
        <f>INDEX(resultados!$A$2:$ZZ$82, 32, MATCH($B$2, resultados!$A$1:$ZZ$1, 0))</f>
        <v>#N/A</v>
      </c>
      <c r="C38" t="e">
        <f>INDEX(resultados!$A$2:$ZZ$82, 32, MATCH($B$3, resultados!$A$1:$ZZ$1, 0))</f>
        <v>#N/A</v>
      </c>
    </row>
    <row r="39" spans="1:3" x14ac:dyDescent="0.25">
      <c r="A39" t="e">
        <f>INDEX(resultados!$A$2:$ZZ$82, 33, MATCH($B$1, resultados!$A$1:$ZZ$1, 0))</f>
        <v>#N/A</v>
      </c>
      <c r="B39" t="e">
        <f>INDEX(resultados!$A$2:$ZZ$82, 33, MATCH($B$2, resultados!$A$1:$ZZ$1, 0))</f>
        <v>#N/A</v>
      </c>
      <c r="C39" t="e">
        <f>INDEX(resultados!$A$2:$ZZ$82, 33, MATCH($B$3, resultados!$A$1:$ZZ$1, 0))</f>
        <v>#N/A</v>
      </c>
    </row>
    <row r="40" spans="1:3" x14ac:dyDescent="0.25">
      <c r="A40" t="e">
        <f>INDEX(resultados!$A$2:$ZZ$82, 34, MATCH($B$1, resultados!$A$1:$ZZ$1, 0))</f>
        <v>#N/A</v>
      </c>
      <c r="B40" t="e">
        <f>INDEX(resultados!$A$2:$ZZ$82, 34, MATCH($B$2, resultados!$A$1:$ZZ$1, 0))</f>
        <v>#N/A</v>
      </c>
      <c r="C40" t="e">
        <f>INDEX(resultados!$A$2:$ZZ$82, 34, MATCH($B$3, resultados!$A$1:$ZZ$1, 0))</f>
        <v>#N/A</v>
      </c>
    </row>
    <row r="41" spans="1:3" x14ac:dyDescent="0.25">
      <c r="A41" t="e">
        <f>INDEX(resultados!$A$2:$ZZ$82, 35, MATCH($B$1, resultados!$A$1:$ZZ$1, 0))</f>
        <v>#N/A</v>
      </c>
      <c r="B41" t="e">
        <f>INDEX(resultados!$A$2:$ZZ$82, 35, MATCH($B$2, resultados!$A$1:$ZZ$1, 0))</f>
        <v>#N/A</v>
      </c>
      <c r="C41" t="e">
        <f>INDEX(resultados!$A$2:$ZZ$82, 35, MATCH($B$3, resultados!$A$1:$ZZ$1, 0))</f>
        <v>#N/A</v>
      </c>
    </row>
    <row r="42" spans="1:3" x14ac:dyDescent="0.25">
      <c r="A42" t="e">
        <f>INDEX(resultados!$A$2:$ZZ$82, 36, MATCH($B$1, resultados!$A$1:$ZZ$1, 0))</f>
        <v>#N/A</v>
      </c>
      <c r="B42" t="e">
        <f>INDEX(resultados!$A$2:$ZZ$82, 36, MATCH($B$2, resultados!$A$1:$ZZ$1, 0))</f>
        <v>#N/A</v>
      </c>
      <c r="C42" t="e">
        <f>INDEX(resultados!$A$2:$ZZ$82, 36, MATCH($B$3, resultados!$A$1:$ZZ$1, 0))</f>
        <v>#N/A</v>
      </c>
    </row>
    <row r="43" spans="1:3" x14ac:dyDescent="0.25">
      <c r="A43" t="e">
        <f>INDEX(resultados!$A$2:$ZZ$82, 37, MATCH($B$1, resultados!$A$1:$ZZ$1, 0))</f>
        <v>#N/A</v>
      </c>
      <c r="B43" t="e">
        <f>INDEX(resultados!$A$2:$ZZ$82, 37, MATCH($B$2, resultados!$A$1:$ZZ$1, 0))</f>
        <v>#N/A</v>
      </c>
      <c r="C43" t="e">
        <f>INDEX(resultados!$A$2:$ZZ$82, 37, MATCH($B$3, resultados!$A$1:$ZZ$1, 0))</f>
        <v>#N/A</v>
      </c>
    </row>
    <row r="44" spans="1:3" x14ac:dyDescent="0.25">
      <c r="A44" t="e">
        <f>INDEX(resultados!$A$2:$ZZ$82, 38, MATCH($B$1, resultados!$A$1:$ZZ$1, 0))</f>
        <v>#N/A</v>
      </c>
      <c r="B44" t="e">
        <f>INDEX(resultados!$A$2:$ZZ$82, 38, MATCH($B$2, resultados!$A$1:$ZZ$1, 0))</f>
        <v>#N/A</v>
      </c>
      <c r="C44" t="e">
        <f>INDEX(resultados!$A$2:$ZZ$82, 38, MATCH($B$3, resultados!$A$1:$ZZ$1, 0))</f>
        <v>#N/A</v>
      </c>
    </row>
    <row r="45" spans="1:3" x14ac:dyDescent="0.25">
      <c r="A45" t="e">
        <f>INDEX(resultados!$A$2:$ZZ$82, 39, MATCH($B$1, resultados!$A$1:$ZZ$1, 0))</f>
        <v>#N/A</v>
      </c>
      <c r="B45" t="e">
        <f>INDEX(resultados!$A$2:$ZZ$82, 39, MATCH($B$2, resultados!$A$1:$ZZ$1, 0))</f>
        <v>#N/A</v>
      </c>
      <c r="C45" t="e">
        <f>INDEX(resultados!$A$2:$ZZ$82, 39, MATCH($B$3, resultados!$A$1:$ZZ$1, 0))</f>
        <v>#N/A</v>
      </c>
    </row>
    <row r="46" spans="1:3" x14ac:dyDescent="0.25">
      <c r="A46" t="e">
        <f>INDEX(resultados!$A$2:$ZZ$82, 40, MATCH($B$1, resultados!$A$1:$ZZ$1, 0))</f>
        <v>#N/A</v>
      </c>
      <c r="B46" t="e">
        <f>INDEX(resultados!$A$2:$ZZ$82, 40, MATCH($B$2, resultados!$A$1:$ZZ$1, 0))</f>
        <v>#N/A</v>
      </c>
      <c r="C46" t="e">
        <f>INDEX(resultados!$A$2:$ZZ$82, 40, MATCH($B$3, resultados!$A$1:$ZZ$1, 0))</f>
        <v>#N/A</v>
      </c>
    </row>
    <row r="47" spans="1:3" x14ac:dyDescent="0.25">
      <c r="A47" t="e">
        <f>INDEX(resultados!$A$2:$ZZ$82, 41, MATCH($B$1, resultados!$A$1:$ZZ$1, 0))</f>
        <v>#N/A</v>
      </c>
      <c r="B47" t="e">
        <f>INDEX(resultados!$A$2:$ZZ$82, 41, MATCH($B$2, resultados!$A$1:$ZZ$1, 0))</f>
        <v>#N/A</v>
      </c>
      <c r="C47" t="e">
        <f>INDEX(resultados!$A$2:$ZZ$82, 41, MATCH($B$3, resultados!$A$1:$ZZ$1, 0))</f>
        <v>#N/A</v>
      </c>
    </row>
    <row r="48" spans="1:3" x14ac:dyDescent="0.25">
      <c r="A48" t="e">
        <f>INDEX(resultados!$A$2:$ZZ$82, 42, MATCH($B$1, resultados!$A$1:$ZZ$1, 0))</f>
        <v>#N/A</v>
      </c>
      <c r="B48" t="e">
        <f>INDEX(resultados!$A$2:$ZZ$82, 42, MATCH($B$2, resultados!$A$1:$ZZ$1, 0))</f>
        <v>#N/A</v>
      </c>
      <c r="C48" t="e">
        <f>INDEX(resultados!$A$2:$ZZ$82, 42, MATCH($B$3, resultados!$A$1:$ZZ$1, 0))</f>
        <v>#N/A</v>
      </c>
    </row>
    <row r="49" spans="1:3" x14ac:dyDescent="0.25">
      <c r="A49" t="e">
        <f>INDEX(resultados!$A$2:$ZZ$82, 43, MATCH($B$1, resultados!$A$1:$ZZ$1, 0))</f>
        <v>#N/A</v>
      </c>
      <c r="B49" t="e">
        <f>INDEX(resultados!$A$2:$ZZ$82, 43, MATCH($B$2, resultados!$A$1:$ZZ$1, 0))</f>
        <v>#N/A</v>
      </c>
      <c r="C49" t="e">
        <f>INDEX(resultados!$A$2:$ZZ$82, 43, MATCH($B$3, resultados!$A$1:$ZZ$1, 0))</f>
        <v>#N/A</v>
      </c>
    </row>
    <row r="50" spans="1:3" x14ac:dyDescent="0.25">
      <c r="A50" t="e">
        <f>INDEX(resultados!$A$2:$ZZ$82, 44, MATCH($B$1, resultados!$A$1:$ZZ$1, 0))</f>
        <v>#N/A</v>
      </c>
      <c r="B50" t="e">
        <f>INDEX(resultados!$A$2:$ZZ$82, 44, MATCH($B$2, resultados!$A$1:$ZZ$1, 0))</f>
        <v>#N/A</v>
      </c>
      <c r="C50" t="e">
        <f>INDEX(resultados!$A$2:$ZZ$82, 44, MATCH($B$3, resultados!$A$1:$ZZ$1, 0))</f>
        <v>#N/A</v>
      </c>
    </row>
    <row r="51" spans="1:3" x14ac:dyDescent="0.25">
      <c r="A51" t="e">
        <f>INDEX(resultados!$A$2:$ZZ$82, 45, MATCH($B$1, resultados!$A$1:$ZZ$1, 0))</f>
        <v>#N/A</v>
      </c>
      <c r="B51" t="e">
        <f>INDEX(resultados!$A$2:$ZZ$82, 45, MATCH($B$2, resultados!$A$1:$ZZ$1, 0))</f>
        <v>#N/A</v>
      </c>
      <c r="C51" t="e">
        <f>INDEX(resultados!$A$2:$ZZ$82, 45, MATCH($B$3, resultados!$A$1:$ZZ$1, 0))</f>
        <v>#N/A</v>
      </c>
    </row>
    <row r="52" spans="1:3" x14ac:dyDescent="0.25">
      <c r="A52" t="e">
        <f>INDEX(resultados!$A$2:$ZZ$82, 46, MATCH($B$1, resultados!$A$1:$ZZ$1, 0))</f>
        <v>#N/A</v>
      </c>
      <c r="B52" t="e">
        <f>INDEX(resultados!$A$2:$ZZ$82, 46, MATCH($B$2, resultados!$A$1:$ZZ$1, 0))</f>
        <v>#N/A</v>
      </c>
      <c r="C52" t="e">
        <f>INDEX(resultados!$A$2:$ZZ$82, 46, MATCH($B$3, resultados!$A$1:$ZZ$1, 0))</f>
        <v>#N/A</v>
      </c>
    </row>
    <row r="53" spans="1:3" x14ac:dyDescent="0.25">
      <c r="A53" t="e">
        <f>INDEX(resultados!$A$2:$ZZ$82, 47, MATCH($B$1, resultados!$A$1:$ZZ$1, 0))</f>
        <v>#N/A</v>
      </c>
      <c r="B53" t="e">
        <f>INDEX(resultados!$A$2:$ZZ$82, 47, MATCH($B$2, resultados!$A$1:$ZZ$1, 0))</f>
        <v>#N/A</v>
      </c>
      <c r="C53" t="e">
        <f>INDEX(resultados!$A$2:$ZZ$82, 47, MATCH($B$3, resultados!$A$1:$ZZ$1, 0))</f>
        <v>#N/A</v>
      </c>
    </row>
    <row r="54" spans="1:3" x14ac:dyDescent="0.25">
      <c r="A54" t="e">
        <f>INDEX(resultados!$A$2:$ZZ$82, 48, MATCH($B$1, resultados!$A$1:$ZZ$1, 0))</f>
        <v>#N/A</v>
      </c>
      <c r="B54" t="e">
        <f>INDEX(resultados!$A$2:$ZZ$82, 48, MATCH($B$2, resultados!$A$1:$ZZ$1, 0))</f>
        <v>#N/A</v>
      </c>
      <c r="C54" t="e">
        <f>INDEX(resultados!$A$2:$ZZ$82, 48, MATCH($B$3, resultados!$A$1:$ZZ$1, 0))</f>
        <v>#N/A</v>
      </c>
    </row>
    <row r="55" spans="1:3" x14ac:dyDescent="0.25">
      <c r="A55" t="e">
        <f>INDEX(resultados!$A$2:$ZZ$82, 49, MATCH($B$1, resultados!$A$1:$ZZ$1, 0))</f>
        <v>#N/A</v>
      </c>
      <c r="B55" t="e">
        <f>INDEX(resultados!$A$2:$ZZ$82, 49, MATCH($B$2, resultados!$A$1:$ZZ$1, 0))</f>
        <v>#N/A</v>
      </c>
      <c r="C55" t="e">
        <f>INDEX(resultados!$A$2:$ZZ$82, 49, MATCH($B$3, resultados!$A$1:$ZZ$1, 0))</f>
        <v>#N/A</v>
      </c>
    </row>
    <row r="56" spans="1:3" x14ac:dyDescent="0.25">
      <c r="A56" t="e">
        <f>INDEX(resultados!$A$2:$ZZ$82, 50, MATCH($B$1, resultados!$A$1:$ZZ$1, 0))</f>
        <v>#N/A</v>
      </c>
      <c r="B56" t="e">
        <f>INDEX(resultados!$A$2:$ZZ$82, 50, MATCH($B$2, resultados!$A$1:$ZZ$1, 0))</f>
        <v>#N/A</v>
      </c>
      <c r="C56" t="e">
        <f>INDEX(resultados!$A$2:$ZZ$82, 50, MATCH($B$3, resultados!$A$1:$ZZ$1, 0))</f>
        <v>#N/A</v>
      </c>
    </row>
    <row r="57" spans="1:3" x14ac:dyDescent="0.25">
      <c r="A57" t="e">
        <f>INDEX(resultados!$A$2:$ZZ$82, 51, MATCH($B$1, resultados!$A$1:$ZZ$1, 0))</f>
        <v>#N/A</v>
      </c>
      <c r="B57" t="e">
        <f>INDEX(resultados!$A$2:$ZZ$82, 51, MATCH($B$2, resultados!$A$1:$ZZ$1, 0))</f>
        <v>#N/A</v>
      </c>
      <c r="C57" t="e">
        <f>INDEX(resultados!$A$2:$ZZ$82, 51, MATCH($B$3, resultados!$A$1:$ZZ$1, 0))</f>
        <v>#N/A</v>
      </c>
    </row>
    <row r="58" spans="1:3" x14ac:dyDescent="0.25">
      <c r="A58" t="e">
        <f>INDEX(resultados!$A$2:$ZZ$82, 52, MATCH($B$1, resultados!$A$1:$ZZ$1, 0))</f>
        <v>#N/A</v>
      </c>
      <c r="B58" t="e">
        <f>INDEX(resultados!$A$2:$ZZ$82, 52, MATCH($B$2, resultados!$A$1:$ZZ$1, 0))</f>
        <v>#N/A</v>
      </c>
      <c r="C58" t="e">
        <f>INDEX(resultados!$A$2:$ZZ$82, 52, MATCH($B$3, resultados!$A$1:$ZZ$1, 0))</f>
        <v>#N/A</v>
      </c>
    </row>
    <row r="59" spans="1:3" x14ac:dyDescent="0.25">
      <c r="A59" t="e">
        <f>INDEX(resultados!$A$2:$ZZ$82, 53, MATCH($B$1, resultados!$A$1:$ZZ$1, 0))</f>
        <v>#N/A</v>
      </c>
      <c r="B59" t="e">
        <f>INDEX(resultados!$A$2:$ZZ$82, 53, MATCH($B$2, resultados!$A$1:$ZZ$1, 0))</f>
        <v>#N/A</v>
      </c>
      <c r="C59" t="e">
        <f>INDEX(resultados!$A$2:$ZZ$82, 53, MATCH($B$3, resultados!$A$1:$ZZ$1, 0))</f>
        <v>#N/A</v>
      </c>
    </row>
    <row r="60" spans="1:3" x14ac:dyDescent="0.25">
      <c r="A60" t="e">
        <f>INDEX(resultados!$A$2:$ZZ$82, 54, MATCH($B$1, resultados!$A$1:$ZZ$1, 0))</f>
        <v>#N/A</v>
      </c>
      <c r="B60" t="e">
        <f>INDEX(resultados!$A$2:$ZZ$82, 54, MATCH($B$2, resultados!$A$1:$ZZ$1, 0))</f>
        <v>#N/A</v>
      </c>
      <c r="C60" t="e">
        <f>INDEX(resultados!$A$2:$ZZ$82, 54, MATCH($B$3, resultados!$A$1:$ZZ$1, 0))</f>
        <v>#N/A</v>
      </c>
    </row>
    <row r="61" spans="1:3" x14ac:dyDescent="0.25">
      <c r="A61" t="e">
        <f>INDEX(resultados!$A$2:$ZZ$82, 55, MATCH($B$1, resultados!$A$1:$ZZ$1, 0))</f>
        <v>#N/A</v>
      </c>
      <c r="B61" t="e">
        <f>INDEX(resultados!$A$2:$ZZ$82, 55, MATCH($B$2, resultados!$A$1:$ZZ$1, 0))</f>
        <v>#N/A</v>
      </c>
      <c r="C61" t="e">
        <f>INDEX(resultados!$A$2:$ZZ$82, 55, MATCH($B$3, resultados!$A$1:$ZZ$1, 0))</f>
        <v>#N/A</v>
      </c>
    </row>
    <row r="62" spans="1:3" x14ac:dyDescent="0.25">
      <c r="A62" t="e">
        <f>INDEX(resultados!$A$2:$ZZ$82, 56, MATCH($B$1, resultados!$A$1:$ZZ$1, 0))</f>
        <v>#N/A</v>
      </c>
      <c r="B62" t="e">
        <f>INDEX(resultados!$A$2:$ZZ$82, 56, MATCH($B$2, resultados!$A$1:$ZZ$1, 0))</f>
        <v>#N/A</v>
      </c>
      <c r="C62" t="e">
        <f>INDEX(resultados!$A$2:$ZZ$82, 56, MATCH($B$3, resultados!$A$1:$ZZ$1, 0))</f>
        <v>#N/A</v>
      </c>
    </row>
    <row r="63" spans="1:3" x14ac:dyDescent="0.25">
      <c r="A63" t="e">
        <f>INDEX(resultados!$A$2:$ZZ$82, 57, MATCH($B$1, resultados!$A$1:$ZZ$1, 0))</f>
        <v>#N/A</v>
      </c>
      <c r="B63" t="e">
        <f>INDEX(resultados!$A$2:$ZZ$82, 57, MATCH($B$2, resultados!$A$1:$ZZ$1, 0))</f>
        <v>#N/A</v>
      </c>
      <c r="C63" t="e">
        <f>INDEX(resultados!$A$2:$ZZ$82, 57, MATCH($B$3, resultados!$A$1:$ZZ$1, 0))</f>
        <v>#N/A</v>
      </c>
    </row>
    <row r="64" spans="1:3" x14ac:dyDescent="0.25">
      <c r="A64" t="e">
        <f>INDEX(resultados!$A$2:$ZZ$82, 58, MATCH($B$1, resultados!$A$1:$ZZ$1, 0))</f>
        <v>#N/A</v>
      </c>
      <c r="B64" t="e">
        <f>INDEX(resultados!$A$2:$ZZ$82, 58, MATCH($B$2, resultados!$A$1:$ZZ$1, 0))</f>
        <v>#N/A</v>
      </c>
      <c r="C64" t="e">
        <f>INDEX(resultados!$A$2:$ZZ$82, 58, MATCH($B$3, resultados!$A$1:$ZZ$1, 0))</f>
        <v>#N/A</v>
      </c>
    </row>
    <row r="65" spans="1:3" x14ac:dyDescent="0.25">
      <c r="A65" t="e">
        <f>INDEX(resultados!$A$2:$ZZ$82, 59, MATCH($B$1, resultados!$A$1:$ZZ$1, 0))</f>
        <v>#N/A</v>
      </c>
      <c r="B65" t="e">
        <f>INDEX(resultados!$A$2:$ZZ$82, 59, MATCH($B$2, resultados!$A$1:$ZZ$1, 0))</f>
        <v>#N/A</v>
      </c>
      <c r="C65" t="e">
        <f>INDEX(resultados!$A$2:$ZZ$82, 59, MATCH($B$3, resultados!$A$1:$ZZ$1, 0))</f>
        <v>#N/A</v>
      </c>
    </row>
    <row r="66" spans="1:3" x14ac:dyDescent="0.25">
      <c r="A66" t="e">
        <f>INDEX(resultados!$A$2:$ZZ$82, 60, MATCH($B$1, resultados!$A$1:$ZZ$1, 0))</f>
        <v>#N/A</v>
      </c>
      <c r="B66" t="e">
        <f>INDEX(resultados!$A$2:$ZZ$82, 60, MATCH($B$2, resultados!$A$1:$ZZ$1, 0))</f>
        <v>#N/A</v>
      </c>
      <c r="C66" t="e">
        <f>INDEX(resultados!$A$2:$ZZ$82, 60, MATCH($B$3, resultados!$A$1:$ZZ$1, 0))</f>
        <v>#N/A</v>
      </c>
    </row>
    <row r="67" spans="1:3" x14ac:dyDescent="0.25">
      <c r="A67" t="e">
        <f>INDEX(resultados!$A$2:$ZZ$82, 61, MATCH($B$1, resultados!$A$1:$ZZ$1, 0))</f>
        <v>#N/A</v>
      </c>
      <c r="B67" t="e">
        <f>INDEX(resultados!$A$2:$ZZ$82, 61, MATCH($B$2, resultados!$A$1:$ZZ$1, 0))</f>
        <v>#N/A</v>
      </c>
      <c r="C67" t="e">
        <f>INDEX(resultados!$A$2:$ZZ$82, 61, MATCH($B$3, resultados!$A$1:$ZZ$1, 0))</f>
        <v>#N/A</v>
      </c>
    </row>
    <row r="68" spans="1:3" x14ac:dyDescent="0.25">
      <c r="A68" t="e">
        <f>INDEX(resultados!$A$2:$ZZ$82, 62, MATCH($B$1, resultados!$A$1:$ZZ$1, 0))</f>
        <v>#N/A</v>
      </c>
      <c r="B68" t="e">
        <f>INDEX(resultados!$A$2:$ZZ$82, 62, MATCH($B$2, resultados!$A$1:$ZZ$1, 0))</f>
        <v>#N/A</v>
      </c>
      <c r="C68" t="e">
        <f>INDEX(resultados!$A$2:$ZZ$82, 62, MATCH($B$3, resultados!$A$1:$ZZ$1, 0))</f>
        <v>#N/A</v>
      </c>
    </row>
    <row r="69" spans="1:3" x14ac:dyDescent="0.25">
      <c r="A69" t="e">
        <f>INDEX(resultados!$A$2:$ZZ$82, 63, MATCH($B$1, resultados!$A$1:$ZZ$1, 0))</f>
        <v>#N/A</v>
      </c>
      <c r="B69" t="e">
        <f>INDEX(resultados!$A$2:$ZZ$82, 63, MATCH($B$2, resultados!$A$1:$ZZ$1, 0))</f>
        <v>#N/A</v>
      </c>
      <c r="C69" t="e">
        <f>INDEX(resultados!$A$2:$ZZ$82, 63, MATCH($B$3, resultados!$A$1:$ZZ$1, 0))</f>
        <v>#N/A</v>
      </c>
    </row>
    <row r="70" spans="1:3" x14ac:dyDescent="0.25">
      <c r="A70" t="e">
        <f>INDEX(resultados!$A$2:$ZZ$82, 64, MATCH($B$1, resultados!$A$1:$ZZ$1, 0))</f>
        <v>#N/A</v>
      </c>
      <c r="B70" t="e">
        <f>INDEX(resultados!$A$2:$ZZ$82, 64, MATCH($B$2, resultados!$A$1:$ZZ$1, 0))</f>
        <v>#N/A</v>
      </c>
      <c r="C70" t="e">
        <f>INDEX(resultados!$A$2:$ZZ$82, 64, MATCH($B$3, resultados!$A$1:$ZZ$1, 0))</f>
        <v>#N/A</v>
      </c>
    </row>
    <row r="71" spans="1:3" x14ac:dyDescent="0.25">
      <c r="A71" t="e">
        <f>INDEX(resultados!$A$2:$ZZ$82, 65, MATCH($B$1, resultados!$A$1:$ZZ$1, 0))</f>
        <v>#N/A</v>
      </c>
      <c r="B71" t="e">
        <f>INDEX(resultados!$A$2:$ZZ$82, 65, MATCH($B$2, resultados!$A$1:$ZZ$1, 0))</f>
        <v>#N/A</v>
      </c>
      <c r="C71" t="e">
        <f>INDEX(resultados!$A$2:$ZZ$82, 65, MATCH($B$3, resultados!$A$1:$ZZ$1, 0))</f>
        <v>#N/A</v>
      </c>
    </row>
    <row r="72" spans="1:3" x14ac:dyDescent="0.25">
      <c r="A72" t="e">
        <f>INDEX(resultados!$A$2:$ZZ$82, 66, MATCH($B$1, resultados!$A$1:$ZZ$1, 0))</f>
        <v>#N/A</v>
      </c>
      <c r="B72" t="e">
        <f>INDEX(resultados!$A$2:$ZZ$82, 66, MATCH($B$2, resultados!$A$1:$ZZ$1, 0))</f>
        <v>#N/A</v>
      </c>
      <c r="C72" t="e">
        <f>INDEX(resultados!$A$2:$ZZ$82, 66, MATCH($B$3, resultados!$A$1:$ZZ$1, 0))</f>
        <v>#N/A</v>
      </c>
    </row>
    <row r="73" spans="1:3" x14ac:dyDescent="0.25">
      <c r="A73" t="e">
        <f>INDEX(resultados!$A$2:$ZZ$82, 67, MATCH($B$1, resultados!$A$1:$ZZ$1, 0))</f>
        <v>#N/A</v>
      </c>
      <c r="B73" t="e">
        <f>INDEX(resultados!$A$2:$ZZ$82, 67, MATCH($B$2, resultados!$A$1:$ZZ$1, 0))</f>
        <v>#N/A</v>
      </c>
      <c r="C73" t="e">
        <f>INDEX(resultados!$A$2:$ZZ$82, 67, MATCH($B$3, resultados!$A$1:$ZZ$1, 0))</f>
        <v>#N/A</v>
      </c>
    </row>
    <row r="74" spans="1:3" x14ac:dyDescent="0.25">
      <c r="A74" t="e">
        <f>INDEX(resultados!$A$2:$ZZ$82, 68, MATCH($B$1, resultados!$A$1:$ZZ$1, 0))</f>
        <v>#N/A</v>
      </c>
      <c r="B74" t="e">
        <f>INDEX(resultados!$A$2:$ZZ$82, 68, MATCH($B$2, resultados!$A$1:$ZZ$1, 0))</f>
        <v>#N/A</v>
      </c>
      <c r="C74" t="e">
        <f>INDEX(resultados!$A$2:$ZZ$82, 68, MATCH($B$3, resultados!$A$1:$ZZ$1, 0))</f>
        <v>#N/A</v>
      </c>
    </row>
    <row r="75" spans="1:3" x14ac:dyDescent="0.25">
      <c r="A75" t="e">
        <f>INDEX(resultados!$A$2:$ZZ$82, 69, MATCH($B$1, resultados!$A$1:$ZZ$1, 0))</f>
        <v>#N/A</v>
      </c>
      <c r="B75" t="e">
        <f>INDEX(resultados!$A$2:$ZZ$82, 69, MATCH($B$2, resultados!$A$1:$ZZ$1, 0))</f>
        <v>#N/A</v>
      </c>
      <c r="C75" t="e">
        <f>INDEX(resultados!$A$2:$ZZ$82, 69, MATCH($B$3, resultados!$A$1:$ZZ$1, 0))</f>
        <v>#N/A</v>
      </c>
    </row>
    <row r="76" spans="1:3" x14ac:dyDescent="0.25">
      <c r="A76" t="e">
        <f>INDEX(resultados!$A$2:$ZZ$82, 70, MATCH($B$1, resultados!$A$1:$ZZ$1, 0))</f>
        <v>#N/A</v>
      </c>
      <c r="B76" t="e">
        <f>INDEX(resultados!$A$2:$ZZ$82, 70, MATCH($B$2, resultados!$A$1:$ZZ$1, 0))</f>
        <v>#N/A</v>
      </c>
      <c r="C76" t="e">
        <f>INDEX(resultados!$A$2:$ZZ$82, 70, MATCH($B$3, resultados!$A$1:$ZZ$1, 0))</f>
        <v>#N/A</v>
      </c>
    </row>
    <row r="77" spans="1:3" x14ac:dyDescent="0.25">
      <c r="A77" t="e">
        <f>INDEX(resultados!$A$2:$ZZ$82, 71, MATCH($B$1, resultados!$A$1:$ZZ$1, 0))</f>
        <v>#N/A</v>
      </c>
      <c r="B77" t="e">
        <f>INDEX(resultados!$A$2:$ZZ$82, 71, MATCH($B$2, resultados!$A$1:$ZZ$1, 0))</f>
        <v>#N/A</v>
      </c>
      <c r="C77" t="e">
        <f>INDEX(resultados!$A$2:$ZZ$82, 71, MATCH($B$3, resultados!$A$1:$ZZ$1, 0))</f>
        <v>#N/A</v>
      </c>
    </row>
    <row r="78" spans="1:3" x14ac:dyDescent="0.25">
      <c r="A78" t="e">
        <f>INDEX(resultados!$A$2:$ZZ$82, 72, MATCH($B$1, resultados!$A$1:$ZZ$1, 0))</f>
        <v>#N/A</v>
      </c>
      <c r="B78" t="e">
        <f>INDEX(resultados!$A$2:$ZZ$82, 72, MATCH($B$2, resultados!$A$1:$ZZ$1, 0))</f>
        <v>#N/A</v>
      </c>
      <c r="C78" t="e">
        <f>INDEX(resultados!$A$2:$ZZ$82, 72, MATCH($B$3, resultados!$A$1:$ZZ$1, 0))</f>
        <v>#N/A</v>
      </c>
    </row>
    <row r="79" spans="1:3" x14ac:dyDescent="0.25">
      <c r="A79" t="e">
        <f>INDEX(resultados!$A$2:$ZZ$82, 73, MATCH($B$1, resultados!$A$1:$ZZ$1, 0))</f>
        <v>#N/A</v>
      </c>
      <c r="B79" t="e">
        <f>INDEX(resultados!$A$2:$ZZ$82, 73, MATCH($B$2, resultados!$A$1:$ZZ$1, 0))</f>
        <v>#N/A</v>
      </c>
      <c r="C79" t="e">
        <f>INDEX(resultados!$A$2:$ZZ$82, 73, MATCH($B$3, resultados!$A$1:$ZZ$1, 0))</f>
        <v>#N/A</v>
      </c>
    </row>
    <row r="80" spans="1:3" x14ac:dyDescent="0.25">
      <c r="A80" t="e">
        <f>INDEX(resultados!$A$2:$ZZ$82, 74, MATCH($B$1, resultados!$A$1:$ZZ$1, 0))</f>
        <v>#N/A</v>
      </c>
      <c r="B80" t="e">
        <f>INDEX(resultados!$A$2:$ZZ$82, 74, MATCH($B$2, resultados!$A$1:$ZZ$1, 0))</f>
        <v>#N/A</v>
      </c>
      <c r="C80" t="e">
        <f>INDEX(resultados!$A$2:$ZZ$82, 74, MATCH($B$3, resultados!$A$1:$ZZ$1, 0))</f>
        <v>#N/A</v>
      </c>
    </row>
    <row r="81" spans="1:3" x14ac:dyDescent="0.25">
      <c r="A81" t="e">
        <f>INDEX(resultados!$A$2:$ZZ$82, 75, MATCH($B$1, resultados!$A$1:$ZZ$1, 0))</f>
        <v>#N/A</v>
      </c>
      <c r="B81" t="e">
        <f>INDEX(resultados!$A$2:$ZZ$82, 75, MATCH($B$2, resultados!$A$1:$ZZ$1, 0))</f>
        <v>#N/A</v>
      </c>
      <c r="C81" t="e">
        <f>INDEX(resultados!$A$2:$ZZ$82, 75, MATCH($B$3, resultados!$A$1:$ZZ$1, 0))</f>
        <v>#N/A</v>
      </c>
    </row>
    <row r="82" spans="1:3" x14ac:dyDescent="0.25">
      <c r="A82" t="e">
        <f>INDEX(resultados!$A$2:$ZZ$82, 76, MATCH($B$1, resultados!$A$1:$ZZ$1, 0))</f>
        <v>#N/A</v>
      </c>
      <c r="B82" t="e">
        <f>INDEX(resultados!$A$2:$ZZ$82, 76, MATCH($B$2, resultados!$A$1:$ZZ$1, 0))</f>
        <v>#N/A</v>
      </c>
      <c r="C82" t="e">
        <f>INDEX(resultados!$A$2:$ZZ$82, 76, MATCH($B$3, resultados!$A$1:$ZZ$1, 0))</f>
        <v>#N/A</v>
      </c>
    </row>
    <row r="83" spans="1:3" x14ac:dyDescent="0.25">
      <c r="A83" t="e">
        <f>INDEX(resultados!$A$2:$ZZ$82, 77, MATCH($B$1, resultados!$A$1:$ZZ$1, 0))</f>
        <v>#N/A</v>
      </c>
      <c r="B83" t="e">
        <f>INDEX(resultados!$A$2:$ZZ$82, 77, MATCH($B$2, resultados!$A$1:$ZZ$1, 0))</f>
        <v>#N/A</v>
      </c>
      <c r="C83" t="e">
        <f>INDEX(resultados!$A$2:$ZZ$82, 77, MATCH($B$3, resultados!$A$1:$ZZ$1, 0))</f>
        <v>#N/A</v>
      </c>
    </row>
    <row r="84" spans="1:3" x14ac:dyDescent="0.25">
      <c r="A84" t="e">
        <f>INDEX(resultados!$A$2:$ZZ$82, 78, MATCH($B$1, resultados!$A$1:$ZZ$1, 0))</f>
        <v>#N/A</v>
      </c>
      <c r="B84" t="e">
        <f>INDEX(resultados!$A$2:$ZZ$82, 78, MATCH($B$2, resultados!$A$1:$ZZ$1, 0))</f>
        <v>#N/A</v>
      </c>
      <c r="C84" t="e">
        <f>INDEX(resultados!$A$2:$ZZ$82, 78, MATCH($B$3, resultados!$A$1:$ZZ$1, 0))</f>
        <v>#N/A</v>
      </c>
    </row>
    <row r="85" spans="1:3" x14ac:dyDescent="0.25">
      <c r="A85" t="e">
        <f>INDEX(resultados!$A$2:$ZZ$82, 79, MATCH($B$1, resultados!$A$1:$ZZ$1, 0))</f>
        <v>#N/A</v>
      </c>
      <c r="B85" t="e">
        <f>INDEX(resultados!$A$2:$ZZ$82, 79, MATCH($B$2, resultados!$A$1:$ZZ$1, 0))</f>
        <v>#N/A</v>
      </c>
      <c r="C85" t="e">
        <f>INDEX(resultados!$A$2:$ZZ$82, 79, MATCH($B$3, resultados!$A$1:$ZZ$1, 0))</f>
        <v>#N/A</v>
      </c>
    </row>
    <row r="86" spans="1:3" x14ac:dyDescent="0.25">
      <c r="A86" t="e">
        <f>INDEX(resultados!$A$2:$ZZ$82, 80, MATCH($B$1, resultados!$A$1:$ZZ$1, 0))</f>
        <v>#N/A</v>
      </c>
      <c r="B86" t="e">
        <f>INDEX(resultados!$A$2:$ZZ$82, 80, MATCH($B$2, resultados!$A$1:$ZZ$1, 0))</f>
        <v>#N/A</v>
      </c>
      <c r="C86" t="e">
        <f>INDEX(resultados!$A$2:$ZZ$82, 80, MATCH($B$3, resultados!$A$1:$ZZ$1, 0))</f>
        <v>#N/A</v>
      </c>
    </row>
    <row r="87" spans="1:3" x14ac:dyDescent="0.25">
      <c r="A87" t="e">
        <f>INDEX(resultados!$A$2:$ZZ$82, 81, MATCH($B$1, resultados!$A$1:$ZZ$1, 0))</f>
        <v>#N/A</v>
      </c>
      <c r="B87" t="e">
        <f>INDEX(resultados!$A$2:$ZZ$82, 81, MATCH($B$2, resultados!$A$1:$ZZ$1, 0))</f>
        <v>#N/A</v>
      </c>
      <c r="C87" t="e">
        <f>INDEX(resultados!$A$2:$ZZ$82, 81,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4.9657</v>
      </c>
      <c r="E2">
        <v>20.14</v>
      </c>
      <c r="F2">
        <v>16.420000000000002</v>
      </c>
      <c r="G2">
        <v>10.48</v>
      </c>
      <c r="H2">
        <v>0.2</v>
      </c>
      <c r="I2">
        <v>94</v>
      </c>
      <c r="J2">
        <v>89.87</v>
      </c>
      <c r="K2">
        <v>37.549999999999997</v>
      </c>
      <c r="L2">
        <v>1</v>
      </c>
      <c r="M2">
        <v>92</v>
      </c>
      <c r="N2">
        <v>11.32</v>
      </c>
      <c r="O2">
        <v>11317.98</v>
      </c>
      <c r="P2">
        <v>127.84</v>
      </c>
      <c r="Q2">
        <v>1207.57</v>
      </c>
      <c r="R2">
        <v>232.71</v>
      </c>
      <c r="S2">
        <v>79.25</v>
      </c>
      <c r="T2">
        <v>73889.47</v>
      </c>
      <c r="U2">
        <v>0.34</v>
      </c>
      <c r="V2">
        <v>0.68</v>
      </c>
      <c r="W2">
        <v>0.28999999999999998</v>
      </c>
      <c r="X2">
        <v>4.3499999999999996</v>
      </c>
      <c r="Y2">
        <v>2</v>
      </c>
      <c r="Z2">
        <v>10</v>
      </c>
      <c r="AA2">
        <v>122.68722053750901</v>
      </c>
      <c r="AB2">
        <v>167.86606771751639</v>
      </c>
      <c r="AC2">
        <v>151.8451658161089</v>
      </c>
      <c r="AD2">
        <v>122687.220537509</v>
      </c>
      <c r="AE2">
        <v>167866.06771751639</v>
      </c>
      <c r="AF2">
        <v>2.7069145919806499E-5</v>
      </c>
      <c r="AG2">
        <v>9</v>
      </c>
      <c r="AH2">
        <v>151845.1658161089</v>
      </c>
    </row>
    <row r="3" spans="1:34" x14ac:dyDescent="0.25">
      <c r="A3">
        <v>1</v>
      </c>
      <c r="B3">
        <v>40</v>
      </c>
      <c r="C3" t="s">
        <v>34</v>
      </c>
      <c r="D3">
        <v>6.1722999999999999</v>
      </c>
      <c r="E3">
        <v>16.2</v>
      </c>
      <c r="F3">
        <v>13.62</v>
      </c>
      <c r="G3">
        <v>24.03</v>
      </c>
      <c r="H3">
        <v>0.39</v>
      </c>
      <c r="I3">
        <v>34</v>
      </c>
      <c r="J3">
        <v>91.1</v>
      </c>
      <c r="K3">
        <v>37.549999999999997</v>
      </c>
      <c r="L3">
        <v>2</v>
      </c>
      <c r="M3">
        <v>22</v>
      </c>
      <c r="N3">
        <v>11.54</v>
      </c>
      <c r="O3">
        <v>11468.97</v>
      </c>
      <c r="P3">
        <v>90.56</v>
      </c>
      <c r="Q3">
        <v>1207.26</v>
      </c>
      <c r="R3">
        <v>137.30000000000001</v>
      </c>
      <c r="S3">
        <v>79.25</v>
      </c>
      <c r="T3">
        <v>26484.62</v>
      </c>
      <c r="U3">
        <v>0.57999999999999996</v>
      </c>
      <c r="V3">
        <v>0.82</v>
      </c>
      <c r="W3">
        <v>0.21</v>
      </c>
      <c r="X3">
        <v>1.55</v>
      </c>
      <c r="Y3">
        <v>2</v>
      </c>
      <c r="Z3">
        <v>10</v>
      </c>
      <c r="AA3">
        <v>89.422981552884423</v>
      </c>
      <c r="AB3">
        <v>122.3524684241238</v>
      </c>
      <c r="AC3">
        <v>110.67532056052541</v>
      </c>
      <c r="AD3">
        <v>89422.981552884419</v>
      </c>
      <c r="AE3">
        <v>122352.4684241238</v>
      </c>
      <c r="AF3">
        <v>3.3646593503599019E-5</v>
      </c>
      <c r="AG3">
        <v>7</v>
      </c>
      <c r="AH3">
        <v>110675.3205605254</v>
      </c>
    </row>
    <row r="4" spans="1:34" x14ac:dyDescent="0.25">
      <c r="A4">
        <v>2</v>
      </c>
      <c r="B4">
        <v>40</v>
      </c>
      <c r="C4" t="s">
        <v>34</v>
      </c>
      <c r="D4">
        <v>6.2264999999999997</v>
      </c>
      <c r="E4">
        <v>16.059999999999999</v>
      </c>
      <c r="F4">
        <v>13.52</v>
      </c>
      <c r="G4">
        <v>25.34</v>
      </c>
      <c r="H4">
        <v>0.56999999999999995</v>
      </c>
      <c r="I4">
        <v>32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89.2</v>
      </c>
      <c r="Q4">
        <v>1207.32</v>
      </c>
      <c r="R4">
        <v>132.88</v>
      </c>
      <c r="S4">
        <v>79.25</v>
      </c>
      <c r="T4">
        <v>24286</v>
      </c>
      <c r="U4">
        <v>0.6</v>
      </c>
      <c r="V4">
        <v>0.82</v>
      </c>
      <c r="W4">
        <v>0.23</v>
      </c>
      <c r="X4">
        <v>1.45</v>
      </c>
      <c r="Y4">
        <v>2</v>
      </c>
      <c r="Z4">
        <v>10</v>
      </c>
      <c r="AA4">
        <v>88.973462931415909</v>
      </c>
      <c r="AB4">
        <v>121.7374172148689</v>
      </c>
      <c r="AC4">
        <v>110.11896897545191</v>
      </c>
      <c r="AD4">
        <v>88973.46293141591</v>
      </c>
      <c r="AE4">
        <v>121737.4172148689</v>
      </c>
      <c r="AF4">
        <v>3.3942049876084973E-5</v>
      </c>
      <c r="AG4">
        <v>7</v>
      </c>
      <c r="AH4">
        <v>110118.96897545191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5.4790999999999999</v>
      </c>
      <c r="E2">
        <v>18.25</v>
      </c>
      <c r="F2">
        <v>15.3</v>
      </c>
      <c r="G2">
        <v>12.93</v>
      </c>
      <c r="H2">
        <v>0.24</v>
      </c>
      <c r="I2">
        <v>71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96.52</v>
      </c>
      <c r="Q2">
        <v>1207.0899999999999</v>
      </c>
      <c r="R2">
        <v>194.91</v>
      </c>
      <c r="S2">
        <v>79.25</v>
      </c>
      <c r="T2">
        <v>55107.31</v>
      </c>
      <c r="U2">
        <v>0.41</v>
      </c>
      <c r="V2">
        <v>0.73</v>
      </c>
      <c r="W2">
        <v>0.25</v>
      </c>
      <c r="X2">
        <v>3.24</v>
      </c>
      <c r="Y2">
        <v>2</v>
      </c>
      <c r="Z2">
        <v>10</v>
      </c>
      <c r="AA2">
        <v>101.9034846477401</v>
      </c>
      <c r="AB2">
        <v>139.4288433594339</v>
      </c>
      <c r="AC2">
        <v>126.12195023885771</v>
      </c>
      <c r="AD2">
        <v>101903.4846477401</v>
      </c>
      <c r="AE2">
        <v>139428.8433594339</v>
      </c>
      <c r="AF2">
        <v>3.354282152296295E-5</v>
      </c>
      <c r="AG2">
        <v>8</v>
      </c>
      <c r="AH2">
        <v>126121.95023885769</v>
      </c>
    </row>
    <row r="3" spans="1:34" x14ac:dyDescent="0.25">
      <c r="A3">
        <v>1</v>
      </c>
      <c r="B3">
        <v>30</v>
      </c>
      <c r="C3" t="s">
        <v>34</v>
      </c>
      <c r="D3">
        <v>6.1045999999999996</v>
      </c>
      <c r="E3">
        <v>16.38</v>
      </c>
      <c r="F3">
        <v>13.88</v>
      </c>
      <c r="G3">
        <v>19.829999999999998</v>
      </c>
      <c r="H3">
        <v>0.48</v>
      </c>
      <c r="I3">
        <v>42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79.709999999999994</v>
      </c>
      <c r="Q3">
        <v>1207.42</v>
      </c>
      <c r="R3">
        <v>144.69999999999999</v>
      </c>
      <c r="S3">
        <v>79.25</v>
      </c>
      <c r="T3">
        <v>30146.98</v>
      </c>
      <c r="U3">
        <v>0.55000000000000004</v>
      </c>
      <c r="V3">
        <v>0.8</v>
      </c>
      <c r="W3">
        <v>0.26</v>
      </c>
      <c r="X3">
        <v>1.82</v>
      </c>
      <c r="Y3">
        <v>2</v>
      </c>
      <c r="Z3">
        <v>10</v>
      </c>
      <c r="AA3">
        <v>86.58770913936678</v>
      </c>
      <c r="AB3">
        <v>118.47312362456</v>
      </c>
      <c r="AC3">
        <v>107.1662149839361</v>
      </c>
      <c r="AD3">
        <v>86587.70913936678</v>
      </c>
      <c r="AE3">
        <v>118473.12362456</v>
      </c>
      <c r="AF3">
        <v>3.7372106416944322E-5</v>
      </c>
      <c r="AG3">
        <v>7</v>
      </c>
      <c r="AH3">
        <v>107166.21498393609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5.4169999999999998</v>
      </c>
      <c r="E2">
        <v>18.46</v>
      </c>
      <c r="F2">
        <v>15.85</v>
      </c>
      <c r="G2">
        <v>11.6</v>
      </c>
      <c r="H2">
        <v>0.43</v>
      </c>
      <c r="I2">
        <v>82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61.95</v>
      </c>
      <c r="Q2">
        <v>1207.7</v>
      </c>
      <c r="R2">
        <v>209.63</v>
      </c>
      <c r="S2">
        <v>79.25</v>
      </c>
      <c r="T2">
        <v>62410.080000000002</v>
      </c>
      <c r="U2">
        <v>0.38</v>
      </c>
      <c r="V2">
        <v>0.7</v>
      </c>
      <c r="W2">
        <v>0.37</v>
      </c>
      <c r="X2">
        <v>3.78</v>
      </c>
      <c r="Y2">
        <v>2</v>
      </c>
      <c r="Z2">
        <v>10</v>
      </c>
      <c r="AA2">
        <v>92.846975202971052</v>
      </c>
      <c r="AB2">
        <v>127.0373275921088</v>
      </c>
      <c r="AC2">
        <v>114.9130633447606</v>
      </c>
      <c r="AD2">
        <v>92846.975202971051</v>
      </c>
      <c r="AE2">
        <v>127037.32759210881</v>
      </c>
      <c r="AF2">
        <v>4.3860650710597212E-5</v>
      </c>
      <c r="AG2">
        <v>8</v>
      </c>
      <c r="AH2">
        <v>114913.06334476059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3.6993</v>
      </c>
      <c r="E2">
        <v>27.03</v>
      </c>
      <c r="F2">
        <v>20.07</v>
      </c>
      <c r="G2">
        <v>7.34</v>
      </c>
      <c r="H2">
        <v>0.12</v>
      </c>
      <c r="I2">
        <v>164</v>
      </c>
      <c r="J2">
        <v>141.81</v>
      </c>
      <c r="K2">
        <v>47.83</v>
      </c>
      <c r="L2">
        <v>1</v>
      </c>
      <c r="M2">
        <v>162</v>
      </c>
      <c r="N2">
        <v>22.98</v>
      </c>
      <c r="O2">
        <v>17723.39</v>
      </c>
      <c r="P2">
        <v>222.42</v>
      </c>
      <c r="Q2">
        <v>1207.3800000000001</v>
      </c>
      <c r="R2">
        <v>356.73</v>
      </c>
      <c r="S2">
        <v>79.25</v>
      </c>
      <c r="T2">
        <v>135550.12</v>
      </c>
      <c r="U2">
        <v>0.22</v>
      </c>
      <c r="V2">
        <v>0.56000000000000005</v>
      </c>
      <c r="W2">
        <v>0.4</v>
      </c>
      <c r="X2">
        <v>8</v>
      </c>
      <c r="Y2">
        <v>2</v>
      </c>
      <c r="Z2">
        <v>10</v>
      </c>
      <c r="AA2">
        <v>198.43010806150679</v>
      </c>
      <c r="AB2">
        <v>271.50082796816162</v>
      </c>
      <c r="AC2">
        <v>245.58917000076511</v>
      </c>
      <c r="AD2">
        <v>198430.10806150679</v>
      </c>
      <c r="AE2">
        <v>271500.82796816161</v>
      </c>
      <c r="AF2">
        <v>1.6090882116492309E-5</v>
      </c>
      <c r="AG2">
        <v>12</v>
      </c>
      <c r="AH2">
        <v>245589.17000076509</v>
      </c>
    </row>
    <row r="3" spans="1:34" x14ac:dyDescent="0.25">
      <c r="A3">
        <v>1</v>
      </c>
      <c r="B3">
        <v>70</v>
      </c>
      <c r="C3" t="s">
        <v>34</v>
      </c>
      <c r="D3">
        <v>5.4500999999999999</v>
      </c>
      <c r="E3">
        <v>18.350000000000001</v>
      </c>
      <c r="F3">
        <v>14.5</v>
      </c>
      <c r="G3">
        <v>15.54</v>
      </c>
      <c r="H3">
        <v>0.25</v>
      </c>
      <c r="I3">
        <v>56</v>
      </c>
      <c r="J3">
        <v>143.16999999999999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151.80000000000001</v>
      </c>
      <c r="Q3">
        <v>1207.06</v>
      </c>
      <c r="R3">
        <v>167.38</v>
      </c>
      <c r="S3">
        <v>79.25</v>
      </c>
      <c r="T3">
        <v>41413.64</v>
      </c>
      <c r="U3">
        <v>0.47</v>
      </c>
      <c r="V3">
        <v>0.77</v>
      </c>
      <c r="W3">
        <v>0.23</v>
      </c>
      <c r="X3">
        <v>2.44</v>
      </c>
      <c r="Y3">
        <v>2</v>
      </c>
      <c r="Z3">
        <v>10</v>
      </c>
      <c r="AA3">
        <v>116.8931252803004</v>
      </c>
      <c r="AB3">
        <v>159.93833096916529</v>
      </c>
      <c r="AC3">
        <v>144.6740411363696</v>
      </c>
      <c r="AD3">
        <v>116893.1252803004</v>
      </c>
      <c r="AE3">
        <v>159938.33096916531</v>
      </c>
      <c r="AF3">
        <v>2.370635434355006E-5</v>
      </c>
      <c r="AG3">
        <v>8</v>
      </c>
      <c r="AH3">
        <v>144674.0411363696</v>
      </c>
    </row>
    <row r="4" spans="1:34" x14ac:dyDescent="0.25">
      <c r="A4">
        <v>2</v>
      </c>
      <c r="B4">
        <v>70</v>
      </c>
      <c r="C4" t="s">
        <v>34</v>
      </c>
      <c r="D4">
        <v>5.9728000000000003</v>
      </c>
      <c r="E4">
        <v>16.739999999999998</v>
      </c>
      <c r="F4">
        <v>13.56</v>
      </c>
      <c r="G4">
        <v>24.66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18060.849999999999</v>
      </c>
      <c r="P4">
        <v>133.32</v>
      </c>
      <c r="Q4">
        <v>1206.8599999999999</v>
      </c>
      <c r="R4">
        <v>135.91999999999999</v>
      </c>
      <c r="S4">
        <v>79.25</v>
      </c>
      <c r="T4">
        <v>25800.02</v>
      </c>
      <c r="U4">
        <v>0.57999999999999996</v>
      </c>
      <c r="V4">
        <v>0.82</v>
      </c>
      <c r="W4">
        <v>0.19</v>
      </c>
      <c r="X4">
        <v>1.5</v>
      </c>
      <c r="Y4">
        <v>2</v>
      </c>
      <c r="Z4">
        <v>10</v>
      </c>
      <c r="AA4">
        <v>100.3018833230046</v>
      </c>
      <c r="AB4">
        <v>137.23746176926809</v>
      </c>
      <c r="AC4">
        <v>124.1397110320333</v>
      </c>
      <c r="AD4">
        <v>100301.8833230046</v>
      </c>
      <c r="AE4">
        <v>137237.46176926809</v>
      </c>
      <c r="AF4">
        <v>2.5979947748326779E-5</v>
      </c>
      <c r="AG4">
        <v>7</v>
      </c>
      <c r="AH4">
        <v>124139.7110320333</v>
      </c>
    </row>
    <row r="5" spans="1:34" x14ac:dyDescent="0.25">
      <c r="A5">
        <v>3</v>
      </c>
      <c r="B5">
        <v>70</v>
      </c>
      <c r="C5" t="s">
        <v>34</v>
      </c>
      <c r="D5">
        <v>6.2587000000000002</v>
      </c>
      <c r="E5">
        <v>15.98</v>
      </c>
      <c r="F5">
        <v>13.09</v>
      </c>
      <c r="G5">
        <v>34.130000000000003</v>
      </c>
      <c r="H5">
        <v>0.49</v>
      </c>
      <c r="I5">
        <v>23</v>
      </c>
      <c r="J5">
        <v>145.91999999999999</v>
      </c>
      <c r="K5">
        <v>47.83</v>
      </c>
      <c r="L5">
        <v>4</v>
      </c>
      <c r="M5">
        <v>21</v>
      </c>
      <c r="N5">
        <v>24.09</v>
      </c>
      <c r="O5">
        <v>18230.349999999999</v>
      </c>
      <c r="P5">
        <v>118.24</v>
      </c>
      <c r="Q5">
        <v>1206.8399999999999</v>
      </c>
      <c r="R5">
        <v>120.06</v>
      </c>
      <c r="S5">
        <v>79.25</v>
      </c>
      <c r="T5">
        <v>17919.39</v>
      </c>
      <c r="U5">
        <v>0.66</v>
      </c>
      <c r="V5">
        <v>0.85</v>
      </c>
      <c r="W5">
        <v>0.16</v>
      </c>
      <c r="X5">
        <v>1.02</v>
      </c>
      <c r="Y5">
        <v>2</v>
      </c>
      <c r="Z5">
        <v>10</v>
      </c>
      <c r="AA5">
        <v>96.374952264398303</v>
      </c>
      <c r="AB5">
        <v>131.86446145091429</v>
      </c>
      <c r="AC5">
        <v>119.2795023230082</v>
      </c>
      <c r="AD5">
        <v>96374.952264398307</v>
      </c>
      <c r="AE5">
        <v>131864.46145091439</v>
      </c>
      <c r="AF5">
        <v>2.7223529830641041E-5</v>
      </c>
      <c r="AG5">
        <v>7</v>
      </c>
      <c r="AH5">
        <v>119279.5023230082</v>
      </c>
    </row>
    <row r="6" spans="1:34" x14ac:dyDescent="0.25">
      <c r="A6">
        <v>4</v>
      </c>
      <c r="B6">
        <v>70</v>
      </c>
      <c r="C6" t="s">
        <v>34</v>
      </c>
      <c r="D6">
        <v>6.3700999999999999</v>
      </c>
      <c r="E6">
        <v>15.7</v>
      </c>
      <c r="F6">
        <v>12.92</v>
      </c>
      <c r="G6">
        <v>40.799999999999997</v>
      </c>
      <c r="H6">
        <v>0.6</v>
      </c>
      <c r="I6">
        <v>19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111.5</v>
      </c>
      <c r="Q6">
        <v>1206.92</v>
      </c>
      <c r="R6">
        <v>113.33</v>
      </c>
      <c r="S6">
        <v>79.25</v>
      </c>
      <c r="T6">
        <v>14576.61</v>
      </c>
      <c r="U6">
        <v>0.7</v>
      </c>
      <c r="V6">
        <v>0.86</v>
      </c>
      <c r="W6">
        <v>0.19</v>
      </c>
      <c r="X6">
        <v>0.86</v>
      </c>
      <c r="Y6">
        <v>2</v>
      </c>
      <c r="Z6">
        <v>10</v>
      </c>
      <c r="AA6">
        <v>94.833006452695045</v>
      </c>
      <c r="AB6">
        <v>129.75470316549479</v>
      </c>
      <c r="AC6">
        <v>117.3710964072841</v>
      </c>
      <c r="AD6">
        <v>94833.006452695045</v>
      </c>
      <c r="AE6">
        <v>129754.70316549479</v>
      </c>
      <c r="AF6">
        <v>2.7708087522035971E-5</v>
      </c>
      <c r="AG6">
        <v>7</v>
      </c>
      <c r="AH6">
        <v>117371.0964072841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2.9821</v>
      </c>
      <c r="E2">
        <v>33.53</v>
      </c>
      <c r="F2">
        <v>23.22</v>
      </c>
      <c r="G2">
        <v>6.28</v>
      </c>
      <c r="H2">
        <v>0.1</v>
      </c>
      <c r="I2">
        <v>222</v>
      </c>
      <c r="J2">
        <v>176.73</v>
      </c>
      <c r="K2">
        <v>52.44</v>
      </c>
      <c r="L2">
        <v>1</v>
      </c>
      <c r="M2">
        <v>220</v>
      </c>
      <c r="N2">
        <v>33.29</v>
      </c>
      <c r="O2">
        <v>22031.19</v>
      </c>
      <c r="P2">
        <v>300.08</v>
      </c>
      <c r="Q2">
        <v>1208.01</v>
      </c>
      <c r="R2">
        <v>464.83</v>
      </c>
      <c r="S2">
        <v>79.25</v>
      </c>
      <c r="T2">
        <v>189310.52</v>
      </c>
      <c r="U2">
        <v>0.17</v>
      </c>
      <c r="V2">
        <v>0.48</v>
      </c>
      <c r="W2">
        <v>0.49</v>
      </c>
      <c r="X2">
        <v>11.15</v>
      </c>
      <c r="Y2">
        <v>2</v>
      </c>
      <c r="Z2">
        <v>10</v>
      </c>
      <c r="AA2">
        <v>271.56129993326141</v>
      </c>
      <c r="AB2">
        <v>371.56215100770532</v>
      </c>
      <c r="AC2">
        <v>336.10078080628341</v>
      </c>
      <c r="AD2">
        <v>271561.29993326141</v>
      </c>
      <c r="AE2">
        <v>371562.15100770531</v>
      </c>
      <c r="AF2">
        <v>1.1720796237690441E-5</v>
      </c>
      <c r="AG2">
        <v>14</v>
      </c>
      <c r="AH2">
        <v>336100.78080628341</v>
      </c>
    </row>
    <row r="3" spans="1:34" x14ac:dyDescent="0.25">
      <c r="A3">
        <v>1</v>
      </c>
      <c r="B3">
        <v>90</v>
      </c>
      <c r="C3" t="s">
        <v>34</v>
      </c>
      <c r="D3">
        <v>4.9634</v>
      </c>
      <c r="E3">
        <v>20.149999999999999</v>
      </c>
      <c r="F3">
        <v>15.24</v>
      </c>
      <c r="G3">
        <v>13.06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33.770000000000003</v>
      </c>
      <c r="O3">
        <v>22213.89</v>
      </c>
      <c r="P3">
        <v>189.6</v>
      </c>
      <c r="Q3">
        <v>1207.56</v>
      </c>
      <c r="R3">
        <v>192.6</v>
      </c>
      <c r="S3">
        <v>79.25</v>
      </c>
      <c r="T3">
        <v>53953.440000000002</v>
      </c>
      <c r="U3">
        <v>0.41</v>
      </c>
      <c r="V3">
        <v>0.73</v>
      </c>
      <c r="W3">
        <v>0.24</v>
      </c>
      <c r="X3">
        <v>3.17</v>
      </c>
      <c r="Y3">
        <v>2</v>
      </c>
      <c r="Z3">
        <v>10</v>
      </c>
      <c r="AA3">
        <v>140.5486159574593</v>
      </c>
      <c r="AB3">
        <v>192.30481692023261</v>
      </c>
      <c r="AC3">
        <v>173.95151509492561</v>
      </c>
      <c r="AD3">
        <v>140548.61595745929</v>
      </c>
      <c r="AE3">
        <v>192304.81692023261</v>
      </c>
      <c r="AF3">
        <v>1.9508064802036391E-5</v>
      </c>
      <c r="AG3">
        <v>9</v>
      </c>
      <c r="AH3">
        <v>173951.51509492559</v>
      </c>
    </row>
    <row r="4" spans="1:34" x14ac:dyDescent="0.25">
      <c r="A4">
        <v>2</v>
      </c>
      <c r="B4">
        <v>90</v>
      </c>
      <c r="C4" t="s">
        <v>34</v>
      </c>
      <c r="D4">
        <v>5.4386000000000001</v>
      </c>
      <c r="E4">
        <v>18.39</v>
      </c>
      <c r="F4">
        <v>14.44</v>
      </c>
      <c r="G4">
        <v>20.149999999999999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173.84</v>
      </c>
      <c r="Q4">
        <v>1207.21</v>
      </c>
      <c r="R4">
        <v>167.32</v>
      </c>
      <c r="S4">
        <v>79.25</v>
      </c>
      <c r="T4">
        <v>41448.69</v>
      </c>
      <c r="U4">
        <v>0.47</v>
      </c>
      <c r="V4">
        <v>0.77</v>
      </c>
      <c r="W4">
        <v>0.18</v>
      </c>
      <c r="X4">
        <v>2.37</v>
      </c>
      <c r="Y4">
        <v>2</v>
      </c>
      <c r="Z4">
        <v>10</v>
      </c>
      <c r="AA4">
        <v>122.8627301777903</v>
      </c>
      <c r="AB4">
        <v>168.10620775028801</v>
      </c>
      <c r="AC4">
        <v>152.0623872211915</v>
      </c>
      <c r="AD4">
        <v>122862.7301777903</v>
      </c>
      <c r="AE4">
        <v>168106.20775028801</v>
      </c>
      <c r="AF4">
        <v>2.1375782977869021E-5</v>
      </c>
      <c r="AG4">
        <v>8</v>
      </c>
      <c r="AH4">
        <v>152062.38722119149</v>
      </c>
    </row>
    <row r="5" spans="1:34" x14ac:dyDescent="0.25">
      <c r="A5">
        <v>3</v>
      </c>
      <c r="B5">
        <v>90</v>
      </c>
      <c r="C5" t="s">
        <v>34</v>
      </c>
      <c r="D5">
        <v>5.9511000000000003</v>
      </c>
      <c r="E5">
        <v>16.8</v>
      </c>
      <c r="F5">
        <v>13.35</v>
      </c>
      <c r="G5">
        <v>27.62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153.06</v>
      </c>
      <c r="Q5">
        <v>1206.95</v>
      </c>
      <c r="R5">
        <v>128.65</v>
      </c>
      <c r="S5">
        <v>79.25</v>
      </c>
      <c r="T5">
        <v>22185.06</v>
      </c>
      <c r="U5">
        <v>0.62</v>
      </c>
      <c r="V5">
        <v>0.83</v>
      </c>
      <c r="W5">
        <v>0.18</v>
      </c>
      <c r="X5">
        <v>1.29</v>
      </c>
      <c r="Y5">
        <v>2</v>
      </c>
      <c r="Z5">
        <v>10</v>
      </c>
      <c r="AA5">
        <v>105.1898126039254</v>
      </c>
      <c r="AB5">
        <v>143.92534225164141</v>
      </c>
      <c r="AC5">
        <v>130.18930958767021</v>
      </c>
      <c r="AD5">
        <v>105189.8126039254</v>
      </c>
      <c r="AE5">
        <v>143925.34225164141</v>
      </c>
      <c r="AF5">
        <v>2.3390104453277751E-5</v>
      </c>
      <c r="AG5">
        <v>7</v>
      </c>
      <c r="AH5">
        <v>130189.3095876702</v>
      </c>
    </row>
    <row r="6" spans="1:34" x14ac:dyDescent="0.25">
      <c r="A6">
        <v>4</v>
      </c>
      <c r="B6">
        <v>90</v>
      </c>
      <c r="C6" t="s">
        <v>34</v>
      </c>
      <c r="D6">
        <v>6.1001000000000003</v>
      </c>
      <c r="E6">
        <v>16.39</v>
      </c>
      <c r="F6">
        <v>13.19</v>
      </c>
      <c r="G6">
        <v>35.97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143.87</v>
      </c>
      <c r="Q6">
        <v>1206.8399999999999</v>
      </c>
      <c r="R6">
        <v>123.34</v>
      </c>
      <c r="S6">
        <v>79.25</v>
      </c>
      <c r="T6">
        <v>19565.45</v>
      </c>
      <c r="U6">
        <v>0.64</v>
      </c>
      <c r="V6">
        <v>0.84</v>
      </c>
      <c r="W6">
        <v>0.18</v>
      </c>
      <c r="X6">
        <v>1.1299999999999999</v>
      </c>
      <c r="Y6">
        <v>2</v>
      </c>
      <c r="Z6">
        <v>10</v>
      </c>
      <c r="AA6">
        <v>102.8590643863261</v>
      </c>
      <c r="AB6">
        <v>140.73630971496931</v>
      </c>
      <c r="AC6">
        <v>127.3046338404618</v>
      </c>
      <c r="AD6">
        <v>102859.06438632611</v>
      </c>
      <c r="AE6">
        <v>140736.30971496931</v>
      </c>
      <c r="AF6">
        <v>2.3975731574908769E-5</v>
      </c>
      <c r="AG6">
        <v>7</v>
      </c>
      <c r="AH6">
        <v>127304.6338404618</v>
      </c>
    </row>
    <row r="7" spans="1:34" x14ac:dyDescent="0.25">
      <c r="A7">
        <v>5</v>
      </c>
      <c r="B7">
        <v>90</v>
      </c>
      <c r="C7" t="s">
        <v>34</v>
      </c>
      <c r="D7">
        <v>6.3230000000000004</v>
      </c>
      <c r="E7">
        <v>15.82</v>
      </c>
      <c r="F7">
        <v>12.79</v>
      </c>
      <c r="G7">
        <v>45.14</v>
      </c>
      <c r="H7">
        <v>0.57999999999999996</v>
      </c>
      <c r="I7">
        <v>17</v>
      </c>
      <c r="J7">
        <v>184.19</v>
      </c>
      <c r="K7">
        <v>52.44</v>
      </c>
      <c r="L7">
        <v>6</v>
      </c>
      <c r="M7">
        <v>15</v>
      </c>
      <c r="N7">
        <v>35.75</v>
      </c>
      <c r="O7">
        <v>22951.43</v>
      </c>
      <c r="P7">
        <v>130.91999999999999</v>
      </c>
      <c r="Q7">
        <v>1206.99</v>
      </c>
      <c r="R7">
        <v>109.61</v>
      </c>
      <c r="S7">
        <v>79.25</v>
      </c>
      <c r="T7">
        <v>12722.51</v>
      </c>
      <c r="U7">
        <v>0.72</v>
      </c>
      <c r="V7">
        <v>0.87</v>
      </c>
      <c r="W7">
        <v>0.17</v>
      </c>
      <c r="X7">
        <v>0.73</v>
      </c>
      <c r="Y7">
        <v>2</v>
      </c>
      <c r="Z7">
        <v>10</v>
      </c>
      <c r="AA7">
        <v>99.539294519550452</v>
      </c>
      <c r="AB7">
        <v>136.19405412533911</v>
      </c>
      <c r="AC7">
        <v>123.1958847492087</v>
      </c>
      <c r="AD7">
        <v>99539.294519550458</v>
      </c>
      <c r="AE7">
        <v>136194.05412533911</v>
      </c>
      <c r="AF7">
        <v>2.4851814027335312E-5</v>
      </c>
      <c r="AG7">
        <v>7</v>
      </c>
      <c r="AH7">
        <v>123195.88474920869</v>
      </c>
    </row>
    <row r="8" spans="1:34" x14ac:dyDescent="0.25">
      <c r="A8">
        <v>6</v>
      </c>
      <c r="B8">
        <v>90</v>
      </c>
      <c r="C8" t="s">
        <v>34</v>
      </c>
      <c r="D8">
        <v>6.3922999999999996</v>
      </c>
      <c r="E8">
        <v>15.64</v>
      </c>
      <c r="F8">
        <v>12.69</v>
      </c>
      <c r="G8">
        <v>50.76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125.56</v>
      </c>
      <c r="Q8">
        <v>1206.9000000000001</v>
      </c>
      <c r="R8">
        <v>105.66</v>
      </c>
      <c r="S8">
        <v>79.25</v>
      </c>
      <c r="T8">
        <v>10758.53</v>
      </c>
      <c r="U8">
        <v>0.75</v>
      </c>
      <c r="V8">
        <v>0.88</v>
      </c>
      <c r="W8">
        <v>0.18</v>
      </c>
      <c r="X8">
        <v>0.63</v>
      </c>
      <c r="Y8">
        <v>2</v>
      </c>
      <c r="Z8">
        <v>10</v>
      </c>
      <c r="AA8">
        <v>98.394868200629276</v>
      </c>
      <c r="AB8">
        <v>134.62819954726609</v>
      </c>
      <c r="AC8">
        <v>121.77947313437581</v>
      </c>
      <c r="AD8">
        <v>98394.86820062928</v>
      </c>
      <c r="AE8">
        <v>134628.19954726609</v>
      </c>
      <c r="AF8">
        <v>2.512418959464424E-5</v>
      </c>
      <c r="AG8">
        <v>7</v>
      </c>
      <c r="AH8">
        <v>121779.4731343758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4.8323</v>
      </c>
      <c r="E2">
        <v>20.69</v>
      </c>
      <c r="F2">
        <v>17.690000000000001</v>
      </c>
      <c r="G2">
        <v>8.6999999999999993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51.09</v>
      </c>
      <c r="Q2">
        <v>1208.01</v>
      </c>
      <c r="R2">
        <v>270.24</v>
      </c>
      <c r="S2">
        <v>79.25</v>
      </c>
      <c r="T2">
        <v>92512.960000000006</v>
      </c>
      <c r="U2">
        <v>0.28999999999999998</v>
      </c>
      <c r="V2">
        <v>0.63</v>
      </c>
      <c r="W2">
        <v>0.49</v>
      </c>
      <c r="X2">
        <v>5.62</v>
      </c>
      <c r="Y2">
        <v>2</v>
      </c>
      <c r="Z2">
        <v>10</v>
      </c>
      <c r="AA2">
        <v>101.0367959861086</v>
      </c>
      <c r="AB2">
        <v>138.24300169698489</v>
      </c>
      <c r="AC2">
        <v>125.0492836403333</v>
      </c>
      <c r="AD2">
        <v>101036.7959861086</v>
      </c>
      <c r="AE2">
        <v>138243.00169698501</v>
      </c>
      <c r="AF2">
        <v>4.6078645483652282E-5</v>
      </c>
      <c r="AG2">
        <v>9</v>
      </c>
      <c r="AH2">
        <v>125049.28364033331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4.7149000000000001</v>
      </c>
      <c r="E2">
        <v>21.21</v>
      </c>
      <c r="F2">
        <v>17.04</v>
      </c>
      <c r="G2">
        <v>9.65</v>
      </c>
      <c r="H2">
        <v>0.18</v>
      </c>
      <c r="I2">
        <v>106</v>
      </c>
      <c r="J2">
        <v>98.71</v>
      </c>
      <c r="K2">
        <v>39.72</v>
      </c>
      <c r="L2">
        <v>1</v>
      </c>
      <c r="M2">
        <v>104</v>
      </c>
      <c r="N2">
        <v>12.99</v>
      </c>
      <c r="O2">
        <v>12407.75</v>
      </c>
      <c r="P2">
        <v>143.62</v>
      </c>
      <c r="Q2">
        <v>1207.43</v>
      </c>
      <c r="R2">
        <v>253.82</v>
      </c>
      <c r="S2">
        <v>79.25</v>
      </c>
      <c r="T2">
        <v>84385.34</v>
      </c>
      <c r="U2">
        <v>0.31</v>
      </c>
      <c r="V2">
        <v>0.65</v>
      </c>
      <c r="W2">
        <v>0.31</v>
      </c>
      <c r="X2">
        <v>4.97</v>
      </c>
      <c r="Y2">
        <v>2</v>
      </c>
      <c r="Z2">
        <v>10</v>
      </c>
      <c r="AA2">
        <v>129.20297943227939</v>
      </c>
      <c r="AB2">
        <v>176.78121649233159</v>
      </c>
      <c r="AC2">
        <v>159.90946530434849</v>
      </c>
      <c r="AD2">
        <v>129202.9794322794</v>
      </c>
      <c r="AE2">
        <v>176781.21649233159</v>
      </c>
      <c r="AF2">
        <v>2.450943329879959E-5</v>
      </c>
      <c r="AG2">
        <v>9</v>
      </c>
      <c r="AH2">
        <v>159909.4653043485</v>
      </c>
    </row>
    <row r="3" spans="1:34" x14ac:dyDescent="0.25">
      <c r="A3">
        <v>1</v>
      </c>
      <c r="B3">
        <v>45</v>
      </c>
      <c r="C3" t="s">
        <v>34</v>
      </c>
      <c r="D3">
        <v>5.9494999999999996</v>
      </c>
      <c r="E3">
        <v>16.809999999999999</v>
      </c>
      <c r="F3">
        <v>14.02</v>
      </c>
      <c r="G3">
        <v>21.57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104.74</v>
      </c>
      <c r="Q3">
        <v>1206.8800000000001</v>
      </c>
      <c r="R3">
        <v>151.80000000000001</v>
      </c>
      <c r="S3">
        <v>79.25</v>
      </c>
      <c r="T3">
        <v>33710.639999999999</v>
      </c>
      <c r="U3">
        <v>0.52</v>
      </c>
      <c r="V3">
        <v>0.79</v>
      </c>
      <c r="W3">
        <v>0.2</v>
      </c>
      <c r="X3">
        <v>1.96</v>
      </c>
      <c r="Y3">
        <v>2</v>
      </c>
      <c r="Z3">
        <v>10</v>
      </c>
      <c r="AA3">
        <v>102.9264945513923</v>
      </c>
      <c r="AB3">
        <v>140.82857064162181</v>
      </c>
      <c r="AC3">
        <v>127.3880895137636</v>
      </c>
      <c r="AD3">
        <v>102926.4945513923</v>
      </c>
      <c r="AE3">
        <v>140828.57064162171</v>
      </c>
      <c r="AF3">
        <v>3.0927246264227913E-5</v>
      </c>
      <c r="AG3">
        <v>8</v>
      </c>
      <c r="AH3">
        <v>127388.0895137636</v>
      </c>
    </row>
    <row r="4" spans="1:34" x14ac:dyDescent="0.25">
      <c r="A4">
        <v>2</v>
      </c>
      <c r="B4">
        <v>45</v>
      </c>
      <c r="C4" t="s">
        <v>34</v>
      </c>
      <c r="D4">
        <v>6.2979000000000003</v>
      </c>
      <c r="E4">
        <v>15.88</v>
      </c>
      <c r="F4">
        <v>13.31</v>
      </c>
      <c r="G4">
        <v>28.53</v>
      </c>
      <c r="H4">
        <v>0.52</v>
      </c>
      <c r="I4">
        <v>28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92.44</v>
      </c>
      <c r="Q4">
        <v>1207.18</v>
      </c>
      <c r="R4">
        <v>126.21</v>
      </c>
      <c r="S4">
        <v>79.25</v>
      </c>
      <c r="T4">
        <v>20972.11</v>
      </c>
      <c r="U4">
        <v>0.63</v>
      </c>
      <c r="V4">
        <v>0.84</v>
      </c>
      <c r="W4">
        <v>0.22</v>
      </c>
      <c r="X4">
        <v>1.25</v>
      </c>
      <c r="Y4">
        <v>2</v>
      </c>
      <c r="Z4">
        <v>10</v>
      </c>
      <c r="AA4">
        <v>89.763671047532483</v>
      </c>
      <c r="AB4">
        <v>122.8186148208608</v>
      </c>
      <c r="AC4">
        <v>111.0969785993985</v>
      </c>
      <c r="AD4">
        <v>89763.67104753248</v>
      </c>
      <c r="AE4">
        <v>122818.61482086081</v>
      </c>
      <c r="AF4">
        <v>3.2738331666103202E-5</v>
      </c>
      <c r="AG4">
        <v>7</v>
      </c>
      <c r="AH4">
        <v>111096.9785993985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2024-09-25T23:04:13Z</dcterms:created>
  <dcterms:modified xsi:type="dcterms:W3CDTF">2024-09-27T19:27:22Z</dcterms:modified>
</cp:coreProperties>
</file>