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100ha_100ha_2%_12m_0_TSP/"/>
    </mc:Choice>
  </mc:AlternateContent>
  <xr:revisionPtr revIDLastSave="267" documentId="11_7BB4EB8E05623558F9E4C755CD36DD25F2285BEA" xr6:coauthVersionLast="47" xr6:coauthVersionMax="47" xr10:uidLastSave="{714F4510-52D3-4F72-9D7E-5951863F51DB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124" i="21"/>
  <c r="B124" i="21"/>
  <c r="A124" i="21"/>
  <c r="C123" i="21"/>
  <c r="B123" i="21"/>
  <c r="A123" i="21"/>
  <c r="C122" i="21"/>
  <c r="B122" i="21"/>
  <c r="A122" i="21"/>
  <c r="C121" i="21"/>
  <c r="B121" i="21"/>
  <c r="A121" i="21"/>
  <c r="C120" i="21"/>
  <c r="B120" i="21"/>
  <c r="A120" i="21"/>
  <c r="C119" i="21"/>
  <c r="B119" i="21"/>
  <c r="A119" i="21"/>
  <c r="C118" i="21"/>
  <c r="B118" i="21"/>
  <c r="A118" i="21"/>
  <c r="C117" i="21"/>
  <c r="B117" i="21"/>
  <c r="A117" i="21"/>
  <c r="C116" i="21"/>
  <c r="B116" i="21"/>
  <c r="A116" i="21"/>
  <c r="C115" i="21"/>
  <c r="B115" i="21"/>
  <c r="A115" i="21"/>
  <c r="C114" i="21"/>
  <c r="B114" i="21"/>
  <c r="A114" i="21"/>
  <c r="C113" i="21"/>
  <c r="B113" i="21"/>
  <c r="A113" i="21"/>
  <c r="C112" i="21"/>
  <c r="B112" i="21"/>
  <c r="A112" i="21"/>
  <c r="C111" i="21"/>
  <c r="B111" i="21"/>
  <c r="A111" i="21"/>
  <c r="C110" i="21"/>
  <c r="B110" i="21"/>
  <c r="A110" i="21"/>
  <c r="C109" i="21"/>
  <c r="B109" i="21"/>
  <c r="A109" i="21"/>
  <c r="C108" i="21"/>
  <c r="B108" i="21"/>
  <c r="A108" i="21"/>
  <c r="C107" i="21"/>
  <c r="B107" i="21"/>
  <c r="A107" i="21"/>
  <c r="C106" i="21"/>
  <c r="B106" i="21"/>
  <c r="A106" i="21"/>
  <c r="C105" i="21"/>
  <c r="B105" i="21"/>
  <c r="A105" i="21"/>
  <c r="C104" i="21"/>
  <c r="B104" i="21"/>
  <c r="A104" i="21"/>
  <c r="C103" i="21"/>
  <c r="B103" i="21"/>
  <c r="A103" i="21"/>
  <c r="C102" i="21"/>
  <c r="B102" i="21"/>
  <c r="A102" i="21"/>
  <c r="C101" i="21"/>
  <c r="B101" i="21"/>
  <c r="A101" i="21"/>
  <c r="C100" i="21"/>
  <c r="B100" i="21"/>
  <c r="A100" i="21"/>
  <c r="C99" i="21"/>
  <c r="B99" i="21"/>
  <c r="A99" i="21"/>
  <c r="C98" i="21"/>
  <c r="B98" i="21"/>
  <c r="A98" i="21"/>
  <c r="C97" i="21"/>
  <c r="B97" i="21"/>
  <c r="A97" i="21"/>
  <c r="C96" i="21"/>
  <c r="B96" i="21"/>
  <c r="A96" i="21"/>
  <c r="C95" i="21"/>
  <c r="B95" i="21"/>
  <c r="A95" i="21"/>
  <c r="C94" i="21"/>
  <c r="B94" i="21"/>
  <c r="A94" i="21"/>
  <c r="C93" i="21"/>
  <c r="B93" i="21"/>
  <c r="A93" i="21"/>
  <c r="C92" i="21"/>
  <c r="B92" i="21"/>
  <c r="A92" i="21"/>
  <c r="C91" i="21"/>
  <c r="B91" i="21"/>
  <c r="A91" i="21"/>
  <c r="C90" i="21"/>
  <c r="B90" i="21"/>
  <c r="A90" i="21"/>
  <c r="C89" i="21"/>
  <c r="B89" i="21"/>
  <c r="A89" i="21"/>
  <c r="C88" i="21"/>
  <c r="B88" i="21"/>
  <c r="A88" i="21"/>
  <c r="C87" i="21"/>
  <c r="B87" i="21"/>
  <c r="A87" i="21"/>
  <c r="C86" i="21"/>
  <c r="B86" i="21"/>
  <c r="A86" i="21"/>
  <c r="C85" i="21"/>
  <c r="B85" i="21"/>
  <c r="A85" i="21"/>
  <c r="C84" i="21"/>
  <c r="B84" i="21"/>
  <c r="A84" i="21"/>
  <c r="C83" i="21"/>
  <c r="B83" i="21"/>
  <c r="A83" i="21"/>
  <c r="C82" i="21"/>
  <c r="B82" i="21"/>
  <c r="A82" i="21"/>
  <c r="C81" i="21"/>
  <c r="B81" i="21"/>
  <c r="A81" i="21"/>
  <c r="C80" i="21"/>
  <c r="B80" i="21"/>
  <c r="A80" i="21"/>
  <c r="C79" i="21"/>
  <c r="B79" i="21"/>
  <c r="A79" i="21"/>
  <c r="C78" i="21"/>
  <c r="B78" i="21"/>
  <c r="A78" i="21"/>
  <c r="C77" i="21"/>
  <c r="B77" i="21"/>
  <c r="A77" i="21"/>
  <c r="C76" i="21"/>
  <c r="B76" i="21"/>
  <c r="A76" i="21"/>
  <c r="C75" i="21"/>
  <c r="B75" i="21"/>
  <c r="A75" i="21"/>
  <c r="C74" i="21"/>
  <c r="B74" i="21"/>
  <c r="A74" i="21"/>
  <c r="C73" i="21"/>
  <c r="B73" i="21"/>
  <c r="A73" i="21"/>
  <c r="C72" i="21"/>
  <c r="B72" i="21"/>
  <c r="A72" i="21"/>
  <c r="C71" i="21"/>
  <c r="B71" i="21"/>
  <c r="A71" i="21"/>
  <c r="C70" i="21"/>
  <c r="B70" i="21"/>
  <c r="A70" i="21"/>
  <c r="C69" i="21"/>
  <c r="B69" i="21"/>
  <c r="A69" i="21"/>
  <c r="C68" i="21"/>
  <c r="B68" i="21"/>
  <c r="A68" i="21"/>
  <c r="C67" i="21"/>
  <c r="B67" i="21"/>
  <c r="A67" i="21"/>
  <c r="C66" i="21"/>
  <c r="B66" i="21"/>
  <c r="A66" i="21"/>
  <c r="C65" i="21"/>
  <c r="B65" i="21"/>
  <c r="A65" i="21"/>
  <c r="C64" i="21"/>
  <c r="B64" i="21"/>
  <c r="A64" i="21"/>
  <c r="C63" i="21"/>
  <c r="B63" i="21"/>
  <c r="A63" i="21"/>
  <c r="C62" i="21"/>
  <c r="B62" i="21"/>
  <c r="A62" i="21"/>
  <c r="C61" i="21"/>
  <c r="B61" i="21"/>
  <c r="A61" i="21"/>
  <c r="C60" i="21"/>
  <c r="B60" i="21"/>
  <c r="A60" i="21"/>
  <c r="C59" i="21"/>
  <c r="B59" i="21"/>
  <c r="A59" i="21"/>
  <c r="C58" i="21"/>
  <c r="B58" i="21"/>
  <c r="A58" i="21"/>
  <c r="C57" i="21"/>
  <c r="B57" i="21"/>
  <c r="A57" i="21"/>
  <c r="C56" i="21"/>
  <c r="B56" i="21"/>
  <c r="A56" i="21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<sst xmlns="http://schemas.openxmlformats.org/spreadsheetml/2006/main" count="972" uniqueCount="70">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</sst>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833-4389-8D32-9EFC3BA6BC9A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833-4389-8D32-9EFC3BA6BC9A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833-4389-8D32-9EFC3BA6BC9A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833-4389-8D32-9EFC3BA6BC9A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833-4389-8D32-9EFC3BA6BC9A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833-4389-8D32-9EFC3BA6BC9A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833-4389-8D32-9EFC3BA6BC9A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833-4389-8D32-9EFC3BA6BC9A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833-4389-8D32-9EFC3BA6BC9A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833-4389-8D32-9EFC3BA6BC9A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833-4389-8D32-9EFC3BA6BC9A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833-4389-8D32-9EFC3BA6BC9A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833-4389-8D32-9EFC3BA6BC9A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833-4389-8D32-9EFC3BA6BC9A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833-4389-8D32-9EFC3BA6BC9A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833-4389-8D32-9EFC3BA6BC9A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833-4389-8D32-9EFC3BA6BC9A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833-4389-8D32-9EFC3BA6BC9A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833-4389-8D32-9EFC3BA6BC9A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833-4389-8D32-9EFC3BA6BC9A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C833-4389-8D32-9EFC3BA6BC9A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C833-4389-8D32-9EFC3BA6BC9A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C833-4389-8D32-9EFC3BA6BC9A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C833-4389-8D32-9EFC3BA6BC9A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C833-4389-8D32-9EFC3BA6BC9A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C833-4389-8D32-9EFC3BA6BC9A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C833-4389-8D32-9EFC3BA6BC9A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C833-4389-8D32-9EFC3BA6BC9A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C833-4389-8D32-9EFC3BA6BC9A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C833-4389-8D32-9EFC3BA6BC9A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C833-4389-8D32-9EFC3BA6BC9A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C833-4389-8D32-9EFC3BA6BC9A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C833-4389-8D32-9EFC3BA6BC9A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C833-4389-8D32-9EFC3BA6BC9A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C833-4389-8D32-9EFC3BA6BC9A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C833-4389-8D32-9EFC3BA6BC9A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C833-4389-8D32-9EFC3BA6BC9A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C833-4389-8D32-9EFC3BA6BC9A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C833-4389-8D32-9EFC3BA6BC9A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C833-4389-8D32-9EFC3BA6BC9A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C833-4389-8D32-9EFC3BA6BC9A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C833-4389-8D32-9EFC3BA6BC9A}"/>
              </c:ext>
            </c:extLst>
          </c:dPt>
          <c:dPt>
            <c:idx val="4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C833-4389-8D32-9EFC3BA6BC9A}"/>
              </c:ext>
            </c:extLst>
          </c:dPt>
          <c:dPt>
            <c:idx val="4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C833-4389-8D32-9EFC3BA6BC9A}"/>
              </c:ext>
            </c:extLst>
          </c:dPt>
          <c:dPt>
            <c:idx val="4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9-C833-4389-8D32-9EFC3BA6BC9A}"/>
              </c:ext>
            </c:extLst>
          </c:dPt>
          <c:dPt>
            <c:idx val="4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C833-4389-8D32-9EFC3BA6BC9A}"/>
              </c:ext>
            </c:extLst>
          </c:dPt>
          <c:dPt>
            <c:idx val="4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C833-4389-8D32-9EFC3BA6BC9A}"/>
              </c:ext>
            </c:extLst>
          </c:dPt>
          <c:dPt>
            <c:idx val="4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C833-4389-8D32-9EFC3BA6BC9A}"/>
              </c:ext>
            </c:extLst>
          </c:dPt>
          <c:dPt>
            <c:idx val="4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C833-4389-8D32-9EFC3BA6BC9A}"/>
              </c:ext>
            </c:extLst>
          </c:dPt>
          <c:dPt>
            <c:idx val="4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C833-4389-8D32-9EFC3BA6BC9A}"/>
              </c:ext>
            </c:extLst>
          </c:dPt>
          <c:dPt>
            <c:idx val="5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C833-4389-8D32-9EFC3BA6BC9A}"/>
              </c:ext>
            </c:extLst>
          </c:dPt>
          <c:dPt>
            <c:idx val="5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C833-4389-8D32-9EFC3BA6BC9A}"/>
              </c:ext>
            </c:extLst>
          </c:dPt>
          <c:dPt>
            <c:idx val="5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C833-4389-8D32-9EFC3BA6BC9A}"/>
              </c:ext>
            </c:extLst>
          </c:dPt>
          <c:dPt>
            <c:idx val="5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C833-4389-8D32-9EFC3BA6BC9A}"/>
              </c:ext>
            </c:extLst>
          </c:dPt>
          <c:dPt>
            <c:idx val="5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C833-4389-8D32-9EFC3BA6BC9A}"/>
              </c:ext>
            </c:extLst>
          </c:dPt>
          <c:dPt>
            <c:idx val="5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C833-4389-8D32-9EFC3BA6BC9A}"/>
              </c:ext>
            </c:extLst>
          </c:dPt>
          <c:dPt>
            <c:idx val="5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C833-4389-8D32-9EFC3BA6BC9A}"/>
              </c:ext>
            </c:extLst>
          </c:dPt>
          <c:dPt>
            <c:idx val="5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C833-4389-8D32-9EFC3BA6BC9A}"/>
              </c:ext>
            </c:extLst>
          </c:dPt>
          <c:dPt>
            <c:idx val="5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C833-4389-8D32-9EFC3BA6BC9A}"/>
              </c:ext>
            </c:extLst>
          </c:dPt>
          <c:dPt>
            <c:idx val="5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7-C833-4389-8D32-9EFC3BA6BC9A}"/>
              </c:ext>
            </c:extLst>
          </c:dPt>
          <c:dPt>
            <c:idx val="6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C833-4389-8D32-9EFC3BA6BC9A}"/>
              </c:ext>
            </c:extLst>
          </c:dPt>
          <c:dPt>
            <c:idx val="6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C833-4389-8D32-9EFC3BA6BC9A}"/>
              </c:ext>
            </c:extLst>
          </c:dPt>
          <c:dPt>
            <c:idx val="6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C833-4389-8D32-9EFC3BA6BC9A}"/>
              </c:ext>
            </c:extLst>
          </c:dPt>
          <c:dPt>
            <c:idx val="6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C833-4389-8D32-9EFC3BA6BC9A}"/>
              </c:ext>
            </c:extLst>
          </c:dPt>
          <c:dPt>
            <c:idx val="6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C833-4389-8D32-9EFC3BA6BC9A}"/>
              </c:ext>
            </c:extLst>
          </c:dPt>
          <c:dPt>
            <c:idx val="6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C833-4389-8D32-9EFC3BA6BC9A}"/>
              </c:ext>
            </c:extLst>
          </c:dPt>
          <c:dPt>
            <c:idx val="6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C833-4389-8D32-9EFC3BA6BC9A}"/>
              </c:ext>
            </c:extLst>
          </c:dPt>
          <c:dPt>
            <c:idx val="6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C833-4389-8D32-9EFC3BA6BC9A}"/>
              </c:ext>
            </c:extLst>
          </c:dPt>
          <c:dPt>
            <c:idx val="6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C833-4389-8D32-9EFC3BA6BC9A}"/>
              </c:ext>
            </c:extLst>
          </c:dPt>
          <c:dPt>
            <c:idx val="6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C833-4389-8D32-9EFC3BA6BC9A}"/>
              </c:ext>
            </c:extLst>
          </c:dPt>
          <c:dPt>
            <c:idx val="7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C833-4389-8D32-9EFC3BA6BC9A}"/>
              </c:ext>
            </c:extLst>
          </c:dPt>
          <c:dPt>
            <c:idx val="7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C833-4389-8D32-9EFC3BA6BC9A}"/>
              </c:ext>
            </c:extLst>
          </c:dPt>
          <c:dPt>
            <c:idx val="7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C833-4389-8D32-9EFC3BA6BC9A}"/>
              </c:ext>
            </c:extLst>
          </c:dPt>
          <c:dPt>
            <c:idx val="7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C833-4389-8D32-9EFC3BA6BC9A}"/>
              </c:ext>
            </c:extLst>
          </c:dPt>
          <c:dPt>
            <c:idx val="7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5-C833-4389-8D32-9EFC3BA6BC9A}"/>
              </c:ext>
            </c:extLst>
          </c:dPt>
          <c:dPt>
            <c:idx val="7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C833-4389-8D32-9EFC3BA6BC9A}"/>
              </c:ext>
            </c:extLst>
          </c:dPt>
          <c:dPt>
            <c:idx val="7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C833-4389-8D32-9EFC3BA6BC9A}"/>
              </c:ext>
            </c:extLst>
          </c:dPt>
          <c:dPt>
            <c:idx val="7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C833-4389-8D32-9EFC3BA6BC9A}"/>
              </c:ext>
            </c:extLst>
          </c:dPt>
          <c:dPt>
            <c:idx val="7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C833-4389-8D32-9EFC3BA6BC9A}"/>
              </c:ext>
            </c:extLst>
          </c:dPt>
          <c:dPt>
            <c:idx val="7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C833-4389-8D32-9EFC3BA6BC9A}"/>
              </c:ext>
            </c:extLst>
          </c:dPt>
          <c:dPt>
            <c:idx val="8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C833-4389-8D32-9EFC3BA6BC9A}"/>
              </c:ext>
            </c:extLst>
          </c:dPt>
          <c:dPt>
            <c:idx val="8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C833-4389-8D32-9EFC3BA6BC9A}"/>
              </c:ext>
            </c:extLst>
          </c:dPt>
          <c:dPt>
            <c:idx val="8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C833-4389-8D32-9EFC3BA6BC9A}"/>
              </c:ext>
            </c:extLst>
          </c:dPt>
          <c:dPt>
            <c:idx val="8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C833-4389-8D32-9EFC3BA6BC9A}"/>
              </c:ext>
            </c:extLst>
          </c:dPt>
          <c:dPt>
            <c:idx val="8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C833-4389-8D32-9EFC3BA6BC9A}"/>
              </c:ext>
            </c:extLst>
          </c:dPt>
          <c:dPt>
            <c:idx val="8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C833-4389-8D32-9EFC3BA6BC9A}"/>
              </c:ext>
            </c:extLst>
          </c:dPt>
          <c:dPt>
            <c:idx val="8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C833-4389-8D32-9EFC3BA6BC9A}"/>
              </c:ext>
            </c:extLst>
          </c:dPt>
          <c:dPt>
            <c:idx val="8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C833-4389-8D32-9EFC3BA6BC9A}"/>
              </c:ext>
            </c:extLst>
          </c:dPt>
          <c:dPt>
            <c:idx val="8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C833-4389-8D32-9EFC3BA6BC9A}"/>
              </c:ext>
            </c:extLst>
          </c:dPt>
          <c:dPt>
            <c:idx val="8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3-C833-4389-8D32-9EFC3BA6BC9A}"/>
              </c:ext>
            </c:extLst>
          </c:dPt>
          <c:dPt>
            <c:idx val="9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C833-4389-8D32-9EFC3BA6BC9A}"/>
              </c:ext>
            </c:extLst>
          </c:dPt>
          <c:dPt>
            <c:idx val="9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C833-4389-8D32-9EFC3BA6BC9A}"/>
              </c:ext>
            </c:extLst>
          </c:dPt>
          <c:dPt>
            <c:idx val="9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C833-4389-8D32-9EFC3BA6BC9A}"/>
              </c:ext>
            </c:extLst>
          </c:dPt>
          <c:dPt>
            <c:idx val="9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C833-4389-8D32-9EFC3BA6BC9A}"/>
              </c:ext>
            </c:extLst>
          </c:dPt>
          <c:dPt>
            <c:idx val="9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C833-4389-8D32-9EFC3BA6BC9A}"/>
              </c:ext>
            </c:extLst>
          </c:dPt>
          <c:dPt>
            <c:idx val="9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C833-4389-8D32-9EFC3BA6BC9A}"/>
              </c:ext>
            </c:extLst>
          </c:dPt>
          <c:dPt>
            <c:idx val="9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C833-4389-8D32-9EFC3BA6BC9A}"/>
              </c:ext>
            </c:extLst>
          </c:dPt>
          <c:dPt>
            <c:idx val="9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C833-4389-8D32-9EFC3BA6BC9A}"/>
              </c:ext>
            </c:extLst>
          </c:dPt>
          <c:dPt>
            <c:idx val="9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C833-4389-8D32-9EFC3BA6BC9A}"/>
              </c:ext>
            </c:extLst>
          </c:dPt>
          <c:dPt>
            <c:idx val="9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C833-4389-8D32-9EFC3BA6BC9A}"/>
              </c:ext>
            </c:extLst>
          </c:dPt>
          <c:dPt>
            <c:idx val="10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C833-4389-8D32-9EFC3BA6BC9A}"/>
              </c:ext>
            </c:extLst>
          </c:dPt>
          <c:dPt>
            <c:idx val="10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C833-4389-8D32-9EFC3BA6BC9A}"/>
              </c:ext>
            </c:extLst>
          </c:dPt>
          <c:dPt>
            <c:idx val="10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C833-4389-8D32-9EFC3BA6BC9A}"/>
              </c:ext>
            </c:extLst>
          </c:dPt>
          <c:dPt>
            <c:idx val="10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C833-4389-8D32-9EFC3BA6BC9A}"/>
              </c:ext>
            </c:extLst>
          </c:dPt>
          <c:dPt>
            <c:idx val="10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1-C833-4389-8D32-9EFC3BA6BC9A}"/>
              </c:ext>
            </c:extLst>
          </c:dPt>
          <c:dPt>
            <c:idx val="10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C833-4389-8D32-9EFC3BA6BC9A}"/>
              </c:ext>
            </c:extLst>
          </c:dPt>
          <c:dPt>
            <c:idx val="10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C833-4389-8D32-9EFC3BA6BC9A}"/>
              </c:ext>
            </c:extLst>
          </c:dPt>
          <c:dPt>
            <c:idx val="10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C833-4389-8D32-9EFC3BA6BC9A}"/>
              </c:ext>
            </c:extLst>
          </c:dPt>
          <c:dPt>
            <c:idx val="10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C833-4389-8D32-9EFC3BA6BC9A}"/>
              </c:ext>
            </c:extLst>
          </c:dPt>
          <c:dPt>
            <c:idx val="10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C833-4389-8D32-9EFC3BA6BC9A}"/>
              </c:ext>
            </c:extLst>
          </c:dPt>
          <c:dPt>
            <c:idx val="1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C833-4389-8D32-9EFC3BA6BC9A}"/>
              </c:ext>
            </c:extLst>
          </c:dPt>
          <c:dPt>
            <c:idx val="1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C833-4389-8D32-9EFC3BA6BC9A}"/>
              </c:ext>
            </c:extLst>
          </c:dPt>
          <c:dPt>
            <c:idx val="1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C833-4389-8D32-9EFC3BA6BC9A}"/>
              </c:ext>
            </c:extLst>
          </c:dPt>
          <c:dPt>
            <c:idx val="1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C833-4389-8D32-9EFC3BA6BC9A}"/>
              </c:ext>
            </c:extLst>
          </c:dPt>
          <c:dPt>
            <c:idx val="1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C833-4389-8D32-9EFC3BA6BC9A}"/>
              </c:ext>
            </c:extLst>
          </c:dPt>
          <c:dPt>
            <c:idx val="1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C833-4389-8D32-9EFC3BA6BC9A}"/>
              </c:ext>
            </c:extLst>
          </c:dPt>
          <c:dPt>
            <c:idx val="1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C833-4389-8D32-9EFC3BA6BC9A}"/>
              </c:ext>
            </c:extLst>
          </c:dPt>
          <c:dPt>
            <c:idx val="1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C833-4389-8D32-9EFC3BA6BC9A}"/>
              </c:ext>
            </c:extLst>
          </c:dPt>
          <c:xVal>
            <c:numRef>
              <c:f>gráficos!$A$7:$A$124</c:f>
              <c:numCache>
                <c:formatCode>General</c:formatCode>
                <c:ptCount val="1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</c:numCache>
            </c:numRef>
          </c:xVal>
          <c:yVal>
            <c:numRef>
              <c:f>gráficos!$B$7:$B$124</c:f>
              <c:numCache>
                <c:formatCode>General</c:formatCode>
                <c:ptCount val="1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C-C833-4389-8D32-9EFC3BA6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69C0-501E-4854-A9FF-62DC1F3D931C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3.6078999999999999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132</v>
      </c>
      <c r="F2">
        <f>_xlfn.XLOOKUP(B2,RESULTADOS_0!D:D,RESULTADOS_0!F:F,0,0,1)</f>
        <v>24.6</v>
      </c>
      <c r="G2">
        <f>_xlfn.XLOOKUP(B2,RESULTADOS_0!D:D,RESULTADOS_0!M:M,0,0,1)</f>
        <v>0</v>
      </c>
      <c r="H2">
        <f>_xlfn.XLOOKUP(B2,RESULTADOS_0!D:D,RESULTADOS_0!AF:AF,0,0,1)</f>
        <v>3.4403316234602377E-5</v>
      </c>
      <c r="I2">
        <f>_xlfn.XLOOKUP(B2,RESULTADOS_0!D:D,RESULTADOS_0!AC:AC,0,0,1)</f>
        <v>178.1494327259532</v>
      </c>
      <c r="J2">
        <f>_xlfn.XLOOKUP(B2,RESULTADOS_0!D:D,RESULTADOS_0!G:G,0,0,1)</f>
        <v>11.18</v>
      </c>
      <c r="K2">
        <v>3.6078999999999994</v>
      </c>
      <c r="L2">
        <v>100</v>
      </c>
      <c r="M2">
        <v>2</v>
      </c>
      <c r="N2">
        <f>_xlfn.XLOOKUP(B2,RESULTADOS_0!D:D,RESULTADOS_0!AH:AH,0,0,1)</f>
        <v>178149.4327259532</v>
      </c>
      <c r="T2">
        <v>20</v>
      </c>
    </row>
    <row r="3" spans="1:20" x14ac:dyDescent="0.25">
      <c r="A3" t="s">
        <v>52</v>
      </c>
      <c r="B3">
        <v>3.9683000000000002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88</v>
      </c>
      <c r="F3">
        <f>_xlfn.XLOOKUP(B3,RESULTADOS_1!D:D,RESULTADOS_1!F:F,0,0,1)</f>
        <v>22.52</v>
      </c>
      <c r="G3">
        <f>_xlfn.XLOOKUP(B3,RESULTADOS_1!D:D,RESULTADOS_1!M:M,0,0,1)</f>
        <v>0</v>
      </c>
      <c r="H3">
        <f>_xlfn.XLOOKUP(B3,RESULTADOS_1!D:D,RESULTADOS_1!AF:AF,0,0,1)</f>
        <v>3.2130740301802267E-5</v>
      </c>
      <c r="I3">
        <f>_xlfn.XLOOKUP(B3,RESULTADOS_1!D:D,RESULTADOS_1!AC:AC,0,0,1)</f>
        <v>170.47289249376789</v>
      </c>
      <c r="J3">
        <f>_xlfn.XLOOKUP(B3,RESULTADOS_1!D:D,RESULTADOS_1!G:G,0,0,1)</f>
        <v>15.36</v>
      </c>
      <c r="K3">
        <v>3.9683000000000006</v>
      </c>
      <c r="N3">
        <f>_xlfn.XLOOKUP(B3,RESULTADOS_1!D:D,RESULTADOS_1!AH:AH,0,0,1)</f>
        <v>170472.89249376801</v>
      </c>
    </row>
    <row r="4" spans="1:20" x14ac:dyDescent="0.25">
      <c r="A4" t="s">
        <v>53</v>
      </c>
      <c r="B4">
        <v>4.1430999999999996</v>
      </c>
      <c r="C4">
        <f>_xlfn.XLOOKUP(B4,RESULTADOS_2!D:D,RESULTADOS_2!B:B,0,0,1)</f>
        <v>20</v>
      </c>
      <c r="D4">
        <f>_xlfn.XLOOKUP(B4,RESULTADOS_2!D:D,RESULTADOS_2!L:L,0,0,1)</f>
        <v>2</v>
      </c>
      <c r="E4">
        <f>_xlfn.XLOOKUP(B4,RESULTADOS_2!D:D,RESULTADOS_2!I:I,0,0,1)</f>
        <v>67</v>
      </c>
      <c r="F4">
        <f>_xlfn.XLOOKUP(B4,RESULTADOS_2!D:D,RESULTADOS_2!F:F,0,0,1)</f>
        <v>21.57</v>
      </c>
      <c r="G4">
        <f>_xlfn.XLOOKUP(B4,RESULTADOS_2!D:D,RESULTADOS_2!M:M,0,0,1)</f>
        <v>0</v>
      </c>
      <c r="H4">
        <f>_xlfn.XLOOKUP(B4,RESULTADOS_2!D:D,RESULTADOS_2!AF:AF,0,0,1)</f>
        <v>2.9870697315527108E-5</v>
      </c>
      <c r="I4">
        <f>_xlfn.XLOOKUP(B4,RESULTADOS_2!D:D,RESULTADOS_2!AC:AC,0,0,1)</f>
        <v>174.75734753286341</v>
      </c>
      <c r="J4">
        <f>_xlfn.XLOOKUP(B4,RESULTADOS_2!D:D,RESULTADOS_2!G:G,0,0,1)</f>
        <v>19.32</v>
      </c>
      <c r="K4">
        <v>4.1430999999999996</v>
      </c>
      <c r="N4">
        <f>_xlfn.XLOOKUP(B4,RESULTADOS_2!D:D,RESULTADOS_2!AH:AH,0,0,1)</f>
        <v>174757.34753286341</v>
      </c>
    </row>
    <row r="5" spans="1:20" x14ac:dyDescent="0.25">
      <c r="A5" t="s">
        <v>54</v>
      </c>
      <c r="B5">
        <v>4.2614000000000001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54</v>
      </c>
      <c r="F5">
        <f>_xlfn.XLOOKUP(B5,RESULTADOS_3!D:D,RESULTADOS_3!F:F,0,0,1)</f>
        <v>20.92</v>
      </c>
      <c r="G5">
        <f>_xlfn.XLOOKUP(B5,RESULTADOS_3!D:D,RESULTADOS_3!M:M,0,0,1)</f>
        <v>0</v>
      </c>
      <c r="H5">
        <f>_xlfn.XLOOKUP(B5,RESULTADOS_3!D:D,RESULTADOS_3!AF:AF,0,0,1)</f>
        <v>2.8079013632841268E-5</v>
      </c>
      <c r="I5">
        <f>_xlfn.XLOOKUP(B5,RESULTADOS_3!D:D,RESULTADOS_3!AC:AC,0,0,1)</f>
        <v>166.161236120414</v>
      </c>
      <c r="J5">
        <f>_xlfn.XLOOKUP(B5,RESULTADOS_3!D:D,RESULTADOS_3!G:G,0,0,1)</f>
        <v>23.25</v>
      </c>
      <c r="K5">
        <v>4.2614000000000001</v>
      </c>
      <c r="N5">
        <f>_xlfn.XLOOKUP(B5,RESULTADOS_3!D:D,RESULTADOS_3!AH:AH,0,0,1)</f>
        <v>166161.23612041399</v>
      </c>
    </row>
    <row r="6" spans="1:20" x14ac:dyDescent="0.25">
      <c r="A6" t="s">
        <v>55</v>
      </c>
      <c r="B6">
        <v>4.3331999999999997</v>
      </c>
      <c r="C6">
        <f>_xlfn.XLOOKUP(B6,RESULTADOS_4!D:D,RESULTADOS_4!B:B,0,0,1)</f>
        <v>30</v>
      </c>
      <c r="D6">
        <f>_xlfn.XLOOKUP(B6,RESULTADOS_4!D:D,RESULTADOS_4!L:L,0,0,1)</f>
        <v>3</v>
      </c>
      <c r="E6">
        <f>_xlfn.XLOOKUP(B6,RESULTADOS_4!D:D,RESULTADOS_4!I:I,0,0,1)</f>
        <v>45</v>
      </c>
      <c r="F6">
        <f>_xlfn.XLOOKUP(B6,RESULTADOS_4!D:D,RESULTADOS_4!F:F,0,0,1)</f>
        <v>20.53</v>
      </c>
      <c r="G6">
        <f>_xlfn.XLOOKUP(B6,RESULTADOS_4!D:D,RESULTADOS_4!M:M,0,0,1)</f>
        <v>0</v>
      </c>
      <c r="H6">
        <f>_xlfn.XLOOKUP(B6,RESULTADOS_4!D:D,RESULTADOS_4!AF:AF,0,0,1)</f>
        <v>2.65276695485213E-5</v>
      </c>
      <c r="I6">
        <f>_xlfn.XLOOKUP(B6,RESULTADOS_4!D:D,RESULTADOS_4!AC:AC,0,0,1)</f>
        <v>169.52408573831619</v>
      </c>
      <c r="J6">
        <f>_xlfn.XLOOKUP(B6,RESULTADOS_4!D:D,RESULTADOS_4!G:G,0,0,1)</f>
        <v>27.38</v>
      </c>
      <c r="K6">
        <v>4.3331999999999997</v>
      </c>
      <c r="N6">
        <f>_xlfn.XLOOKUP(B6,RESULTADOS_4!D:D,RESULTADOS_4!AH:AH,0,0,1)</f>
        <v>169524.08573831621</v>
      </c>
    </row>
    <row r="7" spans="1:20" x14ac:dyDescent="0.25">
      <c r="A7" t="s">
        <v>56</v>
      </c>
      <c r="B7">
        <v>4.3880999999999997</v>
      </c>
      <c r="C7">
        <f>_xlfn.XLOOKUP(B7,RESULTADOS_5!D:D,RESULTADOS_5!B:B,0,0,1)</f>
        <v>35</v>
      </c>
      <c r="D7">
        <f>_xlfn.XLOOKUP(B7,RESULTADOS_5!D:D,RESULTADOS_5!L:L,0,0,1)</f>
        <v>3</v>
      </c>
      <c r="E7">
        <f>_xlfn.XLOOKUP(B7,RESULTADOS_5!D:D,RESULTADOS_5!I:I,0,0,1)</f>
        <v>39</v>
      </c>
      <c r="F7">
        <f>_xlfn.XLOOKUP(B7,RESULTADOS_5!D:D,RESULTADOS_5!F:F,0,0,1)</f>
        <v>20.23</v>
      </c>
      <c r="G7">
        <f>_xlfn.XLOOKUP(B7,RESULTADOS_5!D:D,RESULTADOS_5!M:M,0,0,1)</f>
        <v>0</v>
      </c>
      <c r="H7">
        <f>_xlfn.XLOOKUP(B7,RESULTADOS_5!D:D,RESULTADOS_5!AF:AF,0,0,1)</f>
        <v>2.5244262485916491E-5</v>
      </c>
      <c r="I7">
        <f>_xlfn.XLOOKUP(B7,RESULTADOS_5!D:D,RESULTADOS_5!AC:AC,0,0,1)</f>
        <v>172.14956759815979</v>
      </c>
      <c r="J7">
        <f>_xlfn.XLOOKUP(B7,RESULTADOS_5!D:D,RESULTADOS_5!G:G,0,0,1)</f>
        <v>31.12</v>
      </c>
      <c r="K7">
        <v>4.3880999999999997</v>
      </c>
      <c r="N7">
        <f>_xlfn.XLOOKUP(B7,RESULTADOS_5!D:D,RESULTADOS_5!AH:AH,0,0,1)</f>
        <v>172149.56759815989</v>
      </c>
    </row>
    <row r="8" spans="1:20" x14ac:dyDescent="0.25">
      <c r="A8" t="s">
        <v>57</v>
      </c>
      <c r="B8">
        <v>4.4255000000000004</v>
      </c>
      <c r="C8">
        <f>_xlfn.XLOOKUP(B8,RESULTADOS_6!D:D,RESULTADOS_6!B:B,0,0,1)</f>
        <v>40</v>
      </c>
      <c r="D8">
        <f>_xlfn.XLOOKUP(B8,RESULTADOS_6!D:D,RESULTADOS_6!L:L,0,0,1)</f>
        <v>4</v>
      </c>
      <c r="E8">
        <f>_xlfn.XLOOKUP(B8,RESULTADOS_6!D:D,RESULTADOS_6!I:I,0,0,1)</f>
        <v>34</v>
      </c>
      <c r="F8">
        <f>_xlfn.XLOOKUP(B8,RESULTADOS_6!D:D,RESULTADOS_6!F:F,0,0,1)</f>
        <v>20.010000000000002</v>
      </c>
      <c r="G8">
        <f>_xlfn.XLOOKUP(B8,RESULTADOS_6!D:D,RESULTADOS_6!M:M,0,0,1)</f>
        <v>0</v>
      </c>
      <c r="H8">
        <f>_xlfn.XLOOKUP(B8,RESULTADOS_6!D:D,RESULTADOS_6!AF:AF,0,0,1)</f>
        <v>2.4124394399199241E-5</v>
      </c>
      <c r="I8">
        <f>_xlfn.XLOOKUP(B8,RESULTADOS_6!D:D,RESULTADOS_6!AC:AC,0,0,1)</f>
        <v>175.22277640028511</v>
      </c>
      <c r="J8">
        <f>_xlfn.XLOOKUP(B8,RESULTADOS_6!D:D,RESULTADOS_6!G:G,0,0,1)</f>
        <v>35.32</v>
      </c>
      <c r="K8">
        <v>4.4255000000000004</v>
      </c>
      <c r="N8">
        <f>_xlfn.XLOOKUP(B8,RESULTADOS_6!D:D,RESULTADOS_6!AH:AH,0,0,1)</f>
        <v>175222.77640028499</v>
      </c>
    </row>
    <row r="9" spans="1:20" x14ac:dyDescent="0.25">
      <c r="A9" t="s">
        <v>58</v>
      </c>
      <c r="B9">
        <v>4.4593999999999996</v>
      </c>
      <c r="C9">
        <f>_xlfn.XLOOKUP(B9,RESULTADOS_7!D:D,RESULTADOS_7!B:B,0,0,1)</f>
        <v>45</v>
      </c>
      <c r="D9">
        <f>_xlfn.XLOOKUP(B9,RESULTADOS_7!D:D,RESULTADOS_7!L:L,0,0,1)</f>
        <v>4</v>
      </c>
      <c r="E9">
        <f>_xlfn.XLOOKUP(B9,RESULTADOS_7!D:D,RESULTADOS_7!I:I,0,0,1)</f>
        <v>30</v>
      </c>
      <c r="F9">
        <f>_xlfn.XLOOKUP(B9,RESULTADOS_7!D:D,RESULTADOS_7!F:F,0,0,1)</f>
        <v>19.82</v>
      </c>
      <c r="G9">
        <f>_xlfn.XLOOKUP(B9,RESULTADOS_7!D:D,RESULTADOS_7!M:M,0,0,1)</f>
        <v>0</v>
      </c>
      <c r="H9">
        <f>_xlfn.XLOOKUP(B9,RESULTADOS_7!D:D,RESULTADOS_7!AF:AF,0,0,1)</f>
        <v>2.3181269348802069E-5</v>
      </c>
      <c r="I9">
        <f>_xlfn.XLOOKUP(B9,RESULTADOS_7!D:D,RESULTADOS_7!AC:AC,0,0,1)</f>
        <v>177.54908084600561</v>
      </c>
      <c r="J9">
        <f>_xlfn.XLOOKUP(B9,RESULTADOS_7!D:D,RESULTADOS_7!G:G,0,0,1)</f>
        <v>39.64</v>
      </c>
      <c r="K9">
        <v>4.4593999999999996</v>
      </c>
      <c r="N9">
        <f>_xlfn.XLOOKUP(B9,RESULTADOS_7!D:D,RESULTADOS_7!AH:AH,0,0,1)</f>
        <v>177549.08084600561</v>
      </c>
    </row>
    <row r="10" spans="1:20" x14ac:dyDescent="0.25">
      <c r="A10" t="s">
        <v>59</v>
      </c>
      <c r="B10">
        <v>4.4701000000000004</v>
      </c>
      <c r="C10">
        <f>_xlfn.XLOOKUP(B10,RESULTADOS_8!D:D,RESULTADOS_8!B:B,0,0,1)</f>
        <v>50</v>
      </c>
      <c r="D10">
        <f>_xlfn.XLOOKUP(B10,RESULTADOS_8!D:D,RESULTADOS_8!L:L,0,0,1)</f>
        <v>5</v>
      </c>
      <c r="E10">
        <f>_xlfn.XLOOKUP(B10,RESULTADOS_8!D:D,RESULTADOS_8!I:I,0,0,1)</f>
        <v>28</v>
      </c>
      <c r="F10">
        <f>_xlfn.XLOOKUP(B10,RESULTADOS_8!D:D,RESULTADOS_8!F:F,0,0,1)</f>
        <v>19.71</v>
      </c>
      <c r="G10">
        <f>_xlfn.XLOOKUP(B10,RESULTADOS_8!D:D,RESULTADOS_8!M:M,0,0,1)</f>
        <v>0</v>
      </c>
      <c r="H10">
        <f>_xlfn.XLOOKUP(B10,RESULTADOS_8!D:D,RESULTADOS_8!AF:AF,0,0,1)</f>
        <v>2.2270035765212571E-5</v>
      </c>
      <c r="I10">
        <f>_xlfn.XLOOKUP(B10,RESULTADOS_8!D:D,RESULTADOS_8!AC:AC,0,0,1)</f>
        <v>180.55502158518561</v>
      </c>
      <c r="J10">
        <f>_xlfn.XLOOKUP(B10,RESULTADOS_8!D:D,RESULTADOS_8!G:G,0,0,1)</f>
        <v>42.24</v>
      </c>
      <c r="K10">
        <v>4.4701000000000004</v>
      </c>
      <c r="N10">
        <f>_xlfn.XLOOKUP(B10,RESULTADOS_8!D:D,RESULTADOS_8!AH:AH,0,0,1)</f>
        <v>180555.0215851856</v>
      </c>
    </row>
    <row r="11" spans="1:20" x14ac:dyDescent="0.25">
      <c r="A11" t="s">
        <v>60</v>
      </c>
      <c r="B11">
        <v>4.4901</v>
      </c>
      <c r="C11">
        <f>_xlfn.XLOOKUP(B11,RESULTADOS_9!D:D,RESULTADOS_9!B:B,0,0,1)</f>
        <v>55</v>
      </c>
      <c r="D11">
        <f>_xlfn.XLOOKUP(B11,RESULTADOS_9!D:D,RESULTADOS_9!L:L,0,0,1)</f>
        <v>5</v>
      </c>
      <c r="E11">
        <f>_xlfn.XLOOKUP(B11,RESULTADOS_9!D:D,RESULTADOS_9!I:I,0,0,1)</f>
        <v>25</v>
      </c>
      <c r="F11">
        <f>_xlfn.XLOOKUP(B11,RESULTADOS_9!D:D,RESULTADOS_9!F:F,0,0,1)</f>
        <v>19.59</v>
      </c>
      <c r="G11">
        <f>_xlfn.XLOOKUP(B11,RESULTADOS_9!D:D,RESULTADOS_9!M:M,0,0,1)</f>
        <v>1</v>
      </c>
      <c r="H11">
        <f>_xlfn.XLOOKUP(B11,RESULTADOS_9!D:D,RESULTADOS_9!AF:AF,0,0,1)</f>
        <v>2.1525993462139249E-5</v>
      </c>
      <c r="I11">
        <f>_xlfn.XLOOKUP(B11,RESULTADOS_9!D:D,RESULTADOS_9!AC:AC,0,0,1)</f>
        <v>182.88939025330589</v>
      </c>
      <c r="J11">
        <f>_xlfn.XLOOKUP(B11,RESULTADOS_9!D:D,RESULTADOS_9!G:G,0,0,1)</f>
        <v>47.02</v>
      </c>
      <c r="K11">
        <v>4.4901</v>
      </c>
      <c r="N11">
        <f>_xlfn.XLOOKUP(B11,RESULTADOS_9!D:D,RESULTADOS_9!AH:AH,0,0,1)</f>
        <v>182889.3902533059</v>
      </c>
    </row>
    <row r="12" spans="1:20" x14ac:dyDescent="0.25">
      <c r="A12" t="s">
        <v>61</v>
      </c>
      <c r="B12">
        <v>4.5019999999999998</v>
      </c>
      <c r="C12">
        <f>_xlfn.XLOOKUP(B12,RESULTADOS_10!D:D,RESULTADOS_10!B:B,0,0,1)</f>
        <v>60</v>
      </c>
      <c r="D12">
        <f>_xlfn.XLOOKUP(B12,RESULTADOS_10!D:D,RESULTADOS_10!L:L,0,0,1)</f>
        <v>6</v>
      </c>
      <c r="E12">
        <f>_xlfn.XLOOKUP(B12,RESULTADOS_10!D:D,RESULTADOS_10!I:I,0,0,1)</f>
        <v>23</v>
      </c>
      <c r="F12">
        <f>_xlfn.XLOOKUP(B12,RESULTADOS_10!D:D,RESULTADOS_10!F:F,0,0,1)</f>
        <v>19.489999999999998</v>
      </c>
      <c r="G12">
        <f>_xlfn.XLOOKUP(B12,RESULTADOS_10!D:D,RESULTADOS_10!M:M,0,0,1)</f>
        <v>1</v>
      </c>
      <c r="H12">
        <f>_xlfn.XLOOKUP(B12,RESULTADOS_10!D:D,RESULTADOS_10!AF:AF,0,0,1)</f>
        <v>2.083866939751698E-5</v>
      </c>
      <c r="I12">
        <f>_xlfn.XLOOKUP(B12,RESULTADOS_10!D:D,RESULTADOS_10!AC:AC,0,0,1)</f>
        <v>185.59369665930561</v>
      </c>
      <c r="J12">
        <f>_xlfn.XLOOKUP(B12,RESULTADOS_10!D:D,RESULTADOS_10!G:G,0,0,1)</f>
        <v>50.85</v>
      </c>
      <c r="K12">
        <v>4.5019999999999998</v>
      </c>
      <c r="N12">
        <f>_xlfn.XLOOKUP(B12,RESULTADOS_10!D:D,RESULTADOS_10!AH:AH,0,0,1)</f>
        <v>185593.6966593056</v>
      </c>
    </row>
    <row r="13" spans="1:20" x14ac:dyDescent="0.25">
      <c r="A13" t="s">
        <v>62</v>
      </c>
      <c r="B13">
        <v>4.5057999999999998</v>
      </c>
      <c r="C13">
        <f>_xlfn.XLOOKUP(B13,RESULTADOS_11!D:D,RESULTADOS_11!B:B,0,0,1)</f>
        <v>65</v>
      </c>
      <c r="D13">
        <f>_xlfn.XLOOKUP(B13,RESULTADOS_11!D:D,RESULTADOS_11!L:L,0,0,1)</f>
        <v>6</v>
      </c>
      <c r="E13">
        <f>_xlfn.XLOOKUP(B13,RESULTADOS_11!D:D,RESULTADOS_11!I:I,0,0,1)</f>
        <v>22</v>
      </c>
      <c r="F13">
        <f>_xlfn.XLOOKUP(B13,RESULTADOS_11!D:D,RESULTADOS_11!F:F,0,0,1)</f>
        <v>19.41</v>
      </c>
      <c r="G13">
        <f>_xlfn.XLOOKUP(B13,RESULTADOS_11!D:D,RESULTADOS_11!M:M,0,0,1)</f>
        <v>7</v>
      </c>
      <c r="H13">
        <f>_xlfn.XLOOKUP(B13,RESULTADOS_11!D:D,RESULTADOS_11!AF:AF,0,0,1)</f>
        <v>2.0193634114368159E-5</v>
      </c>
      <c r="I13">
        <f>_xlfn.XLOOKUP(B13,RESULTADOS_11!D:D,RESULTADOS_11!AC:AC,0,0,1)</f>
        <v>188.14033292578461</v>
      </c>
      <c r="J13">
        <f>_xlfn.XLOOKUP(B13,RESULTADOS_11!D:D,RESULTADOS_11!G:G,0,0,1)</f>
        <v>52.95</v>
      </c>
      <c r="K13">
        <v>4.5057999999999998</v>
      </c>
      <c r="N13">
        <f>_xlfn.XLOOKUP(B13,RESULTADOS_11!D:D,RESULTADOS_11!AH:AH,0,0,1)</f>
        <v>188140.33292578461</v>
      </c>
    </row>
    <row r="14" spans="1:20" x14ac:dyDescent="0.25">
      <c r="A14" t="s">
        <v>63</v>
      </c>
      <c r="B14">
        <v>4.5160999999999998</v>
      </c>
      <c r="C14">
        <f>_xlfn.XLOOKUP(B14,RESULTADOS_12!D:D,RESULTADOS_12!B:B,0,0,1)</f>
        <v>70</v>
      </c>
      <c r="D14">
        <f>_xlfn.XLOOKUP(B14,RESULTADOS_12!D:D,RESULTADOS_12!L:L,0,0,1)</f>
        <v>7</v>
      </c>
      <c r="E14">
        <f>_xlfn.XLOOKUP(B14,RESULTADOS_12!D:D,RESULTADOS_12!I:I,0,0,1)</f>
        <v>20</v>
      </c>
      <c r="F14">
        <f>_xlfn.XLOOKUP(B14,RESULTADOS_12!D:D,RESULTADOS_12!F:F,0,0,1)</f>
        <v>19.34</v>
      </c>
      <c r="G14">
        <f>_xlfn.XLOOKUP(B14,RESULTADOS_12!D:D,RESULTADOS_12!M:M,0,0,1)</f>
        <v>2</v>
      </c>
      <c r="H14">
        <f>_xlfn.XLOOKUP(B14,RESULTADOS_12!D:D,RESULTADOS_12!AF:AF,0,0,1)</f>
        <v>1.9643725225391538E-5</v>
      </c>
      <c r="I14">
        <f>_xlfn.XLOOKUP(B14,RESULTADOS_12!D:D,RESULTADOS_12!AC:AC,0,0,1)</f>
        <v>190.33090736441179</v>
      </c>
      <c r="J14">
        <f>_xlfn.XLOOKUP(B14,RESULTADOS_12!D:D,RESULTADOS_12!G:G,0,0,1)</f>
        <v>58.01</v>
      </c>
      <c r="K14">
        <v>4.5160999999999998</v>
      </c>
      <c r="N14">
        <f>_xlfn.XLOOKUP(B14,RESULTADOS_12!D:D,RESULTADOS_12!AH:AH,0,0,1)</f>
        <v>190330.9073644118</v>
      </c>
    </row>
    <row r="15" spans="1:20" x14ac:dyDescent="0.25">
      <c r="A15" t="s">
        <v>64</v>
      </c>
      <c r="B15">
        <v>4.5128000000000004</v>
      </c>
      <c r="C15">
        <f>_xlfn.XLOOKUP(B15,RESULTADOS_13!D:D,RESULTADOS_13!B:B,0,0,1)</f>
        <v>75</v>
      </c>
      <c r="D15">
        <f>_xlfn.XLOOKUP(B15,RESULTADOS_13!D:D,RESULTADOS_13!L:L,0,0,1)</f>
        <v>8</v>
      </c>
      <c r="E15">
        <f>_xlfn.XLOOKUP(B15,RESULTADOS_13!D:D,RESULTADOS_13!I:I,0,0,1)</f>
        <v>19</v>
      </c>
      <c r="F15">
        <f>_xlfn.XLOOKUP(B15,RESULTADOS_13!D:D,RESULTADOS_13!F:F,0,0,1)</f>
        <v>19.3</v>
      </c>
      <c r="G15">
        <f>_xlfn.XLOOKUP(B15,RESULTADOS_13!D:D,RESULTADOS_13!M:M,0,0,1)</f>
        <v>1</v>
      </c>
      <c r="H15">
        <f>_xlfn.XLOOKUP(B15,RESULTADOS_13!D:D,RESULTADOS_13!AF:AF,0,0,1)</f>
        <v>1.9090626529401051E-5</v>
      </c>
      <c r="I15">
        <f>_xlfn.XLOOKUP(B15,RESULTADOS_13!D:D,RESULTADOS_13!AC:AC,0,0,1)</f>
        <v>193.05815908140499</v>
      </c>
      <c r="J15">
        <f>_xlfn.XLOOKUP(B15,RESULTADOS_13!D:D,RESULTADOS_13!G:G,0,0,1)</f>
        <v>60.95</v>
      </c>
      <c r="K15">
        <v>4.5128000000000004</v>
      </c>
      <c r="N15">
        <f>_xlfn.XLOOKUP(B15,RESULTADOS_13!D:D,RESULTADOS_13!AH:AH,0,0,1)</f>
        <v>193058.159081405</v>
      </c>
    </row>
    <row r="16" spans="1:20" x14ac:dyDescent="0.25">
      <c r="A16" t="s">
        <v>65</v>
      </c>
      <c r="B16">
        <v>4.5193000000000003</v>
      </c>
      <c r="C16">
        <f>_xlfn.XLOOKUP(B16,RESULTADOS_14!D:D,RESULTADOS_14!B:B,0,0,1)</f>
        <v>80</v>
      </c>
      <c r="D16">
        <f>_xlfn.XLOOKUP(B16,RESULTADOS_14!D:D,RESULTADOS_14!L:L,0,0,1)</f>
        <v>8</v>
      </c>
      <c r="E16">
        <f>_xlfn.XLOOKUP(B16,RESULTADOS_14!D:D,RESULTADOS_14!I:I,0,0,1)</f>
        <v>18</v>
      </c>
      <c r="F16">
        <f>_xlfn.XLOOKUP(B16,RESULTADOS_14!D:D,RESULTADOS_14!F:F,0,0,1)</f>
        <v>19.22</v>
      </c>
      <c r="G16">
        <f>_xlfn.XLOOKUP(B16,RESULTADOS_14!D:D,RESULTADOS_14!M:M,0,0,1)</f>
        <v>9</v>
      </c>
      <c r="H16">
        <f>_xlfn.XLOOKUP(B16,RESULTADOS_14!D:D,RESULTADOS_14!AF:AF,0,0,1)</f>
        <v>1.86268482314849E-5</v>
      </c>
      <c r="I16">
        <f>_xlfn.XLOOKUP(B16,RESULTADOS_14!D:D,RESULTADOS_14!AC:AC,0,0,1)</f>
        <v>195.4385846990678</v>
      </c>
      <c r="J16">
        <f>_xlfn.XLOOKUP(B16,RESULTADOS_14!D:D,RESULTADOS_14!G:G,0,0,1)</f>
        <v>64.08</v>
      </c>
      <c r="K16">
        <v>4.5193000000000003</v>
      </c>
      <c r="N16">
        <f>_xlfn.XLOOKUP(B16,RESULTADOS_14!D:D,RESULTADOS_14!AH:AH,0,0,1)</f>
        <v>195438.58469906781</v>
      </c>
    </row>
    <row r="17" spans="1:14" x14ac:dyDescent="0.25">
      <c r="A17" t="s">
        <v>66</v>
      </c>
      <c r="B17">
        <v>4.5171000000000001</v>
      </c>
      <c r="C17">
        <f>_xlfn.XLOOKUP(B17,RESULTADOS_15!D:D,RESULTADOS_15!B:B,0,0,1)</f>
        <v>85</v>
      </c>
      <c r="D17">
        <f>_xlfn.XLOOKUP(B17,RESULTADOS_15!D:D,RESULTADOS_15!L:L,0,0,1)</f>
        <v>9</v>
      </c>
      <c r="E17">
        <f>_xlfn.XLOOKUP(B17,RESULTADOS_15!D:D,RESULTADOS_15!I:I,0,0,1)</f>
        <v>17</v>
      </c>
      <c r="F17">
        <f>_xlfn.XLOOKUP(B17,RESULTADOS_15!D:D,RESULTADOS_15!F:F,0,0,1)</f>
        <v>19.190000000000001</v>
      </c>
      <c r="G17">
        <f>_xlfn.XLOOKUP(B17,RESULTADOS_15!D:D,RESULTADOS_15!M:M,0,0,1)</f>
        <v>5</v>
      </c>
      <c r="H17">
        <f>_xlfn.XLOOKUP(B17,RESULTADOS_15!D:D,RESULTADOS_15!AF:AF,0,0,1)</f>
        <v>1.8168022451582551E-5</v>
      </c>
      <c r="I17">
        <f>_xlfn.XLOOKUP(B17,RESULTADOS_15!D:D,RESULTADOS_15!AC:AC,0,0,1)</f>
        <v>197.77212919184649</v>
      </c>
      <c r="J17">
        <f>_xlfn.XLOOKUP(B17,RESULTADOS_15!D:D,RESULTADOS_15!G:G,0,0,1)</f>
        <v>67.73</v>
      </c>
      <c r="K17">
        <v>4.5171000000000001</v>
      </c>
      <c r="N17">
        <f>_xlfn.XLOOKUP(B17,RESULTADOS_15!D:D,RESULTADOS_15!AH:AH,0,0,1)</f>
        <v>197772.1291918465</v>
      </c>
    </row>
    <row r="18" spans="1:14" x14ac:dyDescent="0.25">
      <c r="A18" t="s">
        <v>67</v>
      </c>
      <c r="B18">
        <v>4.5175000000000001</v>
      </c>
      <c r="C18">
        <f>_xlfn.XLOOKUP(B18,RESULTADOS_16!D:D,RESULTADOS_16!B:B,0,0,1)</f>
        <v>90</v>
      </c>
      <c r="D18">
        <f>_xlfn.XLOOKUP(B18,RESULTADOS_16!D:D,RESULTADOS_16!L:L,0,0,1)</f>
        <v>10</v>
      </c>
      <c r="E18">
        <f>_xlfn.XLOOKUP(B18,RESULTADOS_16!D:D,RESULTADOS_16!I:I,0,0,1)</f>
        <v>16</v>
      </c>
      <c r="F18">
        <f>_xlfn.XLOOKUP(B18,RESULTADOS_16!D:D,RESULTADOS_16!F:F,0,0,1)</f>
        <v>19.149999999999999</v>
      </c>
      <c r="G18">
        <f>_xlfn.XLOOKUP(B18,RESULTADOS_16!D:D,RESULTADOS_16!M:M,0,0,1)</f>
        <v>2</v>
      </c>
      <c r="H18">
        <f>_xlfn.XLOOKUP(B18,RESULTADOS_16!D:D,RESULTADOS_16!AF:AF,0,0,1)</f>
        <v>1.7755506858846641E-5</v>
      </c>
      <c r="I18">
        <f>_xlfn.XLOOKUP(B18,RESULTADOS_16!D:D,RESULTADOS_16!AC:AC,0,0,1)</f>
        <v>200.112837624435</v>
      </c>
      <c r="J18">
        <f>_xlfn.XLOOKUP(B18,RESULTADOS_16!D:D,RESULTADOS_16!G:G,0,0,1)</f>
        <v>71.8</v>
      </c>
      <c r="K18">
        <v>4.5175000000000001</v>
      </c>
      <c r="N18">
        <f>_xlfn.XLOOKUP(B18,RESULTADOS_16!D:D,RESULTADOS_16!AH:AH,0,0,1)</f>
        <v>200112.83762443499</v>
      </c>
    </row>
    <row r="19" spans="1:14" x14ac:dyDescent="0.25">
      <c r="A19" t="s">
        <v>68</v>
      </c>
      <c r="B19">
        <v>4.5198999999999998</v>
      </c>
      <c r="C19">
        <f>_xlfn.XLOOKUP(B19,RESULTADOS_17!D:D,RESULTADOS_17!B:B,0,0,1)</f>
        <v>95</v>
      </c>
      <c r="D19">
        <f>_xlfn.XLOOKUP(B19,RESULTADOS_17!D:D,RESULTADOS_17!L:L,0,0,1)</f>
        <v>12</v>
      </c>
      <c r="E19">
        <f>_xlfn.XLOOKUP(B19,RESULTADOS_17!D:D,RESULTADOS_17!I:I,0,0,1)</f>
        <v>15</v>
      </c>
      <c r="F19">
        <f>_xlfn.XLOOKUP(B19,RESULTADOS_17!D:D,RESULTADOS_17!F:F,0,0,1)</f>
        <v>19.100000000000001</v>
      </c>
      <c r="G19">
        <f>_xlfn.XLOOKUP(B19,RESULTADOS_17!D:D,RESULTADOS_17!M:M,0,0,1)</f>
        <v>0</v>
      </c>
      <c r="H19">
        <f>_xlfn.XLOOKUP(B19,RESULTADOS_17!D:D,RESULTADOS_17!AF:AF,0,0,1)</f>
        <v>1.738169867005153E-5</v>
      </c>
      <c r="I19">
        <f>_xlfn.XLOOKUP(B19,RESULTADOS_17!D:D,RESULTADOS_17!AC:AC,0,0,1)</f>
        <v>202.63935121144169</v>
      </c>
      <c r="J19">
        <f>_xlfn.XLOOKUP(B19,RESULTADOS_17!D:D,RESULTADOS_17!G:G,0,0,1)</f>
        <v>76.39</v>
      </c>
      <c r="K19">
        <v>4.5198999999999998</v>
      </c>
      <c r="N19">
        <f>_xlfn.XLOOKUP(B19,RESULTADOS_17!D:D,RESULTADOS_17!AH:AH,0,0,1)</f>
        <v>202639.35121144171</v>
      </c>
    </row>
    <row r="20" spans="1:14" x14ac:dyDescent="0.25">
      <c r="A20" t="s">
        <v>69</v>
      </c>
      <c r="B20">
        <v>4.5052000000000003</v>
      </c>
      <c r="C20">
        <f>_xlfn.XLOOKUP(B20,RESULTADOS_18!D:D,RESULTADOS_18!B:B,0,0,1)</f>
        <v>100</v>
      </c>
      <c r="D20">
        <f>_xlfn.XLOOKUP(B20,RESULTADOS_18!D:D,RESULTADOS_18!L:L,0,0,1)</f>
        <v>11</v>
      </c>
      <c r="E20">
        <f>_xlfn.XLOOKUP(B20,RESULTADOS_18!D:D,RESULTADOS_18!I:I,0,0,1)</f>
        <v>15</v>
      </c>
      <c r="F20">
        <f>_xlfn.XLOOKUP(B20,RESULTADOS_18!D:D,RESULTADOS_18!F:F,0,0,1)</f>
        <v>19.100000000000001</v>
      </c>
      <c r="G20">
        <f>_xlfn.XLOOKUP(B20,RESULTADOS_18!D:D,RESULTADOS_18!M:M,0,0,1)</f>
        <v>8</v>
      </c>
      <c r="H20">
        <f>_xlfn.XLOOKUP(B20,RESULTADOS_18!D:D,RESULTADOS_18!AF:AF,0,0,1)</f>
        <v>1.6970392253337401E-5</v>
      </c>
      <c r="I20">
        <f>_xlfn.XLOOKUP(B20,RESULTADOS_18!D:D,RESULTADOS_18!AC:AC,0,0,1)</f>
        <v>205.6015332926271</v>
      </c>
      <c r="J20">
        <f>_xlfn.XLOOKUP(B20,RESULTADOS_18!D:D,RESULTADOS_18!G:G,0,0,1)</f>
        <v>76.39</v>
      </c>
      <c r="K20">
        <v>4.5052000000000003</v>
      </c>
      <c r="N20">
        <f>_xlfn.XLOOKUP(B20,RESULTADOS_18!D:D,RESULTADOS_18!AH:AH,0,0,1)</f>
        <v>205601.53329262711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2.7061999999999999</v>
      </c>
      <c r="E2">
        <v>36.950000000000003</v>
      </c>
      <c r="F2">
        <v>29.17</v>
      </c>
      <c r="G2">
        <v>7.92</v>
      </c>
      <c r="H2">
        <v>0.14000000000000001</v>
      </c>
      <c r="I2">
        <v>221</v>
      </c>
      <c r="J2">
        <v>124.63</v>
      </c>
      <c r="K2">
        <v>45</v>
      </c>
      <c r="L2">
        <v>1</v>
      </c>
      <c r="M2">
        <v>219</v>
      </c>
      <c r="N2">
        <v>18.64</v>
      </c>
      <c r="O2">
        <v>15605.44</v>
      </c>
      <c r="P2">
        <v>300.77999999999997</v>
      </c>
      <c r="Q2">
        <v>1304.8699999999999</v>
      </c>
      <c r="R2">
        <v>470.28</v>
      </c>
      <c r="S2">
        <v>85.32</v>
      </c>
      <c r="T2">
        <v>180989.8</v>
      </c>
      <c r="U2">
        <v>0.18</v>
      </c>
      <c r="V2">
        <v>0.48</v>
      </c>
      <c r="W2">
        <v>4.38</v>
      </c>
      <c r="X2">
        <v>10.71</v>
      </c>
      <c r="Y2">
        <v>2</v>
      </c>
      <c r="Z2">
        <v>10</v>
      </c>
      <c r="AA2">
        <v>305.44926908259089</v>
      </c>
      <c r="AB2">
        <v>417.92916542950297</v>
      </c>
      <c r="AC2">
        <v>378.04259244817808</v>
      </c>
      <c r="AD2">
        <v>305449.26908259088</v>
      </c>
      <c r="AE2">
        <v>417929.16542950302</v>
      </c>
      <c r="AF2">
        <v>1.252634542948922E-5</v>
      </c>
      <c r="AG2">
        <v>16</v>
      </c>
      <c r="AH2">
        <v>378042.5924481781</v>
      </c>
    </row>
    <row r="3" spans="1:34" x14ac:dyDescent="0.25">
      <c r="A3">
        <v>1</v>
      </c>
      <c r="B3">
        <v>60</v>
      </c>
      <c r="C3" t="s">
        <v>34</v>
      </c>
      <c r="D3">
        <v>3.802</v>
      </c>
      <c r="E3">
        <v>26.3</v>
      </c>
      <c r="F3">
        <v>22.13</v>
      </c>
      <c r="G3">
        <v>16.59</v>
      </c>
      <c r="H3">
        <v>0.28000000000000003</v>
      </c>
      <c r="I3">
        <v>80</v>
      </c>
      <c r="J3">
        <v>125.95</v>
      </c>
      <c r="K3">
        <v>45</v>
      </c>
      <c r="L3">
        <v>2</v>
      </c>
      <c r="M3">
        <v>78</v>
      </c>
      <c r="N3">
        <v>18.95</v>
      </c>
      <c r="O3">
        <v>15767.7</v>
      </c>
      <c r="P3">
        <v>218.75</v>
      </c>
      <c r="Q3">
        <v>1304.52</v>
      </c>
      <c r="R3">
        <v>231.26</v>
      </c>
      <c r="S3">
        <v>85.32</v>
      </c>
      <c r="T3">
        <v>62184.79</v>
      </c>
      <c r="U3">
        <v>0.37</v>
      </c>
      <c r="V3">
        <v>0.63</v>
      </c>
      <c r="W3">
        <v>4.1399999999999997</v>
      </c>
      <c r="X3">
        <v>3.67</v>
      </c>
      <c r="Y3">
        <v>2</v>
      </c>
      <c r="Z3">
        <v>10</v>
      </c>
      <c r="AA3">
        <v>185.9677807244374</v>
      </c>
      <c r="AB3">
        <v>254.44932190651261</v>
      </c>
      <c r="AC3">
        <v>230.16503574569529</v>
      </c>
      <c r="AD3">
        <v>185967.78072443741</v>
      </c>
      <c r="AE3">
        <v>254449.32190651249</v>
      </c>
      <c r="AF3">
        <v>1.7598538660453041E-5</v>
      </c>
      <c r="AG3">
        <v>11</v>
      </c>
      <c r="AH3">
        <v>230165.03574569529</v>
      </c>
    </row>
    <row r="4" spans="1:34" x14ac:dyDescent="0.25">
      <c r="A4">
        <v>2</v>
      </c>
      <c r="B4">
        <v>60</v>
      </c>
      <c r="C4" t="s">
        <v>34</v>
      </c>
      <c r="D4">
        <v>4.1657999999999999</v>
      </c>
      <c r="E4">
        <v>24.01</v>
      </c>
      <c r="F4">
        <v>20.65</v>
      </c>
      <c r="G4">
        <v>25.81</v>
      </c>
      <c r="H4">
        <v>0.42</v>
      </c>
      <c r="I4">
        <v>48</v>
      </c>
      <c r="J4">
        <v>127.27</v>
      </c>
      <c r="K4">
        <v>45</v>
      </c>
      <c r="L4">
        <v>3</v>
      </c>
      <c r="M4">
        <v>46</v>
      </c>
      <c r="N4">
        <v>19.27</v>
      </c>
      <c r="O4">
        <v>15930.42</v>
      </c>
      <c r="P4">
        <v>194.42</v>
      </c>
      <c r="Q4">
        <v>1304.6099999999999</v>
      </c>
      <c r="R4">
        <v>181.13</v>
      </c>
      <c r="S4">
        <v>85.32</v>
      </c>
      <c r="T4">
        <v>37277.99</v>
      </c>
      <c r="U4">
        <v>0.47</v>
      </c>
      <c r="V4">
        <v>0.68</v>
      </c>
      <c r="W4">
        <v>4.09</v>
      </c>
      <c r="X4">
        <v>2.19</v>
      </c>
      <c r="Y4">
        <v>2</v>
      </c>
      <c r="Z4">
        <v>10</v>
      </c>
      <c r="AA4">
        <v>172.2357887998368</v>
      </c>
      <c r="AB4">
        <v>235.6606047425559</v>
      </c>
      <c r="AC4">
        <v>213.16948737773049</v>
      </c>
      <c r="AD4">
        <v>172235.7887998368</v>
      </c>
      <c r="AE4">
        <v>235660.60474255591</v>
      </c>
      <c r="AF4">
        <v>1.928248089208713E-5</v>
      </c>
      <c r="AG4">
        <v>11</v>
      </c>
      <c r="AH4">
        <v>213169.48737773049</v>
      </c>
    </row>
    <row r="5" spans="1:34" x14ac:dyDescent="0.25">
      <c r="A5">
        <v>3</v>
      </c>
      <c r="B5">
        <v>60</v>
      </c>
      <c r="C5" t="s">
        <v>34</v>
      </c>
      <c r="D5">
        <v>4.3676000000000004</v>
      </c>
      <c r="E5">
        <v>22.9</v>
      </c>
      <c r="F5">
        <v>19.920000000000002</v>
      </c>
      <c r="G5">
        <v>36.22</v>
      </c>
      <c r="H5">
        <v>0.55000000000000004</v>
      </c>
      <c r="I5">
        <v>33</v>
      </c>
      <c r="J5">
        <v>128.59</v>
      </c>
      <c r="K5">
        <v>45</v>
      </c>
      <c r="L5">
        <v>4</v>
      </c>
      <c r="M5">
        <v>31</v>
      </c>
      <c r="N5">
        <v>19.59</v>
      </c>
      <c r="O5">
        <v>16093.6</v>
      </c>
      <c r="P5">
        <v>177.29</v>
      </c>
      <c r="Q5">
        <v>1304.32</v>
      </c>
      <c r="R5">
        <v>156.44</v>
      </c>
      <c r="S5">
        <v>85.32</v>
      </c>
      <c r="T5">
        <v>25010.63</v>
      </c>
      <c r="U5">
        <v>0.55000000000000004</v>
      </c>
      <c r="V5">
        <v>0.7</v>
      </c>
      <c r="W5">
        <v>4.07</v>
      </c>
      <c r="X5">
        <v>1.47</v>
      </c>
      <c r="Y5">
        <v>2</v>
      </c>
      <c r="Z5">
        <v>10</v>
      </c>
      <c r="AA5">
        <v>155.32815629061659</v>
      </c>
      <c r="AB5">
        <v>212.52683603134989</v>
      </c>
      <c r="AC5">
        <v>192.24357308386641</v>
      </c>
      <c r="AD5">
        <v>155328.15629061661</v>
      </c>
      <c r="AE5">
        <v>212526.8360313499</v>
      </c>
      <c r="AF5">
        <v>2.0216564296000709E-5</v>
      </c>
      <c r="AG5">
        <v>10</v>
      </c>
      <c r="AH5">
        <v>192243.57308386639</v>
      </c>
    </row>
    <row r="6" spans="1:34" x14ac:dyDescent="0.25">
      <c r="A6">
        <v>4</v>
      </c>
      <c r="B6">
        <v>60</v>
      </c>
      <c r="C6" t="s">
        <v>34</v>
      </c>
      <c r="D6">
        <v>4.4772999999999996</v>
      </c>
      <c r="E6">
        <v>22.34</v>
      </c>
      <c r="F6">
        <v>19.559999999999999</v>
      </c>
      <c r="G6">
        <v>46.95</v>
      </c>
      <c r="H6">
        <v>0.68</v>
      </c>
      <c r="I6">
        <v>25</v>
      </c>
      <c r="J6">
        <v>129.91999999999999</v>
      </c>
      <c r="K6">
        <v>45</v>
      </c>
      <c r="L6">
        <v>5</v>
      </c>
      <c r="M6">
        <v>16</v>
      </c>
      <c r="N6">
        <v>19.920000000000002</v>
      </c>
      <c r="O6">
        <v>16257.24</v>
      </c>
      <c r="P6">
        <v>163.09</v>
      </c>
      <c r="Q6">
        <v>1304.3599999999999</v>
      </c>
      <c r="R6">
        <v>144.34</v>
      </c>
      <c r="S6">
        <v>85.32</v>
      </c>
      <c r="T6">
        <v>18998.189999999999</v>
      </c>
      <c r="U6">
        <v>0.59</v>
      </c>
      <c r="V6">
        <v>0.72</v>
      </c>
      <c r="W6">
        <v>4.0599999999999996</v>
      </c>
      <c r="X6">
        <v>1.1100000000000001</v>
      </c>
      <c r="Y6">
        <v>2</v>
      </c>
      <c r="Z6">
        <v>10</v>
      </c>
      <c r="AA6">
        <v>150.75019136290129</v>
      </c>
      <c r="AB6">
        <v>206.2630624516944</v>
      </c>
      <c r="AC6">
        <v>186.57760526338981</v>
      </c>
      <c r="AD6">
        <v>150750.1913629013</v>
      </c>
      <c r="AE6">
        <v>206263.06245169439</v>
      </c>
      <c r="AF6">
        <v>2.072433907008058E-5</v>
      </c>
      <c r="AG6">
        <v>10</v>
      </c>
      <c r="AH6">
        <v>186577.60526338979</v>
      </c>
    </row>
    <row r="7" spans="1:34" x14ac:dyDescent="0.25">
      <c r="A7">
        <v>5</v>
      </c>
      <c r="B7">
        <v>60</v>
      </c>
      <c r="C7" t="s">
        <v>34</v>
      </c>
      <c r="D7">
        <v>4.5019999999999998</v>
      </c>
      <c r="E7">
        <v>22.21</v>
      </c>
      <c r="F7">
        <v>19.489999999999998</v>
      </c>
      <c r="G7">
        <v>50.85</v>
      </c>
      <c r="H7">
        <v>0.81</v>
      </c>
      <c r="I7">
        <v>23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160.88999999999999</v>
      </c>
      <c r="Q7">
        <v>1304.3900000000001</v>
      </c>
      <c r="R7">
        <v>141.25</v>
      </c>
      <c r="S7">
        <v>85.32</v>
      </c>
      <c r="T7">
        <v>17465.96</v>
      </c>
      <c r="U7">
        <v>0.6</v>
      </c>
      <c r="V7">
        <v>0.72</v>
      </c>
      <c r="W7">
        <v>4.07</v>
      </c>
      <c r="X7">
        <v>1.04</v>
      </c>
      <c r="Y7">
        <v>2</v>
      </c>
      <c r="Z7">
        <v>10</v>
      </c>
      <c r="AA7">
        <v>149.9552170135419</v>
      </c>
      <c r="AB7">
        <v>205.17534347510841</v>
      </c>
      <c r="AC7">
        <v>185.59369665930561</v>
      </c>
      <c r="AD7">
        <v>149955.2170135419</v>
      </c>
      <c r="AE7">
        <v>205175.34347510841</v>
      </c>
      <c r="AF7">
        <v>2.083866939751698E-5</v>
      </c>
      <c r="AG7">
        <v>10</v>
      </c>
      <c r="AH7">
        <v>185593.6966593056</v>
      </c>
    </row>
    <row r="8" spans="1:34" x14ac:dyDescent="0.25">
      <c r="A8">
        <v>6</v>
      </c>
      <c r="B8">
        <v>60</v>
      </c>
      <c r="C8" t="s">
        <v>34</v>
      </c>
      <c r="D8">
        <v>4.5019999999999998</v>
      </c>
      <c r="E8">
        <v>22.21</v>
      </c>
      <c r="F8">
        <v>19.489999999999998</v>
      </c>
      <c r="G8">
        <v>50.85</v>
      </c>
      <c r="H8">
        <v>0.93</v>
      </c>
      <c r="I8">
        <v>23</v>
      </c>
      <c r="J8">
        <v>132.58000000000001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162.41</v>
      </c>
      <c r="Q8">
        <v>1304.3900000000001</v>
      </c>
      <c r="R8">
        <v>141.22</v>
      </c>
      <c r="S8">
        <v>85.32</v>
      </c>
      <c r="T8">
        <v>17450.099999999999</v>
      </c>
      <c r="U8">
        <v>0.6</v>
      </c>
      <c r="V8">
        <v>0.72</v>
      </c>
      <c r="W8">
        <v>4.07</v>
      </c>
      <c r="X8">
        <v>1.04</v>
      </c>
      <c r="Y8">
        <v>2</v>
      </c>
      <c r="Z8">
        <v>10</v>
      </c>
      <c r="AA8">
        <v>150.24919398455131</v>
      </c>
      <c r="AB8">
        <v>205.5775757361919</v>
      </c>
      <c r="AC8">
        <v>185.95754043792789</v>
      </c>
      <c r="AD8">
        <v>150249.1939845513</v>
      </c>
      <c r="AE8">
        <v>205577.57573619191</v>
      </c>
      <c r="AF8">
        <v>2.083866939751698E-5</v>
      </c>
      <c r="AG8">
        <v>10</v>
      </c>
      <c r="AH8">
        <v>185957.54043792791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2.2088000000000001</v>
      </c>
      <c r="E2">
        <v>45.27</v>
      </c>
      <c r="F2">
        <v>33.31</v>
      </c>
      <c r="G2">
        <v>6.69</v>
      </c>
      <c r="H2">
        <v>0.11</v>
      </c>
      <c r="I2">
        <v>299</v>
      </c>
      <c r="J2">
        <v>159.12</v>
      </c>
      <c r="K2">
        <v>50.28</v>
      </c>
      <c r="L2">
        <v>1</v>
      </c>
      <c r="M2">
        <v>297</v>
      </c>
      <c r="N2">
        <v>27.84</v>
      </c>
      <c r="O2">
        <v>19859.16</v>
      </c>
      <c r="P2">
        <v>406.32</v>
      </c>
      <c r="Q2">
        <v>1305.5999999999999</v>
      </c>
      <c r="R2">
        <v>610.89</v>
      </c>
      <c r="S2">
        <v>85.32</v>
      </c>
      <c r="T2">
        <v>250906.14</v>
      </c>
      <c r="U2">
        <v>0.14000000000000001</v>
      </c>
      <c r="V2">
        <v>0.42</v>
      </c>
      <c r="W2">
        <v>4.5199999999999996</v>
      </c>
      <c r="X2">
        <v>14.84</v>
      </c>
      <c r="Y2">
        <v>2</v>
      </c>
      <c r="Z2">
        <v>10</v>
      </c>
      <c r="AA2">
        <v>430.65502318614409</v>
      </c>
      <c r="AB2">
        <v>589.24120188201289</v>
      </c>
      <c r="AC2">
        <v>533.00484857961374</v>
      </c>
      <c r="AD2">
        <v>430655.02318614413</v>
      </c>
      <c r="AE2">
        <v>589241.20188201289</v>
      </c>
      <c r="AF2">
        <v>9.1038396153616392E-6</v>
      </c>
      <c r="AG2">
        <v>19</v>
      </c>
      <c r="AH2">
        <v>533004.84857961372</v>
      </c>
    </row>
    <row r="3" spans="1:34" x14ac:dyDescent="0.25">
      <c r="A3">
        <v>1</v>
      </c>
      <c r="B3">
        <v>80</v>
      </c>
      <c r="C3" t="s">
        <v>34</v>
      </c>
      <c r="D3">
        <v>3.4798</v>
      </c>
      <c r="E3">
        <v>28.74</v>
      </c>
      <c r="F3">
        <v>23.16</v>
      </c>
      <c r="G3">
        <v>13.76</v>
      </c>
      <c r="H3">
        <v>0.22</v>
      </c>
      <c r="I3">
        <v>101</v>
      </c>
      <c r="J3">
        <v>160.54</v>
      </c>
      <c r="K3">
        <v>50.28</v>
      </c>
      <c r="L3">
        <v>2</v>
      </c>
      <c r="M3">
        <v>99</v>
      </c>
      <c r="N3">
        <v>28.26</v>
      </c>
      <c r="O3">
        <v>20034.400000000001</v>
      </c>
      <c r="P3">
        <v>275.36</v>
      </c>
      <c r="Q3">
        <v>1304.8599999999999</v>
      </c>
      <c r="R3">
        <v>266.64999999999998</v>
      </c>
      <c r="S3">
        <v>85.32</v>
      </c>
      <c r="T3">
        <v>79776.09</v>
      </c>
      <c r="U3">
        <v>0.32</v>
      </c>
      <c r="V3">
        <v>0.61</v>
      </c>
      <c r="W3">
        <v>4.17</v>
      </c>
      <c r="X3">
        <v>4.7</v>
      </c>
      <c r="Y3">
        <v>2</v>
      </c>
      <c r="Z3">
        <v>10</v>
      </c>
      <c r="AA3">
        <v>224.11456081522769</v>
      </c>
      <c r="AB3">
        <v>306.643429343869</v>
      </c>
      <c r="AC3">
        <v>277.37781082413687</v>
      </c>
      <c r="AD3">
        <v>224114.56081522771</v>
      </c>
      <c r="AE3">
        <v>306643.42934386898</v>
      </c>
      <c r="AF3">
        <v>1.434242171927537E-5</v>
      </c>
      <c r="AG3">
        <v>12</v>
      </c>
      <c r="AH3">
        <v>277377.81082413689</v>
      </c>
    </row>
    <row r="4" spans="1:34" x14ac:dyDescent="0.25">
      <c r="A4">
        <v>2</v>
      </c>
      <c r="B4">
        <v>80</v>
      </c>
      <c r="C4" t="s">
        <v>34</v>
      </c>
      <c r="D4">
        <v>3.9287999999999998</v>
      </c>
      <c r="E4">
        <v>25.45</v>
      </c>
      <c r="F4">
        <v>21.2</v>
      </c>
      <c r="G4">
        <v>21.2</v>
      </c>
      <c r="H4">
        <v>0.33</v>
      </c>
      <c r="I4">
        <v>60</v>
      </c>
      <c r="J4">
        <v>161.97</v>
      </c>
      <c r="K4">
        <v>50.28</v>
      </c>
      <c r="L4">
        <v>3</v>
      </c>
      <c r="M4">
        <v>58</v>
      </c>
      <c r="N4">
        <v>28.69</v>
      </c>
      <c r="O4">
        <v>20210.21</v>
      </c>
      <c r="P4">
        <v>245.13</v>
      </c>
      <c r="Q4">
        <v>1304.3599999999999</v>
      </c>
      <c r="R4">
        <v>199.31</v>
      </c>
      <c r="S4">
        <v>85.32</v>
      </c>
      <c r="T4">
        <v>46310.77</v>
      </c>
      <c r="U4">
        <v>0.43</v>
      </c>
      <c r="V4">
        <v>0.66</v>
      </c>
      <c r="W4">
        <v>4.12</v>
      </c>
      <c r="X4">
        <v>2.74</v>
      </c>
      <c r="Y4">
        <v>2</v>
      </c>
      <c r="Z4">
        <v>10</v>
      </c>
      <c r="AA4">
        <v>192.7630090798506</v>
      </c>
      <c r="AB4">
        <v>263.74685312670152</v>
      </c>
      <c r="AC4">
        <v>238.57522363539951</v>
      </c>
      <c r="AD4">
        <v>192763.0090798506</v>
      </c>
      <c r="AE4">
        <v>263746.85312670149</v>
      </c>
      <c r="AF4">
        <v>1.6193030188714602E-5</v>
      </c>
      <c r="AG4">
        <v>11</v>
      </c>
      <c r="AH4">
        <v>238575.22363539951</v>
      </c>
    </row>
    <row r="5" spans="1:34" x14ac:dyDescent="0.25">
      <c r="A5">
        <v>3</v>
      </c>
      <c r="B5">
        <v>80</v>
      </c>
      <c r="C5" t="s">
        <v>34</v>
      </c>
      <c r="D5">
        <v>4.1592000000000002</v>
      </c>
      <c r="E5">
        <v>24.04</v>
      </c>
      <c r="F5">
        <v>20.37</v>
      </c>
      <c r="G5">
        <v>29.09</v>
      </c>
      <c r="H5">
        <v>0.43</v>
      </c>
      <c r="I5">
        <v>42</v>
      </c>
      <c r="J5">
        <v>163.4</v>
      </c>
      <c r="K5">
        <v>50.28</v>
      </c>
      <c r="L5">
        <v>4</v>
      </c>
      <c r="M5">
        <v>40</v>
      </c>
      <c r="N5">
        <v>29.12</v>
      </c>
      <c r="O5">
        <v>20386.62</v>
      </c>
      <c r="P5">
        <v>228.21</v>
      </c>
      <c r="Q5">
        <v>1304.3</v>
      </c>
      <c r="R5">
        <v>171.75</v>
      </c>
      <c r="S5">
        <v>85.32</v>
      </c>
      <c r="T5">
        <v>32619.27</v>
      </c>
      <c r="U5">
        <v>0.5</v>
      </c>
      <c r="V5">
        <v>0.69</v>
      </c>
      <c r="W5">
        <v>4.08</v>
      </c>
      <c r="X5">
        <v>1.91</v>
      </c>
      <c r="Y5">
        <v>2</v>
      </c>
      <c r="Z5">
        <v>10</v>
      </c>
      <c r="AA5">
        <v>183.4423892020535</v>
      </c>
      <c r="AB5">
        <v>250.99396981317781</v>
      </c>
      <c r="AC5">
        <v>227.03945760653031</v>
      </c>
      <c r="AD5">
        <v>183442.38920205351</v>
      </c>
      <c r="AE5">
        <v>250993.9698131778</v>
      </c>
      <c r="AF5">
        <v>1.7142651995749792E-5</v>
      </c>
      <c r="AG5">
        <v>11</v>
      </c>
      <c r="AH5">
        <v>227039.45760653031</v>
      </c>
    </row>
    <row r="6" spans="1:34" x14ac:dyDescent="0.25">
      <c r="A6">
        <v>4</v>
      </c>
      <c r="B6">
        <v>80</v>
      </c>
      <c r="C6" t="s">
        <v>34</v>
      </c>
      <c r="D6">
        <v>4.3041</v>
      </c>
      <c r="E6">
        <v>23.23</v>
      </c>
      <c r="F6">
        <v>19.88</v>
      </c>
      <c r="G6">
        <v>37.270000000000003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30</v>
      </c>
      <c r="N6">
        <v>29.55</v>
      </c>
      <c r="O6">
        <v>20563.61</v>
      </c>
      <c r="P6">
        <v>215.21</v>
      </c>
      <c r="Q6">
        <v>1304.29</v>
      </c>
      <c r="R6">
        <v>155.16</v>
      </c>
      <c r="S6">
        <v>85.32</v>
      </c>
      <c r="T6">
        <v>24374.53</v>
      </c>
      <c r="U6">
        <v>0.55000000000000004</v>
      </c>
      <c r="V6">
        <v>0.71</v>
      </c>
      <c r="W6">
        <v>4.0599999999999996</v>
      </c>
      <c r="X6">
        <v>1.42</v>
      </c>
      <c r="Y6">
        <v>2</v>
      </c>
      <c r="Z6">
        <v>10</v>
      </c>
      <c r="AA6">
        <v>167.8747816176224</v>
      </c>
      <c r="AB6">
        <v>229.6936823217948</v>
      </c>
      <c r="AC6">
        <v>207.77203965817679</v>
      </c>
      <c r="AD6">
        <v>167874.78161762239</v>
      </c>
      <c r="AE6">
        <v>229693.6823217948</v>
      </c>
      <c r="AF6">
        <v>1.773987508533051E-5</v>
      </c>
      <c r="AG6">
        <v>10</v>
      </c>
      <c r="AH6">
        <v>207772.0396581768</v>
      </c>
    </row>
    <row r="7" spans="1:34" x14ac:dyDescent="0.25">
      <c r="A7">
        <v>5</v>
      </c>
      <c r="B7">
        <v>80</v>
      </c>
      <c r="C7" t="s">
        <v>34</v>
      </c>
      <c r="D7">
        <v>4.3906999999999998</v>
      </c>
      <c r="E7">
        <v>22.78</v>
      </c>
      <c r="F7">
        <v>19.61</v>
      </c>
      <c r="G7">
        <v>45.26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204.08</v>
      </c>
      <c r="Q7">
        <v>1304.3399999999999</v>
      </c>
      <c r="R7">
        <v>146.49</v>
      </c>
      <c r="S7">
        <v>85.32</v>
      </c>
      <c r="T7">
        <v>20069.84</v>
      </c>
      <c r="U7">
        <v>0.57999999999999996</v>
      </c>
      <c r="V7">
        <v>0.72</v>
      </c>
      <c r="W7">
        <v>4.04</v>
      </c>
      <c r="X7">
        <v>1.1599999999999999</v>
      </c>
      <c r="Y7">
        <v>2</v>
      </c>
      <c r="Z7">
        <v>10</v>
      </c>
      <c r="AA7">
        <v>163.9612451398086</v>
      </c>
      <c r="AB7">
        <v>224.3390090598084</v>
      </c>
      <c r="AC7">
        <v>202.92840889698161</v>
      </c>
      <c r="AD7">
        <v>163961.2451398086</v>
      </c>
      <c r="AE7">
        <v>224339.00905980839</v>
      </c>
      <c r="AF7">
        <v>1.809680758745398E-5</v>
      </c>
      <c r="AG7">
        <v>10</v>
      </c>
      <c r="AH7">
        <v>202928.40889698159</v>
      </c>
    </row>
    <row r="8" spans="1:34" x14ac:dyDescent="0.25">
      <c r="A8">
        <v>6</v>
      </c>
      <c r="B8">
        <v>80</v>
      </c>
      <c r="C8" t="s">
        <v>34</v>
      </c>
      <c r="D8">
        <v>4.4664999999999999</v>
      </c>
      <c r="E8">
        <v>22.39</v>
      </c>
      <c r="F8">
        <v>19.39</v>
      </c>
      <c r="G8">
        <v>55.39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192.88</v>
      </c>
      <c r="Q8">
        <v>1304.3800000000001</v>
      </c>
      <c r="R8">
        <v>138.66</v>
      </c>
      <c r="S8">
        <v>85.32</v>
      </c>
      <c r="T8">
        <v>16177.24</v>
      </c>
      <c r="U8">
        <v>0.62</v>
      </c>
      <c r="V8">
        <v>0.72</v>
      </c>
      <c r="W8">
        <v>4.04</v>
      </c>
      <c r="X8">
        <v>0.93</v>
      </c>
      <c r="Y8">
        <v>2</v>
      </c>
      <c r="Z8">
        <v>10</v>
      </c>
      <c r="AA8">
        <v>160.39639278546429</v>
      </c>
      <c r="AB8">
        <v>219.46142079841081</v>
      </c>
      <c r="AC8">
        <v>198.51633081351201</v>
      </c>
      <c r="AD8">
        <v>160396.39278546441</v>
      </c>
      <c r="AE8">
        <v>219461.42079841081</v>
      </c>
      <c r="AF8">
        <v>1.8409226567372671E-5</v>
      </c>
      <c r="AG8">
        <v>10</v>
      </c>
      <c r="AH8">
        <v>198516.330813512</v>
      </c>
    </row>
    <row r="9" spans="1:34" x14ac:dyDescent="0.25">
      <c r="A9">
        <v>7</v>
      </c>
      <c r="B9">
        <v>80</v>
      </c>
      <c r="C9" t="s">
        <v>34</v>
      </c>
      <c r="D9">
        <v>4.5193000000000003</v>
      </c>
      <c r="E9">
        <v>22.13</v>
      </c>
      <c r="F9">
        <v>19.22</v>
      </c>
      <c r="G9">
        <v>64.08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9</v>
      </c>
      <c r="N9">
        <v>30.89</v>
      </c>
      <c r="O9">
        <v>21098.19</v>
      </c>
      <c r="P9">
        <v>184.8</v>
      </c>
      <c r="Q9">
        <v>1304.3699999999999</v>
      </c>
      <c r="R9">
        <v>132.88</v>
      </c>
      <c r="S9">
        <v>85.32</v>
      </c>
      <c r="T9">
        <v>13306.67</v>
      </c>
      <c r="U9">
        <v>0.64</v>
      </c>
      <c r="V9">
        <v>0.73</v>
      </c>
      <c r="W9">
        <v>4.04</v>
      </c>
      <c r="X9">
        <v>0.77</v>
      </c>
      <c r="Y9">
        <v>2</v>
      </c>
      <c r="Z9">
        <v>10</v>
      </c>
      <c r="AA9">
        <v>157.90964838190141</v>
      </c>
      <c r="AB9">
        <v>216.05894739803739</v>
      </c>
      <c r="AC9">
        <v>195.4385846990678</v>
      </c>
      <c r="AD9">
        <v>157909.64838190141</v>
      </c>
      <c r="AE9">
        <v>216058.94739803739</v>
      </c>
      <c r="AF9">
        <v>1.86268482314849E-5</v>
      </c>
      <c r="AG9">
        <v>10</v>
      </c>
      <c r="AH9">
        <v>195438.58469906781</v>
      </c>
    </row>
    <row r="10" spans="1:34" x14ac:dyDescent="0.25">
      <c r="A10">
        <v>8</v>
      </c>
      <c r="B10">
        <v>80</v>
      </c>
      <c r="C10" t="s">
        <v>34</v>
      </c>
      <c r="D10">
        <v>4.5130999999999997</v>
      </c>
      <c r="E10">
        <v>22.16</v>
      </c>
      <c r="F10">
        <v>19.25</v>
      </c>
      <c r="G10">
        <v>64.180000000000007</v>
      </c>
      <c r="H10">
        <v>0.94</v>
      </c>
      <c r="I10">
        <v>18</v>
      </c>
      <c r="J10">
        <v>170.62</v>
      </c>
      <c r="K10">
        <v>50.28</v>
      </c>
      <c r="L10">
        <v>9</v>
      </c>
      <c r="M10">
        <v>1</v>
      </c>
      <c r="N10">
        <v>31.34</v>
      </c>
      <c r="O10">
        <v>21277.599999999999</v>
      </c>
      <c r="P10">
        <v>184.87</v>
      </c>
      <c r="Q10">
        <v>1304.26</v>
      </c>
      <c r="R10">
        <v>133.31</v>
      </c>
      <c r="S10">
        <v>85.32</v>
      </c>
      <c r="T10">
        <v>13520.74</v>
      </c>
      <c r="U10">
        <v>0.64</v>
      </c>
      <c r="V10">
        <v>0.73</v>
      </c>
      <c r="W10">
        <v>4.0599999999999996</v>
      </c>
      <c r="X10">
        <v>0.8</v>
      </c>
      <c r="Y10">
        <v>2</v>
      </c>
      <c r="Z10">
        <v>10</v>
      </c>
      <c r="AA10">
        <v>158.04144800233621</v>
      </c>
      <c r="AB10">
        <v>216.2392814533051</v>
      </c>
      <c r="AC10">
        <v>195.6017079252012</v>
      </c>
      <c r="AD10">
        <v>158041.4480023362</v>
      </c>
      <c r="AE10">
        <v>216239.2814533051</v>
      </c>
      <c r="AF10">
        <v>1.8601294172441422E-5</v>
      </c>
      <c r="AG10">
        <v>10</v>
      </c>
      <c r="AH10">
        <v>195601.70792520119</v>
      </c>
    </row>
    <row r="11" spans="1:34" x14ac:dyDescent="0.25">
      <c r="A11">
        <v>9</v>
      </c>
      <c r="B11">
        <v>80</v>
      </c>
      <c r="C11" t="s">
        <v>34</v>
      </c>
      <c r="D11">
        <v>4.5125999999999999</v>
      </c>
      <c r="E11">
        <v>22.16</v>
      </c>
      <c r="F11">
        <v>19.260000000000002</v>
      </c>
      <c r="G11">
        <v>64.19</v>
      </c>
      <c r="H11">
        <v>1.03</v>
      </c>
      <c r="I11">
        <v>18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186.29</v>
      </c>
      <c r="Q11">
        <v>1304.26</v>
      </c>
      <c r="R11">
        <v>133.32</v>
      </c>
      <c r="S11">
        <v>85.32</v>
      </c>
      <c r="T11">
        <v>13521.85</v>
      </c>
      <c r="U11">
        <v>0.64</v>
      </c>
      <c r="V11">
        <v>0.73</v>
      </c>
      <c r="W11">
        <v>4.0599999999999996</v>
      </c>
      <c r="X11">
        <v>0.8</v>
      </c>
      <c r="Y11">
        <v>2</v>
      </c>
      <c r="Z11">
        <v>10</v>
      </c>
      <c r="AA11">
        <v>158.3343266638945</v>
      </c>
      <c r="AB11">
        <v>216.64001095894349</v>
      </c>
      <c r="AC11">
        <v>195.9641923692491</v>
      </c>
      <c r="AD11">
        <v>158334.32666389449</v>
      </c>
      <c r="AE11">
        <v>216640.01095894349</v>
      </c>
      <c r="AF11">
        <v>1.8599233361228239E-5</v>
      </c>
      <c r="AG11">
        <v>10</v>
      </c>
      <c r="AH11">
        <v>195964.1923692491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3.4460000000000002</v>
      </c>
      <c r="E2">
        <v>29.02</v>
      </c>
      <c r="F2">
        <v>24.8</v>
      </c>
      <c r="G2">
        <v>11.02</v>
      </c>
      <c r="H2">
        <v>0.22</v>
      </c>
      <c r="I2">
        <v>135</v>
      </c>
      <c r="J2">
        <v>80.84</v>
      </c>
      <c r="K2">
        <v>35.1</v>
      </c>
      <c r="L2">
        <v>1</v>
      </c>
      <c r="M2">
        <v>133</v>
      </c>
      <c r="N2">
        <v>9.74</v>
      </c>
      <c r="O2">
        <v>10204.209999999999</v>
      </c>
      <c r="P2">
        <v>184.62</v>
      </c>
      <c r="Q2">
        <v>1304.46</v>
      </c>
      <c r="R2">
        <v>321.83</v>
      </c>
      <c r="S2">
        <v>85.32</v>
      </c>
      <c r="T2">
        <v>107192.88</v>
      </c>
      <c r="U2">
        <v>0.27</v>
      </c>
      <c r="V2">
        <v>0.56999999999999995</v>
      </c>
      <c r="W2">
        <v>4.24</v>
      </c>
      <c r="X2">
        <v>6.34</v>
      </c>
      <c r="Y2">
        <v>2</v>
      </c>
      <c r="Z2">
        <v>10</v>
      </c>
      <c r="AA2">
        <v>199.08815800698369</v>
      </c>
      <c r="AB2">
        <v>272.40120093467738</v>
      </c>
      <c r="AC2">
        <v>246.40361263503829</v>
      </c>
      <c r="AD2">
        <v>199088.15800698381</v>
      </c>
      <c r="AE2">
        <v>272401.20093467738</v>
      </c>
      <c r="AF2">
        <v>1.9824463555176099E-5</v>
      </c>
      <c r="AG2">
        <v>13</v>
      </c>
      <c r="AH2">
        <v>246403.6126350383</v>
      </c>
    </row>
    <row r="3" spans="1:34" x14ac:dyDescent="0.25">
      <c r="A3">
        <v>1</v>
      </c>
      <c r="B3">
        <v>35</v>
      </c>
      <c r="C3" t="s">
        <v>34</v>
      </c>
      <c r="D3">
        <v>4.2478999999999996</v>
      </c>
      <c r="E3">
        <v>23.54</v>
      </c>
      <c r="F3">
        <v>20.77</v>
      </c>
      <c r="G3">
        <v>24.44</v>
      </c>
      <c r="H3">
        <v>0.43</v>
      </c>
      <c r="I3">
        <v>51</v>
      </c>
      <c r="J3">
        <v>82.04</v>
      </c>
      <c r="K3">
        <v>35.1</v>
      </c>
      <c r="L3">
        <v>2</v>
      </c>
      <c r="M3">
        <v>48</v>
      </c>
      <c r="N3">
        <v>9.94</v>
      </c>
      <c r="O3">
        <v>10352.530000000001</v>
      </c>
      <c r="P3">
        <v>138.62</v>
      </c>
      <c r="Q3">
        <v>1304.3599999999999</v>
      </c>
      <c r="R3">
        <v>185.46</v>
      </c>
      <c r="S3">
        <v>85.32</v>
      </c>
      <c r="T3">
        <v>39428.68</v>
      </c>
      <c r="U3">
        <v>0.46</v>
      </c>
      <c r="V3">
        <v>0.68</v>
      </c>
      <c r="W3">
        <v>4.09</v>
      </c>
      <c r="X3">
        <v>2.31</v>
      </c>
      <c r="Y3">
        <v>2</v>
      </c>
      <c r="Z3">
        <v>10</v>
      </c>
      <c r="AA3">
        <v>143.30262560933431</v>
      </c>
      <c r="AB3">
        <v>196.07297442425701</v>
      </c>
      <c r="AC3">
        <v>177.36004493540941</v>
      </c>
      <c r="AD3">
        <v>143302.6256093343</v>
      </c>
      <c r="AE3">
        <v>196072.974424257</v>
      </c>
      <c r="AF3">
        <v>2.4437707120148731E-5</v>
      </c>
      <c r="AG3">
        <v>10</v>
      </c>
      <c r="AH3">
        <v>177360.04493540939</v>
      </c>
    </row>
    <row r="4" spans="1:34" x14ac:dyDescent="0.25">
      <c r="A4">
        <v>2</v>
      </c>
      <c r="B4">
        <v>35</v>
      </c>
      <c r="C4" t="s">
        <v>34</v>
      </c>
      <c r="D4">
        <v>4.3880999999999997</v>
      </c>
      <c r="E4">
        <v>22.79</v>
      </c>
      <c r="F4">
        <v>20.23</v>
      </c>
      <c r="G4">
        <v>31.12</v>
      </c>
      <c r="H4">
        <v>0.63</v>
      </c>
      <c r="I4">
        <v>39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127.58</v>
      </c>
      <c r="Q4">
        <v>1304.48</v>
      </c>
      <c r="R4">
        <v>165.54</v>
      </c>
      <c r="S4">
        <v>85.32</v>
      </c>
      <c r="T4">
        <v>29530.880000000001</v>
      </c>
      <c r="U4">
        <v>0.52</v>
      </c>
      <c r="V4">
        <v>0.69</v>
      </c>
      <c r="W4">
        <v>4.1100000000000003</v>
      </c>
      <c r="X4">
        <v>1.77</v>
      </c>
      <c r="Y4">
        <v>2</v>
      </c>
      <c r="Z4">
        <v>10</v>
      </c>
      <c r="AA4">
        <v>139.0926859728298</v>
      </c>
      <c r="AB4">
        <v>190.3127492841657</v>
      </c>
      <c r="AC4">
        <v>172.14956759815979</v>
      </c>
      <c r="AD4">
        <v>139092.68597282979</v>
      </c>
      <c r="AE4">
        <v>190312.74928416571</v>
      </c>
      <c r="AF4">
        <v>2.5244262485916491E-5</v>
      </c>
      <c r="AG4">
        <v>10</v>
      </c>
      <c r="AH4">
        <v>172149.56759815989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6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2.9790000000000001</v>
      </c>
      <c r="E2">
        <v>33.57</v>
      </c>
      <c r="F2">
        <v>27.4</v>
      </c>
      <c r="G2">
        <v>8.84</v>
      </c>
      <c r="H2">
        <v>0.16</v>
      </c>
      <c r="I2">
        <v>186</v>
      </c>
      <c r="J2">
        <v>107.41</v>
      </c>
      <c r="K2">
        <v>41.65</v>
      </c>
      <c r="L2">
        <v>1</v>
      </c>
      <c r="M2">
        <v>184</v>
      </c>
      <c r="N2">
        <v>14.77</v>
      </c>
      <c r="O2">
        <v>13481.73</v>
      </c>
      <c r="P2">
        <v>253.94</v>
      </c>
      <c r="Q2">
        <v>1305.1400000000001</v>
      </c>
      <c r="R2">
        <v>409.96</v>
      </c>
      <c r="S2">
        <v>85.32</v>
      </c>
      <c r="T2">
        <v>151002.1</v>
      </c>
      <c r="U2">
        <v>0.21</v>
      </c>
      <c r="V2">
        <v>0.51</v>
      </c>
      <c r="W2">
        <v>4.32</v>
      </c>
      <c r="X2">
        <v>8.93</v>
      </c>
      <c r="Y2">
        <v>2</v>
      </c>
      <c r="Z2">
        <v>10</v>
      </c>
      <c r="AA2">
        <v>251.5251359726654</v>
      </c>
      <c r="AB2">
        <v>344.14778754348652</v>
      </c>
      <c r="AC2">
        <v>311.3028057148922</v>
      </c>
      <c r="AD2">
        <v>251525.13597266539</v>
      </c>
      <c r="AE2">
        <v>344147.78754348651</v>
      </c>
      <c r="AF2">
        <v>1.4841376377389369E-5</v>
      </c>
      <c r="AG2">
        <v>14</v>
      </c>
      <c r="AH2">
        <v>311302.80571489222</v>
      </c>
    </row>
    <row r="3" spans="1:34" x14ac:dyDescent="0.25">
      <c r="A3">
        <v>1</v>
      </c>
      <c r="B3">
        <v>50</v>
      </c>
      <c r="C3" t="s">
        <v>34</v>
      </c>
      <c r="D3">
        <v>3.9563000000000001</v>
      </c>
      <c r="E3">
        <v>25.28</v>
      </c>
      <c r="F3">
        <v>21.68</v>
      </c>
      <c r="G3">
        <v>18.59</v>
      </c>
      <c r="H3">
        <v>0.32</v>
      </c>
      <c r="I3">
        <v>70</v>
      </c>
      <c r="J3">
        <v>108.68</v>
      </c>
      <c r="K3">
        <v>41.65</v>
      </c>
      <c r="L3">
        <v>2</v>
      </c>
      <c r="M3">
        <v>68</v>
      </c>
      <c r="N3">
        <v>15.03</v>
      </c>
      <c r="O3">
        <v>13638.32</v>
      </c>
      <c r="P3">
        <v>189.72</v>
      </c>
      <c r="Q3">
        <v>1304.3599999999999</v>
      </c>
      <c r="R3">
        <v>216.41</v>
      </c>
      <c r="S3">
        <v>85.32</v>
      </c>
      <c r="T3">
        <v>54807.85</v>
      </c>
      <c r="U3">
        <v>0.39</v>
      </c>
      <c r="V3">
        <v>0.65</v>
      </c>
      <c r="W3">
        <v>4.12</v>
      </c>
      <c r="X3">
        <v>3.23</v>
      </c>
      <c r="Y3">
        <v>2</v>
      </c>
      <c r="Z3">
        <v>10</v>
      </c>
      <c r="AA3">
        <v>173.22137642090331</v>
      </c>
      <c r="AB3">
        <v>237.0091292067554</v>
      </c>
      <c r="AC3">
        <v>214.3893105597333</v>
      </c>
      <c r="AD3">
        <v>173221.37642090331</v>
      </c>
      <c r="AE3">
        <v>237009.1292067554</v>
      </c>
      <c r="AF3">
        <v>1.971028444507069E-5</v>
      </c>
      <c r="AG3">
        <v>11</v>
      </c>
      <c r="AH3">
        <v>214389.31055973331</v>
      </c>
    </row>
    <row r="4" spans="1:34" x14ac:dyDescent="0.25">
      <c r="A4">
        <v>2</v>
      </c>
      <c r="B4">
        <v>50</v>
      </c>
      <c r="C4" t="s">
        <v>34</v>
      </c>
      <c r="D4">
        <v>4.3007999999999997</v>
      </c>
      <c r="E4">
        <v>23.25</v>
      </c>
      <c r="F4">
        <v>20.3</v>
      </c>
      <c r="G4">
        <v>29.71</v>
      </c>
      <c r="H4">
        <v>0.48</v>
      </c>
      <c r="I4">
        <v>41</v>
      </c>
      <c r="J4">
        <v>109.96</v>
      </c>
      <c r="K4">
        <v>41.65</v>
      </c>
      <c r="L4">
        <v>3</v>
      </c>
      <c r="M4">
        <v>39</v>
      </c>
      <c r="N4">
        <v>15.31</v>
      </c>
      <c r="O4">
        <v>13795.21</v>
      </c>
      <c r="P4">
        <v>165.74</v>
      </c>
      <c r="Q4">
        <v>1304.42</v>
      </c>
      <c r="R4">
        <v>169.73</v>
      </c>
      <c r="S4">
        <v>85.32</v>
      </c>
      <c r="T4">
        <v>31612.94</v>
      </c>
      <c r="U4">
        <v>0.5</v>
      </c>
      <c r="V4">
        <v>0.69</v>
      </c>
      <c r="W4">
        <v>4.07</v>
      </c>
      <c r="X4">
        <v>1.85</v>
      </c>
      <c r="Y4">
        <v>2</v>
      </c>
      <c r="Z4">
        <v>10</v>
      </c>
      <c r="AA4">
        <v>151.94703245627841</v>
      </c>
      <c r="AB4">
        <v>207.9006332365546</v>
      </c>
      <c r="AC4">
        <v>188.0588885908885</v>
      </c>
      <c r="AD4">
        <v>151947.03245627839</v>
      </c>
      <c r="AE4">
        <v>207900.6332365546</v>
      </c>
      <c r="AF4">
        <v>2.142658325742739E-5</v>
      </c>
      <c r="AG4">
        <v>10</v>
      </c>
      <c r="AH4">
        <v>188058.8885908885</v>
      </c>
    </row>
    <row r="5" spans="1:34" x14ac:dyDescent="0.25">
      <c r="A5">
        <v>3</v>
      </c>
      <c r="B5">
        <v>50</v>
      </c>
      <c r="C5" t="s">
        <v>34</v>
      </c>
      <c r="D5">
        <v>4.4555999999999996</v>
      </c>
      <c r="E5">
        <v>22.44</v>
      </c>
      <c r="F5">
        <v>19.760000000000002</v>
      </c>
      <c r="G5">
        <v>40.89</v>
      </c>
      <c r="H5">
        <v>0.63</v>
      </c>
      <c r="I5">
        <v>29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149.88</v>
      </c>
      <c r="Q5">
        <v>1304.5899999999999</v>
      </c>
      <c r="R5">
        <v>150.58000000000001</v>
      </c>
      <c r="S5">
        <v>85.32</v>
      </c>
      <c r="T5">
        <v>22100.38</v>
      </c>
      <c r="U5">
        <v>0.56999999999999995</v>
      </c>
      <c r="V5">
        <v>0.71</v>
      </c>
      <c r="W5">
        <v>4.08</v>
      </c>
      <c r="X5">
        <v>1.31</v>
      </c>
      <c r="Y5">
        <v>2</v>
      </c>
      <c r="Z5">
        <v>10</v>
      </c>
      <c r="AA5">
        <v>146.37126432483501</v>
      </c>
      <c r="AB5">
        <v>200.2716212935884</v>
      </c>
      <c r="AC5">
        <v>181.1579788403711</v>
      </c>
      <c r="AD5">
        <v>146371.26432483489</v>
      </c>
      <c r="AE5">
        <v>200271.6212935884</v>
      </c>
      <c r="AF5">
        <v>2.219779677311047E-5</v>
      </c>
      <c r="AG5">
        <v>10</v>
      </c>
      <c r="AH5">
        <v>181157.9788403711</v>
      </c>
    </row>
    <row r="6" spans="1:34" x14ac:dyDescent="0.25">
      <c r="A6">
        <v>4</v>
      </c>
      <c r="B6">
        <v>50</v>
      </c>
      <c r="C6" t="s">
        <v>34</v>
      </c>
      <c r="D6">
        <v>4.4701000000000004</v>
      </c>
      <c r="E6">
        <v>22.37</v>
      </c>
      <c r="F6">
        <v>19.71</v>
      </c>
      <c r="G6">
        <v>42.24</v>
      </c>
      <c r="H6">
        <v>0.78</v>
      </c>
      <c r="I6">
        <v>28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148.47</v>
      </c>
      <c r="Q6">
        <v>1304.43</v>
      </c>
      <c r="R6">
        <v>148.18</v>
      </c>
      <c r="S6">
        <v>85.32</v>
      </c>
      <c r="T6">
        <v>20906.64</v>
      </c>
      <c r="U6">
        <v>0.57999999999999996</v>
      </c>
      <c r="V6">
        <v>0.71</v>
      </c>
      <c r="W6">
        <v>4.09</v>
      </c>
      <c r="X6">
        <v>1.26</v>
      </c>
      <c r="Y6">
        <v>2</v>
      </c>
      <c r="Z6">
        <v>10</v>
      </c>
      <c r="AA6">
        <v>145.8840894494015</v>
      </c>
      <c r="AB6">
        <v>199.60504713638221</v>
      </c>
      <c r="AC6">
        <v>180.55502158518561</v>
      </c>
      <c r="AD6">
        <v>145884.08944940151</v>
      </c>
      <c r="AE6">
        <v>199605.04713638211</v>
      </c>
      <c r="AF6">
        <v>2.2270035765212571E-5</v>
      </c>
      <c r="AG6">
        <v>10</v>
      </c>
      <c r="AH6">
        <v>180555.0215851856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3.8109000000000002</v>
      </c>
      <c r="E2">
        <v>26.24</v>
      </c>
      <c r="F2">
        <v>23.07</v>
      </c>
      <c r="G2">
        <v>13.98</v>
      </c>
      <c r="H2">
        <v>0.28000000000000003</v>
      </c>
      <c r="I2">
        <v>99</v>
      </c>
      <c r="J2">
        <v>61.76</v>
      </c>
      <c r="K2">
        <v>28.92</v>
      </c>
      <c r="L2">
        <v>1</v>
      </c>
      <c r="M2">
        <v>97</v>
      </c>
      <c r="N2">
        <v>6.84</v>
      </c>
      <c r="O2">
        <v>7851.41</v>
      </c>
      <c r="P2">
        <v>135.03</v>
      </c>
      <c r="Q2">
        <v>1304.53</v>
      </c>
      <c r="R2">
        <v>263.55</v>
      </c>
      <c r="S2">
        <v>85.32</v>
      </c>
      <c r="T2">
        <v>78231.839999999997</v>
      </c>
      <c r="U2">
        <v>0.32</v>
      </c>
      <c r="V2">
        <v>0.61</v>
      </c>
      <c r="W2">
        <v>4.16</v>
      </c>
      <c r="X2">
        <v>4.6100000000000003</v>
      </c>
      <c r="Y2">
        <v>2</v>
      </c>
      <c r="Z2">
        <v>10</v>
      </c>
      <c r="AA2">
        <v>155.62561723965939</v>
      </c>
      <c r="AB2">
        <v>212.93383522488099</v>
      </c>
      <c r="AC2">
        <v>192.61172884559389</v>
      </c>
      <c r="AD2">
        <v>155625.61723965939</v>
      </c>
      <c r="AE2">
        <v>212933.83522488101</v>
      </c>
      <c r="AF2">
        <v>2.511060051940555E-5</v>
      </c>
      <c r="AG2">
        <v>11</v>
      </c>
      <c r="AH2">
        <v>192611.72884559401</v>
      </c>
    </row>
    <row r="3" spans="1:34" x14ac:dyDescent="0.25">
      <c r="A3">
        <v>1</v>
      </c>
      <c r="B3">
        <v>25</v>
      </c>
      <c r="C3" t="s">
        <v>34</v>
      </c>
      <c r="D3">
        <v>4.2614000000000001</v>
      </c>
      <c r="E3">
        <v>23.47</v>
      </c>
      <c r="F3">
        <v>20.92</v>
      </c>
      <c r="G3">
        <v>23.25</v>
      </c>
      <c r="H3">
        <v>0.55000000000000004</v>
      </c>
      <c r="I3">
        <v>54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111.63</v>
      </c>
      <c r="Q3">
        <v>1304.74</v>
      </c>
      <c r="R3">
        <v>188.09</v>
      </c>
      <c r="S3">
        <v>85.32</v>
      </c>
      <c r="T3">
        <v>40727.74</v>
      </c>
      <c r="U3">
        <v>0.45</v>
      </c>
      <c r="V3">
        <v>0.67</v>
      </c>
      <c r="W3">
        <v>4.16</v>
      </c>
      <c r="X3">
        <v>2.46</v>
      </c>
      <c r="Y3">
        <v>2</v>
      </c>
      <c r="Z3">
        <v>10</v>
      </c>
      <c r="AA3">
        <v>134.25425900867029</v>
      </c>
      <c r="AB3">
        <v>183.69260005547341</v>
      </c>
      <c r="AC3">
        <v>166.161236120414</v>
      </c>
      <c r="AD3">
        <v>134254.25900867031</v>
      </c>
      <c r="AE3">
        <v>183692.60005547339</v>
      </c>
      <c r="AF3">
        <v>2.8079013632841268E-5</v>
      </c>
      <c r="AG3">
        <v>10</v>
      </c>
      <c r="AH3">
        <v>166161.23612041399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11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2.0952999999999999</v>
      </c>
      <c r="E2">
        <v>47.73</v>
      </c>
      <c r="F2">
        <v>34.47</v>
      </c>
      <c r="G2">
        <v>6.44</v>
      </c>
      <c r="H2">
        <v>0.11</v>
      </c>
      <c r="I2">
        <v>321</v>
      </c>
      <c r="J2">
        <v>167.88</v>
      </c>
      <c r="K2">
        <v>51.39</v>
      </c>
      <c r="L2">
        <v>1</v>
      </c>
      <c r="M2">
        <v>319</v>
      </c>
      <c r="N2">
        <v>30.49</v>
      </c>
      <c r="O2">
        <v>20939.59</v>
      </c>
      <c r="P2">
        <v>435.82</v>
      </c>
      <c r="Q2">
        <v>1305.46</v>
      </c>
      <c r="R2">
        <v>650.79</v>
      </c>
      <c r="S2">
        <v>85.32</v>
      </c>
      <c r="T2">
        <v>270746.57</v>
      </c>
      <c r="U2">
        <v>0.13</v>
      </c>
      <c r="V2">
        <v>0.41</v>
      </c>
      <c r="W2">
        <v>4.5599999999999996</v>
      </c>
      <c r="X2">
        <v>16.010000000000002</v>
      </c>
      <c r="Y2">
        <v>2</v>
      </c>
      <c r="Z2">
        <v>10</v>
      </c>
      <c r="AA2">
        <v>471.81450108551411</v>
      </c>
      <c r="AB2">
        <v>645.55741537194103</v>
      </c>
      <c r="AC2">
        <v>583.94632169436522</v>
      </c>
      <c r="AD2">
        <v>471814.50108551409</v>
      </c>
      <c r="AE2">
        <v>645557.41537194105</v>
      </c>
      <c r="AF2">
        <v>8.4274108261497233E-6</v>
      </c>
      <c r="AG2">
        <v>20</v>
      </c>
      <c r="AH2">
        <v>583946.32169436524</v>
      </c>
    </row>
    <row r="3" spans="1:34" x14ac:dyDescent="0.25">
      <c r="A3">
        <v>1</v>
      </c>
      <c r="B3">
        <v>85</v>
      </c>
      <c r="C3" t="s">
        <v>34</v>
      </c>
      <c r="D3">
        <v>3.4051999999999998</v>
      </c>
      <c r="E3">
        <v>29.37</v>
      </c>
      <c r="F3">
        <v>23.4</v>
      </c>
      <c r="G3">
        <v>13.25</v>
      </c>
      <c r="H3">
        <v>0.21</v>
      </c>
      <c r="I3">
        <v>106</v>
      </c>
      <c r="J3">
        <v>169.33</v>
      </c>
      <c r="K3">
        <v>51.39</v>
      </c>
      <c r="L3">
        <v>2</v>
      </c>
      <c r="M3">
        <v>104</v>
      </c>
      <c r="N3">
        <v>30.94</v>
      </c>
      <c r="O3">
        <v>21118.46</v>
      </c>
      <c r="P3">
        <v>289.18</v>
      </c>
      <c r="Q3">
        <v>1304.71</v>
      </c>
      <c r="R3">
        <v>274.44</v>
      </c>
      <c r="S3">
        <v>85.32</v>
      </c>
      <c r="T3">
        <v>83643.62</v>
      </c>
      <c r="U3">
        <v>0.31</v>
      </c>
      <c r="V3">
        <v>0.6</v>
      </c>
      <c r="W3">
        <v>4.18</v>
      </c>
      <c r="X3">
        <v>4.9400000000000004</v>
      </c>
      <c r="Y3">
        <v>2</v>
      </c>
      <c r="Z3">
        <v>10</v>
      </c>
      <c r="AA3">
        <v>241.4542516591963</v>
      </c>
      <c r="AB3">
        <v>330.36835932974577</v>
      </c>
      <c r="AC3">
        <v>298.83846679031763</v>
      </c>
      <c r="AD3">
        <v>241454.25165919631</v>
      </c>
      <c r="AE3">
        <v>330368.35932974581</v>
      </c>
      <c r="AF3">
        <v>1.3695900035892251E-5</v>
      </c>
      <c r="AG3">
        <v>13</v>
      </c>
      <c r="AH3">
        <v>298838.46679031762</v>
      </c>
    </row>
    <row r="4" spans="1:34" x14ac:dyDescent="0.25">
      <c r="A4">
        <v>2</v>
      </c>
      <c r="B4">
        <v>85</v>
      </c>
      <c r="C4" t="s">
        <v>34</v>
      </c>
      <c r="D4">
        <v>3.8691</v>
      </c>
      <c r="E4">
        <v>25.85</v>
      </c>
      <c r="F4">
        <v>21.34</v>
      </c>
      <c r="G4">
        <v>20.32</v>
      </c>
      <c r="H4">
        <v>0.31</v>
      </c>
      <c r="I4">
        <v>63</v>
      </c>
      <c r="J4">
        <v>170.79</v>
      </c>
      <c r="K4">
        <v>51.39</v>
      </c>
      <c r="L4">
        <v>3</v>
      </c>
      <c r="M4">
        <v>61</v>
      </c>
      <c r="N4">
        <v>31.4</v>
      </c>
      <c r="O4">
        <v>21297.94</v>
      </c>
      <c r="P4">
        <v>257.25</v>
      </c>
      <c r="Q4">
        <v>1304.3900000000001</v>
      </c>
      <c r="R4">
        <v>204.78</v>
      </c>
      <c r="S4">
        <v>85.32</v>
      </c>
      <c r="T4">
        <v>49027.59</v>
      </c>
      <c r="U4">
        <v>0.42</v>
      </c>
      <c r="V4">
        <v>0.66</v>
      </c>
      <c r="W4">
        <v>4.1100000000000003</v>
      </c>
      <c r="X4">
        <v>2.88</v>
      </c>
      <c r="Y4">
        <v>2</v>
      </c>
      <c r="Z4">
        <v>10</v>
      </c>
      <c r="AA4">
        <v>198.06296280780609</v>
      </c>
      <c r="AB4">
        <v>270.99848363474308</v>
      </c>
      <c r="AC4">
        <v>245.1347687054832</v>
      </c>
      <c r="AD4">
        <v>198062.96280780609</v>
      </c>
      <c r="AE4">
        <v>270998.48363474308</v>
      </c>
      <c r="AF4">
        <v>1.5561731125593419E-5</v>
      </c>
      <c r="AG4">
        <v>11</v>
      </c>
      <c r="AH4">
        <v>245134.76870548321</v>
      </c>
    </row>
    <row r="5" spans="1:34" x14ac:dyDescent="0.25">
      <c r="A5">
        <v>3</v>
      </c>
      <c r="B5">
        <v>85</v>
      </c>
      <c r="C5" t="s">
        <v>34</v>
      </c>
      <c r="D5">
        <v>4.1143999999999998</v>
      </c>
      <c r="E5">
        <v>24.3</v>
      </c>
      <c r="F5">
        <v>20.440000000000001</v>
      </c>
      <c r="G5">
        <v>27.87</v>
      </c>
      <c r="H5">
        <v>0.41</v>
      </c>
      <c r="I5">
        <v>44</v>
      </c>
      <c r="J5">
        <v>172.25</v>
      </c>
      <c r="K5">
        <v>51.39</v>
      </c>
      <c r="L5">
        <v>4</v>
      </c>
      <c r="M5">
        <v>42</v>
      </c>
      <c r="N5">
        <v>31.86</v>
      </c>
      <c r="O5">
        <v>21478.05</v>
      </c>
      <c r="P5">
        <v>239.31</v>
      </c>
      <c r="Q5">
        <v>1304.29</v>
      </c>
      <c r="R5">
        <v>174.33</v>
      </c>
      <c r="S5">
        <v>85.32</v>
      </c>
      <c r="T5">
        <v>33897.75</v>
      </c>
      <c r="U5">
        <v>0.49</v>
      </c>
      <c r="V5">
        <v>0.69</v>
      </c>
      <c r="W5">
        <v>4.08</v>
      </c>
      <c r="X5">
        <v>1.99</v>
      </c>
      <c r="Y5">
        <v>2</v>
      </c>
      <c r="Z5">
        <v>10</v>
      </c>
      <c r="AA5">
        <v>187.69774055282801</v>
      </c>
      <c r="AB5">
        <v>256.81632926415659</v>
      </c>
      <c r="AC5">
        <v>232.30613924324231</v>
      </c>
      <c r="AD5">
        <v>187697.74055282801</v>
      </c>
      <c r="AE5">
        <v>256816.32926415661</v>
      </c>
      <c r="AF5">
        <v>1.6548341098224801E-5</v>
      </c>
      <c r="AG5">
        <v>11</v>
      </c>
      <c r="AH5">
        <v>232306.1392432423</v>
      </c>
    </row>
    <row r="6" spans="1:34" x14ac:dyDescent="0.25">
      <c r="A6">
        <v>4</v>
      </c>
      <c r="B6">
        <v>85</v>
      </c>
      <c r="C6" t="s">
        <v>34</v>
      </c>
      <c r="D6">
        <v>4.2549999999999999</v>
      </c>
      <c r="E6">
        <v>23.5</v>
      </c>
      <c r="F6">
        <v>19.98</v>
      </c>
      <c r="G6">
        <v>35.25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227.07</v>
      </c>
      <c r="Q6">
        <v>1304.26</v>
      </c>
      <c r="R6">
        <v>158.41999999999999</v>
      </c>
      <c r="S6">
        <v>85.32</v>
      </c>
      <c r="T6">
        <v>25994.51</v>
      </c>
      <c r="U6">
        <v>0.54</v>
      </c>
      <c r="V6">
        <v>0.7</v>
      </c>
      <c r="W6">
        <v>4.07</v>
      </c>
      <c r="X6">
        <v>1.52</v>
      </c>
      <c r="Y6">
        <v>2</v>
      </c>
      <c r="Z6">
        <v>10</v>
      </c>
      <c r="AA6">
        <v>172.1602782395554</v>
      </c>
      <c r="AB6">
        <v>235.5572878626881</v>
      </c>
      <c r="AC6">
        <v>213.07603091587109</v>
      </c>
      <c r="AD6">
        <v>172160.27823955539</v>
      </c>
      <c r="AE6">
        <v>235557.2878626881</v>
      </c>
      <c r="AF6">
        <v>1.711384196309219E-5</v>
      </c>
      <c r="AG6">
        <v>10</v>
      </c>
      <c r="AH6">
        <v>213076.03091587109</v>
      </c>
    </row>
    <row r="7" spans="1:34" x14ac:dyDescent="0.25">
      <c r="A7">
        <v>5</v>
      </c>
      <c r="B7">
        <v>85</v>
      </c>
      <c r="C7" t="s">
        <v>34</v>
      </c>
      <c r="D7">
        <v>4.3628</v>
      </c>
      <c r="E7">
        <v>22.92</v>
      </c>
      <c r="F7">
        <v>19.63</v>
      </c>
      <c r="G7">
        <v>43.63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215.97</v>
      </c>
      <c r="Q7">
        <v>1304.3499999999999</v>
      </c>
      <c r="R7">
        <v>147</v>
      </c>
      <c r="S7">
        <v>85.32</v>
      </c>
      <c r="T7">
        <v>20318.38</v>
      </c>
      <c r="U7">
        <v>0.57999999999999996</v>
      </c>
      <c r="V7">
        <v>0.71</v>
      </c>
      <c r="W7">
        <v>4.05</v>
      </c>
      <c r="X7">
        <v>1.18</v>
      </c>
      <c r="Y7">
        <v>2</v>
      </c>
      <c r="Z7">
        <v>10</v>
      </c>
      <c r="AA7">
        <v>167.67969471677941</v>
      </c>
      <c r="AB7">
        <v>229.42675581743481</v>
      </c>
      <c r="AC7">
        <v>207.53058824475909</v>
      </c>
      <c r="AD7">
        <v>167679.69471677931</v>
      </c>
      <c r="AE7">
        <v>229426.75581743481</v>
      </c>
      <c r="AF7">
        <v>1.754741943985397E-5</v>
      </c>
      <c r="AG7">
        <v>10</v>
      </c>
      <c r="AH7">
        <v>207530.5882447591</v>
      </c>
    </row>
    <row r="8" spans="1:34" x14ac:dyDescent="0.25">
      <c r="A8">
        <v>6</v>
      </c>
      <c r="B8">
        <v>85</v>
      </c>
      <c r="C8" t="s">
        <v>34</v>
      </c>
      <c r="D8">
        <v>4.4409000000000001</v>
      </c>
      <c r="E8">
        <v>22.52</v>
      </c>
      <c r="F8">
        <v>19.399999999999999</v>
      </c>
      <c r="G8">
        <v>52.91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33.270000000000003</v>
      </c>
      <c r="O8">
        <v>22022.17</v>
      </c>
      <c r="P8">
        <v>205.1</v>
      </c>
      <c r="Q8">
        <v>1304.44</v>
      </c>
      <c r="R8">
        <v>139</v>
      </c>
      <c r="S8">
        <v>85.32</v>
      </c>
      <c r="T8">
        <v>16343.7</v>
      </c>
      <c r="U8">
        <v>0.61</v>
      </c>
      <c r="V8">
        <v>0.72</v>
      </c>
      <c r="W8">
        <v>4.04</v>
      </c>
      <c r="X8">
        <v>0.95</v>
      </c>
      <c r="Y8">
        <v>2</v>
      </c>
      <c r="Z8">
        <v>10</v>
      </c>
      <c r="AA8">
        <v>164.04514980375879</v>
      </c>
      <c r="AB8">
        <v>224.4538111226376</v>
      </c>
      <c r="AC8">
        <v>203.03225441206001</v>
      </c>
      <c r="AD8">
        <v>164045.1498037588</v>
      </c>
      <c r="AE8">
        <v>224453.81112263759</v>
      </c>
      <c r="AF8">
        <v>1.7861541897507899E-5</v>
      </c>
      <c r="AG8">
        <v>10</v>
      </c>
      <c r="AH8">
        <v>203032.25441205999</v>
      </c>
    </row>
    <row r="9" spans="1:34" x14ac:dyDescent="0.25">
      <c r="A9">
        <v>7</v>
      </c>
      <c r="B9">
        <v>85</v>
      </c>
      <c r="C9" t="s">
        <v>34</v>
      </c>
      <c r="D9">
        <v>4.4809000000000001</v>
      </c>
      <c r="E9">
        <v>22.32</v>
      </c>
      <c r="F9">
        <v>19.3</v>
      </c>
      <c r="G9">
        <v>60.95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15</v>
      </c>
      <c r="N9">
        <v>33.75</v>
      </c>
      <c r="O9">
        <v>22204.83</v>
      </c>
      <c r="P9">
        <v>196.17</v>
      </c>
      <c r="Q9">
        <v>1304.32</v>
      </c>
      <c r="R9">
        <v>135.66999999999999</v>
      </c>
      <c r="S9">
        <v>85.32</v>
      </c>
      <c r="T9">
        <v>14693.56</v>
      </c>
      <c r="U9">
        <v>0.63</v>
      </c>
      <c r="V9">
        <v>0.73</v>
      </c>
      <c r="W9">
        <v>4.04</v>
      </c>
      <c r="X9">
        <v>0.85</v>
      </c>
      <c r="Y9">
        <v>2</v>
      </c>
      <c r="Z9">
        <v>10</v>
      </c>
      <c r="AA9">
        <v>161.60189554021159</v>
      </c>
      <c r="AB9">
        <v>221.11084285048321</v>
      </c>
      <c r="AC9">
        <v>200.00833433991349</v>
      </c>
      <c r="AD9">
        <v>161601.89554021161</v>
      </c>
      <c r="AE9">
        <v>221110.8428504832</v>
      </c>
      <c r="AF9">
        <v>1.802242407812452E-5</v>
      </c>
      <c r="AG9">
        <v>10</v>
      </c>
      <c r="AH9">
        <v>200008.3343399135</v>
      </c>
    </row>
    <row r="10" spans="1:34" x14ac:dyDescent="0.25">
      <c r="A10">
        <v>8</v>
      </c>
      <c r="B10">
        <v>85</v>
      </c>
      <c r="C10" t="s">
        <v>34</v>
      </c>
      <c r="D10">
        <v>4.5171000000000001</v>
      </c>
      <c r="E10">
        <v>22.14</v>
      </c>
      <c r="F10">
        <v>19.190000000000001</v>
      </c>
      <c r="G10">
        <v>67.73</v>
      </c>
      <c r="H10">
        <v>0.89</v>
      </c>
      <c r="I10">
        <v>17</v>
      </c>
      <c r="J10">
        <v>179.63</v>
      </c>
      <c r="K10">
        <v>51.39</v>
      </c>
      <c r="L10">
        <v>9</v>
      </c>
      <c r="M10">
        <v>5</v>
      </c>
      <c r="N10">
        <v>34.24</v>
      </c>
      <c r="O10">
        <v>22388.15</v>
      </c>
      <c r="P10">
        <v>190.12</v>
      </c>
      <c r="Q10">
        <v>1304.27</v>
      </c>
      <c r="R10">
        <v>131.37</v>
      </c>
      <c r="S10">
        <v>85.32</v>
      </c>
      <c r="T10">
        <v>12552.99</v>
      </c>
      <c r="U10">
        <v>0.65</v>
      </c>
      <c r="V10">
        <v>0.73</v>
      </c>
      <c r="W10">
        <v>4.05</v>
      </c>
      <c r="X10">
        <v>0.74</v>
      </c>
      <c r="Y10">
        <v>2</v>
      </c>
      <c r="Z10">
        <v>10</v>
      </c>
      <c r="AA10">
        <v>159.79509587890209</v>
      </c>
      <c r="AB10">
        <v>218.63869984350541</v>
      </c>
      <c r="AC10">
        <v>197.77212919184649</v>
      </c>
      <c r="AD10">
        <v>159795.0958789021</v>
      </c>
      <c r="AE10">
        <v>218638.6998435054</v>
      </c>
      <c r="AF10">
        <v>1.8168022451582551E-5</v>
      </c>
      <c r="AG10">
        <v>10</v>
      </c>
      <c r="AH10">
        <v>197772.1291918465</v>
      </c>
    </row>
    <row r="11" spans="1:34" x14ac:dyDescent="0.25">
      <c r="A11">
        <v>9</v>
      </c>
      <c r="B11">
        <v>85</v>
      </c>
      <c r="C11" t="s">
        <v>34</v>
      </c>
      <c r="D11">
        <v>4.5163000000000002</v>
      </c>
      <c r="E11">
        <v>22.14</v>
      </c>
      <c r="F11">
        <v>19.190000000000001</v>
      </c>
      <c r="G11">
        <v>67.739999999999995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0</v>
      </c>
      <c r="N11">
        <v>34.729999999999997</v>
      </c>
      <c r="O11">
        <v>22572.13</v>
      </c>
      <c r="P11">
        <v>190.43</v>
      </c>
      <c r="Q11">
        <v>1304.24</v>
      </c>
      <c r="R11">
        <v>131.34</v>
      </c>
      <c r="S11">
        <v>85.32</v>
      </c>
      <c r="T11">
        <v>12539.27</v>
      </c>
      <c r="U11">
        <v>0.65</v>
      </c>
      <c r="V11">
        <v>0.73</v>
      </c>
      <c r="W11">
        <v>4.0599999999999996</v>
      </c>
      <c r="X11">
        <v>0.74</v>
      </c>
      <c r="Y11">
        <v>2</v>
      </c>
      <c r="Z11">
        <v>10</v>
      </c>
      <c r="AA11">
        <v>159.86563727335439</v>
      </c>
      <c r="AB11">
        <v>218.73521769146171</v>
      </c>
      <c r="AC11">
        <v>197.85943551185741</v>
      </c>
      <c r="AD11">
        <v>159865.6372733544</v>
      </c>
      <c r="AE11">
        <v>218735.21769146161</v>
      </c>
      <c r="AF11">
        <v>1.8164804807970221E-5</v>
      </c>
      <c r="AG11">
        <v>10</v>
      </c>
      <c r="AH11">
        <v>197859.43551185739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4.0171999999999999</v>
      </c>
      <c r="E2">
        <v>24.89</v>
      </c>
      <c r="F2">
        <v>22.17</v>
      </c>
      <c r="G2">
        <v>16.63</v>
      </c>
      <c r="H2">
        <v>0.34</v>
      </c>
      <c r="I2">
        <v>80</v>
      </c>
      <c r="J2">
        <v>51.33</v>
      </c>
      <c r="K2">
        <v>24.83</v>
      </c>
      <c r="L2">
        <v>1</v>
      </c>
      <c r="M2">
        <v>65</v>
      </c>
      <c r="N2">
        <v>5.51</v>
      </c>
      <c r="O2">
        <v>6564.78</v>
      </c>
      <c r="P2">
        <v>107.65</v>
      </c>
      <c r="Q2">
        <v>1304.94</v>
      </c>
      <c r="R2">
        <v>231.9</v>
      </c>
      <c r="S2">
        <v>85.32</v>
      </c>
      <c r="T2">
        <v>62501.88</v>
      </c>
      <c r="U2">
        <v>0.37</v>
      </c>
      <c r="V2">
        <v>0.63</v>
      </c>
      <c r="W2">
        <v>4.16</v>
      </c>
      <c r="X2">
        <v>3.71</v>
      </c>
      <c r="Y2">
        <v>2</v>
      </c>
      <c r="Z2">
        <v>10</v>
      </c>
      <c r="AA2">
        <v>143.91838806667971</v>
      </c>
      <c r="AB2">
        <v>196.91548778391879</v>
      </c>
      <c r="AC2">
        <v>178.12215000250021</v>
      </c>
      <c r="AD2">
        <v>143918.38806667959</v>
      </c>
      <c r="AE2">
        <v>196915.4877839188</v>
      </c>
      <c r="AF2">
        <v>2.896299033475792E-5</v>
      </c>
      <c r="AG2">
        <v>11</v>
      </c>
      <c r="AH2">
        <v>178122.15000250019</v>
      </c>
    </row>
    <row r="3" spans="1:34" x14ac:dyDescent="0.25">
      <c r="A3">
        <v>1</v>
      </c>
      <c r="B3">
        <v>20</v>
      </c>
      <c r="C3" t="s">
        <v>34</v>
      </c>
      <c r="D3">
        <v>4.1430999999999996</v>
      </c>
      <c r="E3">
        <v>24.14</v>
      </c>
      <c r="F3">
        <v>21.57</v>
      </c>
      <c r="G3">
        <v>19.32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102.81</v>
      </c>
      <c r="Q3">
        <v>1304.73</v>
      </c>
      <c r="R3">
        <v>209.18</v>
      </c>
      <c r="S3">
        <v>85.32</v>
      </c>
      <c r="T3">
        <v>51207.37</v>
      </c>
      <c r="U3">
        <v>0.41</v>
      </c>
      <c r="V3">
        <v>0.65</v>
      </c>
      <c r="W3">
        <v>4.21</v>
      </c>
      <c r="X3">
        <v>3.11</v>
      </c>
      <c r="Y3">
        <v>2</v>
      </c>
      <c r="Z3">
        <v>10</v>
      </c>
      <c r="AA3">
        <v>141.19970907259531</v>
      </c>
      <c r="AB3">
        <v>193.19567124456219</v>
      </c>
      <c r="AC3">
        <v>174.75734753286341</v>
      </c>
      <c r="AD3">
        <v>141199.70907259529</v>
      </c>
      <c r="AE3">
        <v>193195.6712445622</v>
      </c>
      <c r="AF3">
        <v>2.9870697315527108E-5</v>
      </c>
      <c r="AG3">
        <v>11</v>
      </c>
      <c r="AH3">
        <v>174757.34753286341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8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2.5789</v>
      </c>
      <c r="E2">
        <v>38.78</v>
      </c>
      <c r="F2">
        <v>30.09</v>
      </c>
      <c r="G2">
        <v>7.55</v>
      </c>
      <c r="H2">
        <v>0.13</v>
      </c>
      <c r="I2">
        <v>239</v>
      </c>
      <c r="J2">
        <v>133.21</v>
      </c>
      <c r="K2">
        <v>46.47</v>
      </c>
      <c r="L2">
        <v>1</v>
      </c>
      <c r="M2">
        <v>237</v>
      </c>
      <c r="N2">
        <v>20.75</v>
      </c>
      <c r="O2">
        <v>16663.419999999998</v>
      </c>
      <c r="P2">
        <v>325.14999999999998</v>
      </c>
      <c r="Q2">
        <v>1305.25</v>
      </c>
      <c r="R2">
        <v>501.84</v>
      </c>
      <c r="S2">
        <v>85.32</v>
      </c>
      <c r="T2">
        <v>196677.72</v>
      </c>
      <c r="U2">
        <v>0.17</v>
      </c>
      <c r="V2">
        <v>0.47</v>
      </c>
      <c r="W2">
        <v>4.41</v>
      </c>
      <c r="X2">
        <v>11.62</v>
      </c>
      <c r="Y2">
        <v>2</v>
      </c>
      <c r="Z2">
        <v>10</v>
      </c>
      <c r="AA2">
        <v>334.96944361078488</v>
      </c>
      <c r="AB2">
        <v>458.31997055716369</v>
      </c>
      <c r="AC2">
        <v>414.57855582330598</v>
      </c>
      <c r="AD2">
        <v>334969.44361078489</v>
      </c>
      <c r="AE2">
        <v>458319.9705571637</v>
      </c>
      <c r="AF2">
        <v>1.1557850552076E-5</v>
      </c>
      <c r="AG2">
        <v>17</v>
      </c>
      <c r="AH2">
        <v>414578.55582330597</v>
      </c>
    </row>
    <row r="3" spans="1:34" x14ac:dyDescent="0.25">
      <c r="A3">
        <v>1</v>
      </c>
      <c r="B3">
        <v>65</v>
      </c>
      <c r="C3" t="s">
        <v>34</v>
      </c>
      <c r="D3">
        <v>3.7073</v>
      </c>
      <c r="E3">
        <v>26.97</v>
      </c>
      <c r="F3">
        <v>22.45</v>
      </c>
      <c r="G3">
        <v>15.66</v>
      </c>
      <c r="H3">
        <v>0.26</v>
      </c>
      <c r="I3">
        <v>86</v>
      </c>
      <c r="J3">
        <v>134.55000000000001</v>
      </c>
      <c r="K3">
        <v>46.47</v>
      </c>
      <c r="L3">
        <v>2</v>
      </c>
      <c r="M3">
        <v>84</v>
      </c>
      <c r="N3">
        <v>21.09</v>
      </c>
      <c r="O3">
        <v>16828.84</v>
      </c>
      <c r="P3">
        <v>233.94</v>
      </c>
      <c r="Q3">
        <v>1304.5899999999999</v>
      </c>
      <c r="R3">
        <v>242.51</v>
      </c>
      <c r="S3">
        <v>85.32</v>
      </c>
      <c r="T3">
        <v>67778.960000000006</v>
      </c>
      <c r="U3">
        <v>0.35</v>
      </c>
      <c r="V3">
        <v>0.63</v>
      </c>
      <c r="W3">
        <v>4.1500000000000004</v>
      </c>
      <c r="X3">
        <v>3.99</v>
      </c>
      <c r="Y3">
        <v>2</v>
      </c>
      <c r="Z3">
        <v>10</v>
      </c>
      <c r="AA3">
        <v>203.01772836901429</v>
      </c>
      <c r="AB3">
        <v>277.77781246441413</v>
      </c>
      <c r="AC3">
        <v>251.26708790650031</v>
      </c>
      <c r="AD3">
        <v>203017.72836901431</v>
      </c>
      <c r="AE3">
        <v>277777.81246441399</v>
      </c>
      <c r="AF3">
        <v>1.6614998391450372E-5</v>
      </c>
      <c r="AG3">
        <v>12</v>
      </c>
      <c r="AH3">
        <v>251267.0879065003</v>
      </c>
    </row>
    <row r="4" spans="1:34" x14ac:dyDescent="0.25">
      <c r="A4">
        <v>2</v>
      </c>
      <c r="B4">
        <v>65</v>
      </c>
      <c r="C4" t="s">
        <v>34</v>
      </c>
      <c r="D4">
        <v>4.109</v>
      </c>
      <c r="E4">
        <v>24.34</v>
      </c>
      <c r="F4">
        <v>20.77</v>
      </c>
      <c r="G4">
        <v>24.43</v>
      </c>
      <c r="H4">
        <v>0.39</v>
      </c>
      <c r="I4">
        <v>51</v>
      </c>
      <c r="J4">
        <v>135.9</v>
      </c>
      <c r="K4">
        <v>46.47</v>
      </c>
      <c r="L4">
        <v>3</v>
      </c>
      <c r="M4">
        <v>49</v>
      </c>
      <c r="N4">
        <v>21.43</v>
      </c>
      <c r="O4">
        <v>16994.64</v>
      </c>
      <c r="P4">
        <v>207.63</v>
      </c>
      <c r="Q4">
        <v>1304.47</v>
      </c>
      <c r="R4">
        <v>185.35</v>
      </c>
      <c r="S4">
        <v>85.32</v>
      </c>
      <c r="T4">
        <v>39373.64</v>
      </c>
      <c r="U4">
        <v>0.46</v>
      </c>
      <c r="V4">
        <v>0.68</v>
      </c>
      <c r="W4">
        <v>4.09</v>
      </c>
      <c r="X4">
        <v>2.31</v>
      </c>
      <c r="Y4">
        <v>2</v>
      </c>
      <c r="Z4">
        <v>10</v>
      </c>
      <c r="AA4">
        <v>177.26906463344019</v>
      </c>
      <c r="AB4">
        <v>242.54735479054671</v>
      </c>
      <c r="AC4">
        <v>219.39897566675771</v>
      </c>
      <c r="AD4">
        <v>177269.0646334402</v>
      </c>
      <c r="AE4">
        <v>242547.3547905467</v>
      </c>
      <c r="AF4">
        <v>1.841529641261014E-5</v>
      </c>
      <c r="AG4">
        <v>11</v>
      </c>
      <c r="AH4">
        <v>219398.9756667577</v>
      </c>
    </row>
    <row r="5" spans="1:34" x14ac:dyDescent="0.25">
      <c r="A5">
        <v>3</v>
      </c>
      <c r="B5">
        <v>65</v>
      </c>
      <c r="C5" t="s">
        <v>34</v>
      </c>
      <c r="D5">
        <v>4.3033999999999999</v>
      </c>
      <c r="E5">
        <v>23.24</v>
      </c>
      <c r="F5">
        <v>20.079999999999998</v>
      </c>
      <c r="G5">
        <v>33.46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17160.919999999998</v>
      </c>
      <c r="P5">
        <v>191.76</v>
      </c>
      <c r="Q5">
        <v>1304.43</v>
      </c>
      <c r="R5">
        <v>162.03</v>
      </c>
      <c r="S5">
        <v>85.32</v>
      </c>
      <c r="T5">
        <v>27790.880000000001</v>
      </c>
      <c r="U5">
        <v>0.53</v>
      </c>
      <c r="V5">
        <v>0.7</v>
      </c>
      <c r="W5">
        <v>4.0599999999999996</v>
      </c>
      <c r="X5">
        <v>1.62</v>
      </c>
      <c r="Y5">
        <v>2</v>
      </c>
      <c r="Z5">
        <v>10</v>
      </c>
      <c r="AA5">
        <v>160.39594891262479</v>
      </c>
      <c r="AB5">
        <v>219.46081347200939</v>
      </c>
      <c r="AC5">
        <v>198.51578144948999</v>
      </c>
      <c r="AD5">
        <v>160395.94891262491</v>
      </c>
      <c r="AE5">
        <v>219460.81347200941</v>
      </c>
      <c r="AF5">
        <v>1.9286538472140779E-5</v>
      </c>
      <c r="AG5">
        <v>10</v>
      </c>
      <c r="AH5">
        <v>198515.78144949011</v>
      </c>
    </row>
    <row r="6" spans="1:34" x14ac:dyDescent="0.25">
      <c r="A6">
        <v>4</v>
      </c>
      <c r="B6">
        <v>65</v>
      </c>
      <c r="C6" t="s">
        <v>34</v>
      </c>
      <c r="D6">
        <v>4.4333</v>
      </c>
      <c r="E6">
        <v>22.56</v>
      </c>
      <c r="F6">
        <v>19.64</v>
      </c>
      <c r="G6">
        <v>43.65</v>
      </c>
      <c r="H6">
        <v>0.64</v>
      </c>
      <c r="I6">
        <v>27</v>
      </c>
      <c r="J6">
        <v>138.6</v>
      </c>
      <c r="K6">
        <v>46.47</v>
      </c>
      <c r="L6">
        <v>5</v>
      </c>
      <c r="M6">
        <v>25</v>
      </c>
      <c r="N6">
        <v>22.13</v>
      </c>
      <c r="O6">
        <v>17327.689999999999</v>
      </c>
      <c r="P6">
        <v>177.61</v>
      </c>
      <c r="Q6">
        <v>1304.31</v>
      </c>
      <c r="R6">
        <v>147.37</v>
      </c>
      <c r="S6">
        <v>85.32</v>
      </c>
      <c r="T6">
        <v>20503.509999999998</v>
      </c>
      <c r="U6">
        <v>0.57999999999999996</v>
      </c>
      <c r="V6">
        <v>0.71</v>
      </c>
      <c r="W6">
        <v>4.05</v>
      </c>
      <c r="X6">
        <v>1.19</v>
      </c>
      <c r="Y6">
        <v>2</v>
      </c>
      <c r="Z6">
        <v>10</v>
      </c>
      <c r="AA6">
        <v>155.27448742236669</v>
      </c>
      <c r="AB6">
        <v>212.45340391810711</v>
      </c>
      <c r="AC6">
        <v>192.17714922844891</v>
      </c>
      <c r="AD6">
        <v>155274.48742236671</v>
      </c>
      <c r="AE6">
        <v>212453.4039181071</v>
      </c>
      <c r="AF6">
        <v>1.9868711021179E-5</v>
      </c>
      <c r="AG6">
        <v>10</v>
      </c>
      <c r="AH6">
        <v>192177.14922844889</v>
      </c>
    </row>
    <row r="7" spans="1:34" x14ac:dyDescent="0.25">
      <c r="A7">
        <v>5</v>
      </c>
      <c r="B7">
        <v>65</v>
      </c>
      <c r="C7" t="s">
        <v>34</v>
      </c>
      <c r="D7">
        <v>4.5057999999999998</v>
      </c>
      <c r="E7">
        <v>22.19</v>
      </c>
      <c r="F7">
        <v>19.41</v>
      </c>
      <c r="G7">
        <v>52.95</v>
      </c>
      <c r="H7">
        <v>0.76</v>
      </c>
      <c r="I7">
        <v>22</v>
      </c>
      <c r="J7">
        <v>139.94999999999999</v>
      </c>
      <c r="K7">
        <v>46.47</v>
      </c>
      <c r="L7">
        <v>6</v>
      </c>
      <c r="M7">
        <v>7</v>
      </c>
      <c r="N7">
        <v>22.49</v>
      </c>
      <c r="O7">
        <v>17494.97</v>
      </c>
      <c r="P7">
        <v>166.87</v>
      </c>
      <c r="Q7">
        <v>1304.47</v>
      </c>
      <c r="R7">
        <v>139.16</v>
      </c>
      <c r="S7">
        <v>85.32</v>
      </c>
      <c r="T7">
        <v>16421.939999999999</v>
      </c>
      <c r="U7">
        <v>0.61</v>
      </c>
      <c r="V7">
        <v>0.72</v>
      </c>
      <c r="W7">
        <v>4.05</v>
      </c>
      <c r="X7">
        <v>0.96</v>
      </c>
      <c r="Y7">
        <v>2</v>
      </c>
      <c r="Z7">
        <v>10</v>
      </c>
      <c r="AA7">
        <v>152.0128375085711</v>
      </c>
      <c r="AB7">
        <v>207.9906706122155</v>
      </c>
      <c r="AC7">
        <v>188.14033292578461</v>
      </c>
      <c r="AD7">
        <v>152012.8375085711</v>
      </c>
      <c r="AE7">
        <v>207990.6706122155</v>
      </c>
      <c r="AF7">
        <v>2.0193634114368159E-5</v>
      </c>
      <c r="AG7">
        <v>10</v>
      </c>
      <c r="AH7">
        <v>188140.33292578461</v>
      </c>
    </row>
    <row r="8" spans="1:34" x14ac:dyDescent="0.25">
      <c r="A8">
        <v>6</v>
      </c>
      <c r="B8">
        <v>65</v>
      </c>
      <c r="C8" t="s">
        <v>34</v>
      </c>
      <c r="D8">
        <v>4.5015000000000001</v>
      </c>
      <c r="E8">
        <v>22.21</v>
      </c>
      <c r="F8">
        <v>19.440000000000001</v>
      </c>
      <c r="G8">
        <v>53.01</v>
      </c>
      <c r="H8">
        <v>0.88</v>
      </c>
      <c r="I8">
        <v>22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166.86</v>
      </c>
      <c r="Q8">
        <v>1304.43</v>
      </c>
      <c r="R8">
        <v>139.46</v>
      </c>
      <c r="S8">
        <v>85.32</v>
      </c>
      <c r="T8">
        <v>16574.919999999998</v>
      </c>
      <c r="U8">
        <v>0.61</v>
      </c>
      <c r="V8">
        <v>0.72</v>
      </c>
      <c r="W8">
        <v>4.07</v>
      </c>
      <c r="X8">
        <v>0.98</v>
      </c>
      <c r="Y8">
        <v>2</v>
      </c>
      <c r="Z8">
        <v>10</v>
      </c>
      <c r="AA8">
        <v>152.09677542285601</v>
      </c>
      <c r="AB8">
        <v>208.1055181696195</v>
      </c>
      <c r="AC8">
        <v>188.24421959349959</v>
      </c>
      <c r="AD8">
        <v>152096.77542285601</v>
      </c>
      <c r="AE8">
        <v>208105.51816961949</v>
      </c>
      <c r="AF8">
        <v>2.0174362813668659E-5</v>
      </c>
      <c r="AG8">
        <v>10</v>
      </c>
      <c r="AH8">
        <v>188244.21959349961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10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2.3279000000000001</v>
      </c>
      <c r="E2">
        <v>42.96</v>
      </c>
      <c r="F2">
        <v>32.19</v>
      </c>
      <c r="G2">
        <v>6.95</v>
      </c>
      <c r="H2">
        <v>0.12</v>
      </c>
      <c r="I2">
        <v>278</v>
      </c>
      <c r="J2">
        <v>150.44</v>
      </c>
      <c r="K2">
        <v>49.1</v>
      </c>
      <c r="L2">
        <v>1</v>
      </c>
      <c r="M2">
        <v>276</v>
      </c>
      <c r="N2">
        <v>25.34</v>
      </c>
      <c r="O2">
        <v>18787.759999999998</v>
      </c>
      <c r="P2">
        <v>378.06</v>
      </c>
      <c r="Q2">
        <v>1305.08</v>
      </c>
      <c r="R2">
        <v>572.79</v>
      </c>
      <c r="S2">
        <v>85.32</v>
      </c>
      <c r="T2">
        <v>231961.4</v>
      </c>
      <c r="U2">
        <v>0.15</v>
      </c>
      <c r="V2">
        <v>0.44</v>
      </c>
      <c r="W2">
        <v>4.49</v>
      </c>
      <c r="X2">
        <v>13.72</v>
      </c>
      <c r="Y2">
        <v>2</v>
      </c>
      <c r="Z2">
        <v>10</v>
      </c>
      <c r="AA2">
        <v>392.6462468165949</v>
      </c>
      <c r="AB2">
        <v>537.23591722432695</v>
      </c>
      <c r="AC2">
        <v>485.96287529978201</v>
      </c>
      <c r="AD2">
        <v>392646.24681659491</v>
      </c>
      <c r="AE2">
        <v>537235.91722432699</v>
      </c>
      <c r="AF2">
        <v>9.8477817536324915E-6</v>
      </c>
      <c r="AG2">
        <v>18</v>
      </c>
      <c r="AH2">
        <v>485962.87529978203</v>
      </c>
    </row>
    <row r="3" spans="1:34" x14ac:dyDescent="0.25">
      <c r="A3">
        <v>1</v>
      </c>
      <c r="B3">
        <v>75</v>
      </c>
      <c r="C3" t="s">
        <v>34</v>
      </c>
      <c r="D3">
        <v>3.5535000000000001</v>
      </c>
      <c r="E3">
        <v>28.14</v>
      </c>
      <c r="F3">
        <v>22.93</v>
      </c>
      <c r="G3">
        <v>14.33</v>
      </c>
      <c r="H3">
        <v>0.23</v>
      </c>
      <c r="I3">
        <v>96</v>
      </c>
      <c r="J3">
        <v>151.83000000000001</v>
      </c>
      <c r="K3">
        <v>49.1</v>
      </c>
      <c r="L3">
        <v>2</v>
      </c>
      <c r="M3">
        <v>94</v>
      </c>
      <c r="N3">
        <v>25.73</v>
      </c>
      <c r="O3">
        <v>18959.54</v>
      </c>
      <c r="P3">
        <v>261.73</v>
      </c>
      <c r="Q3">
        <v>1304.6500000000001</v>
      </c>
      <c r="R3">
        <v>258.60000000000002</v>
      </c>
      <c r="S3">
        <v>85.32</v>
      </c>
      <c r="T3">
        <v>75775.38</v>
      </c>
      <c r="U3">
        <v>0.33</v>
      </c>
      <c r="V3">
        <v>0.61</v>
      </c>
      <c r="W3">
        <v>4.17</v>
      </c>
      <c r="X3">
        <v>4.47</v>
      </c>
      <c r="Y3">
        <v>2</v>
      </c>
      <c r="Z3">
        <v>10</v>
      </c>
      <c r="AA3">
        <v>216.9448234613503</v>
      </c>
      <c r="AB3">
        <v>296.83347838981052</v>
      </c>
      <c r="AC3">
        <v>268.50410782077802</v>
      </c>
      <c r="AD3">
        <v>216944.82346135029</v>
      </c>
      <c r="AE3">
        <v>296833.47838981048</v>
      </c>
      <c r="AF3">
        <v>1.503247238349287E-5</v>
      </c>
      <c r="AG3">
        <v>12</v>
      </c>
      <c r="AH3">
        <v>268504.10782077798</v>
      </c>
    </row>
    <row r="4" spans="1:34" x14ac:dyDescent="0.25">
      <c r="A4">
        <v>2</v>
      </c>
      <c r="B4">
        <v>75</v>
      </c>
      <c r="C4" t="s">
        <v>34</v>
      </c>
      <c r="D4">
        <v>3.9899</v>
      </c>
      <c r="E4">
        <v>25.06</v>
      </c>
      <c r="F4">
        <v>21.05</v>
      </c>
      <c r="G4">
        <v>22.15</v>
      </c>
      <c r="H4">
        <v>0.35</v>
      </c>
      <c r="I4">
        <v>57</v>
      </c>
      <c r="J4">
        <v>153.22999999999999</v>
      </c>
      <c r="K4">
        <v>49.1</v>
      </c>
      <c r="L4">
        <v>3</v>
      </c>
      <c r="M4">
        <v>55</v>
      </c>
      <c r="N4">
        <v>26.13</v>
      </c>
      <c r="O4">
        <v>19131.849999999999</v>
      </c>
      <c r="P4">
        <v>232.74</v>
      </c>
      <c r="Q4">
        <v>1304.48</v>
      </c>
      <c r="R4">
        <v>194.47</v>
      </c>
      <c r="S4">
        <v>85.32</v>
      </c>
      <c r="T4">
        <v>43904.86</v>
      </c>
      <c r="U4">
        <v>0.44</v>
      </c>
      <c r="V4">
        <v>0.67</v>
      </c>
      <c r="W4">
        <v>4.1100000000000003</v>
      </c>
      <c r="X4">
        <v>2.59</v>
      </c>
      <c r="Y4">
        <v>2</v>
      </c>
      <c r="Z4">
        <v>10</v>
      </c>
      <c r="AA4">
        <v>187.48217809071929</v>
      </c>
      <c r="AB4">
        <v>256.52138719355497</v>
      </c>
      <c r="AC4">
        <v>232.039346029905</v>
      </c>
      <c r="AD4">
        <v>187482.1780907193</v>
      </c>
      <c r="AE4">
        <v>256521.38719355501</v>
      </c>
      <c r="AF4">
        <v>1.6878587748106999E-5</v>
      </c>
      <c r="AG4">
        <v>11</v>
      </c>
      <c r="AH4">
        <v>232039.34602990499</v>
      </c>
    </row>
    <row r="5" spans="1:34" x14ac:dyDescent="0.25">
      <c r="A5">
        <v>3</v>
      </c>
      <c r="B5">
        <v>75</v>
      </c>
      <c r="C5" t="s">
        <v>34</v>
      </c>
      <c r="D5">
        <v>4.2058999999999997</v>
      </c>
      <c r="E5">
        <v>23.78</v>
      </c>
      <c r="F5">
        <v>20.28</v>
      </c>
      <c r="G5">
        <v>30.42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216.32</v>
      </c>
      <c r="Q5">
        <v>1304.33</v>
      </c>
      <c r="R5">
        <v>168.31</v>
      </c>
      <c r="S5">
        <v>85.32</v>
      </c>
      <c r="T5">
        <v>30908.41</v>
      </c>
      <c r="U5">
        <v>0.51</v>
      </c>
      <c r="V5">
        <v>0.69</v>
      </c>
      <c r="W5">
        <v>4.09</v>
      </c>
      <c r="X5">
        <v>1.82</v>
      </c>
      <c r="Y5">
        <v>2</v>
      </c>
      <c r="Z5">
        <v>10</v>
      </c>
      <c r="AA5">
        <v>169.26556822397481</v>
      </c>
      <c r="AB5">
        <v>231.59661791377991</v>
      </c>
      <c r="AC5">
        <v>209.49336174805029</v>
      </c>
      <c r="AD5">
        <v>169265.56822397481</v>
      </c>
      <c r="AE5">
        <v>231596.61791377989</v>
      </c>
      <c r="AF5">
        <v>1.7792338707677691E-5</v>
      </c>
      <c r="AG5">
        <v>10</v>
      </c>
      <c r="AH5">
        <v>209493.36174805029</v>
      </c>
    </row>
    <row r="6" spans="1:34" x14ac:dyDescent="0.25">
      <c r="A6">
        <v>4</v>
      </c>
      <c r="B6">
        <v>75</v>
      </c>
      <c r="C6" t="s">
        <v>34</v>
      </c>
      <c r="D6">
        <v>4.3529</v>
      </c>
      <c r="E6">
        <v>22.97</v>
      </c>
      <c r="F6">
        <v>19.78</v>
      </c>
      <c r="G6">
        <v>39.56</v>
      </c>
      <c r="H6">
        <v>0.56999999999999995</v>
      </c>
      <c r="I6">
        <v>30</v>
      </c>
      <c r="J6">
        <v>156.03</v>
      </c>
      <c r="K6">
        <v>49.1</v>
      </c>
      <c r="L6">
        <v>5</v>
      </c>
      <c r="M6">
        <v>28</v>
      </c>
      <c r="N6">
        <v>26.94</v>
      </c>
      <c r="O6">
        <v>19478.150000000001</v>
      </c>
      <c r="P6">
        <v>202.18</v>
      </c>
      <c r="Q6">
        <v>1304.3399999999999</v>
      </c>
      <c r="R6">
        <v>151.76</v>
      </c>
      <c r="S6">
        <v>85.32</v>
      </c>
      <c r="T6">
        <v>22684.09</v>
      </c>
      <c r="U6">
        <v>0.56000000000000005</v>
      </c>
      <c r="V6">
        <v>0.71</v>
      </c>
      <c r="W6">
        <v>4.0599999999999996</v>
      </c>
      <c r="X6">
        <v>1.33</v>
      </c>
      <c r="Y6">
        <v>2</v>
      </c>
      <c r="Z6">
        <v>10</v>
      </c>
      <c r="AA6">
        <v>163.4217836173201</v>
      </c>
      <c r="AB6">
        <v>223.60089400537731</v>
      </c>
      <c r="AC6">
        <v>202.26073850739411</v>
      </c>
      <c r="AD6">
        <v>163421.78361732009</v>
      </c>
      <c r="AE6">
        <v>223600.89400537731</v>
      </c>
      <c r="AF6">
        <v>1.8414196999607742E-5</v>
      </c>
      <c r="AG6">
        <v>10</v>
      </c>
      <c r="AH6">
        <v>202260.7385073941</v>
      </c>
    </row>
    <row r="7" spans="1:34" x14ac:dyDescent="0.25">
      <c r="A7">
        <v>5</v>
      </c>
      <c r="B7">
        <v>75</v>
      </c>
      <c r="C7" t="s">
        <v>34</v>
      </c>
      <c r="D7">
        <v>4.4402999999999997</v>
      </c>
      <c r="E7">
        <v>22.52</v>
      </c>
      <c r="F7">
        <v>19.510000000000002</v>
      </c>
      <c r="G7">
        <v>48.78</v>
      </c>
      <c r="H7">
        <v>0.67</v>
      </c>
      <c r="I7">
        <v>24</v>
      </c>
      <c r="J7">
        <v>157.44</v>
      </c>
      <c r="K7">
        <v>49.1</v>
      </c>
      <c r="L7">
        <v>6</v>
      </c>
      <c r="M7">
        <v>22</v>
      </c>
      <c r="N7">
        <v>27.35</v>
      </c>
      <c r="O7">
        <v>19652.13</v>
      </c>
      <c r="P7">
        <v>190.79</v>
      </c>
      <c r="Q7">
        <v>1304.28</v>
      </c>
      <c r="R7">
        <v>142.84</v>
      </c>
      <c r="S7">
        <v>85.32</v>
      </c>
      <c r="T7">
        <v>18256.63</v>
      </c>
      <c r="U7">
        <v>0.6</v>
      </c>
      <c r="V7">
        <v>0.72</v>
      </c>
      <c r="W7">
        <v>4.04</v>
      </c>
      <c r="X7">
        <v>1.06</v>
      </c>
      <c r="Y7">
        <v>2</v>
      </c>
      <c r="Z7">
        <v>10</v>
      </c>
      <c r="AA7">
        <v>159.57904350932961</v>
      </c>
      <c r="AB7">
        <v>218.3430874598987</v>
      </c>
      <c r="AC7">
        <v>197.5047296392365</v>
      </c>
      <c r="AD7">
        <v>159579.04350932961</v>
      </c>
      <c r="AE7">
        <v>218343.0874598987</v>
      </c>
      <c r="AF7">
        <v>1.878392771195255E-5</v>
      </c>
      <c r="AG7">
        <v>10</v>
      </c>
      <c r="AH7">
        <v>197504.7296392365</v>
      </c>
    </row>
    <row r="8" spans="1:34" x14ac:dyDescent="0.25">
      <c r="A8">
        <v>6</v>
      </c>
      <c r="B8">
        <v>75</v>
      </c>
      <c r="C8" t="s">
        <v>34</v>
      </c>
      <c r="D8">
        <v>4.4992000000000001</v>
      </c>
      <c r="E8">
        <v>22.23</v>
      </c>
      <c r="F8">
        <v>19.34</v>
      </c>
      <c r="G8">
        <v>58.02</v>
      </c>
      <c r="H8">
        <v>0.78</v>
      </c>
      <c r="I8">
        <v>20</v>
      </c>
      <c r="J8">
        <v>158.86000000000001</v>
      </c>
      <c r="K8">
        <v>49.1</v>
      </c>
      <c r="L8">
        <v>7</v>
      </c>
      <c r="M8">
        <v>14</v>
      </c>
      <c r="N8">
        <v>27.77</v>
      </c>
      <c r="O8">
        <v>19826.68</v>
      </c>
      <c r="P8">
        <v>181.33</v>
      </c>
      <c r="Q8">
        <v>1304.3</v>
      </c>
      <c r="R8">
        <v>136.71</v>
      </c>
      <c r="S8">
        <v>85.32</v>
      </c>
      <c r="T8">
        <v>15207.01</v>
      </c>
      <c r="U8">
        <v>0.62</v>
      </c>
      <c r="V8">
        <v>0.73</v>
      </c>
      <c r="W8">
        <v>4.05</v>
      </c>
      <c r="X8">
        <v>0.88</v>
      </c>
      <c r="Y8">
        <v>2</v>
      </c>
      <c r="Z8">
        <v>10</v>
      </c>
      <c r="AA8">
        <v>156.74268593060981</v>
      </c>
      <c r="AB8">
        <v>214.4622578894311</v>
      </c>
      <c r="AC8">
        <v>193.99428099619459</v>
      </c>
      <c r="AD8">
        <v>156742.68593060979</v>
      </c>
      <c r="AE8">
        <v>214462.25788943109</v>
      </c>
      <c r="AF8">
        <v>1.9033094061576228E-5</v>
      </c>
      <c r="AG8">
        <v>10</v>
      </c>
      <c r="AH8">
        <v>193994.2809961946</v>
      </c>
    </row>
    <row r="9" spans="1:34" x14ac:dyDescent="0.25">
      <c r="A9">
        <v>7</v>
      </c>
      <c r="B9">
        <v>75</v>
      </c>
      <c r="C9" t="s">
        <v>34</v>
      </c>
      <c r="D9">
        <v>4.5128000000000004</v>
      </c>
      <c r="E9">
        <v>22.16</v>
      </c>
      <c r="F9">
        <v>19.3</v>
      </c>
      <c r="G9">
        <v>60.95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</v>
      </c>
      <c r="N9">
        <v>28.19</v>
      </c>
      <c r="O9">
        <v>20001.93</v>
      </c>
      <c r="P9">
        <v>178.57</v>
      </c>
      <c r="Q9">
        <v>1304.3399999999999</v>
      </c>
      <c r="R9">
        <v>134.88999999999999</v>
      </c>
      <c r="S9">
        <v>85.32</v>
      </c>
      <c r="T9">
        <v>14304.41</v>
      </c>
      <c r="U9">
        <v>0.63</v>
      </c>
      <c r="V9">
        <v>0.73</v>
      </c>
      <c r="W9">
        <v>4.0599999999999996</v>
      </c>
      <c r="X9">
        <v>0.85</v>
      </c>
      <c r="Y9">
        <v>2</v>
      </c>
      <c r="Z9">
        <v>10</v>
      </c>
      <c r="AA9">
        <v>155.9863220701437</v>
      </c>
      <c r="AB9">
        <v>213.4273674871234</v>
      </c>
      <c r="AC9">
        <v>193.05815908140499</v>
      </c>
      <c r="AD9">
        <v>155986.32207014371</v>
      </c>
      <c r="AE9">
        <v>213427.36748712341</v>
      </c>
      <c r="AF9">
        <v>1.9090626529401051E-5</v>
      </c>
      <c r="AG9">
        <v>10</v>
      </c>
      <c r="AH9">
        <v>193058.159081405</v>
      </c>
    </row>
    <row r="10" spans="1:34" x14ac:dyDescent="0.25">
      <c r="A10">
        <v>8</v>
      </c>
      <c r="B10">
        <v>75</v>
      </c>
      <c r="C10" t="s">
        <v>34</v>
      </c>
      <c r="D10">
        <v>4.5126999999999997</v>
      </c>
      <c r="E10">
        <v>22.16</v>
      </c>
      <c r="F10">
        <v>19.3</v>
      </c>
      <c r="G10">
        <v>60.96</v>
      </c>
      <c r="H10">
        <v>0.99</v>
      </c>
      <c r="I10">
        <v>19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179.9</v>
      </c>
      <c r="Q10">
        <v>1304.33</v>
      </c>
      <c r="R10">
        <v>134.87</v>
      </c>
      <c r="S10">
        <v>85.32</v>
      </c>
      <c r="T10">
        <v>14294.65</v>
      </c>
      <c r="U10">
        <v>0.63</v>
      </c>
      <c r="V10">
        <v>0.73</v>
      </c>
      <c r="W10">
        <v>4.0599999999999996</v>
      </c>
      <c r="X10">
        <v>0.85</v>
      </c>
      <c r="Y10">
        <v>2</v>
      </c>
      <c r="Z10">
        <v>10</v>
      </c>
      <c r="AA10">
        <v>156.24421842117269</v>
      </c>
      <c r="AB10">
        <v>213.78023265218519</v>
      </c>
      <c r="AC10">
        <v>193.37734729036279</v>
      </c>
      <c r="AD10">
        <v>156244.21842117279</v>
      </c>
      <c r="AE10">
        <v>213780.23265218519</v>
      </c>
      <c r="AF10">
        <v>1.90902034965494E-5</v>
      </c>
      <c r="AG10">
        <v>10</v>
      </c>
      <c r="AH10">
        <v>193377.34729036281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1.8652</v>
      </c>
      <c r="E2">
        <v>53.61</v>
      </c>
      <c r="F2">
        <v>37.299999999999997</v>
      </c>
      <c r="G2">
        <v>6.02</v>
      </c>
      <c r="H2">
        <v>0.1</v>
      </c>
      <c r="I2">
        <v>372</v>
      </c>
      <c r="J2">
        <v>185.69</v>
      </c>
      <c r="K2">
        <v>53.44</v>
      </c>
      <c r="L2">
        <v>1</v>
      </c>
      <c r="M2">
        <v>370</v>
      </c>
      <c r="N2">
        <v>36.26</v>
      </c>
      <c r="O2">
        <v>23136.14</v>
      </c>
      <c r="P2">
        <v>503.98</v>
      </c>
      <c r="Q2">
        <v>1305.68</v>
      </c>
      <c r="R2">
        <v>746.97</v>
      </c>
      <c r="S2">
        <v>85.32</v>
      </c>
      <c r="T2">
        <v>318577.84000000003</v>
      </c>
      <c r="U2">
        <v>0.11</v>
      </c>
      <c r="V2">
        <v>0.38</v>
      </c>
      <c r="W2">
        <v>4.6399999999999997</v>
      </c>
      <c r="X2">
        <v>18.82</v>
      </c>
      <c r="Y2">
        <v>2</v>
      </c>
      <c r="Z2">
        <v>10</v>
      </c>
      <c r="AA2">
        <v>582.05714713034479</v>
      </c>
      <c r="AB2">
        <v>796.39626725276889</v>
      </c>
      <c r="AC2">
        <v>720.38932525534506</v>
      </c>
      <c r="AD2">
        <v>582057.14713034476</v>
      </c>
      <c r="AE2">
        <v>796396.26725276886</v>
      </c>
      <c r="AF2">
        <v>7.1728012476780703E-6</v>
      </c>
      <c r="AG2">
        <v>23</v>
      </c>
      <c r="AH2">
        <v>720389.32525534509</v>
      </c>
    </row>
    <row r="3" spans="1:34" x14ac:dyDescent="0.25">
      <c r="A3">
        <v>1</v>
      </c>
      <c r="B3">
        <v>95</v>
      </c>
      <c r="C3" t="s">
        <v>34</v>
      </c>
      <c r="D3">
        <v>3.2593000000000001</v>
      </c>
      <c r="E3">
        <v>30.68</v>
      </c>
      <c r="F3">
        <v>23.89</v>
      </c>
      <c r="G3">
        <v>12.36</v>
      </c>
      <c r="H3">
        <v>0.19</v>
      </c>
      <c r="I3">
        <v>116</v>
      </c>
      <c r="J3">
        <v>187.21</v>
      </c>
      <c r="K3">
        <v>53.44</v>
      </c>
      <c r="L3">
        <v>2</v>
      </c>
      <c r="M3">
        <v>114</v>
      </c>
      <c r="N3">
        <v>36.770000000000003</v>
      </c>
      <c r="O3">
        <v>23322.880000000001</v>
      </c>
      <c r="P3">
        <v>316.85000000000002</v>
      </c>
      <c r="Q3">
        <v>1304.55</v>
      </c>
      <c r="R3">
        <v>291.08</v>
      </c>
      <c r="S3">
        <v>85.32</v>
      </c>
      <c r="T3">
        <v>91915.5</v>
      </c>
      <c r="U3">
        <v>0.28999999999999998</v>
      </c>
      <c r="V3">
        <v>0.59</v>
      </c>
      <c r="W3">
        <v>4.2</v>
      </c>
      <c r="X3">
        <v>5.44</v>
      </c>
      <c r="Y3">
        <v>2</v>
      </c>
      <c r="Z3">
        <v>10</v>
      </c>
      <c r="AA3">
        <v>257.37858902357669</v>
      </c>
      <c r="AB3">
        <v>352.15674024386249</v>
      </c>
      <c r="AC3">
        <v>318.54739521018257</v>
      </c>
      <c r="AD3">
        <v>257378.5890235767</v>
      </c>
      <c r="AE3">
        <v>352156.7402438625</v>
      </c>
      <c r="AF3">
        <v>1.253394333398946E-5</v>
      </c>
      <c r="AG3">
        <v>13</v>
      </c>
      <c r="AH3">
        <v>318547.39521018259</v>
      </c>
    </row>
    <row r="4" spans="1:34" x14ac:dyDescent="0.25">
      <c r="A4">
        <v>2</v>
      </c>
      <c r="B4">
        <v>95</v>
      </c>
      <c r="C4" t="s">
        <v>34</v>
      </c>
      <c r="D4">
        <v>3.7536</v>
      </c>
      <c r="E4">
        <v>26.64</v>
      </c>
      <c r="F4">
        <v>21.6</v>
      </c>
      <c r="G4">
        <v>18.79</v>
      </c>
      <c r="H4">
        <v>0.28000000000000003</v>
      </c>
      <c r="I4">
        <v>69</v>
      </c>
      <c r="J4">
        <v>188.73</v>
      </c>
      <c r="K4">
        <v>53.44</v>
      </c>
      <c r="L4">
        <v>3</v>
      </c>
      <c r="M4">
        <v>67</v>
      </c>
      <c r="N4">
        <v>37.29</v>
      </c>
      <c r="O4">
        <v>23510.33</v>
      </c>
      <c r="P4">
        <v>280.95</v>
      </c>
      <c r="Q4">
        <v>1304.5</v>
      </c>
      <c r="R4">
        <v>213.76</v>
      </c>
      <c r="S4">
        <v>85.32</v>
      </c>
      <c r="T4">
        <v>53487.72</v>
      </c>
      <c r="U4">
        <v>0.4</v>
      </c>
      <c r="V4">
        <v>0.65</v>
      </c>
      <c r="W4">
        <v>4.12</v>
      </c>
      <c r="X4">
        <v>3.15</v>
      </c>
      <c r="Y4">
        <v>2</v>
      </c>
      <c r="Z4">
        <v>10</v>
      </c>
      <c r="AA4">
        <v>218.66180360782431</v>
      </c>
      <c r="AB4">
        <v>299.18272637403311</v>
      </c>
      <c r="AC4">
        <v>270.62914687457749</v>
      </c>
      <c r="AD4">
        <v>218661.80360782429</v>
      </c>
      <c r="AE4">
        <v>299182.72637403308</v>
      </c>
      <c r="AF4">
        <v>1.443482026768411E-5</v>
      </c>
      <c r="AG4">
        <v>12</v>
      </c>
      <c r="AH4">
        <v>270629.14687457751</v>
      </c>
    </row>
    <row r="5" spans="1:34" x14ac:dyDescent="0.25">
      <c r="A5">
        <v>3</v>
      </c>
      <c r="B5">
        <v>95</v>
      </c>
      <c r="C5" t="s">
        <v>34</v>
      </c>
      <c r="D5">
        <v>4.0042999999999997</v>
      </c>
      <c r="E5">
        <v>24.97</v>
      </c>
      <c r="F5">
        <v>20.68</v>
      </c>
      <c r="G5">
        <v>25.32</v>
      </c>
      <c r="H5">
        <v>0.37</v>
      </c>
      <c r="I5">
        <v>49</v>
      </c>
      <c r="J5">
        <v>190.25</v>
      </c>
      <c r="K5">
        <v>53.44</v>
      </c>
      <c r="L5">
        <v>4</v>
      </c>
      <c r="M5">
        <v>47</v>
      </c>
      <c r="N5">
        <v>37.82</v>
      </c>
      <c r="O5">
        <v>23698.48</v>
      </c>
      <c r="P5">
        <v>262.48</v>
      </c>
      <c r="Q5">
        <v>1304.69</v>
      </c>
      <c r="R5">
        <v>182.11</v>
      </c>
      <c r="S5">
        <v>85.32</v>
      </c>
      <c r="T5">
        <v>37762.74</v>
      </c>
      <c r="U5">
        <v>0.47</v>
      </c>
      <c r="V5">
        <v>0.68</v>
      </c>
      <c r="W5">
        <v>4.09</v>
      </c>
      <c r="X5">
        <v>2.2200000000000002</v>
      </c>
      <c r="Y5">
        <v>2</v>
      </c>
      <c r="Z5">
        <v>10</v>
      </c>
      <c r="AA5">
        <v>197.18916941294501</v>
      </c>
      <c r="AB5">
        <v>269.80292096285081</v>
      </c>
      <c r="AC5">
        <v>244.05330885701321</v>
      </c>
      <c r="AD5">
        <v>197189.16941294499</v>
      </c>
      <c r="AE5">
        <v>269802.9209628508</v>
      </c>
      <c r="AF5">
        <v>1.539891059193507E-5</v>
      </c>
      <c r="AG5">
        <v>11</v>
      </c>
      <c r="AH5">
        <v>244053.30885701321</v>
      </c>
    </row>
    <row r="6" spans="1:34" x14ac:dyDescent="0.25">
      <c r="A6">
        <v>4</v>
      </c>
      <c r="B6">
        <v>95</v>
      </c>
      <c r="C6" t="s">
        <v>34</v>
      </c>
      <c r="D6">
        <v>4.1707999999999998</v>
      </c>
      <c r="E6">
        <v>23.98</v>
      </c>
      <c r="F6">
        <v>20.13</v>
      </c>
      <c r="G6">
        <v>32.64</v>
      </c>
      <c r="H6">
        <v>0.46</v>
      </c>
      <c r="I6">
        <v>37</v>
      </c>
      <c r="J6">
        <v>191.78</v>
      </c>
      <c r="K6">
        <v>53.44</v>
      </c>
      <c r="L6">
        <v>5</v>
      </c>
      <c r="M6">
        <v>35</v>
      </c>
      <c r="N6">
        <v>38.35</v>
      </c>
      <c r="O6">
        <v>23887.360000000001</v>
      </c>
      <c r="P6">
        <v>249.58</v>
      </c>
      <c r="Q6">
        <v>1304.3</v>
      </c>
      <c r="R6">
        <v>163.71</v>
      </c>
      <c r="S6">
        <v>85.32</v>
      </c>
      <c r="T6">
        <v>28624.639999999999</v>
      </c>
      <c r="U6">
        <v>0.52</v>
      </c>
      <c r="V6">
        <v>0.7</v>
      </c>
      <c r="W6">
        <v>4.07</v>
      </c>
      <c r="X6">
        <v>1.68</v>
      </c>
      <c r="Y6">
        <v>2</v>
      </c>
      <c r="Z6">
        <v>10</v>
      </c>
      <c r="AA6">
        <v>180.34175672883359</v>
      </c>
      <c r="AB6">
        <v>246.75154767307001</v>
      </c>
      <c r="AC6">
        <v>223.20192628119611</v>
      </c>
      <c r="AD6">
        <v>180341.75672883369</v>
      </c>
      <c r="AE6">
        <v>246751.54767306999</v>
      </c>
      <c r="AF6">
        <v>1.603920193213366E-5</v>
      </c>
      <c r="AG6">
        <v>10</v>
      </c>
      <c r="AH6">
        <v>223201.92628119609</v>
      </c>
    </row>
    <row r="7" spans="1:34" x14ac:dyDescent="0.25">
      <c r="A7">
        <v>5</v>
      </c>
      <c r="B7">
        <v>95</v>
      </c>
      <c r="C7" t="s">
        <v>34</v>
      </c>
      <c r="D7">
        <v>4.2767999999999997</v>
      </c>
      <c r="E7">
        <v>23.38</v>
      </c>
      <c r="F7">
        <v>19.8</v>
      </c>
      <c r="G7">
        <v>39.590000000000003</v>
      </c>
      <c r="H7">
        <v>0.55000000000000004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240.17</v>
      </c>
      <c r="Q7">
        <v>1304.33</v>
      </c>
      <c r="R7">
        <v>152.49</v>
      </c>
      <c r="S7">
        <v>85.32</v>
      </c>
      <c r="T7">
        <v>23048.43</v>
      </c>
      <c r="U7">
        <v>0.56000000000000005</v>
      </c>
      <c r="V7">
        <v>0.71</v>
      </c>
      <c r="W7">
        <v>4.0599999999999996</v>
      </c>
      <c r="X7">
        <v>1.34</v>
      </c>
      <c r="Y7">
        <v>2</v>
      </c>
      <c r="Z7">
        <v>10</v>
      </c>
      <c r="AA7">
        <v>175.96299799081211</v>
      </c>
      <c r="AB7">
        <v>240.76033679051011</v>
      </c>
      <c r="AC7">
        <v>217.78250815654849</v>
      </c>
      <c r="AD7">
        <v>175962.99799081209</v>
      </c>
      <c r="AE7">
        <v>240760.3367905101</v>
      </c>
      <c r="AF7">
        <v>1.6446834857425252E-5</v>
      </c>
      <c r="AG7">
        <v>10</v>
      </c>
      <c r="AH7">
        <v>217782.50815654849</v>
      </c>
    </row>
    <row r="8" spans="1:34" x14ac:dyDescent="0.25">
      <c r="A8">
        <v>6</v>
      </c>
      <c r="B8">
        <v>95</v>
      </c>
      <c r="C8" t="s">
        <v>34</v>
      </c>
      <c r="D8">
        <v>4.3564999999999996</v>
      </c>
      <c r="E8">
        <v>22.95</v>
      </c>
      <c r="F8">
        <v>19.55</v>
      </c>
      <c r="G8">
        <v>46.93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24267.279999999999</v>
      </c>
      <c r="P8">
        <v>229.97</v>
      </c>
      <c r="Q8">
        <v>1304.27</v>
      </c>
      <c r="R8">
        <v>144.22999999999999</v>
      </c>
      <c r="S8">
        <v>85.32</v>
      </c>
      <c r="T8">
        <v>18942.62</v>
      </c>
      <c r="U8">
        <v>0.59</v>
      </c>
      <c r="V8">
        <v>0.72</v>
      </c>
      <c r="W8">
        <v>4.05</v>
      </c>
      <c r="X8">
        <v>1.1000000000000001</v>
      </c>
      <c r="Y8">
        <v>2</v>
      </c>
      <c r="Z8">
        <v>10</v>
      </c>
      <c r="AA8">
        <v>172.18391192240949</v>
      </c>
      <c r="AB8">
        <v>235.5896245102137</v>
      </c>
      <c r="AC8">
        <v>213.10528139914169</v>
      </c>
      <c r="AD8">
        <v>172183.91192240949</v>
      </c>
      <c r="AE8">
        <v>235589.6245102137</v>
      </c>
      <c r="AF8">
        <v>1.6753328670120901E-5</v>
      </c>
      <c r="AG8">
        <v>10</v>
      </c>
      <c r="AH8">
        <v>213105.28139914159</v>
      </c>
    </row>
    <row r="9" spans="1:34" x14ac:dyDescent="0.25">
      <c r="A9">
        <v>7</v>
      </c>
      <c r="B9">
        <v>95</v>
      </c>
      <c r="C9" t="s">
        <v>34</v>
      </c>
      <c r="D9">
        <v>4.4169</v>
      </c>
      <c r="E9">
        <v>22.64</v>
      </c>
      <c r="F9">
        <v>19.39</v>
      </c>
      <c r="G9">
        <v>55.4</v>
      </c>
      <c r="H9">
        <v>0.72</v>
      </c>
      <c r="I9">
        <v>21</v>
      </c>
      <c r="J9">
        <v>196.41</v>
      </c>
      <c r="K9">
        <v>53.44</v>
      </c>
      <c r="L9">
        <v>8</v>
      </c>
      <c r="M9">
        <v>19</v>
      </c>
      <c r="N9">
        <v>39.979999999999997</v>
      </c>
      <c r="O9">
        <v>24458.36</v>
      </c>
      <c r="P9">
        <v>220.79</v>
      </c>
      <c r="Q9">
        <v>1304.28</v>
      </c>
      <c r="R9">
        <v>138.72999999999999</v>
      </c>
      <c r="S9">
        <v>85.32</v>
      </c>
      <c r="T9">
        <v>16215.04</v>
      </c>
      <c r="U9">
        <v>0.62</v>
      </c>
      <c r="V9">
        <v>0.72</v>
      </c>
      <c r="W9">
        <v>4.04</v>
      </c>
      <c r="X9">
        <v>0.94</v>
      </c>
      <c r="Y9">
        <v>2</v>
      </c>
      <c r="Z9">
        <v>10</v>
      </c>
      <c r="AA9">
        <v>169.1646712101562</v>
      </c>
      <c r="AB9">
        <v>231.45856616821121</v>
      </c>
      <c r="AC9">
        <v>209.36848546732179</v>
      </c>
      <c r="AD9">
        <v>169164.6712101562</v>
      </c>
      <c r="AE9">
        <v>231458.5661682112</v>
      </c>
      <c r="AF9">
        <v>1.698560252566442E-5</v>
      </c>
      <c r="AG9">
        <v>10</v>
      </c>
      <c r="AH9">
        <v>209368.48546732179</v>
      </c>
    </row>
    <row r="10" spans="1:34" x14ac:dyDescent="0.25">
      <c r="A10">
        <v>8</v>
      </c>
      <c r="B10">
        <v>95</v>
      </c>
      <c r="C10" t="s">
        <v>34</v>
      </c>
      <c r="D10">
        <v>4.4695999999999998</v>
      </c>
      <c r="E10">
        <v>22.37</v>
      </c>
      <c r="F10">
        <v>19.23</v>
      </c>
      <c r="G10">
        <v>64.12</v>
      </c>
      <c r="H10">
        <v>0.81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212.61</v>
      </c>
      <c r="Q10">
        <v>1304.26</v>
      </c>
      <c r="R10">
        <v>133.58000000000001</v>
      </c>
      <c r="S10">
        <v>85.32</v>
      </c>
      <c r="T10">
        <v>13652.46</v>
      </c>
      <c r="U10">
        <v>0.64</v>
      </c>
      <c r="V10">
        <v>0.73</v>
      </c>
      <c r="W10">
        <v>4.03</v>
      </c>
      <c r="X10">
        <v>0.78</v>
      </c>
      <c r="Y10">
        <v>2</v>
      </c>
      <c r="Z10">
        <v>10</v>
      </c>
      <c r="AA10">
        <v>166.5366477505178</v>
      </c>
      <c r="AB10">
        <v>227.8627885305234</v>
      </c>
      <c r="AC10">
        <v>206.1158838006682</v>
      </c>
      <c r="AD10">
        <v>166536.64775051779</v>
      </c>
      <c r="AE10">
        <v>227862.78853052339</v>
      </c>
      <c r="AF10">
        <v>1.7188265310219759E-5</v>
      </c>
      <c r="AG10">
        <v>10</v>
      </c>
      <c r="AH10">
        <v>206115.88380066821</v>
      </c>
    </row>
    <row r="11" spans="1:34" x14ac:dyDescent="0.25">
      <c r="A11">
        <v>9</v>
      </c>
      <c r="B11">
        <v>95</v>
      </c>
      <c r="C11" t="s">
        <v>34</v>
      </c>
      <c r="D11">
        <v>4.5018000000000002</v>
      </c>
      <c r="E11">
        <v>22.21</v>
      </c>
      <c r="F11">
        <v>19.149999999999999</v>
      </c>
      <c r="G11">
        <v>71.81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9</v>
      </c>
      <c r="N11">
        <v>41.1</v>
      </c>
      <c r="O11">
        <v>24842.77</v>
      </c>
      <c r="P11">
        <v>204.85</v>
      </c>
      <c r="Q11">
        <v>1304.3</v>
      </c>
      <c r="R11">
        <v>130.41999999999999</v>
      </c>
      <c r="S11">
        <v>85.32</v>
      </c>
      <c r="T11">
        <v>12086.21</v>
      </c>
      <c r="U11">
        <v>0.65</v>
      </c>
      <c r="V11">
        <v>0.73</v>
      </c>
      <c r="W11">
        <v>4.04</v>
      </c>
      <c r="X11">
        <v>0.69</v>
      </c>
      <c r="Y11">
        <v>2</v>
      </c>
      <c r="Z11">
        <v>10</v>
      </c>
      <c r="AA11">
        <v>164.4504769913905</v>
      </c>
      <c r="AB11">
        <v>225.00839766252841</v>
      </c>
      <c r="AC11">
        <v>203.533911990951</v>
      </c>
      <c r="AD11">
        <v>164450.47699139049</v>
      </c>
      <c r="AE11">
        <v>225008.39766252841</v>
      </c>
      <c r="AF11">
        <v>1.7312093425261169E-5</v>
      </c>
      <c r="AG11">
        <v>10</v>
      </c>
      <c r="AH11">
        <v>203533.91199095099</v>
      </c>
    </row>
    <row r="12" spans="1:34" x14ac:dyDescent="0.25">
      <c r="A12">
        <v>10</v>
      </c>
      <c r="B12">
        <v>95</v>
      </c>
      <c r="C12" t="s">
        <v>34</v>
      </c>
      <c r="D12">
        <v>4.5197000000000003</v>
      </c>
      <c r="E12">
        <v>22.13</v>
      </c>
      <c r="F12">
        <v>19.100000000000001</v>
      </c>
      <c r="G12">
        <v>76.39</v>
      </c>
      <c r="H12">
        <v>0.97</v>
      </c>
      <c r="I12">
        <v>15</v>
      </c>
      <c r="J12">
        <v>201.1</v>
      </c>
      <c r="K12">
        <v>53.44</v>
      </c>
      <c r="L12">
        <v>11</v>
      </c>
      <c r="M12">
        <v>1</v>
      </c>
      <c r="N12">
        <v>41.66</v>
      </c>
      <c r="O12">
        <v>25036.12</v>
      </c>
      <c r="P12">
        <v>201.26</v>
      </c>
      <c r="Q12">
        <v>1304.3800000000001</v>
      </c>
      <c r="R12">
        <v>128.21</v>
      </c>
      <c r="S12">
        <v>85.32</v>
      </c>
      <c r="T12">
        <v>10985.45</v>
      </c>
      <c r="U12">
        <v>0.67</v>
      </c>
      <c r="V12">
        <v>0.73</v>
      </c>
      <c r="W12">
        <v>4.05</v>
      </c>
      <c r="X12">
        <v>0.64</v>
      </c>
      <c r="Y12">
        <v>2</v>
      </c>
      <c r="Z12">
        <v>10</v>
      </c>
      <c r="AA12">
        <v>163.43578332708231</v>
      </c>
      <c r="AB12">
        <v>223.6200490258976</v>
      </c>
      <c r="AC12">
        <v>202.27806539964021</v>
      </c>
      <c r="AD12">
        <v>163435.78332708229</v>
      </c>
      <c r="AE12">
        <v>223620.04902589761</v>
      </c>
      <c r="AF12">
        <v>1.7380929551324561E-5</v>
      </c>
      <c r="AG12">
        <v>10</v>
      </c>
      <c r="AH12">
        <v>202278.06539964021</v>
      </c>
    </row>
    <row r="13" spans="1:34" x14ac:dyDescent="0.25">
      <c r="A13">
        <v>11</v>
      </c>
      <c r="B13">
        <v>95</v>
      </c>
      <c r="C13" t="s">
        <v>34</v>
      </c>
      <c r="D13">
        <v>4.5198999999999998</v>
      </c>
      <c r="E13">
        <v>22.12</v>
      </c>
      <c r="F13">
        <v>19.100000000000001</v>
      </c>
      <c r="G13">
        <v>76.39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202.79</v>
      </c>
      <c r="Q13">
        <v>1304.3800000000001</v>
      </c>
      <c r="R13">
        <v>128.15</v>
      </c>
      <c r="S13">
        <v>85.32</v>
      </c>
      <c r="T13">
        <v>10955.27</v>
      </c>
      <c r="U13">
        <v>0.67</v>
      </c>
      <c r="V13">
        <v>0.73</v>
      </c>
      <c r="W13">
        <v>4.05</v>
      </c>
      <c r="X13">
        <v>0.64</v>
      </c>
      <c r="Y13">
        <v>2</v>
      </c>
      <c r="Z13">
        <v>10</v>
      </c>
      <c r="AA13">
        <v>163.72769352278289</v>
      </c>
      <c r="AB13">
        <v>224.0194534338238</v>
      </c>
      <c r="AC13">
        <v>202.63935121144169</v>
      </c>
      <c r="AD13">
        <v>163727.69352278291</v>
      </c>
      <c r="AE13">
        <v>224019.4534338238</v>
      </c>
      <c r="AF13">
        <v>1.738169867005153E-5</v>
      </c>
      <c r="AG13">
        <v>10</v>
      </c>
      <c r="AH13">
        <v>202639.35121144171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1.7503</v>
      </c>
      <c r="E2">
        <v>57.13</v>
      </c>
      <c r="F2">
        <v>38.979999999999997</v>
      </c>
      <c r="G2">
        <v>5.82</v>
      </c>
      <c r="H2">
        <v>0.09</v>
      </c>
      <c r="I2">
        <v>402</v>
      </c>
      <c r="J2">
        <v>194.77</v>
      </c>
      <c r="K2">
        <v>54.38</v>
      </c>
      <c r="L2">
        <v>1</v>
      </c>
      <c r="M2">
        <v>400</v>
      </c>
      <c r="N2">
        <v>39.4</v>
      </c>
      <c r="O2">
        <v>24256.19</v>
      </c>
      <c r="P2">
        <v>543.42999999999995</v>
      </c>
      <c r="Q2">
        <v>1305.5</v>
      </c>
      <c r="R2">
        <v>805</v>
      </c>
      <c r="S2">
        <v>85.32</v>
      </c>
      <c r="T2">
        <v>347445.25</v>
      </c>
      <c r="U2">
        <v>0.11</v>
      </c>
      <c r="V2">
        <v>0.36</v>
      </c>
      <c r="W2">
        <v>4.6900000000000004</v>
      </c>
      <c r="X2">
        <v>20.51</v>
      </c>
      <c r="Y2">
        <v>2</v>
      </c>
      <c r="Z2">
        <v>10</v>
      </c>
      <c r="AA2">
        <v>643.90892325635195</v>
      </c>
      <c r="AB2">
        <v>881.02459605615195</v>
      </c>
      <c r="AC2">
        <v>796.9408451343387</v>
      </c>
      <c r="AD2">
        <v>643908.92325635196</v>
      </c>
      <c r="AE2">
        <v>881024.5960561519</v>
      </c>
      <c r="AF2">
        <v>6.5931096424168644E-6</v>
      </c>
      <c r="AG2">
        <v>24</v>
      </c>
      <c r="AH2">
        <v>796940.84513433871</v>
      </c>
    </row>
    <row r="3" spans="1:34" x14ac:dyDescent="0.25">
      <c r="A3">
        <v>1</v>
      </c>
      <c r="B3">
        <v>100</v>
      </c>
      <c r="C3" t="s">
        <v>34</v>
      </c>
      <c r="D3">
        <v>3.1890000000000001</v>
      </c>
      <c r="E3">
        <v>31.36</v>
      </c>
      <c r="F3">
        <v>24.14</v>
      </c>
      <c r="G3">
        <v>11.97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39.950000000000003</v>
      </c>
      <c r="O3">
        <v>24447.22</v>
      </c>
      <c r="P3">
        <v>330.83</v>
      </c>
      <c r="Q3">
        <v>1305.24</v>
      </c>
      <c r="R3">
        <v>299.36</v>
      </c>
      <c r="S3">
        <v>85.32</v>
      </c>
      <c r="T3">
        <v>96028.98</v>
      </c>
      <c r="U3">
        <v>0.28999999999999998</v>
      </c>
      <c r="V3">
        <v>0.57999999999999996</v>
      </c>
      <c r="W3">
        <v>4.2</v>
      </c>
      <c r="X3">
        <v>5.67</v>
      </c>
      <c r="Y3">
        <v>2</v>
      </c>
      <c r="Z3">
        <v>10</v>
      </c>
      <c r="AA3">
        <v>275.65548909081849</v>
      </c>
      <c r="AB3">
        <v>377.16400123595292</v>
      </c>
      <c r="AC3">
        <v>341.1679983109932</v>
      </c>
      <c r="AD3">
        <v>275655.48909081862</v>
      </c>
      <c r="AE3">
        <v>377164.00123595301</v>
      </c>
      <c r="AF3">
        <v>1.201247023348419E-5</v>
      </c>
      <c r="AG3">
        <v>14</v>
      </c>
      <c r="AH3">
        <v>341167.99831099319</v>
      </c>
    </row>
    <row r="4" spans="1:34" x14ac:dyDescent="0.25">
      <c r="A4">
        <v>2</v>
      </c>
      <c r="B4">
        <v>100</v>
      </c>
      <c r="C4" t="s">
        <v>34</v>
      </c>
      <c r="D4">
        <v>3.6922999999999999</v>
      </c>
      <c r="E4">
        <v>27.08</v>
      </c>
      <c r="F4">
        <v>21.77</v>
      </c>
      <c r="G4">
        <v>18.14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70</v>
      </c>
      <c r="N4">
        <v>40.5</v>
      </c>
      <c r="O4">
        <v>24639</v>
      </c>
      <c r="P4">
        <v>293.05</v>
      </c>
      <c r="Q4">
        <v>1304.43</v>
      </c>
      <c r="R4">
        <v>219.19</v>
      </c>
      <c r="S4">
        <v>85.32</v>
      </c>
      <c r="T4">
        <v>56187.44</v>
      </c>
      <c r="U4">
        <v>0.39</v>
      </c>
      <c r="V4">
        <v>0.64</v>
      </c>
      <c r="W4">
        <v>4.13</v>
      </c>
      <c r="X4">
        <v>3.31</v>
      </c>
      <c r="Y4">
        <v>2</v>
      </c>
      <c r="Z4">
        <v>10</v>
      </c>
      <c r="AA4">
        <v>224.48222106582679</v>
      </c>
      <c r="AB4">
        <v>307.14647831876403</v>
      </c>
      <c r="AC4">
        <v>277.83284951090172</v>
      </c>
      <c r="AD4">
        <v>224482.22106582689</v>
      </c>
      <c r="AE4">
        <v>307146.47831876401</v>
      </c>
      <c r="AF4">
        <v>1.3908323563215331E-5</v>
      </c>
      <c r="AG4">
        <v>12</v>
      </c>
      <c r="AH4">
        <v>277832.84951090172</v>
      </c>
    </row>
    <row r="5" spans="1:34" x14ac:dyDescent="0.25">
      <c r="A5">
        <v>3</v>
      </c>
      <c r="B5">
        <v>100</v>
      </c>
      <c r="C5" t="s">
        <v>34</v>
      </c>
      <c r="D5">
        <v>3.9550000000000001</v>
      </c>
      <c r="E5">
        <v>25.28</v>
      </c>
      <c r="F5">
        <v>20.78</v>
      </c>
      <c r="G5">
        <v>24.45</v>
      </c>
      <c r="H5">
        <v>0.36</v>
      </c>
      <c r="I5">
        <v>51</v>
      </c>
      <c r="J5">
        <v>199.44</v>
      </c>
      <c r="K5">
        <v>54.38</v>
      </c>
      <c r="L5">
        <v>4</v>
      </c>
      <c r="M5">
        <v>49</v>
      </c>
      <c r="N5">
        <v>41.06</v>
      </c>
      <c r="O5">
        <v>24831.54</v>
      </c>
      <c r="P5">
        <v>273.87</v>
      </c>
      <c r="Q5">
        <v>1304.3699999999999</v>
      </c>
      <c r="R5">
        <v>185.82</v>
      </c>
      <c r="S5">
        <v>85.32</v>
      </c>
      <c r="T5">
        <v>39610.79</v>
      </c>
      <c r="U5">
        <v>0.46</v>
      </c>
      <c r="V5">
        <v>0.68</v>
      </c>
      <c r="W5">
        <v>4.09</v>
      </c>
      <c r="X5">
        <v>2.33</v>
      </c>
      <c r="Y5">
        <v>2</v>
      </c>
      <c r="Z5">
        <v>10</v>
      </c>
      <c r="AA5">
        <v>201.87852227177061</v>
      </c>
      <c r="AB5">
        <v>276.21910042394012</v>
      </c>
      <c r="AC5">
        <v>249.8571371555025</v>
      </c>
      <c r="AD5">
        <v>201878.52227177061</v>
      </c>
      <c r="AE5">
        <v>276219.10042393999</v>
      </c>
      <c r="AF5">
        <v>1.489787387062715E-5</v>
      </c>
      <c r="AG5">
        <v>11</v>
      </c>
      <c r="AH5">
        <v>249857.13715550251</v>
      </c>
    </row>
    <row r="6" spans="1:34" x14ac:dyDescent="0.25">
      <c r="A6">
        <v>4</v>
      </c>
      <c r="B6">
        <v>100</v>
      </c>
      <c r="C6" t="s">
        <v>34</v>
      </c>
      <c r="D6">
        <v>4.1265000000000001</v>
      </c>
      <c r="E6">
        <v>24.23</v>
      </c>
      <c r="F6">
        <v>20.2</v>
      </c>
      <c r="G6">
        <v>31.08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261.35000000000002</v>
      </c>
      <c r="Q6">
        <v>1304.32</v>
      </c>
      <c r="R6">
        <v>166.17</v>
      </c>
      <c r="S6">
        <v>85.32</v>
      </c>
      <c r="T6">
        <v>29845.82</v>
      </c>
      <c r="U6">
        <v>0.51</v>
      </c>
      <c r="V6">
        <v>0.69</v>
      </c>
      <c r="W6">
        <v>4.07</v>
      </c>
      <c r="X6">
        <v>1.74</v>
      </c>
      <c r="Y6">
        <v>2</v>
      </c>
      <c r="Z6">
        <v>10</v>
      </c>
      <c r="AA6">
        <v>194.54928102523289</v>
      </c>
      <c r="AB6">
        <v>266.19090920712881</v>
      </c>
      <c r="AC6">
        <v>240.78602243376579</v>
      </c>
      <c r="AD6">
        <v>194549.28102523289</v>
      </c>
      <c r="AE6">
        <v>266190.9092071288</v>
      </c>
      <c r="AF6">
        <v>1.5543887870326909E-5</v>
      </c>
      <c r="AG6">
        <v>11</v>
      </c>
      <c r="AH6">
        <v>240786.02243376579</v>
      </c>
    </row>
    <row r="7" spans="1:34" x14ac:dyDescent="0.25">
      <c r="A7">
        <v>5</v>
      </c>
      <c r="B7">
        <v>100</v>
      </c>
      <c r="C7" t="s">
        <v>34</v>
      </c>
      <c r="D7">
        <v>4.2427000000000001</v>
      </c>
      <c r="E7">
        <v>23.57</v>
      </c>
      <c r="F7">
        <v>19.850000000000001</v>
      </c>
      <c r="G7">
        <v>38.409999999999997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250.58</v>
      </c>
      <c r="Q7">
        <v>1304.43</v>
      </c>
      <c r="R7">
        <v>154.19999999999999</v>
      </c>
      <c r="S7">
        <v>85.32</v>
      </c>
      <c r="T7">
        <v>23897.88</v>
      </c>
      <c r="U7">
        <v>0.55000000000000004</v>
      </c>
      <c r="V7">
        <v>0.71</v>
      </c>
      <c r="W7">
        <v>4.0599999999999996</v>
      </c>
      <c r="X7">
        <v>1.39</v>
      </c>
      <c r="Y7">
        <v>2</v>
      </c>
      <c r="Z7">
        <v>10</v>
      </c>
      <c r="AA7">
        <v>179.62330291995539</v>
      </c>
      <c r="AB7">
        <v>245.76852747581819</v>
      </c>
      <c r="AC7">
        <v>222.31272415189221</v>
      </c>
      <c r="AD7">
        <v>179623.30291995549</v>
      </c>
      <c r="AE7">
        <v>245768.52747581821</v>
      </c>
      <c r="AF7">
        <v>1.5981595315021439E-5</v>
      </c>
      <c r="AG7">
        <v>10</v>
      </c>
      <c r="AH7">
        <v>222312.72415189221</v>
      </c>
    </row>
    <row r="8" spans="1:34" x14ac:dyDescent="0.25">
      <c r="A8">
        <v>6</v>
      </c>
      <c r="B8">
        <v>100</v>
      </c>
      <c r="C8" t="s">
        <v>34</v>
      </c>
      <c r="D8">
        <v>4.3219000000000003</v>
      </c>
      <c r="E8">
        <v>23.14</v>
      </c>
      <c r="F8">
        <v>19.61</v>
      </c>
      <c r="G8">
        <v>45.25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241.46</v>
      </c>
      <c r="Q8">
        <v>1304.27</v>
      </c>
      <c r="R8">
        <v>146.25</v>
      </c>
      <c r="S8">
        <v>85.32</v>
      </c>
      <c r="T8">
        <v>19948.36</v>
      </c>
      <c r="U8">
        <v>0.57999999999999996</v>
      </c>
      <c r="V8">
        <v>0.72</v>
      </c>
      <c r="W8">
        <v>4.05</v>
      </c>
      <c r="X8">
        <v>1.1599999999999999</v>
      </c>
      <c r="Y8">
        <v>2</v>
      </c>
      <c r="Z8">
        <v>10</v>
      </c>
      <c r="AA8">
        <v>175.9848858080469</v>
      </c>
      <c r="AB8">
        <v>240.79028466767309</v>
      </c>
      <c r="AC8">
        <v>217.80959785034719</v>
      </c>
      <c r="AD8">
        <v>175984.88580804691</v>
      </c>
      <c r="AE8">
        <v>240790.28466767311</v>
      </c>
      <c r="AF8">
        <v>1.6279929476981921E-5</v>
      </c>
      <c r="AG8">
        <v>10</v>
      </c>
      <c r="AH8">
        <v>217809.5978503472</v>
      </c>
    </row>
    <row r="9" spans="1:34" x14ac:dyDescent="0.25">
      <c r="A9">
        <v>7</v>
      </c>
      <c r="B9">
        <v>100</v>
      </c>
      <c r="C9" t="s">
        <v>34</v>
      </c>
      <c r="D9">
        <v>4.3875999999999999</v>
      </c>
      <c r="E9">
        <v>22.79</v>
      </c>
      <c r="F9">
        <v>19.420000000000002</v>
      </c>
      <c r="G9">
        <v>52.96</v>
      </c>
      <c r="H9">
        <v>0.69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233.48</v>
      </c>
      <c r="Q9">
        <v>1304.31</v>
      </c>
      <c r="R9">
        <v>139.41</v>
      </c>
      <c r="S9">
        <v>85.32</v>
      </c>
      <c r="T9">
        <v>16548.23</v>
      </c>
      <c r="U9">
        <v>0.61</v>
      </c>
      <c r="V9">
        <v>0.72</v>
      </c>
      <c r="W9">
        <v>4.05</v>
      </c>
      <c r="X9">
        <v>0.96</v>
      </c>
      <c r="Y9">
        <v>2</v>
      </c>
      <c r="Z9">
        <v>10</v>
      </c>
      <c r="AA9">
        <v>172.9966581002802</v>
      </c>
      <c r="AB9">
        <v>236.70165968660649</v>
      </c>
      <c r="AC9">
        <v>214.11118549905109</v>
      </c>
      <c r="AD9">
        <v>172996.65810028021</v>
      </c>
      <c r="AE9">
        <v>236701.65968660649</v>
      </c>
      <c r="AF9">
        <v>1.652741122497185E-5</v>
      </c>
      <c r="AG9">
        <v>10</v>
      </c>
      <c r="AH9">
        <v>214111.18549905109</v>
      </c>
    </row>
    <row r="10" spans="1:34" x14ac:dyDescent="0.25">
      <c r="A10">
        <v>8</v>
      </c>
      <c r="B10">
        <v>100</v>
      </c>
      <c r="C10" t="s">
        <v>34</v>
      </c>
      <c r="D10">
        <v>4.4390999999999998</v>
      </c>
      <c r="E10">
        <v>22.53</v>
      </c>
      <c r="F10">
        <v>19.27</v>
      </c>
      <c r="G10">
        <v>60.86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224.48</v>
      </c>
      <c r="Q10">
        <v>1304.29</v>
      </c>
      <c r="R10">
        <v>134.54</v>
      </c>
      <c r="S10">
        <v>85.32</v>
      </c>
      <c r="T10">
        <v>14127.46</v>
      </c>
      <c r="U10">
        <v>0.63</v>
      </c>
      <c r="V10">
        <v>0.73</v>
      </c>
      <c r="W10">
        <v>4.04</v>
      </c>
      <c r="X10">
        <v>0.82</v>
      </c>
      <c r="Y10">
        <v>2</v>
      </c>
      <c r="Z10">
        <v>10</v>
      </c>
      <c r="AA10">
        <v>170.17629908890959</v>
      </c>
      <c r="AB10">
        <v>232.84272006179319</v>
      </c>
      <c r="AC10">
        <v>210.6205376559729</v>
      </c>
      <c r="AD10">
        <v>170176.29908890961</v>
      </c>
      <c r="AE10">
        <v>232842.7200617932</v>
      </c>
      <c r="AF10">
        <v>1.6721403767155749E-5</v>
      </c>
      <c r="AG10">
        <v>10</v>
      </c>
      <c r="AH10">
        <v>210620.5376559729</v>
      </c>
    </row>
    <row r="11" spans="1:34" x14ac:dyDescent="0.25">
      <c r="A11">
        <v>9</v>
      </c>
      <c r="B11">
        <v>100</v>
      </c>
      <c r="C11" t="s">
        <v>34</v>
      </c>
      <c r="D11">
        <v>4.4751000000000003</v>
      </c>
      <c r="E11">
        <v>22.35</v>
      </c>
      <c r="F11">
        <v>19.170000000000002</v>
      </c>
      <c r="G11">
        <v>67.650000000000006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216.79</v>
      </c>
      <c r="Q11">
        <v>1304.24</v>
      </c>
      <c r="R11">
        <v>131.16999999999999</v>
      </c>
      <c r="S11">
        <v>85.32</v>
      </c>
      <c r="T11">
        <v>12456.24</v>
      </c>
      <c r="U11">
        <v>0.65</v>
      </c>
      <c r="V11">
        <v>0.73</v>
      </c>
      <c r="W11">
        <v>4.03</v>
      </c>
      <c r="X11">
        <v>0.71</v>
      </c>
      <c r="Y11">
        <v>2</v>
      </c>
      <c r="Z11">
        <v>10</v>
      </c>
      <c r="AA11">
        <v>167.97777737681821</v>
      </c>
      <c r="AB11">
        <v>229.83460566337851</v>
      </c>
      <c r="AC11">
        <v>207.89951347382689</v>
      </c>
      <c r="AD11">
        <v>167977.77737681821</v>
      </c>
      <c r="AE11">
        <v>229834.60566337849</v>
      </c>
      <c r="AF11">
        <v>1.6857010204410509E-5</v>
      </c>
      <c r="AG11">
        <v>10</v>
      </c>
      <c r="AH11">
        <v>207899.51347382701</v>
      </c>
    </row>
    <row r="12" spans="1:34" x14ac:dyDescent="0.25">
      <c r="A12">
        <v>10</v>
      </c>
      <c r="B12">
        <v>100</v>
      </c>
      <c r="C12" t="s">
        <v>34</v>
      </c>
      <c r="D12">
        <v>4.5052000000000003</v>
      </c>
      <c r="E12">
        <v>22.2</v>
      </c>
      <c r="F12">
        <v>19.100000000000001</v>
      </c>
      <c r="G12">
        <v>76.39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210.03</v>
      </c>
      <c r="Q12">
        <v>1304.29</v>
      </c>
      <c r="R12">
        <v>128.72999999999999</v>
      </c>
      <c r="S12">
        <v>85.32</v>
      </c>
      <c r="T12">
        <v>11246.65</v>
      </c>
      <c r="U12">
        <v>0.66</v>
      </c>
      <c r="V12">
        <v>0.73</v>
      </c>
      <c r="W12">
        <v>4.03</v>
      </c>
      <c r="X12">
        <v>0.64</v>
      </c>
      <c r="Y12">
        <v>2</v>
      </c>
      <c r="Z12">
        <v>10</v>
      </c>
      <c r="AA12">
        <v>166.12106498320051</v>
      </c>
      <c r="AB12">
        <v>227.2941698540624</v>
      </c>
      <c r="AC12">
        <v>205.6015332926271</v>
      </c>
      <c r="AD12">
        <v>166121.06498320049</v>
      </c>
      <c r="AE12">
        <v>227294.16985406241</v>
      </c>
      <c r="AF12">
        <v>1.6970392253337401E-5</v>
      </c>
      <c r="AG12">
        <v>10</v>
      </c>
      <c r="AH12">
        <v>205601.53329262711</v>
      </c>
    </row>
    <row r="13" spans="1:34" x14ac:dyDescent="0.25">
      <c r="A13">
        <v>11</v>
      </c>
      <c r="B13">
        <v>100</v>
      </c>
      <c r="C13" t="s">
        <v>34</v>
      </c>
      <c r="D13">
        <v>4.5015000000000001</v>
      </c>
      <c r="E13">
        <v>22.22</v>
      </c>
      <c r="F13">
        <v>19.11</v>
      </c>
      <c r="G13">
        <v>76.459999999999994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208.47</v>
      </c>
      <c r="Q13">
        <v>1304.3800000000001</v>
      </c>
      <c r="R13">
        <v>128.76</v>
      </c>
      <c r="S13">
        <v>85.32</v>
      </c>
      <c r="T13">
        <v>11260</v>
      </c>
      <c r="U13">
        <v>0.66</v>
      </c>
      <c r="V13">
        <v>0.73</v>
      </c>
      <c r="W13">
        <v>4.05</v>
      </c>
      <c r="X13">
        <v>0.66</v>
      </c>
      <c r="Y13">
        <v>2</v>
      </c>
      <c r="Z13">
        <v>10</v>
      </c>
      <c r="AA13">
        <v>165.8873665031162</v>
      </c>
      <c r="AB13">
        <v>226.97441328356189</v>
      </c>
      <c r="AC13">
        <v>205.31229384043391</v>
      </c>
      <c r="AD13">
        <v>165887.36650311621</v>
      </c>
      <c r="AE13">
        <v>226974.41328356191</v>
      </c>
      <c r="AF13">
        <v>1.6956454925064001E-5</v>
      </c>
      <c r="AG13">
        <v>10</v>
      </c>
      <c r="AH13">
        <v>205312.29384043391</v>
      </c>
    </row>
    <row r="14" spans="1:34" x14ac:dyDescent="0.25">
      <c r="A14">
        <v>12</v>
      </c>
      <c r="B14">
        <v>100</v>
      </c>
      <c r="C14" t="s">
        <v>34</v>
      </c>
      <c r="D14">
        <v>4.5011000000000001</v>
      </c>
      <c r="E14">
        <v>22.22</v>
      </c>
      <c r="F14">
        <v>19.12</v>
      </c>
      <c r="G14">
        <v>76.47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209.23</v>
      </c>
      <c r="Q14">
        <v>1304.3800000000001</v>
      </c>
      <c r="R14">
        <v>128.72</v>
      </c>
      <c r="S14">
        <v>85.32</v>
      </c>
      <c r="T14">
        <v>11238.63</v>
      </c>
      <c r="U14">
        <v>0.66</v>
      </c>
      <c r="V14">
        <v>0.73</v>
      </c>
      <c r="W14">
        <v>4.05</v>
      </c>
      <c r="X14">
        <v>0.66</v>
      </c>
      <c r="Y14">
        <v>2</v>
      </c>
      <c r="Z14">
        <v>10</v>
      </c>
      <c r="AA14">
        <v>166.0537648836565</v>
      </c>
      <c r="AB14">
        <v>227.20208688879541</v>
      </c>
      <c r="AC14">
        <v>205.51823859632589</v>
      </c>
      <c r="AD14">
        <v>166053.76488365649</v>
      </c>
      <c r="AE14">
        <v>227202.0868887954</v>
      </c>
      <c r="AF14">
        <v>1.6954948186872281E-5</v>
      </c>
      <c r="AG14">
        <v>10</v>
      </c>
      <c r="AH14">
        <v>205518.23859632589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7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2.8431999999999999</v>
      </c>
      <c r="E2">
        <v>35.17</v>
      </c>
      <c r="F2">
        <v>28.24</v>
      </c>
      <c r="G2">
        <v>8.35</v>
      </c>
      <c r="H2">
        <v>0.15</v>
      </c>
      <c r="I2">
        <v>203</v>
      </c>
      <c r="J2">
        <v>116.05</v>
      </c>
      <c r="K2">
        <v>43.4</v>
      </c>
      <c r="L2">
        <v>1</v>
      </c>
      <c r="M2">
        <v>201</v>
      </c>
      <c r="N2">
        <v>16.649999999999999</v>
      </c>
      <c r="O2">
        <v>14546.17</v>
      </c>
      <c r="P2">
        <v>276.87</v>
      </c>
      <c r="Q2">
        <v>1304.99</v>
      </c>
      <c r="R2">
        <v>438.92</v>
      </c>
      <c r="S2">
        <v>85.32</v>
      </c>
      <c r="T2">
        <v>165398.48000000001</v>
      </c>
      <c r="U2">
        <v>0.19</v>
      </c>
      <c r="V2">
        <v>0.5</v>
      </c>
      <c r="W2">
        <v>4.34</v>
      </c>
      <c r="X2">
        <v>9.77</v>
      </c>
      <c r="Y2">
        <v>2</v>
      </c>
      <c r="Z2">
        <v>10</v>
      </c>
      <c r="AA2">
        <v>277.39881636218581</v>
      </c>
      <c r="AB2">
        <v>379.54929851880883</v>
      </c>
      <c r="AC2">
        <v>343.32564616895911</v>
      </c>
      <c r="AD2">
        <v>277398.81636218581</v>
      </c>
      <c r="AE2">
        <v>379549.29851880879</v>
      </c>
      <c r="AF2">
        <v>1.363058831909185E-5</v>
      </c>
      <c r="AG2">
        <v>15</v>
      </c>
      <c r="AH2">
        <v>343325.64616895909</v>
      </c>
    </row>
    <row r="3" spans="1:34" x14ac:dyDescent="0.25">
      <c r="A3">
        <v>1</v>
      </c>
      <c r="B3">
        <v>55</v>
      </c>
      <c r="C3" t="s">
        <v>34</v>
      </c>
      <c r="D3">
        <v>3.8791000000000002</v>
      </c>
      <c r="E3">
        <v>25.78</v>
      </c>
      <c r="F3">
        <v>21.9</v>
      </c>
      <c r="G3">
        <v>17.52</v>
      </c>
      <c r="H3">
        <v>0.3</v>
      </c>
      <c r="I3">
        <v>75</v>
      </c>
      <c r="J3">
        <v>117.34</v>
      </c>
      <c r="K3">
        <v>43.4</v>
      </c>
      <c r="L3">
        <v>2</v>
      </c>
      <c r="M3">
        <v>73</v>
      </c>
      <c r="N3">
        <v>16.940000000000001</v>
      </c>
      <c r="O3">
        <v>14705.49</v>
      </c>
      <c r="P3">
        <v>204.35</v>
      </c>
      <c r="Q3">
        <v>1304.58</v>
      </c>
      <c r="R3">
        <v>223.71</v>
      </c>
      <c r="S3">
        <v>85.32</v>
      </c>
      <c r="T3">
        <v>58435.31</v>
      </c>
      <c r="U3">
        <v>0.38</v>
      </c>
      <c r="V3">
        <v>0.64</v>
      </c>
      <c r="W3">
        <v>4.13</v>
      </c>
      <c r="X3">
        <v>3.45</v>
      </c>
      <c r="Y3">
        <v>2</v>
      </c>
      <c r="Z3">
        <v>10</v>
      </c>
      <c r="AA3">
        <v>179.52387639303299</v>
      </c>
      <c r="AB3">
        <v>245.6324877152943</v>
      </c>
      <c r="AC3">
        <v>222.18966783517959</v>
      </c>
      <c r="AD3">
        <v>179523.87639303299</v>
      </c>
      <c r="AE3">
        <v>245632.48771529429</v>
      </c>
      <c r="AF3">
        <v>1.8596797674658551E-5</v>
      </c>
      <c r="AG3">
        <v>11</v>
      </c>
      <c r="AH3">
        <v>222189.6678351796</v>
      </c>
    </row>
    <row r="4" spans="1:34" x14ac:dyDescent="0.25">
      <c r="A4">
        <v>2</v>
      </c>
      <c r="B4">
        <v>55</v>
      </c>
      <c r="C4" t="s">
        <v>34</v>
      </c>
      <c r="D4">
        <v>4.2286000000000001</v>
      </c>
      <c r="E4">
        <v>23.65</v>
      </c>
      <c r="F4">
        <v>20.49</v>
      </c>
      <c r="G4">
        <v>27.32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43</v>
      </c>
      <c r="N4">
        <v>17.23</v>
      </c>
      <c r="O4">
        <v>14865.24</v>
      </c>
      <c r="P4">
        <v>180.48</v>
      </c>
      <c r="Q4">
        <v>1304.28</v>
      </c>
      <c r="R4">
        <v>176.31</v>
      </c>
      <c r="S4">
        <v>85.32</v>
      </c>
      <c r="T4">
        <v>34885.870000000003</v>
      </c>
      <c r="U4">
        <v>0.48</v>
      </c>
      <c r="V4">
        <v>0.68</v>
      </c>
      <c r="W4">
        <v>4.07</v>
      </c>
      <c r="X4">
        <v>2.04</v>
      </c>
      <c r="Y4">
        <v>2</v>
      </c>
      <c r="Z4">
        <v>10</v>
      </c>
      <c r="AA4">
        <v>157.37646103861701</v>
      </c>
      <c r="AB4">
        <v>215.3294169523906</v>
      </c>
      <c r="AC4">
        <v>194.77867961525081</v>
      </c>
      <c r="AD4">
        <v>157376.46103861701</v>
      </c>
      <c r="AE4">
        <v>215329.4169523906</v>
      </c>
      <c r="AF4">
        <v>2.0272336017906511E-5</v>
      </c>
      <c r="AG4">
        <v>10</v>
      </c>
      <c r="AH4">
        <v>194778.67961525079</v>
      </c>
    </row>
    <row r="5" spans="1:34" x14ac:dyDescent="0.25">
      <c r="A5">
        <v>3</v>
      </c>
      <c r="B5">
        <v>55</v>
      </c>
      <c r="C5" t="s">
        <v>34</v>
      </c>
      <c r="D5">
        <v>4.4100999999999999</v>
      </c>
      <c r="E5">
        <v>22.68</v>
      </c>
      <c r="F5">
        <v>19.850000000000001</v>
      </c>
      <c r="G5">
        <v>38.42</v>
      </c>
      <c r="H5">
        <v>0.59</v>
      </c>
      <c r="I5">
        <v>31</v>
      </c>
      <c r="J5">
        <v>119.93</v>
      </c>
      <c r="K5">
        <v>43.4</v>
      </c>
      <c r="L5">
        <v>4</v>
      </c>
      <c r="M5">
        <v>29</v>
      </c>
      <c r="N5">
        <v>17.53</v>
      </c>
      <c r="O5">
        <v>15025.44</v>
      </c>
      <c r="P5">
        <v>162.59</v>
      </c>
      <c r="Q5">
        <v>1304.3900000000001</v>
      </c>
      <c r="R5">
        <v>154.13999999999999</v>
      </c>
      <c r="S5">
        <v>85.32</v>
      </c>
      <c r="T5">
        <v>23868.79</v>
      </c>
      <c r="U5">
        <v>0.55000000000000004</v>
      </c>
      <c r="V5">
        <v>0.71</v>
      </c>
      <c r="W5">
        <v>4.0599999999999996</v>
      </c>
      <c r="X5">
        <v>1.39</v>
      </c>
      <c r="Y5">
        <v>2</v>
      </c>
      <c r="Z5">
        <v>10</v>
      </c>
      <c r="AA5">
        <v>150.66939031590081</v>
      </c>
      <c r="AB5">
        <v>206.1525068944978</v>
      </c>
      <c r="AC5">
        <v>186.47760097340631</v>
      </c>
      <c r="AD5">
        <v>150669.39031590079</v>
      </c>
      <c r="AE5">
        <v>206152.50689449781</v>
      </c>
      <c r="AF5">
        <v>2.114246537212541E-5</v>
      </c>
      <c r="AG5">
        <v>10</v>
      </c>
      <c r="AH5">
        <v>186477.60097340631</v>
      </c>
    </row>
    <row r="6" spans="1:34" x14ac:dyDescent="0.25">
      <c r="A6">
        <v>4</v>
      </c>
      <c r="B6">
        <v>55</v>
      </c>
      <c r="C6" t="s">
        <v>34</v>
      </c>
      <c r="D6">
        <v>4.4901</v>
      </c>
      <c r="E6">
        <v>22.27</v>
      </c>
      <c r="F6">
        <v>19.59</v>
      </c>
      <c r="G6">
        <v>47.02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1</v>
      </c>
      <c r="N6">
        <v>17.829999999999998</v>
      </c>
      <c r="O6">
        <v>15186.08</v>
      </c>
      <c r="P6">
        <v>153.99</v>
      </c>
      <c r="Q6">
        <v>1304.75</v>
      </c>
      <c r="R6">
        <v>144.30000000000001</v>
      </c>
      <c r="S6">
        <v>85.32</v>
      </c>
      <c r="T6">
        <v>18980.14</v>
      </c>
      <c r="U6">
        <v>0.59</v>
      </c>
      <c r="V6">
        <v>0.72</v>
      </c>
      <c r="W6">
        <v>4.08</v>
      </c>
      <c r="X6">
        <v>1.1299999999999999</v>
      </c>
      <c r="Y6">
        <v>2</v>
      </c>
      <c r="Z6">
        <v>10</v>
      </c>
      <c r="AA6">
        <v>147.77020286013979</v>
      </c>
      <c r="AB6">
        <v>202.18571071440391</v>
      </c>
      <c r="AC6">
        <v>182.88939025330589</v>
      </c>
      <c r="AD6">
        <v>147770.20286013981</v>
      </c>
      <c r="AE6">
        <v>202185.71071440389</v>
      </c>
      <c r="AF6">
        <v>2.1525993462139249E-5</v>
      </c>
      <c r="AG6">
        <v>10</v>
      </c>
      <c r="AH6">
        <v>182889.3902533059</v>
      </c>
    </row>
    <row r="7" spans="1:34" x14ac:dyDescent="0.25">
      <c r="A7">
        <v>5</v>
      </c>
      <c r="B7">
        <v>55</v>
      </c>
      <c r="C7" t="s">
        <v>34</v>
      </c>
      <c r="D7">
        <v>4.49</v>
      </c>
      <c r="E7">
        <v>22.27</v>
      </c>
      <c r="F7">
        <v>19.59</v>
      </c>
      <c r="G7">
        <v>47.02</v>
      </c>
      <c r="H7">
        <v>0.86</v>
      </c>
      <c r="I7">
        <v>25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155.5</v>
      </c>
      <c r="Q7">
        <v>1304.75</v>
      </c>
      <c r="R7">
        <v>144.28</v>
      </c>
      <c r="S7">
        <v>85.32</v>
      </c>
      <c r="T7">
        <v>18967.22</v>
      </c>
      <c r="U7">
        <v>0.59</v>
      </c>
      <c r="V7">
        <v>0.72</v>
      </c>
      <c r="W7">
        <v>4.08</v>
      </c>
      <c r="X7">
        <v>1.1299999999999999</v>
      </c>
      <c r="Y7">
        <v>2</v>
      </c>
      <c r="Z7">
        <v>10</v>
      </c>
      <c r="AA7">
        <v>148.06415542284361</v>
      </c>
      <c r="AB7">
        <v>202.58790957896699</v>
      </c>
      <c r="AC7">
        <v>183.2532038227248</v>
      </c>
      <c r="AD7">
        <v>148064.15542284361</v>
      </c>
      <c r="AE7">
        <v>202587.909578967</v>
      </c>
      <c r="AF7">
        <v>2.152551405202673E-5</v>
      </c>
      <c r="AG7">
        <v>10</v>
      </c>
      <c r="AH7">
        <v>183253.20382272481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119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1.7503</v>
      </c>
      <c r="E2">
        <v>57.13</v>
      </c>
      <c r="F2">
        <v>38.979999999999997</v>
      </c>
      <c r="G2">
        <v>5.82</v>
      </c>
      <c r="H2">
        <v>0.09</v>
      </c>
      <c r="I2">
        <v>402</v>
      </c>
      <c r="J2">
        <v>194.77</v>
      </c>
      <c r="K2">
        <v>54.38</v>
      </c>
      <c r="L2">
        <v>1</v>
      </c>
      <c r="M2">
        <v>400</v>
      </c>
      <c r="N2">
        <v>39.4</v>
      </c>
      <c r="O2">
        <v>24256.19</v>
      </c>
      <c r="P2">
        <v>543.42999999999995</v>
      </c>
      <c r="Q2">
        <v>1305.5</v>
      </c>
      <c r="R2">
        <v>805</v>
      </c>
      <c r="S2">
        <v>85.32</v>
      </c>
      <c r="T2">
        <v>347445.25</v>
      </c>
      <c r="U2">
        <v>0.11</v>
      </c>
      <c r="V2">
        <v>0.36</v>
      </c>
      <c r="W2">
        <v>4.6900000000000004</v>
      </c>
      <c r="X2">
        <v>20.51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3.1890000000000001</v>
      </c>
      <c r="E3">
        <v>31.36</v>
      </c>
      <c r="F3">
        <v>24.14</v>
      </c>
      <c r="G3">
        <v>11.97</v>
      </c>
      <c r="H3">
        <v>0.18</v>
      </c>
      <c r="I3">
        <v>121</v>
      </c>
      <c r="J3">
        <v>196.32</v>
      </c>
      <c r="K3">
        <v>54.38</v>
      </c>
      <c r="L3">
        <v>2</v>
      </c>
      <c r="M3">
        <v>119</v>
      </c>
      <c r="N3">
        <v>39.950000000000003</v>
      </c>
      <c r="O3">
        <v>24447.22</v>
      </c>
      <c r="P3">
        <v>330.83</v>
      </c>
      <c r="Q3">
        <v>1305.24</v>
      </c>
      <c r="R3">
        <v>299.36</v>
      </c>
      <c r="S3">
        <v>85.32</v>
      </c>
      <c r="T3">
        <v>96028.98</v>
      </c>
      <c r="U3">
        <v>0.28999999999999998</v>
      </c>
      <c r="V3">
        <v>0.57999999999999996</v>
      </c>
      <c r="W3">
        <v>4.2</v>
      </c>
      <c r="X3">
        <v>5.67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3.6922999999999999</v>
      </c>
      <c r="E4">
        <v>27.08</v>
      </c>
      <c r="F4">
        <v>21.77</v>
      </c>
      <c r="G4">
        <v>18.14</v>
      </c>
      <c r="H4">
        <v>0.27</v>
      </c>
      <c r="I4">
        <v>72</v>
      </c>
      <c r="J4">
        <v>197.88</v>
      </c>
      <c r="K4">
        <v>54.38</v>
      </c>
      <c r="L4">
        <v>3</v>
      </c>
      <c r="M4">
        <v>70</v>
      </c>
      <c r="N4">
        <v>40.5</v>
      </c>
      <c r="O4">
        <v>24639</v>
      </c>
      <c r="P4">
        <v>293.05</v>
      </c>
      <c r="Q4">
        <v>1304.43</v>
      </c>
      <c r="R4">
        <v>219.19</v>
      </c>
      <c r="S4">
        <v>85.32</v>
      </c>
      <c r="T4">
        <v>56187.44</v>
      </c>
      <c r="U4">
        <v>0.39</v>
      </c>
      <c r="V4">
        <v>0.64</v>
      </c>
      <c r="W4">
        <v>4.13</v>
      </c>
      <c r="X4">
        <v>3.31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3.9550000000000001</v>
      </c>
      <c r="E5">
        <v>25.28</v>
      </c>
      <c r="F5">
        <v>20.78</v>
      </c>
      <c r="G5">
        <v>24.45</v>
      </c>
      <c r="H5">
        <v>0.36</v>
      </c>
      <c r="I5">
        <v>51</v>
      </c>
      <c r="J5">
        <v>199.44</v>
      </c>
      <c r="K5">
        <v>54.38</v>
      </c>
      <c r="L5">
        <v>4</v>
      </c>
      <c r="M5">
        <v>49</v>
      </c>
      <c r="N5">
        <v>41.06</v>
      </c>
      <c r="O5">
        <v>24831.54</v>
      </c>
      <c r="P5">
        <v>273.87</v>
      </c>
      <c r="Q5">
        <v>1304.3699999999999</v>
      </c>
      <c r="R5">
        <v>185.82</v>
      </c>
      <c r="S5">
        <v>85.32</v>
      </c>
      <c r="T5">
        <v>39610.79</v>
      </c>
      <c r="U5">
        <v>0.46</v>
      </c>
      <c r="V5">
        <v>0.68</v>
      </c>
      <c r="W5">
        <v>4.09</v>
      </c>
      <c r="X5">
        <v>2.33</v>
      </c>
      <c r="Y5">
        <v>2</v>
      </c>
      <c r="Z5">
        <v>10</v>
      </c>
    </row>
    <row r="6" spans="1:26" x14ac:dyDescent="0.25">
      <c r="A6">
        <v>4</v>
      </c>
      <c r="B6">
        <v>100</v>
      </c>
      <c r="C6" t="s">
        <v>34</v>
      </c>
      <c r="D6">
        <v>4.1265000000000001</v>
      </c>
      <c r="E6">
        <v>24.23</v>
      </c>
      <c r="F6">
        <v>20.2</v>
      </c>
      <c r="G6">
        <v>31.08</v>
      </c>
      <c r="H6">
        <v>0.44</v>
      </c>
      <c r="I6">
        <v>39</v>
      </c>
      <c r="J6">
        <v>201.01</v>
      </c>
      <c r="K6">
        <v>54.38</v>
      </c>
      <c r="L6">
        <v>5</v>
      </c>
      <c r="M6">
        <v>37</v>
      </c>
      <c r="N6">
        <v>41.63</v>
      </c>
      <c r="O6">
        <v>25024.84</v>
      </c>
      <c r="P6">
        <v>261.35000000000002</v>
      </c>
      <c r="Q6">
        <v>1304.32</v>
      </c>
      <c r="R6">
        <v>166.17</v>
      </c>
      <c r="S6">
        <v>85.32</v>
      </c>
      <c r="T6">
        <v>29845.82</v>
      </c>
      <c r="U6">
        <v>0.51</v>
      </c>
      <c r="V6">
        <v>0.69</v>
      </c>
      <c r="W6">
        <v>4.07</v>
      </c>
      <c r="X6">
        <v>1.74</v>
      </c>
      <c r="Y6">
        <v>2</v>
      </c>
      <c r="Z6">
        <v>10</v>
      </c>
    </row>
    <row r="7" spans="1:26" x14ac:dyDescent="0.25">
      <c r="A7">
        <v>5</v>
      </c>
      <c r="B7">
        <v>100</v>
      </c>
      <c r="C7" t="s">
        <v>34</v>
      </c>
      <c r="D7">
        <v>4.2427000000000001</v>
      </c>
      <c r="E7">
        <v>23.57</v>
      </c>
      <c r="F7">
        <v>19.850000000000001</v>
      </c>
      <c r="G7">
        <v>38.409999999999997</v>
      </c>
      <c r="H7">
        <v>0.53</v>
      </c>
      <c r="I7">
        <v>31</v>
      </c>
      <c r="J7">
        <v>202.58</v>
      </c>
      <c r="K7">
        <v>54.38</v>
      </c>
      <c r="L7">
        <v>6</v>
      </c>
      <c r="M7">
        <v>29</v>
      </c>
      <c r="N7">
        <v>42.2</v>
      </c>
      <c r="O7">
        <v>25218.93</v>
      </c>
      <c r="P7">
        <v>250.58</v>
      </c>
      <c r="Q7">
        <v>1304.43</v>
      </c>
      <c r="R7">
        <v>154.19999999999999</v>
      </c>
      <c r="S7">
        <v>85.32</v>
      </c>
      <c r="T7">
        <v>23897.88</v>
      </c>
      <c r="U7">
        <v>0.55000000000000004</v>
      </c>
      <c r="V7">
        <v>0.71</v>
      </c>
      <c r="W7">
        <v>4.0599999999999996</v>
      </c>
      <c r="X7">
        <v>1.39</v>
      </c>
      <c r="Y7">
        <v>2</v>
      </c>
      <c r="Z7">
        <v>10</v>
      </c>
    </row>
    <row r="8" spans="1:26" x14ac:dyDescent="0.25">
      <c r="A8">
        <v>6</v>
      </c>
      <c r="B8">
        <v>100</v>
      </c>
      <c r="C8" t="s">
        <v>34</v>
      </c>
      <c r="D8">
        <v>4.3219000000000003</v>
      </c>
      <c r="E8">
        <v>23.14</v>
      </c>
      <c r="F8">
        <v>19.61</v>
      </c>
      <c r="G8">
        <v>45.25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241.46</v>
      </c>
      <c r="Q8">
        <v>1304.27</v>
      </c>
      <c r="R8">
        <v>146.25</v>
      </c>
      <c r="S8">
        <v>85.32</v>
      </c>
      <c r="T8">
        <v>19948.36</v>
      </c>
      <c r="U8">
        <v>0.57999999999999996</v>
      </c>
      <c r="V8">
        <v>0.72</v>
      </c>
      <c r="W8">
        <v>4.05</v>
      </c>
      <c r="X8">
        <v>1.1599999999999999</v>
      </c>
      <c r="Y8">
        <v>2</v>
      </c>
      <c r="Z8">
        <v>10</v>
      </c>
    </row>
    <row r="9" spans="1:26" x14ac:dyDescent="0.25">
      <c r="A9">
        <v>7</v>
      </c>
      <c r="B9">
        <v>100</v>
      </c>
      <c r="C9" t="s">
        <v>34</v>
      </c>
      <c r="D9">
        <v>4.3875999999999999</v>
      </c>
      <c r="E9">
        <v>22.79</v>
      </c>
      <c r="F9">
        <v>19.420000000000002</v>
      </c>
      <c r="G9">
        <v>52.96</v>
      </c>
      <c r="H9">
        <v>0.69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233.48</v>
      </c>
      <c r="Q9">
        <v>1304.31</v>
      </c>
      <c r="R9">
        <v>139.41</v>
      </c>
      <c r="S9">
        <v>85.32</v>
      </c>
      <c r="T9">
        <v>16548.23</v>
      </c>
      <c r="U9">
        <v>0.61</v>
      </c>
      <c r="V9">
        <v>0.72</v>
      </c>
      <c r="W9">
        <v>4.05</v>
      </c>
      <c r="X9">
        <v>0.96</v>
      </c>
      <c r="Y9">
        <v>2</v>
      </c>
      <c r="Z9">
        <v>10</v>
      </c>
    </row>
    <row r="10" spans="1:26" x14ac:dyDescent="0.25">
      <c r="A10">
        <v>8</v>
      </c>
      <c r="B10">
        <v>100</v>
      </c>
      <c r="C10" t="s">
        <v>34</v>
      </c>
      <c r="D10">
        <v>4.4390999999999998</v>
      </c>
      <c r="E10">
        <v>22.53</v>
      </c>
      <c r="F10">
        <v>19.27</v>
      </c>
      <c r="G10">
        <v>60.86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224.48</v>
      </c>
      <c r="Q10">
        <v>1304.29</v>
      </c>
      <c r="R10">
        <v>134.54</v>
      </c>
      <c r="S10">
        <v>85.32</v>
      </c>
      <c r="T10">
        <v>14127.46</v>
      </c>
      <c r="U10">
        <v>0.63</v>
      </c>
      <c r="V10">
        <v>0.73</v>
      </c>
      <c r="W10">
        <v>4.04</v>
      </c>
      <c r="X10">
        <v>0.82</v>
      </c>
      <c r="Y10">
        <v>2</v>
      </c>
      <c r="Z10">
        <v>10</v>
      </c>
    </row>
    <row r="11" spans="1:26" x14ac:dyDescent="0.25">
      <c r="A11">
        <v>9</v>
      </c>
      <c r="B11">
        <v>100</v>
      </c>
      <c r="C11" t="s">
        <v>34</v>
      </c>
      <c r="D11">
        <v>4.4751000000000003</v>
      </c>
      <c r="E11">
        <v>22.35</v>
      </c>
      <c r="F11">
        <v>19.170000000000002</v>
      </c>
      <c r="G11">
        <v>67.650000000000006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216.79</v>
      </c>
      <c r="Q11">
        <v>1304.24</v>
      </c>
      <c r="R11">
        <v>131.16999999999999</v>
      </c>
      <c r="S11">
        <v>85.32</v>
      </c>
      <c r="T11">
        <v>12456.24</v>
      </c>
      <c r="U11">
        <v>0.65</v>
      </c>
      <c r="V11">
        <v>0.73</v>
      </c>
      <c r="W11">
        <v>4.03</v>
      </c>
      <c r="X11">
        <v>0.71</v>
      </c>
      <c r="Y11">
        <v>2</v>
      </c>
      <c r="Z11">
        <v>10</v>
      </c>
    </row>
    <row r="12" spans="1:26" x14ac:dyDescent="0.25">
      <c r="A12">
        <v>10</v>
      </c>
      <c r="B12">
        <v>100</v>
      </c>
      <c r="C12" t="s">
        <v>34</v>
      </c>
      <c r="D12">
        <v>4.5052000000000003</v>
      </c>
      <c r="E12">
        <v>22.2</v>
      </c>
      <c r="F12">
        <v>19.100000000000001</v>
      </c>
      <c r="G12">
        <v>76.39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210.03</v>
      </c>
      <c r="Q12">
        <v>1304.29</v>
      </c>
      <c r="R12">
        <v>128.72999999999999</v>
      </c>
      <c r="S12">
        <v>85.32</v>
      </c>
      <c r="T12">
        <v>11246.65</v>
      </c>
      <c r="U12">
        <v>0.66</v>
      </c>
      <c r="V12">
        <v>0.73</v>
      </c>
      <c r="W12">
        <v>4.03</v>
      </c>
      <c r="X12">
        <v>0.64</v>
      </c>
      <c r="Y12">
        <v>2</v>
      </c>
      <c r="Z12">
        <v>10</v>
      </c>
    </row>
    <row r="13" spans="1:26" x14ac:dyDescent="0.25">
      <c r="A13">
        <v>11</v>
      </c>
      <c r="B13">
        <v>100</v>
      </c>
      <c r="C13" t="s">
        <v>34</v>
      </c>
      <c r="D13">
        <v>4.5015000000000001</v>
      </c>
      <c r="E13">
        <v>22.22</v>
      </c>
      <c r="F13">
        <v>19.11</v>
      </c>
      <c r="G13">
        <v>76.459999999999994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208.47</v>
      </c>
      <c r="Q13">
        <v>1304.3800000000001</v>
      </c>
      <c r="R13">
        <v>128.76</v>
      </c>
      <c r="S13">
        <v>85.32</v>
      </c>
      <c r="T13">
        <v>11260</v>
      </c>
      <c r="U13">
        <v>0.66</v>
      </c>
      <c r="V13">
        <v>0.73</v>
      </c>
      <c r="W13">
        <v>4.05</v>
      </c>
      <c r="X13">
        <v>0.66</v>
      </c>
      <c r="Y13">
        <v>2</v>
      </c>
      <c r="Z13">
        <v>10</v>
      </c>
    </row>
    <row r="14" spans="1:26" x14ac:dyDescent="0.25">
      <c r="A14">
        <v>12</v>
      </c>
      <c r="B14">
        <v>100</v>
      </c>
      <c r="C14" t="s">
        <v>34</v>
      </c>
      <c r="D14">
        <v>4.5011000000000001</v>
      </c>
      <c r="E14">
        <v>22.22</v>
      </c>
      <c r="F14">
        <v>19.12</v>
      </c>
      <c r="G14">
        <v>76.47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209.23</v>
      </c>
      <c r="Q14">
        <v>1304.3800000000001</v>
      </c>
      <c r="R14">
        <v>128.72</v>
      </c>
      <c r="S14">
        <v>85.32</v>
      </c>
      <c r="T14">
        <v>11238.63</v>
      </c>
      <c r="U14">
        <v>0.66</v>
      </c>
      <c r="V14">
        <v>0.73</v>
      </c>
      <c r="W14">
        <v>4.05</v>
      </c>
      <c r="X14">
        <v>0.66</v>
      </c>
      <c r="Y14">
        <v>2</v>
      </c>
      <c r="Z14">
        <v>10</v>
      </c>
    </row>
    <row r="15" spans="1:26" x14ac:dyDescent="0.25">
      <c r="A15">
        <v>0</v>
      </c>
      <c r="B15">
        <v>40</v>
      </c>
      <c r="C15" t="s">
        <v>34</v>
      </c>
      <c r="D15">
        <v>3.2829000000000002</v>
      </c>
      <c r="E15">
        <v>30.46</v>
      </c>
      <c r="F15">
        <v>25.65</v>
      </c>
      <c r="G15">
        <v>10.119999999999999</v>
      </c>
      <c r="H15">
        <v>0.2</v>
      </c>
      <c r="I15">
        <v>152</v>
      </c>
      <c r="J15">
        <v>89.87</v>
      </c>
      <c r="K15">
        <v>37.549999999999997</v>
      </c>
      <c r="L15">
        <v>1</v>
      </c>
      <c r="M15">
        <v>150</v>
      </c>
      <c r="N15">
        <v>11.32</v>
      </c>
      <c r="O15">
        <v>11317.98</v>
      </c>
      <c r="P15">
        <v>207.84</v>
      </c>
      <c r="Q15">
        <v>1304.6099999999999</v>
      </c>
      <c r="R15">
        <v>351.26</v>
      </c>
      <c r="S15">
        <v>85.32</v>
      </c>
      <c r="T15">
        <v>121824.91</v>
      </c>
      <c r="U15">
        <v>0.24</v>
      </c>
      <c r="V15">
        <v>0.55000000000000004</v>
      </c>
      <c r="W15">
        <v>4.25</v>
      </c>
      <c r="X15">
        <v>7.19</v>
      </c>
      <c r="Y15">
        <v>2</v>
      </c>
      <c r="Z15">
        <v>10</v>
      </c>
    </row>
    <row r="16" spans="1:26" x14ac:dyDescent="0.25">
      <c r="A16">
        <v>1</v>
      </c>
      <c r="B16">
        <v>40</v>
      </c>
      <c r="C16" t="s">
        <v>34</v>
      </c>
      <c r="D16">
        <v>4.1401000000000003</v>
      </c>
      <c r="E16">
        <v>24.15</v>
      </c>
      <c r="F16">
        <v>21.12</v>
      </c>
      <c r="G16">
        <v>21.85</v>
      </c>
      <c r="H16">
        <v>0.39</v>
      </c>
      <c r="I16">
        <v>58</v>
      </c>
      <c r="J16">
        <v>91.1</v>
      </c>
      <c r="K16">
        <v>37.549999999999997</v>
      </c>
      <c r="L16">
        <v>2</v>
      </c>
      <c r="M16">
        <v>56</v>
      </c>
      <c r="N16">
        <v>11.54</v>
      </c>
      <c r="O16">
        <v>11468.97</v>
      </c>
      <c r="P16">
        <v>157.33000000000001</v>
      </c>
      <c r="Q16">
        <v>1304.67</v>
      </c>
      <c r="R16">
        <v>197.21</v>
      </c>
      <c r="S16">
        <v>85.32</v>
      </c>
      <c r="T16">
        <v>45268.9</v>
      </c>
      <c r="U16">
        <v>0.43</v>
      </c>
      <c r="V16">
        <v>0.66</v>
      </c>
      <c r="W16">
        <v>4.0999999999999996</v>
      </c>
      <c r="X16">
        <v>2.66</v>
      </c>
      <c r="Y16">
        <v>2</v>
      </c>
      <c r="Z16">
        <v>10</v>
      </c>
    </row>
    <row r="17" spans="1:26" x14ac:dyDescent="0.25">
      <c r="A17">
        <v>2</v>
      </c>
      <c r="B17">
        <v>40</v>
      </c>
      <c r="C17" t="s">
        <v>34</v>
      </c>
      <c r="D17">
        <v>4.4183000000000003</v>
      </c>
      <c r="E17">
        <v>22.63</v>
      </c>
      <c r="F17">
        <v>20.03</v>
      </c>
      <c r="G17">
        <v>34.340000000000003</v>
      </c>
      <c r="H17">
        <v>0.56999999999999995</v>
      </c>
      <c r="I17">
        <v>35</v>
      </c>
      <c r="J17">
        <v>92.32</v>
      </c>
      <c r="K17">
        <v>37.549999999999997</v>
      </c>
      <c r="L17">
        <v>3</v>
      </c>
      <c r="M17">
        <v>14</v>
      </c>
      <c r="N17">
        <v>11.77</v>
      </c>
      <c r="O17">
        <v>11620.34</v>
      </c>
      <c r="P17">
        <v>135.59</v>
      </c>
      <c r="Q17">
        <v>1304.6199999999999</v>
      </c>
      <c r="R17">
        <v>159.37</v>
      </c>
      <c r="S17">
        <v>85.32</v>
      </c>
      <c r="T17">
        <v>26463.1</v>
      </c>
      <c r="U17">
        <v>0.54</v>
      </c>
      <c r="V17">
        <v>0.7</v>
      </c>
      <c r="W17">
        <v>4.09</v>
      </c>
      <c r="X17">
        <v>1.58</v>
      </c>
      <c r="Y17">
        <v>2</v>
      </c>
      <c r="Z17">
        <v>10</v>
      </c>
    </row>
    <row r="18" spans="1:26" x14ac:dyDescent="0.25">
      <c r="A18">
        <v>3</v>
      </c>
      <c r="B18">
        <v>40</v>
      </c>
      <c r="C18" t="s">
        <v>34</v>
      </c>
      <c r="D18">
        <v>4.4255000000000004</v>
      </c>
      <c r="E18">
        <v>22.6</v>
      </c>
      <c r="F18">
        <v>20.010000000000002</v>
      </c>
      <c r="G18">
        <v>35.32</v>
      </c>
      <c r="H18">
        <v>0.75</v>
      </c>
      <c r="I18">
        <v>34</v>
      </c>
      <c r="J18">
        <v>93.55</v>
      </c>
      <c r="K18">
        <v>37.549999999999997</v>
      </c>
      <c r="L18">
        <v>4</v>
      </c>
      <c r="M18">
        <v>0</v>
      </c>
      <c r="N18">
        <v>12</v>
      </c>
      <c r="O18">
        <v>11772.07</v>
      </c>
      <c r="P18">
        <v>135.71</v>
      </c>
      <c r="Q18">
        <v>1304.74</v>
      </c>
      <c r="R18">
        <v>158.26</v>
      </c>
      <c r="S18">
        <v>85.32</v>
      </c>
      <c r="T18">
        <v>25914.63</v>
      </c>
      <c r="U18">
        <v>0.54</v>
      </c>
      <c r="V18">
        <v>0.7</v>
      </c>
      <c r="W18">
        <v>4.1100000000000003</v>
      </c>
      <c r="X18">
        <v>1.56</v>
      </c>
      <c r="Y18">
        <v>2</v>
      </c>
      <c r="Z18">
        <v>10</v>
      </c>
    </row>
    <row r="19" spans="1:26" x14ac:dyDescent="0.25">
      <c r="A19">
        <v>0</v>
      </c>
      <c r="B19">
        <v>30</v>
      </c>
      <c r="C19" t="s">
        <v>34</v>
      </c>
      <c r="D19">
        <v>3.6114000000000002</v>
      </c>
      <c r="E19">
        <v>27.69</v>
      </c>
      <c r="F19">
        <v>24.01</v>
      </c>
      <c r="G19">
        <v>12.21</v>
      </c>
      <c r="H19">
        <v>0.24</v>
      </c>
      <c r="I19">
        <v>118</v>
      </c>
      <c r="J19">
        <v>71.52</v>
      </c>
      <c r="K19">
        <v>32.270000000000003</v>
      </c>
      <c r="L19">
        <v>1</v>
      </c>
      <c r="M19">
        <v>116</v>
      </c>
      <c r="N19">
        <v>8.25</v>
      </c>
      <c r="O19">
        <v>9054.6</v>
      </c>
      <c r="P19">
        <v>161.16</v>
      </c>
      <c r="Q19">
        <v>1304.57</v>
      </c>
      <c r="R19">
        <v>295.13</v>
      </c>
      <c r="S19">
        <v>85.32</v>
      </c>
      <c r="T19">
        <v>93929.73</v>
      </c>
      <c r="U19">
        <v>0.28999999999999998</v>
      </c>
      <c r="V19">
        <v>0.57999999999999996</v>
      </c>
      <c r="W19">
        <v>4.2</v>
      </c>
      <c r="X19">
        <v>5.55</v>
      </c>
      <c r="Y19">
        <v>2</v>
      </c>
      <c r="Z19">
        <v>10</v>
      </c>
    </row>
    <row r="20" spans="1:26" x14ac:dyDescent="0.25">
      <c r="A20">
        <v>1</v>
      </c>
      <c r="B20">
        <v>30</v>
      </c>
      <c r="C20" t="s">
        <v>34</v>
      </c>
      <c r="D20">
        <v>4.3131000000000004</v>
      </c>
      <c r="E20">
        <v>23.18</v>
      </c>
      <c r="F20">
        <v>20.61</v>
      </c>
      <c r="G20">
        <v>26.31</v>
      </c>
      <c r="H20">
        <v>0.48</v>
      </c>
      <c r="I20">
        <v>47</v>
      </c>
      <c r="J20">
        <v>72.7</v>
      </c>
      <c r="K20">
        <v>32.270000000000003</v>
      </c>
      <c r="L20">
        <v>2</v>
      </c>
      <c r="M20">
        <v>22</v>
      </c>
      <c r="N20">
        <v>8.43</v>
      </c>
      <c r="O20">
        <v>9200.25</v>
      </c>
      <c r="P20">
        <v>121.17</v>
      </c>
      <c r="Q20">
        <v>1304.6600000000001</v>
      </c>
      <c r="R20">
        <v>178.92</v>
      </c>
      <c r="S20">
        <v>85.32</v>
      </c>
      <c r="T20">
        <v>36177.72</v>
      </c>
      <c r="U20">
        <v>0.48</v>
      </c>
      <c r="V20">
        <v>0.68</v>
      </c>
      <c r="W20">
        <v>4.12</v>
      </c>
      <c r="X20">
        <v>2.15</v>
      </c>
      <c r="Y20">
        <v>2</v>
      </c>
      <c r="Z20">
        <v>10</v>
      </c>
    </row>
    <row r="21" spans="1:26" x14ac:dyDescent="0.25">
      <c r="A21">
        <v>2</v>
      </c>
      <c r="B21">
        <v>30</v>
      </c>
      <c r="C21" t="s">
        <v>34</v>
      </c>
      <c r="D21">
        <v>4.3331999999999997</v>
      </c>
      <c r="E21">
        <v>23.08</v>
      </c>
      <c r="F21">
        <v>20.53</v>
      </c>
      <c r="G21">
        <v>27.38</v>
      </c>
      <c r="H21">
        <v>0.71</v>
      </c>
      <c r="I21">
        <v>45</v>
      </c>
      <c r="J21">
        <v>73.88</v>
      </c>
      <c r="K21">
        <v>32.270000000000003</v>
      </c>
      <c r="L21">
        <v>3</v>
      </c>
      <c r="M21">
        <v>0</v>
      </c>
      <c r="N21">
        <v>8.61</v>
      </c>
      <c r="O21">
        <v>9346.23</v>
      </c>
      <c r="P21">
        <v>121.02</v>
      </c>
      <c r="Q21">
        <v>1304.46</v>
      </c>
      <c r="R21">
        <v>175.59</v>
      </c>
      <c r="S21">
        <v>85.32</v>
      </c>
      <c r="T21">
        <v>34523.94</v>
      </c>
      <c r="U21">
        <v>0.49</v>
      </c>
      <c r="V21">
        <v>0.68</v>
      </c>
      <c r="W21">
        <v>4.1399999999999997</v>
      </c>
      <c r="X21">
        <v>2.08</v>
      </c>
      <c r="Y21">
        <v>2</v>
      </c>
      <c r="Z21">
        <v>10</v>
      </c>
    </row>
    <row r="22" spans="1:26" x14ac:dyDescent="0.25">
      <c r="A22">
        <v>0</v>
      </c>
      <c r="B22">
        <v>15</v>
      </c>
      <c r="C22" t="s">
        <v>34</v>
      </c>
      <c r="D22">
        <v>3.9683000000000002</v>
      </c>
      <c r="E22">
        <v>25.2</v>
      </c>
      <c r="F22">
        <v>22.52</v>
      </c>
      <c r="G22">
        <v>15.36</v>
      </c>
      <c r="H22">
        <v>0.43</v>
      </c>
      <c r="I22">
        <v>88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88.51</v>
      </c>
      <c r="Q22">
        <v>1305.2</v>
      </c>
      <c r="R22">
        <v>240.8</v>
      </c>
      <c r="S22">
        <v>85.32</v>
      </c>
      <c r="T22">
        <v>66915.149999999994</v>
      </c>
      <c r="U22">
        <v>0.35</v>
      </c>
      <c r="V22">
        <v>0.62</v>
      </c>
      <c r="W22">
        <v>4.26</v>
      </c>
      <c r="X22">
        <v>4.0599999999999996</v>
      </c>
      <c r="Y22">
        <v>2</v>
      </c>
      <c r="Z22">
        <v>10</v>
      </c>
    </row>
    <row r="23" spans="1:26" x14ac:dyDescent="0.25">
      <c r="A23">
        <v>0</v>
      </c>
      <c r="B23">
        <v>70</v>
      </c>
      <c r="C23" t="s">
        <v>34</v>
      </c>
      <c r="D23">
        <v>2.4529999999999998</v>
      </c>
      <c r="E23">
        <v>40.770000000000003</v>
      </c>
      <c r="F23">
        <v>31.09</v>
      </c>
      <c r="G23">
        <v>7.23</v>
      </c>
      <c r="H23">
        <v>0.12</v>
      </c>
      <c r="I23">
        <v>258</v>
      </c>
      <c r="J23">
        <v>141.81</v>
      </c>
      <c r="K23">
        <v>47.83</v>
      </c>
      <c r="L23">
        <v>1</v>
      </c>
      <c r="M23">
        <v>256</v>
      </c>
      <c r="N23">
        <v>22.98</v>
      </c>
      <c r="O23">
        <v>17723.39</v>
      </c>
      <c r="P23">
        <v>350.7</v>
      </c>
      <c r="Q23">
        <v>1305.6199999999999</v>
      </c>
      <c r="R23">
        <v>535.82000000000005</v>
      </c>
      <c r="S23">
        <v>85.32</v>
      </c>
      <c r="T23">
        <v>213572.11</v>
      </c>
      <c r="U23">
        <v>0.16</v>
      </c>
      <c r="V23">
        <v>0.45</v>
      </c>
      <c r="W23">
        <v>4.43</v>
      </c>
      <c r="X23">
        <v>12.62</v>
      </c>
      <c r="Y23">
        <v>2</v>
      </c>
      <c r="Z23">
        <v>10</v>
      </c>
    </row>
    <row r="24" spans="1:26" x14ac:dyDescent="0.25">
      <c r="A24">
        <v>1</v>
      </c>
      <c r="B24">
        <v>70</v>
      </c>
      <c r="C24" t="s">
        <v>34</v>
      </c>
      <c r="D24">
        <v>3.6324000000000001</v>
      </c>
      <c r="E24">
        <v>27.53</v>
      </c>
      <c r="F24">
        <v>22.67</v>
      </c>
      <c r="G24">
        <v>14.95</v>
      </c>
      <c r="H24">
        <v>0.25</v>
      </c>
      <c r="I24">
        <v>91</v>
      </c>
      <c r="J24">
        <v>143.16999999999999</v>
      </c>
      <c r="K24">
        <v>47.83</v>
      </c>
      <c r="L24">
        <v>2</v>
      </c>
      <c r="M24">
        <v>89</v>
      </c>
      <c r="N24">
        <v>23.34</v>
      </c>
      <c r="O24">
        <v>17891.86</v>
      </c>
      <c r="P24">
        <v>247.72</v>
      </c>
      <c r="Q24">
        <v>1304.6600000000001</v>
      </c>
      <c r="R24">
        <v>249.98</v>
      </c>
      <c r="S24">
        <v>85.32</v>
      </c>
      <c r="T24">
        <v>71490.61</v>
      </c>
      <c r="U24">
        <v>0.34</v>
      </c>
      <c r="V24">
        <v>0.62</v>
      </c>
      <c r="W24">
        <v>4.1500000000000004</v>
      </c>
      <c r="X24">
        <v>4.21</v>
      </c>
      <c r="Y24">
        <v>2</v>
      </c>
      <c r="Z24">
        <v>10</v>
      </c>
    </row>
    <row r="25" spans="1:26" x14ac:dyDescent="0.25">
      <c r="A25">
        <v>2</v>
      </c>
      <c r="B25">
        <v>70</v>
      </c>
      <c r="C25" t="s">
        <v>34</v>
      </c>
      <c r="D25">
        <v>4.0476999999999999</v>
      </c>
      <c r="E25">
        <v>24.71</v>
      </c>
      <c r="F25">
        <v>20.92</v>
      </c>
      <c r="G25">
        <v>23.24</v>
      </c>
      <c r="H25">
        <v>0.37</v>
      </c>
      <c r="I25">
        <v>54</v>
      </c>
      <c r="J25">
        <v>144.54</v>
      </c>
      <c r="K25">
        <v>47.83</v>
      </c>
      <c r="L25">
        <v>3</v>
      </c>
      <c r="M25">
        <v>52</v>
      </c>
      <c r="N25">
        <v>23.71</v>
      </c>
      <c r="O25">
        <v>18060.849999999999</v>
      </c>
      <c r="P25">
        <v>220.26</v>
      </c>
      <c r="Q25">
        <v>1304.5</v>
      </c>
      <c r="R25">
        <v>190.54</v>
      </c>
      <c r="S25">
        <v>85.32</v>
      </c>
      <c r="T25">
        <v>41955.839999999997</v>
      </c>
      <c r="U25">
        <v>0.45</v>
      </c>
      <c r="V25">
        <v>0.67</v>
      </c>
      <c r="W25">
        <v>4.09</v>
      </c>
      <c r="X25">
        <v>2.46</v>
      </c>
      <c r="Y25">
        <v>2</v>
      </c>
      <c r="Z25">
        <v>10</v>
      </c>
    </row>
    <row r="26" spans="1:26" x14ac:dyDescent="0.25">
      <c r="A26">
        <v>3</v>
      </c>
      <c r="B26">
        <v>70</v>
      </c>
      <c r="C26" t="s">
        <v>34</v>
      </c>
      <c r="D26">
        <v>4.2568000000000001</v>
      </c>
      <c r="E26">
        <v>23.49</v>
      </c>
      <c r="F26">
        <v>20.170000000000002</v>
      </c>
      <c r="G26">
        <v>31.84</v>
      </c>
      <c r="H26">
        <v>0.49</v>
      </c>
      <c r="I26">
        <v>38</v>
      </c>
      <c r="J26">
        <v>145.91999999999999</v>
      </c>
      <c r="K26">
        <v>47.83</v>
      </c>
      <c r="L26">
        <v>4</v>
      </c>
      <c r="M26">
        <v>36</v>
      </c>
      <c r="N26">
        <v>24.09</v>
      </c>
      <c r="O26">
        <v>18230.349999999999</v>
      </c>
      <c r="P26">
        <v>203.84</v>
      </c>
      <c r="Q26">
        <v>1304.29</v>
      </c>
      <c r="R26">
        <v>164.81</v>
      </c>
      <c r="S26">
        <v>85.32</v>
      </c>
      <c r="T26">
        <v>29169.97</v>
      </c>
      <c r="U26">
        <v>0.52</v>
      </c>
      <c r="V26">
        <v>0.7</v>
      </c>
      <c r="W26">
        <v>4.07</v>
      </c>
      <c r="X26">
        <v>1.71</v>
      </c>
      <c r="Y26">
        <v>2</v>
      </c>
      <c r="Z26">
        <v>10</v>
      </c>
    </row>
    <row r="27" spans="1:26" x14ac:dyDescent="0.25">
      <c r="A27">
        <v>4</v>
      </c>
      <c r="B27">
        <v>70</v>
      </c>
      <c r="C27" t="s">
        <v>34</v>
      </c>
      <c r="D27">
        <v>4.3840000000000003</v>
      </c>
      <c r="E27">
        <v>22.81</v>
      </c>
      <c r="F27">
        <v>19.739999999999998</v>
      </c>
      <c r="G27">
        <v>40.85</v>
      </c>
      <c r="H27">
        <v>0.6</v>
      </c>
      <c r="I27">
        <v>29</v>
      </c>
      <c r="J27">
        <v>147.30000000000001</v>
      </c>
      <c r="K27">
        <v>47.83</v>
      </c>
      <c r="L27">
        <v>5</v>
      </c>
      <c r="M27">
        <v>27</v>
      </c>
      <c r="N27">
        <v>24.47</v>
      </c>
      <c r="O27">
        <v>18400.38</v>
      </c>
      <c r="P27">
        <v>190.74</v>
      </c>
      <c r="Q27">
        <v>1304.3599999999999</v>
      </c>
      <c r="R27">
        <v>150.52000000000001</v>
      </c>
      <c r="S27">
        <v>85.32</v>
      </c>
      <c r="T27">
        <v>22067.19</v>
      </c>
      <c r="U27">
        <v>0.56999999999999995</v>
      </c>
      <c r="V27">
        <v>0.71</v>
      </c>
      <c r="W27">
        <v>4.0599999999999996</v>
      </c>
      <c r="X27">
        <v>1.29</v>
      </c>
      <c r="Y27">
        <v>2</v>
      </c>
      <c r="Z27">
        <v>10</v>
      </c>
    </row>
    <row r="28" spans="1:26" x14ac:dyDescent="0.25">
      <c r="A28">
        <v>5</v>
      </c>
      <c r="B28">
        <v>70</v>
      </c>
      <c r="C28" t="s">
        <v>34</v>
      </c>
      <c r="D28">
        <v>4.4718999999999998</v>
      </c>
      <c r="E28">
        <v>22.36</v>
      </c>
      <c r="F28">
        <v>19.47</v>
      </c>
      <c r="G28">
        <v>50.79</v>
      </c>
      <c r="H28">
        <v>0.71</v>
      </c>
      <c r="I28">
        <v>23</v>
      </c>
      <c r="J28">
        <v>148.68</v>
      </c>
      <c r="K28">
        <v>47.83</v>
      </c>
      <c r="L28">
        <v>6</v>
      </c>
      <c r="M28">
        <v>20</v>
      </c>
      <c r="N28">
        <v>24.85</v>
      </c>
      <c r="O28">
        <v>18570.939999999999</v>
      </c>
      <c r="P28">
        <v>177.86</v>
      </c>
      <c r="Q28">
        <v>1304.3499999999999</v>
      </c>
      <c r="R28">
        <v>141.46</v>
      </c>
      <c r="S28">
        <v>85.32</v>
      </c>
      <c r="T28">
        <v>17568.349999999999</v>
      </c>
      <c r="U28">
        <v>0.6</v>
      </c>
      <c r="V28">
        <v>0.72</v>
      </c>
      <c r="W28">
        <v>4.04</v>
      </c>
      <c r="X28">
        <v>1.01</v>
      </c>
      <c r="Y28">
        <v>2</v>
      </c>
      <c r="Z28">
        <v>10</v>
      </c>
    </row>
    <row r="29" spans="1:26" x14ac:dyDescent="0.25">
      <c r="A29">
        <v>6</v>
      </c>
      <c r="B29">
        <v>70</v>
      </c>
      <c r="C29" t="s">
        <v>34</v>
      </c>
      <c r="D29">
        <v>4.5160999999999998</v>
      </c>
      <c r="E29">
        <v>22.14</v>
      </c>
      <c r="F29">
        <v>19.34</v>
      </c>
      <c r="G29">
        <v>58.01</v>
      </c>
      <c r="H29">
        <v>0.83</v>
      </c>
      <c r="I29">
        <v>20</v>
      </c>
      <c r="J29">
        <v>150.07</v>
      </c>
      <c r="K29">
        <v>47.83</v>
      </c>
      <c r="L29">
        <v>7</v>
      </c>
      <c r="M29">
        <v>2</v>
      </c>
      <c r="N29">
        <v>25.24</v>
      </c>
      <c r="O29">
        <v>18742.03</v>
      </c>
      <c r="P29">
        <v>172</v>
      </c>
      <c r="Q29">
        <v>1304.3</v>
      </c>
      <c r="R29">
        <v>136.16</v>
      </c>
      <c r="S29">
        <v>85.32</v>
      </c>
      <c r="T29">
        <v>14933.3</v>
      </c>
      <c r="U29">
        <v>0.63</v>
      </c>
      <c r="V29">
        <v>0.73</v>
      </c>
      <c r="W29">
        <v>4.0599999999999996</v>
      </c>
      <c r="X29">
        <v>0.88</v>
      </c>
      <c r="Y29">
        <v>2</v>
      </c>
      <c r="Z29">
        <v>10</v>
      </c>
    </row>
    <row r="30" spans="1:26" x14ac:dyDescent="0.25">
      <c r="A30">
        <v>7</v>
      </c>
      <c r="B30">
        <v>70</v>
      </c>
      <c r="C30" t="s">
        <v>34</v>
      </c>
      <c r="D30">
        <v>4.5153999999999996</v>
      </c>
      <c r="E30">
        <v>22.15</v>
      </c>
      <c r="F30">
        <v>19.34</v>
      </c>
      <c r="G30">
        <v>58.02</v>
      </c>
      <c r="H30">
        <v>0.94</v>
      </c>
      <c r="I30">
        <v>20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173.51</v>
      </c>
      <c r="Q30">
        <v>1304.3900000000001</v>
      </c>
      <c r="R30">
        <v>136.28</v>
      </c>
      <c r="S30">
        <v>85.32</v>
      </c>
      <c r="T30">
        <v>14993.12</v>
      </c>
      <c r="U30">
        <v>0.63</v>
      </c>
      <c r="V30">
        <v>0.73</v>
      </c>
      <c r="W30">
        <v>4.0599999999999996</v>
      </c>
      <c r="X30">
        <v>0.89</v>
      </c>
      <c r="Y30">
        <v>2</v>
      </c>
      <c r="Z30">
        <v>10</v>
      </c>
    </row>
    <row r="31" spans="1:26" x14ac:dyDescent="0.25">
      <c r="A31">
        <v>0</v>
      </c>
      <c r="B31">
        <v>90</v>
      </c>
      <c r="C31" t="s">
        <v>34</v>
      </c>
      <c r="D31">
        <v>1.982</v>
      </c>
      <c r="E31">
        <v>50.46</v>
      </c>
      <c r="F31">
        <v>35.770000000000003</v>
      </c>
      <c r="G31">
        <v>6.22</v>
      </c>
      <c r="H31">
        <v>0.1</v>
      </c>
      <c r="I31">
        <v>345</v>
      </c>
      <c r="J31">
        <v>176.73</v>
      </c>
      <c r="K31">
        <v>52.44</v>
      </c>
      <c r="L31">
        <v>1</v>
      </c>
      <c r="M31">
        <v>343</v>
      </c>
      <c r="N31">
        <v>33.29</v>
      </c>
      <c r="O31">
        <v>22031.19</v>
      </c>
      <c r="P31">
        <v>467.77</v>
      </c>
      <c r="Q31">
        <v>1306</v>
      </c>
      <c r="R31">
        <v>695.26</v>
      </c>
      <c r="S31">
        <v>85.32</v>
      </c>
      <c r="T31">
        <v>292859.01</v>
      </c>
      <c r="U31">
        <v>0.12</v>
      </c>
      <c r="V31">
        <v>0.39</v>
      </c>
      <c r="W31">
        <v>4.58</v>
      </c>
      <c r="X31">
        <v>17.29</v>
      </c>
      <c r="Y31">
        <v>2</v>
      </c>
      <c r="Z31">
        <v>10</v>
      </c>
    </row>
    <row r="32" spans="1:26" x14ac:dyDescent="0.25">
      <c r="A32">
        <v>1</v>
      </c>
      <c r="B32">
        <v>90</v>
      </c>
      <c r="C32" t="s">
        <v>34</v>
      </c>
      <c r="D32">
        <v>3.3302</v>
      </c>
      <c r="E32">
        <v>30.03</v>
      </c>
      <c r="F32">
        <v>23.66</v>
      </c>
      <c r="G32">
        <v>12.79</v>
      </c>
      <c r="H32">
        <v>0.2</v>
      </c>
      <c r="I32">
        <v>111</v>
      </c>
      <c r="J32">
        <v>178.21</v>
      </c>
      <c r="K32">
        <v>52.44</v>
      </c>
      <c r="L32">
        <v>2</v>
      </c>
      <c r="M32">
        <v>109</v>
      </c>
      <c r="N32">
        <v>33.770000000000003</v>
      </c>
      <c r="O32">
        <v>22213.89</v>
      </c>
      <c r="P32">
        <v>303.06</v>
      </c>
      <c r="Q32">
        <v>1304.6600000000001</v>
      </c>
      <c r="R32">
        <v>283.44</v>
      </c>
      <c r="S32">
        <v>85.32</v>
      </c>
      <c r="T32">
        <v>88117.58</v>
      </c>
      <c r="U32">
        <v>0.3</v>
      </c>
      <c r="V32">
        <v>0.59</v>
      </c>
      <c r="W32">
        <v>4.1900000000000004</v>
      </c>
      <c r="X32">
        <v>5.2</v>
      </c>
      <c r="Y32">
        <v>2</v>
      </c>
      <c r="Z32">
        <v>10</v>
      </c>
    </row>
    <row r="33" spans="1:26" x14ac:dyDescent="0.25">
      <c r="A33">
        <v>2</v>
      </c>
      <c r="B33">
        <v>90</v>
      </c>
      <c r="C33" t="s">
        <v>34</v>
      </c>
      <c r="D33">
        <v>3.8169</v>
      </c>
      <c r="E33">
        <v>26.2</v>
      </c>
      <c r="F33">
        <v>21.43</v>
      </c>
      <c r="G33">
        <v>19.48</v>
      </c>
      <c r="H33">
        <v>0.3</v>
      </c>
      <c r="I33">
        <v>66</v>
      </c>
      <c r="J33">
        <v>179.7</v>
      </c>
      <c r="K33">
        <v>52.44</v>
      </c>
      <c r="L33">
        <v>3</v>
      </c>
      <c r="M33">
        <v>64</v>
      </c>
      <c r="N33">
        <v>34.26</v>
      </c>
      <c r="O33">
        <v>22397.24</v>
      </c>
      <c r="P33">
        <v>268.35000000000002</v>
      </c>
      <c r="Q33">
        <v>1304.44</v>
      </c>
      <c r="R33">
        <v>207.72</v>
      </c>
      <c r="S33">
        <v>85.32</v>
      </c>
      <c r="T33">
        <v>50482.46</v>
      </c>
      <c r="U33">
        <v>0.41</v>
      </c>
      <c r="V33">
        <v>0.65</v>
      </c>
      <c r="W33">
        <v>4.12</v>
      </c>
      <c r="X33">
        <v>2.97</v>
      </c>
      <c r="Y33">
        <v>2</v>
      </c>
      <c r="Z33">
        <v>10</v>
      </c>
    </row>
    <row r="34" spans="1:26" x14ac:dyDescent="0.25">
      <c r="A34">
        <v>3</v>
      </c>
      <c r="B34">
        <v>90</v>
      </c>
      <c r="C34" t="s">
        <v>34</v>
      </c>
      <c r="D34">
        <v>4.0525000000000002</v>
      </c>
      <c r="E34">
        <v>24.68</v>
      </c>
      <c r="F34">
        <v>20.58</v>
      </c>
      <c r="G34">
        <v>26.28</v>
      </c>
      <c r="H34">
        <v>0.39</v>
      </c>
      <c r="I34">
        <v>47</v>
      </c>
      <c r="J34">
        <v>181.19</v>
      </c>
      <c r="K34">
        <v>52.44</v>
      </c>
      <c r="L34">
        <v>4</v>
      </c>
      <c r="M34">
        <v>45</v>
      </c>
      <c r="N34">
        <v>34.75</v>
      </c>
      <c r="O34">
        <v>22581.25</v>
      </c>
      <c r="P34">
        <v>251.41</v>
      </c>
      <c r="Q34">
        <v>1304.44</v>
      </c>
      <c r="R34">
        <v>179.11</v>
      </c>
      <c r="S34">
        <v>85.32</v>
      </c>
      <c r="T34">
        <v>36273.81</v>
      </c>
      <c r="U34">
        <v>0.48</v>
      </c>
      <c r="V34">
        <v>0.68</v>
      </c>
      <c r="W34">
        <v>4.08</v>
      </c>
      <c r="X34">
        <v>2.13</v>
      </c>
      <c r="Y34">
        <v>2</v>
      </c>
      <c r="Z34">
        <v>10</v>
      </c>
    </row>
    <row r="35" spans="1:26" x14ac:dyDescent="0.25">
      <c r="A35">
        <v>4</v>
      </c>
      <c r="B35">
        <v>90</v>
      </c>
      <c r="C35" t="s">
        <v>34</v>
      </c>
      <c r="D35">
        <v>4.2064000000000004</v>
      </c>
      <c r="E35">
        <v>23.77</v>
      </c>
      <c r="F35">
        <v>20.07</v>
      </c>
      <c r="G35">
        <v>33.450000000000003</v>
      </c>
      <c r="H35">
        <v>0.49</v>
      </c>
      <c r="I35">
        <v>36</v>
      </c>
      <c r="J35">
        <v>182.69</v>
      </c>
      <c r="K35">
        <v>52.44</v>
      </c>
      <c r="L35">
        <v>5</v>
      </c>
      <c r="M35">
        <v>34</v>
      </c>
      <c r="N35">
        <v>35.25</v>
      </c>
      <c r="O35">
        <v>22766.06</v>
      </c>
      <c r="P35">
        <v>239.47</v>
      </c>
      <c r="Q35">
        <v>1304.31</v>
      </c>
      <c r="R35">
        <v>161.99</v>
      </c>
      <c r="S35">
        <v>85.32</v>
      </c>
      <c r="T35">
        <v>27768.59</v>
      </c>
      <c r="U35">
        <v>0.53</v>
      </c>
      <c r="V35">
        <v>0.7</v>
      </c>
      <c r="W35">
        <v>4.0599999999999996</v>
      </c>
      <c r="X35">
        <v>1.62</v>
      </c>
      <c r="Y35">
        <v>2</v>
      </c>
      <c r="Z35">
        <v>10</v>
      </c>
    </row>
    <row r="36" spans="1:26" x14ac:dyDescent="0.25">
      <c r="A36">
        <v>5</v>
      </c>
      <c r="B36">
        <v>90</v>
      </c>
      <c r="C36" t="s">
        <v>34</v>
      </c>
      <c r="D36">
        <v>4.3131000000000004</v>
      </c>
      <c r="E36">
        <v>23.18</v>
      </c>
      <c r="F36">
        <v>19.73</v>
      </c>
      <c r="G36">
        <v>40.83</v>
      </c>
      <c r="H36">
        <v>0.57999999999999996</v>
      </c>
      <c r="I36">
        <v>29</v>
      </c>
      <c r="J36">
        <v>184.19</v>
      </c>
      <c r="K36">
        <v>52.44</v>
      </c>
      <c r="L36">
        <v>6</v>
      </c>
      <c r="M36">
        <v>27</v>
      </c>
      <c r="N36">
        <v>35.75</v>
      </c>
      <c r="O36">
        <v>22951.43</v>
      </c>
      <c r="P36">
        <v>228.58</v>
      </c>
      <c r="Q36">
        <v>1304.25</v>
      </c>
      <c r="R36">
        <v>150.38999999999999</v>
      </c>
      <c r="S36">
        <v>85.32</v>
      </c>
      <c r="T36">
        <v>22006.19</v>
      </c>
      <c r="U36">
        <v>0.56999999999999995</v>
      </c>
      <c r="V36">
        <v>0.71</v>
      </c>
      <c r="W36">
        <v>4.05</v>
      </c>
      <c r="X36">
        <v>1.28</v>
      </c>
      <c r="Y36">
        <v>2</v>
      </c>
      <c r="Z36">
        <v>10</v>
      </c>
    </row>
    <row r="37" spans="1:26" x14ac:dyDescent="0.25">
      <c r="A37">
        <v>6</v>
      </c>
      <c r="B37">
        <v>90</v>
      </c>
      <c r="C37" t="s">
        <v>34</v>
      </c>
      <c r="D37">
        <v>4.3895</v>
      </c>
      <c r="E37">
        <v>22.78</v>
      </c>
      <c r="F37">
        <v>19.510000000000002</v>
      </c>
      <c r="G37">
        <v>48.77</v>
      </c>
      <c r="H37">
        <v>0.67</v>
      </c>
      <c r="I37">
        <v>24</v>
      </c>
      <c r="J37">
        <v>185.7</v>
      </c>
      <c r="K37">
        <v>52.44</v>
      </c>
      <c r="L37">
        <v>7</v>
      </c>
      <c r="M37">
        <v>22</v>
      </c>
      <c r="N37">
        <v>36.26</v>
      </c>
      <c r="O37">
        <v>23137.49</v>
      </c>
      <c r="P37">
        <v>219.06</v>
      </c>
      <c r="Q37">
        <v>1304.32</v>
      </c>
      <c r="R37">
        <v>142.72999999999999</v>
      </c>
      <c r="S37">
        <v>85.32</v>
      </c>
      <c r="T37">
        <v>18200.900000000001</v>
      </c>
      <c r="U37">
        <v>0.6</v>
      </c>
      <c r="V37">
        <v>0.72</v>
      </c>
      <c r="W37">
        <v>4.04</v>
      </c>
      <c r="X37">
        <v>1.05</v>
      </c>
      <c r="Y37">
        <v>2</v>
      </c>
      <c r="Z37">
        <v>10</v>
      </c>
    </row>
    <row r="38" spans="1:26" x14ac:dyDescent="0.25">
      <c r="A38">
        <v>7</v>
      </c>
      <c r="B38">
        <v>90</v>
      </c>
      <c r="C38" t="s">
        <v>34</v>
      </c>
      <c r="D38">
        <v>4.4531999999999998</v>
      </c>
      <c r="E38">
        <v>22.46</v>
      </c>
      <c r="F38">
        <v>19.32</v>
      </c>
      <c r="G38">
        <v>57.97</v>
      </c>
      <c r="H38">
        <v>0.76</v>
      </c>
      <c r="I38">
        <v>20</v>
      </c>
      <c r="J38">
        <v>187.22</v>
      </c>
      <c r="K38">
        <v>52.44</v>
      </c>
      <c r="L38">
        <v>8</v>
      </c>
      <c r="M38">
        <v>18</v>
      </c>
      <c r="N38">
        <v>36.78</v>
      </c>
      <c r="O38">
        <v>23324.240000000002</v>
      </c>
      <c r="P38">
        <v>209.83</v>
      </c>
      <c r="Q38">
        <v>1304.1500000000001</v>
      </c>
      <c r="R38">
        <v>136.30000000000001</v>
      </c>
      <c r="S38">
        <v>85.32</v>
      </c>
      <c r="T38">
        <v>15005.55</v>
      </c>
      <c r="U38">
        <v>0.63</v>
      </c>
      <c r="V38">
        <v>0.73</v>
      </c>
      <c r="W38">
        <v>4.04</v>
      </c>
      <c r="X38">
        <v>0.87</v>
      </c>
      <c r="Y38">
        <v>2</v>
      </c>
      <c r="Z38">
        <v>10</v>
      </c>
    </row>
    <row r="39" spans="1:26" x14ac:dyDescent="0.25">
      <c r="A39">
        <v>8</v>
      </c>
      <c r="B39">
        <v>90</v>
      </c>
      <c r="C39" t="s">
        <v>34</v>
      </c>
      <c r="D39">
        <v>4.5042999999999997</v>
      </c>
      <c r="E39">
        <v>22.2</v>
      </c>
      <c r="F39">
        <v>19.18</v>
      </c>
      <c r="G39">
        <v>67.680000000000007</v>
      </c>
      <c r="H39">
        <v>0.85</v>
      </c>
      <c r="I39">
        <v>17</v>
      </c>
      <c r="J39">
        <v>188.74</v>
      </c>
      <c r="K39">
        <v>52.44</v>
      </c>
      <c r="L39">
        <v>9</v>
      </c>
      <c r="M39">
        <v>12</v>
      </c>
      <c r="N39">
        <v>37.299999999999997</v>
      </c>
      <c r="O39">
        <v>23511.69</v>
      </c>
      <c r="P39">
        <v>199.57</v>
      </c>
      <c r="Q39">
        <v>1304.31</v>
      </c>
      <c r="R39">
        <v>131.33000000000001</v>
      </c>
      <c r="S39">
        <v>85.32</v>
      </c>
      <c r="T39">
        <v>12534.08</v>
      </c>
      <c r="U39">
        <v>0.65</v>
      </c>
      <c r="V39">
        <v>0.73</v>
      </c>
      <c r="W39">
        <v>4.04</v>
      </c>
      <c r="X39">
        <v>0.72</v>
      </c>
      <c r="Y39">
        <v>2</v>
      </c>
      <c r="Z39">
        <v>10</v>
      </c>
    </row>
    <row r="40" spans="1:26" x14ac:dyDescent="0.25">
      <c r="A40">
        <v>9</v>
      </c>
      <c r="B40">
        <v>90</v>
      </c>
      <c r="C40" t="s">
        <v>34</v>
      </c>
      <c r="D40">
        <v>4.5175000000000001</v>
      </c>
      <c r="E40">
        <v>22.14</v>
      </c>
      <c r="F40">
        <v>19.149999999999999</v>
      </c>
      <c r="G40">
        <v>71.8</v>
      </c>
      <c r="H40">
        <v>0.93</v>
      </c>
      <c r="I40">
        <v>16</v>
      </c>
      <c r="J40">
        <v>190.26</v>
      </c>
      <c r="K40">
        <v>52.44</v>
      </c>
      <c r="L40">
        <v>10</v>
      </c>
      <c r="M40">
        <v>2</v>
      </c>
      <c r="N40">
        <v>37.82</v>
      </c>
      <c r="O40">
        <v>23699.85</v>
      </c>
      <c r="P40">
        <v>195.88</v>
      </c>
      <c r="Q40">
        <v>1304.43</v>
      </c>
      <c r="R40">
        <v>129.93</v>
      </c>
      <c r="S40">
        <v>85.32</v>
      </c>
      <c r="T40">
        <v>11841.29</v>
      </c>
      <c r="U40">
        <v>0.66</v>
      </c>
      <c r="V40">
        <v>0.73</v>
      </c>
      <c r="W40">
        <v>4.05</v>
      </c>
      <c r="X40">
        <v>0.69</v>
      </c>
      <c r="Y40">
        <v>2</v>
      </c>
      <c r="Z40">
        <v>10</v>
      </c>
    </row>
    <row r="41" spans="1:26" x14ac:dyDescent="0.25">
      <c r="A41">
        <v>10</v>
      </c>
      <c r="B41">
        <v>90</v>
      </c>
      <c r="C41" t="s">
        <v>34</v>
      </c>
      <c r="D41">
        <v>4.5130999999999997</v>
      </c>
      <c r="E41">
        <v>22.16</v>
      </c>
      <c r="F41">
        <v>19.170000000000002</v>
      </c>
      <c r="G41">
        <v>71.88</v>
      </c>
      <c r="H41">
        <v>1.02</v>
      </c>
      <c r="I41">
        <v>16</v>
      </c>
      <c r="J41">
        <v>191.79</v>
      </c>
      <c r="K41">
        <v>52.44</v>
      </c>
      <c r="L41">
        <v>11</v>
      </c>
      <c r="M41">
        <v>0</v>
      </c>
      <c r="N41">
        <v>38.35</v>
      </c>
      <c r="O41">
        <v>23888.73</v>
      </c>
      <c r="P41">
        <v>197.54</v>
      </c>
      <c r="Q41">
        <v>1304.53</v>
      </c>
      <c r="R41">
        <v>130.36000000000001</v>
      </c>
      <c r="S41">
        <v>85.32</v>
      </c>
      <c r="T41">
        <v>12053.21</v>
      </c>
      <c r="U41">
        <v>0.65</v>
      </c>
      <c r="V41">
        <v>0.73</v>
      </c>
      <c r="W41">
        <v>4.0599999999999996</v>
      </c>
      <c r="X41">
        <v>0.71</v>
      </c>
      <c r="Y41">
        <v>2</v>
      </c>
      <c r="Z41">
        <v>10</v>
      </c>
    </row>
    <row r="42" spans="1:26" x14ac:dyDescent="0.25">
      <c r="A42">
        <v>0</v>
      </c>
      <c r="B42">
        <v>10</v>
      </c>
      <c r="C42" t="s">
        <v>34</v>
      </c>
      <c r="D42">
        <v>3.6078999999999999</v>
      </c>
      <c r="E42">
        <v>27.72</v>
      </c>
      <c r="F42">
        <v>24.6</v>
      </c>
      <c r="G42">
        <v>11.18</v>
      </c>
      <c r="H42">
        <v>0.64</v>
      </c>
      <c r="I42">
        <v>132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71.010000000000005</v>
      </c>
      <c r="Q42">
        <v>1306</v>
      </c>
      <c r="R42">
        <v>308.74</v>
      </c>
      <c r="S42">
        <v>85.32</v>
      </c>
      <c r="T42">
        <v>100665.73</v>
      </c>
      <c r="U42">
        <v>0.28000000000000003</v>
      </c>
      <c r="V42">
        <v>0.56999999999999995</v>
      </c>
      <c r="W42">
        <v>4.4000000000000004</v>
      </c>
      <c r="X42">
        <v>6.14</v>
      </c>
      <c r="Y42">
        <v>2</v>
      </c>
      <c r="Z42">
        <v>10</v>
      </c>
    </row>
    <row r="43" spans="1:26" x14ac:dyDescent="0.25">
      <c r="A43">
        <v>0</v>
      </c>
      <c r="B43">
        <v>45</v>
      </c>
      <c r="C43" t="s">
        <v>34</v>
      </c>
      <c r="D43">
        <v>3.1303999999999998</v>
      </c>
      <c r="E43">
        <v>31.95</v>
      </c>
      <c r="F43">
        <v>26.48</v>
      </c>
      <c r="G43">
        <v>9.4</v>
      </c>
      <c r="H43">
        <v>0.18</v>
      </c>
      <c r="I43">
        <v>169</v>
      </c>
      <c r="J43">
        <v>98.71</v>
      </c>
      <c r="K43">
        <v>39.72</v>
      </c>
      <c r="L43">
        <v>1</v>
      </c>
      <c r="M43">
        <v>167</v>
      </c>
      <c r="N43">
        <v>12.99</v>
      </c>
      <c r="O43">
        <v>12407.75</v>
      </c>
      <c r="P43">
        <v>230.55</v>
      </c>
      <c r="Q43">
        <v>1305.05</v>
      </c>
      <c r="R43">
        <v>379.58</v>
      </c>
      <c r="S43">
        <v>85.32</v>
      </c>
      <c r="T43">
        <v>135900.76</v>
      </c>
      <c r="U43">
        <v>0.22</v>
      </c>
      <c r="V43">
        <v>0.53</v>
      </c>
      <c r="W43">
        <v>4.2699999999999996</v>
      </c>
      <c r="X43">
        <v>8.02</v>
      </c>
      <c r="Y43">
        <v>2</v>
      </c>
      <c r="Z43">
        <v>10</v>
      </c>
    </row>
    <row r="44" spans="1:26" x14ac:dyDescent="0.25">
      <c r="A44">
        <v>1</v>
      </c>
      <c r="B44">
        <v>45</v>
      </c>
      <c r="C44" t="s">
        <v>34</v>
      </c>
      <c r="D44">
        <v>4.0514999999999999</v>
      </c>
      <c r="E44">
        <v>24.68</v>
      </c>
      <c r="F44">
        <v>21.38</v>
      </c>
      <c r="G44">
        <v>20.04</v>
      </c>
      <c r="H44">
        <v>0.35</v>
      </c>
      <c r="I44">
        <v>64</v>
      </c>
      <c r="J44">
        <v>99.95</v>
      </c>
      <c r="K44">
        <v>39.72</v>
      </c>
      <c r="L44">
        <v>2</v>
      </c>
      <c r="M44">
        <v>62</v>
      </c>
      <c r="N44">
        <v>13.24</v>
      </c>
      <c r="O44">
        <v>12561.45</v>
      </c>
      <c r="P44">
        <v>173.78</v>
      </c>
      <c r="Q44">
        <v>1304.3699999999999</v>
      </c>
      <c r="R44">
        <v>206.02</v>
      </c>
      <c r="S44">
        <v>85.32</v>
      </c>
      <c r="T44">
        <v>49646.76</v>
      </c>
      <c r="U44">
        <v>0.41</v>
      </c>
      <c r="V44">
        <v>0.66</v>
      </c>
      <c r="W44">
        <v>4.1100000000000003</v>
      </c>
      <c r="X44">
        <v>2.92</v>
      </c>
      <c r="Y44">
        <v>2</v>
      </c>
      <c r="Z44">
        <v>10</v>
      </c>
    </row>
    <row r="45" spans="1:26" x14ac:dyDescent="0.25">
      <c r="A45">
        <v>2</v>
      </c>
      <c r="B45">
        <v>45</v>
      </c>
      <c r="C45" t="s">
        <v>34</v>
      </c>
      <c r="D45">
        <v>4.3715999999999999</v>
      </c>
      <c r="E45">
        <v>22.87</v>
      </c>
      <c r="F45">
        <v>20.13</v>
      </c>
      <c r="G45">
        <v>32.64</v>
      </c>
      <c r="H45">
        <v>0.52</v>
      </c>
      <c r="I45">
        <v>37</v>
      </c>
      <c r="J45">
        <v>101.2</v>
      </c>
      <c r="K45">
        <v>39.72</v>
      </c>
      <c r="L45">
        <v>3</v>
      </c>
      <c r="M45">
        <v>34</v>
      </c>
      <c r="N45">
        <v>13.49</v>
      </c>
      <c r="O45">
        <v>12715.54</v>
      </c>
      <c r="P45">
        <v>149.4</v>
      </c>
      <c r="Q45">
        <v>1304.53</v>
      </c>
      <c r="R45">
        <v>163.53</v>
      </c>
      <c r="S45">
        <v>85.32</v>
      </c>
      <c r="T45">
        <v>28532.39</v>
      </c>
      <c r="U45">
        <v>0.52</v>
      </c>
      <c r="V45">
        <v>0.7</v>
      </c>
      <c r="W45">
        <v>4.07</v>
      </c>
      <c r="X45">
        <v>1.67</v>
      </c>
      <c r="Y45">
        <v>2</v>
      </c>
      <c r="Z45">
        <v>10</v>
      </c>
    </row>
    <row r="46" spans="1:26" x14ac:dyDescent="0.25">
      <c r="A46">
        <v>3</v>
      </c>
      <c r="B46">
        <v>45</v>
      </c>
      <c r="C46" t="s">
        <v>34</v>
      </c>
      <c r="D46">
        <v>4.4593999999999996</v>
      </c>
      <c r="E46">
        <v>22.42</v>
      </c>
      <c r="F46">
        <v>19.82</v>
      </c>
      <c r="G46">
        <v>39.64</v>
      </c>
      <c r="H46">
        <v>0.69</v>
      </c>
      <c r="I46">
        <v>30</v>
      </c>
      <c r="J46">
        <v>102.45</v>
      </c>
      <c r="K46">
        <v>39.72</v>
      </c>
      <c r="L46">
        <v>4</v>
      </c>
      <c r="M46">
        <v>0</v>
      </c>
      <c r="N46">
        <v>13.74</v>
      </c>
      <c r="O46">
        <v>12870.03</v>
      </c>
      <c r="P46">
        <v>141.22</v>
      </c>
      <c r="Q46">
        <v>1304.8399999999999</v>
      </c>
      <c r="R46">
        <v>151.80000000000001</v>
      </c>
      <c r="S46">
        <v>85.32</v>
      </c>
      <c r="T46">
        <v>22706.560000000001</v>
      </c>
      <c r="U46">
        <v>0.56000000000000005</v>
      </c>
      <c r="V46">
        <v>0.71</v>
      </c>
      <c r="W46">
        <v>4.0999999999999996</v>
      </c>
      <c r="X46">
        <v>1.36</v>
      </c>
      <c r="Y46">
        <v>2</v>
      </c>
      <c r="Z46">
        <v>10</v>
      </c>
    </row>
    <row r="47" spans="1:26" x14ac:dyDescent="0.25">
      <c r="A47">
        <v>0</v>
      </c>
      <c r="B47">
        <v>60</v>
      </c>
      <c r="C47" t="s">
        <v>34</v>
      </c>
      <c r="D47">
        <v>2.7061999999999999</v>
      </c>
      <c r="E47">
        <v>36.950000000000003</v>
      </c>
      <c r="F47">
        <v>29.17</v>
      </c>
      <c r="G47">
        <v>7.92</v>
      </c>
      <c r="H47">
        <v>0.14000000000000001</v>
      </c>
      <c r="I47">
        <v>221</v>
      </c>
      <c r="J47">
        <v>124.63</v>
      </c>
      <c r="K47">
        <v>45</v>
      </c>
      <c r="L47">
        <v>1</v>
      </c>
      <c r="M47">
        <v>219</v>
      </c>
      <c r="N47">
        <v>18.64</v>
      </c>
      <c r="O47">
        <v>15605.44</v>
      </c>
      <c r="P47">
        <v>300.77999999999997</v>
      </c>
      <c r="Q47">
        <v>1304.8699999999999</v>
      </c>
      <c r="R47">
        <v>470.28</v>
      </c>
      <c r="S47">
        <v>85.32</v>
      </c>
      <c r="T47">
        <v>180989.8</v>
      </c>
      <c r="U47">
        <v>0.18</v>
      </c>
      <c r="V47">
        <v>0.48</v>
      </c>
      <c r="W47">
        <v>4.38</v>
      </c>
      <c r="X47">
        <v>10.71</v>
      </c>
      <c r="Y47">
        <v>2</v>
      </c>
      <c r="Z47">
        <v>10</v>
      </c>
    </row>
    <row r="48" spans="1:26" x14ac:dyDescent="0.25">
      <c r="A48">
        <v>1</v>
      </c>
      <c r="B48">
        <v>60</v>
      </c>
      <c r="C48" t="s">
        <v>34</v>
      </c>
      <c r="D48">
        <v>3.802</v>
      </c>
      <c r="E48">
        <v>26.3</v>
      </c>
      <c r="F48">
        <v>22.13</v>
      </c>
      <c r="G48">
        <v>16.59</v>
      </c>
      <c r="H48">
        <v>0.28000000000000003</v>
      </c>
      <c r="I48">
        <v>80</v>
      </c>
      <c r="J48">
        <v>125.95</v>
      </c>
      <c r="K48">
        <v>45</v>
      </c>
      <c r="L48">
        <v>2</v>
      </c>
      <c r="M48">
        <v>78</v>
      </c>
      <c r="N48">
        <v>18.95</v>
      </c>
      <c r="O48">
        <v>15767.7</v>
      </c>
      <c r="P48">
        <v>218.75</v>
      </c>
      <c r="Q48">
        <v>1304.52</v>
      </c>
      <c r="R48">
        <v>231.26</v>
      </c>
      <c r="S48">
        <v>85.32</v>
      </c>
      <c r="T48">
        <v>62184.79</v>
      </c>
      <c r="U48">
        <v>0.37</v>
      </c>
      <c r="V48">
        <v>0.63</v>
      </c>
      <c r="W48">
        <v>4.1399999999999997</v>
      </c>
      <c r="X48">
        <v>3.67</v>
      </c>
      <c r="Y48">
        <v>2</v>
      </c>
      <c r="Z48">
        <v>10</v>
      </c>
    </row>
    <row r="49" spans="1:26" x14ac:dyDescent="0.25">
      <c r="A49">
        <v>2</v>
      </c>
      <c r="B49">
        <v>60</v>
      </c>
      <c r="C49" t="s">
        <v>34</v>
      </c>
      <c r="D49">
        <v>4.1657999999999999</v>
      </c>
      <c r="E49">
        <v>24.01</v>
      </c>
      <c r="F49">
        <v>20.65</v>
      </c>
      <c r="G49">
        <v>25.81</v>
      </c>
      <c r="H49">
        <v>0.42</v>
      </c>
      <c r="I49">
        <v>48</v>
      </c>
      <c r="J49">
        <v>127.27</v>
      </c>
      <c r="K49">
        <v>45</v>
      </c>
      <c r="L49">
        <v>3</v>
      </c>
      <c r="M49">
        <v>46</v>
      </c>
      <c r="N49">
        <v>19.27</v>
      </c>
      <c r="O49">
        <v>15930.42</v>
      </c>
      <c r="P49">
        <v>194.42</v>
      </c>
      <c r="Q49">
        <v>1304.6099999999999</v>
      </c>
      <c r="R49">
        <v>181.13</v>
      </c>
      <c r="S49">
        <v>85.32</v>
      </c>
      <c r="T49">
        <v>37277.99</v>
      </c>
      <c r="U49">
        <v>0.47</v>
      </c>
      <c r="V49">
        <v>0.68</v>
      </c>
      <c r="W49">
        <v>4.09</v>
      </c>
      <c r="X49">
        <v>2.19</v>
      </c>
      <c r="Y49">
        <v>2</v>
      </c>
      <c r="Z49">
        <v>10</v>
      </c>
    </row>
    <row r="50" spans="1:26" x14ac:dyDescent="0.25">
      <c r="A50">
        <v>3</v>
      </c>
      <c r="B50">
        <v>60</v>
      </c>
      <c r="C50" t="s">
        <v>34</v>
      </c>
      <c r="D50">
        <v>4.3676000000000004</v>
      </c>
      <c r="E50">
        <v>22.9</v>
      </c>
      <c r="F50">
        <v>19.920000000000002</v>
      </c>
      <c r="G50">
        <v>36.22</v>
      </c>
      <c r="H50">
        <v>0.55000000000000004</v>
      </c>
      <c r="I50">
        <v>33</v>
      </c>
      <c r="J50">
        <v>128.59</v>
      </c>
      <c r="K50">
        <v>45</v>
      </c>
      <c r="L50">
        <v>4</v>
      </c>
      <c r="M50">
        <v>31</v>
      </c>
      <c r="N50">
        <v>19.59</v>
      </c>
      <c r="O50">
        <v>16093.6</v>
      </c>
      <c r="P50">
        <v>177.29</v>
      </c>
      <c r="Q50">
        <v>1304.32</v>
      </c>
      <c r="R50">
        <v>156.44</v>
      </c>
      <c r="S50">
        <v>85.32</v>
      </c>
      <c r="T50">
        <v>25010.63</v>
      </c>
      <c r="U50">
        <v>0.55000000000000004</v>
      </c>
      <c r="V50">
        <v>0.7</v>
      </c>
      <c r="W50">
        <v>4.07</v>
      </c>
      <c r="X50">
        <v>1.47</v>
      </c>
      <c r="Y50">
        <v>2</v>
      </c>
      <c r="Z50">
        <v>10</v>
      </c>
    </row>
    <row r="51" spans="1:26" x14ac:dyDescent="0.25">
      <c r="A51">
        <v>4</v>
      </c>
      <c r="B51">
        <v>60</v>
      </c>
      <c r="C51" t="s">
        <v>34</v>
      </c>
      <c r="D51">
        <v>4.4772999999999996</v>
      </c>
      <c r="E51">
        <v>22.34</v>
      </c>
      <c r="F51">
        <v>19.559999999999999</v>
      </c>
      <c r="G51">
        <v>46.95</v>
      </c>
      <c r="H51">
        <v>0.68</v>
      </c>
      <c r="I51">
        <v>25</v>
      </c>
      <c r="J51">
        <v>129.91999999999999</v>
      </c>
      <c r="K51">
        <v>45</v>
      </c>
      <c r="L51">
        <v>5</v>
      </c>
      <c r="M51">
        <v>16</v>
      </c>
      <c r="N51">
        <v>19.920000000000002</v>
      </c>
      <c r="O51">
        <v>16257.24</v>
      </c>
      <c r="P51">
        <v>163.09</v>
      </c>
      <c r="Q51">
        <v>1304.3599999999999</v>
      </c>
      <c r="R51">
        <v>144.34</v>
      </c>
      <c r="S51">
        <v>85.32</v>
      </c>
      <c r="T51">
        <v>18998.189999999999</v>
      </c>
      <c r="U51">
        <v>0.59</v>
      </c>
      <c r="V51">
        <v>0.72</v>
      </c>
      <c r="W51">
        <v>4.0599999999999996</v>
      </c>
      <c r="X51">
        <v>1.1100000000000001</v>
      </c>
      <c r="Y51">
        <v>2</v>
      </c>
      <c r="Z51">
        <v>10</v>
      </c>
    </row>
    <row r="52" spans="1:26" x14ac:dyDescent="0.25">
      <c r="A52">
        <v>5</v>
      </c>
      <c r="B52">
        <v>60</v>
      </c>
      <c r="C52" t="s">
        <v>34</v>
      </c>
      <c r="D52">
        <v>4.5019999999999998</v>
      </c>
      <c r="E52">
        <v>22.21</v>
      </c>
      <c r="F52">
        <v>19.489999999999998</v>
      </c>
      <c r="G52">
        <v>50.85</v>
      </c>
      <c r="H52">
        <v>0.81</v>
      </c>
      <c r="I52">
        <v>23</v>
      </c>
      <c r="J52">
        <v>131.25</v>
      </c>
      <c r="K52">
        <v>45</v>
      </c>
      <c r="L52">
        <v>6</v>
      </c>
      <c r="M52">
        <v>1</v>
      </c>
      <c r="N52">
        <v>20.25</v>
      </c>
      <c r="O52">
        <v>16421.36</v>
      </c>
      <c r="P52">
        <v>160.88999999999999</v>
      </c>
      <c r="Q52">
        <v>1304.3900000000001</v>
      </c>
      <c r="R52">
        <v>141.25</v>
      </c>
      <c r="S52">
        <v>85.32</v>
      </c>
      <c r="T52">
        <v>17465.96</v>
      </c>
      <c r="U52">
        <v>0.6</v>
      </c>
      <c r="V52">
        <v>0.72</v>
      </c>
      <c r="W52">
        <v>4.07</v>
      </c>
      <c r="X52">
        <v>1.04</v>
      </c>
      <c r="Y52">
        <v>2</v>
      </c>
      <c r="Z52">
        <v>10</v>
      </c>
    </row>
    <row r="53" spans="1:26" x14ac:dyDescent="0.25">
      <c r="A53">
        <v>6</v>
      </c>
      <c r="B53">
        <v>60</v>
      </c>
      <c r="C53" t="s">
        <v>34</v>
      </c>
      <c r="D53">
        <v>4.5019999999999998</v>
      </c>
      <c r="E53">
        <v>22.21</v>
      </c>
      <c r="F53">
        <v>19.489999999999998</v>
      </c>
      <c r="G53">
        <v>50.85</v>
      </c>
      <c r="H53">
        <v>0.93</v>
      </c>
      <c r="I53">
        <v>23</v>
      </c>
      <c r="J53">
        <v>132.58000000000001</v>
      </c>
      <c r="K53">
        <v>45</v>
      </c>
      <c r="L53">
        <v>7</v>
      </c>
      <c r="M53">
        <v>0</v>
      </c>
      <c r="N53">
        <v>20.59</v>
      </c>
      <c r="O53">
        <v>16585.95</v>
      </c>
      <c r="P53">
        <v>162.41</v>
      </c>
      <c r="Q53">
        <v>1304.3900000000001</v>
      </c>
      <c r="R53">
        <v>141.22</v>
      </c>
      <c r="S53">
        <v>85.32</v>
      </c>
      <c r="T53">
        <v>17450.099999999999</v>
      </c>
      <c r="U53">
        <v>0.6</v>
      </c>
      <c r="V53">
        <v>0.72</v>
      </c>
      <c r="W53">
        <v>4.07</v>
      </c>
      <c r="X53">
        <v>1.04</v>
      </c>
      <c r="Y53">
        <v>2</v>
      </c>
      <c r="Z53">
        <v>10</v>
      </c>
    </row>
    <row r="54" spans="1:26" x14ac:dyDescent="0.25">
      <c r="A54">
        <v>0</v>
      </c>
      <c r="B54">
        <v>80</v>
      </c>
      <c r="C54" t="s">
        <v>34</v>
      </c>
      <c r="D54">
        <v>2.2088000000000001</v>
      </c>
      <c r="E54">
        <v>45.27</v>
      </c>
      <c r="F54">
        <v>33.31</v>
      </c>
      <c r="G54">
        <v>6.69</v>
      </c>
      <c r="H54">
        <v>0.11</v>
      </c>
      <c r="I54">
        <v>299</v>
      </c>
      <c r="J54">
        <v>159.12</v>
      </c>
      <c r="K54">
        <v>50.28</v>
      </c>
      <c r="L54">
        <v>1</v>
      </c>
      <c r="M54">
        <v>297</v>
      </c>
      <c r="N54">
        <v>27.84</v>
      </c>
      <c r="O54">
        <v>19859.16</v>
      </c>
      <c r="P54">
        <v>406.32</v>
      </c>
      <c r="Q54">
        <v>1305.5999999999999</v>
      </c>
      <c r="R54">
        <v>610.89</v>
      </c>
      <c r="S54">
        <v>85.32</v>
      </c>
      <c r="T54">
        <v>250906.14</v>
      </c>
      <c r="U54">
        <v>0.14000000000000001</v>
      </c>
      <c r="V54">
        <v>0.42</v>
      </c>
      <c r="W54">
        <v>4.5199999999999996</v>
      </c>
      <c r="X54">
        <v>14.84</v>
      </c>
      <c r="Y54">
        <v>2</v>
      </c>
      <c r="Z54">
        <v>10</v>
      </c>
    </row>
    <row r="55" spans="1:26" x14ac:dyDescent="0.25">
      <c r="A55">
        <v>1</v>
      </c>
      <c r="B55">
        <v>80</v>
      </c>
      <c r="C55" t="s">
        <v>34</v>
      </c>
      <c r="D55">
        <v>3.4798</v>
      </c>
      <c r="E55">
        <v>28.74</v>
      </c>
      <c r="F55">
        <v>23.16</v>
      </c>
      <c r="G55">
        <v>13.76</v>
      </c>
      <c r="H55">
        <v>0.22</v>
      </c>
      <c r="I55">
        <v>101</v>
      </c>
      <c r="J55">
        <v>160.54</v>
      </c>
      <c r="K55">
        <v>50.28</v>
      </c>
      <c r="L55">
        <v>2</v>
      </c>
      <c r="M55">
        <v>99</v>
      </c>
      <c r="N55">
        <v>28.26</v>
      </c>
      <c r="O55">
        <v>20034.400000000001</v>
      </c>
      <c r="P55">
        <v>275.36</v>
      </c>
      <c r="Q55">
        <v>1304.8599999999999</v>
      </c>
      <c r="R55">
        <v>266.64999999999998</v>
      </c>
      <c r="S55">
        <v>85.32</v>
      </c>
      <c r="T55">
        <v>79776.09</v>
      </c>
      <c r="U55">
        <v>0.32</v>
      </c>
      <c r="V55">
        <v>0.61</v>
      </c>
      <c r="W55">
        <v>4.17</v>
      </c>
      <c r="X55">
        <v>4.7</v>
      </c>
      <c r="Y55">
        <v>2</v>
      </c>
      <c r="Z55">
        <v>10</v>
      </c>
    </row>
    <row r="56" spans="1:26" x14ac:dyDescent="0.25">
      <c r="A56">
        <v>2</v>
      </c>
      <c r="B56">
        <v>80</v>
      </c>
      <c r="C56" t="s">
        <v>34</v>
      </c>
      <c r="D56">
        <v>3.9287999999999998</v>
      </c>
      <c r="E56">
        <v>25.45</v>
      </c>
      <c r="F56">
        <v>21.2</v>
      </c>
      <c r="G56">
        <v>21.2</v>
      </c>
      <c r="H56">
        <v>0.33</v>
      </c>
      <c r="I56">
        <v>60</v>
      </c>
      <c r="J56">
        <v>161.97</v>
      </c>
      <c r="K56">
        <v>50.28</v>
      </c>
      <c r="L56">
        <v>3</v>
      </c>
      <c r="M56">
        <v>58</v>
      </c>
      <c r="N56">
        <v>28.69</v>
      </c>
      <c r="O56">
        <v>20210.21</v>
      </c>
      <c r="P56">
        <v>245.13</v>
      </c>
      <c r="Q56">
        <v>1304.3599999999999</v>
      </c>
      <c r="R56">
        <v>199.31</v>
      </c>
      <c r="S56">
        <v>85.32</v>
      </c>
      <c r="T56">
        <v>46310.77</v>
      </c>
      <c r="U56">
        <v>0.43</v>
      </c>
      <c r="V56">
        <v>0.66</v>
      </c>
      <c r="W56">
        <v>4.12</v>
      </c>
      <c r="X56">
        <v>2.74</v>
      </c>
      <c r="Y56">
        <v>2</v>
      </c>
      <c r="Z56">
        <v>10</v>
      </c>
    </row>
    <row r="57" spans="1:26" x14ac:dyDescent="0.25">
      <c r="A57">
        <v>3</v>
      </c>
      <c r="B57">
        <v>80</v>
      </c>
      <c r="C57" t="s">
        <v>34</v>
      </c>
      <c r="D57">
        <v>4.1592000000000002</v>
      </c>
      <c r="E57">
        <v>24.04</v>
      </c>
      <c r="F57">
        <v>20.37</v>
      </c>
      <c r="G57">
        <v>29.09</v>
      </c>
      <c r="H57">
        <v>0.43</v>
      </c>
      <c r="I57">
        <v>42</v>
      </c>
      <c r="J57">
        <v>163.4</v>
      </c>
      <c r="K57">
        <v>50.28</v>
      </c>
      <c r="L57">
        <v>4</v>
      </c>
      <c r="M57">
        <v>40</v>
      </c>
      <c r="N57">
        <v>29.12</v>
      </c>
      <c r="O57">
        <v>20386.62</v>
      </c>
      <c r="P57">
        <v>228.21</v>
      </c>
      <c r="Q57">
        <v>1304.3</v>
      </c>
      <c r="R57">
        <v>171.75</v>
      </c>
      <c r="S57">
        <v>85.32</v>
      </c>
      <c r="T57">
        <v>32619.27</v>
      </c>
      <c r="U57">
        <v>0.5</v>
      </c>
      <c r="V57">
        <v>0.69</v>
      </c>
      <c r="W57">
        <v>4.08</v>
      </c>
      <c r="X57">
        <v>1.91</v>
      </c>
      <c r="Y57">
        <v>2</v>
      </c>
      <c r="Z57">
        <v>10</v>
      </c>
    </row>
    <row r="58" spans="1:26" x14ac:dyDescent="0.25">
      <c r="A58">
        <v>4</v>
      </c>
      <c r="B58">
        <v>80</v>
      </c>
      <c r="C58" t="s">
        <v>34</v>
      </c>
      <c r="D58">
        <v>4.3041</v>
      </c>
      <c r="E58">
        <v>23.23</v>
      </c>
      <c r="F58">
        <v>19.88</v>
      </c>
      <c r="G58">
        <v>37.270000000000003</v>
      </c>
      <c r="H58">
        <v>0.54</v>
      </c>
      <c r="I58">
        <v>32</v>
      </c>
      <c r="J58">
        <v>164.83</v>
      </c>
      <c r="K58">
        <v>50.28</v>
      </c>
      <c r="L58">
        <v>5</v>
      </c>
      <c r="M58">
        <v>30</v>
      </c>
      <c r="N58">
        <v>29.55</v>
      </c>
      <c r="O58">
        <v>20563.61</v>
      </c>
      <c r="P58">
        <v>215.21</v>
      </c>
      <c r="Q58">
        <v>1304.29</v>
      </c>
      <c r="R58">
        <v>155.16</v>
      </c>
      <c r="S58">
        <v>85.32</v>
      </c>
      <c r="T58">
        <v>24374.53</v>
      </c>
      <c r="U58">
        <v>0.55000000000000004</v>
      </c>
      <c r="V58">
        <v>0.71</v>
      </c>
      <c r="W58">
        <v>4.0599999999999996</v>
      </c>
      <c r="X58">
        <v>1.42</v>
      </c>
      <c r="Y58">
        <v>2</v>
      </c>
      <c r="Z58">
        <v>10</v>
      </c>
    </row>
    <row r="59" spans="1:26" x14ac:dyDescent="0.25">
      <c r="A59">
        <v>5</v>
      </c>
      <c r="B59">
        <v>80</v>
      </c>
      <c r="C59" t="s">
        <v>34</v>
      </c>
      <c r="D59">
        <v>4.3906999999999998</v>
      </c>
      <c r="E59">
        <v>22.78</v>
      </c>
      <c r="F59">
        <v>19.61</v>
      </c>
      <c r="G59">
        <v>45.26</v>
      </c>
      <c r="H59">
        <v>0.64</v>
      </c>
      <c r="I59">
        <v>26</v>
      </c>
      <c r="J59">
        <v>166.27</v>
      </c>
      <c r="K59">
        <v>50.28</v>
      </c>
      <c r="L59">
        <v>6</v>
      </c>
      <c r="M59">
        <v>24</v>
      </c>
      <c r="N59">
        <v>29.99</v>
      </c>
      <c r="O59">
        <v>20741.2</v>
      </c>
      <c r="P59">
        <v>204.08</v>
      </c>
      <c r="Q59">
        <v>1304.3399999999999</v>
      </c>
      <c r="R59">
        <v>146.49</v>
      </c>
      <c r="S59">
        <v>85.32</v>
      </c>
      <c r="T59">
        <v>20069.84</v>
      </c>
      <c r="U59">
        <v>0.57999999999999996</v>
      </c>
      <c r="V59">
        <v>0.72</v>
      </c>
      <c r="W59">
        <v>4.04</v>
      </c>
      <c r="X59">
        <v>1.1599999999999999</v>
      </c>
      <c r="Y59">
        <v>2</v>
      </c>
      <c r="Z59">
        <v>10</v>
      </c>
    </row>
    <row r="60" spans="1:26" x14ac:dyDescent="0.25">
      <c r="A60">
        <v>6</v>
      </c>
      <c r="B60">
        <v>80</v>
      </c>
      <c r="C60" t="s">
        <v>34</v>
      </c>
      <c r="D60">
        <v>4.4664999999999999</v>
      </c>
      <c r="E60">
        <v>22.39</v>
      </c>
      <c r="F60">
        <v>19.39</v>
      </c>
      <c r="G60">
        <v>55.39</v>
      </c>
      <c r="H60">
        <v>0.74</v>
      </c>
      <c r="I60">
        <v>21</v>
      </c>
      <c r="J60">
        <v>167.72</v>
      </c>
      <c r="K60">
        <v>50.28</v>
      </c>
      <c r="L60">
        <v>7</v>
      </c>
      <c r="M60">
        <v>19</v>
      </c>
      <c r="N60">
        <v>30.44</v>
      </c>
      <c r="O60">
        <v>20919.39</v>
      </c>
      <c r="P60">
        <v>192.88</v>
      </c>
      <c r="Q60">
        <v>1304.3800000000001</v>
      </c>
      <c r="R60">
        <v>138.66</v>
      </c>
      <c r="S60">
        <v>85.32</v>
      </c>
      <c r="T60">
        <v>16177.24</v>
      </c>
      <c r="U60">
        <v>0.62</v>
      </c>
      <c r="V60">
        <v>0.72</v>
      </c>
      <c r="W60">
        <v>4.04</v>
      </c>
      <c r="X60">
        <v>0.93</v>
      </c>
      <c r="Y60">
        <v>2</v>
      </c>
      <c r="Z60">
        <v>10</v>
      </c>
    </row>
    <row r="61" spans="1:26" x14ac:dyDescent="0.25">
      <c r="A61">
        <v>7</v>
      </c>
      <c r="B61">
        <v>80</v>
      </c>
      <c r="C61" t="s">
        <v>34</v>
      </c>
      <c r="D61">
        <v>4.5193000000000003</v>
      </c>
      <c r="E61">
        <v>22.13</v>
      </c>
      <c r="F61">
        <v>19.22</v>
      </c>
      <c r="G61">
        <v>64.08</v>
      </c>
      <c r="H61">
        <v>0.84</v>
      </c>
      <c r="I61">
        <v>18</v>
      </c>
      <c r="J61">
        <v>169.17</v>
      </c>
      <c r="K61">
        <v>50.28</v>
      </c>
      <c r="L61">
        <v>8</v>
      </c>
      <c r="M61">
        <v>9</v>
      </c>
      <c r="N61">
        <v>30.89</v>
      </c>
      <c r="O61">
        <v>21098.19</v>
      </c>
      <c r="P61">
        <v>184.8</v>
      </c>
      <c r="Q61">
        <v>1304.3699999999999</v>
      </c>
      <c r="R61">
        <v>132.88</v>
      </c>
      <c r="S61">
        <v>85.32</v>
      </c>
      <c r="T61">
        <v>13306.67</v>
      </c>
      <c r="U61">
        <v>0.64</v>
      </c>
      <c r="V61">
        <v>0.73</v>
      </c>
      <c r="W61">
        <v>4.04</v>
      </c>
      <c r="X61">
        <v>0.77</v>
      </c>
      <c r="Y61">
        <v>2</v>
      </c>
      <c r="Z61">
        <v>10</v>
      </c>
    </row>
    <row r="62" spans="1:26" x14ac:dyDescent="0.25">
      <c r="A62">
        <v>8</v>
      </c>
      <c r="B62">
        <v>80</v>
      </c>
      <c r="C62" t="s">
        <v>34</v>
      </c>
      <c r="D62">
        <v>4.5130999999999997</v>
      </c>
      <c r="E62">
        <v>22.16</v>
      </c>
      <c r="F62">
        <v>19.25</v>
      </c>
      <c r="G62">
        <v>64.180000000000007</v>
      </c>
      <c r="H62">
        <v>0.94</v>
      </c>
      <c r="I62">
        <v>18</v>
      </c>
      <c r="J62">
        <v>170.62</v>
      </c>
      <c r="K62">
        <v>50.28</v>
      </c>
      <c r="L62">
        <v>9</v>
      </c>
      <c r="M62">
        <v>1</v>
      </c>
      <c r="N62">
        <v>31.34</v>
      </c>
      <c r="O62">
        <v>21277.599999999999</v>
      </c>
      <c r="P62">
        <v>184.87</v>
      </c>
      <c r="Q62">
        <v>1304.26</v>
      </c>
      <c r="R62">
        <v>133.31</v>
      </c>
      <c r="S62">
        <v>85.32</v>
      </c>
      <c r="T62">
        <v>13520.74</v>
      </c>
      <c r="U62">
        <v>0.64</v>
      </c>
      <c r="V62">
        <v>0.73</v>
      </c>
      <c r="W62">
        <v>4.0599999999999996</v>
      </c>
      <c r="X62">
        <v>0.8</v>
      </c>
      <c r="Y62">
        <v>2</v>
      </c>
      <c r="Z62">
        <v>10</v>
      </c>
    </row>
    <row r="63" spans="1:26" x14ac:dyDescent="0.25">
      <c r="A63">
        <v>9</v>
      </c>
      <c r="B63">
        <v>80</v>
      </c>
      <c r="C63" t="s">
        <v>34</v>
      </c>
      <c r="D63">
        <v>4.5125999999999999</v>
      </c>
      <c r="E63">
        <v>22.16</v>
      </c>
      <c r="F63">
        <v>19.260000000000002</v>
      </c>
      <c r="G63">
        <v>64.19</v>
      </c>
      <c r="H63">
        <v>1.03</v>
      </c>
      <c r="I63">
        <v>18</v>
      </c>
      <c r="J63">
        <v>172.08</v>
      </c>
      <c r="K63">
        <v>50.28</v>
      </c>
      <c r="L63">
        <v>10</v>
      </c>
      <c r="M63">
        <v>0</v>
      </c>
      <c r="N63">
        <v>31.8</v>
      </c>
      <c r="O63">
        <v>21457.64</v>
      </c>
      <c r="P63">
        <v>186.29</v>
      </c>
      <c r="Q63">
        <v>1304.26</v>
      </c>
      <c r="R63">
        <v>133.32</v>
      </c>
      <c r="S63">
        <v>85.32</v>
      </c>
      <c r="T63">
        <v>13521.85</v>
      </c>
      <c r="U63">
        <v>0.64</v>
      </c>
      <c r="V63">
        <v>0.73</v>
      </c>
      <c r="W63">
        <v>4.0599999999999996</v>
      </c>
      <c r="X63">
        <v>0.8</v>
      </c>
      <c r="Y63">
        <v>2</v>
      </c>
      <c r="Z63">
        <v>10</v>
      </c>
    </row>
    <row r="64" spans="1:26" x14ac:dyDescent="0.25">
      <c r="A64">
        <v>0</v>
      </c>
      <c r="B64">
        <v>35</v>
      </c>
      <c r="C64" t="s">
        <v>34</v>
      </c>
      <c r="D64">
        <v>3.4460000000000002</v>
      </c>
      <c r="E64">
        <v>29.02</v>
      </c>
      <c r="F64">
        <v>24.8</v>
      </c>
      <c r="G64">
        <v>11.02</v>
      </c>
      <c r="H64">
        <v>0.22</v>
      </c>
      <c r="I64">
        <v>135</v>
      </c>
      <c r="J64">
        <v>80.84</v>
      </c>
      <c r="K64">
        <v>35.1</v>
      </c>
      <c r="L64">
        <v>1</v>
      </c>
      <c r="M64">
        <v>133</v>
      </c>
      <c r="N64">
        <v>9.74</v>
      </c>
      <c r="O64">
        <v>10204.209999999999</v>
      </c>
      <c r="P64">
        <v>184.62</v>
      </c>
      <c r="Q64">
        <v>1304.46</v>
      </c>
      <c r="R64">
        <v>321.83</v>
      </c>
      <c r="S64">
        <v>85.32</v>
      </c>
      <c r="T64">
        <v>107192.88</v>
      </c>
      <c r="U64">
        <v>0.27</v>
      </c>
      <c r="V64">
        <v>0.56999999999999995</v>
      </c>
      <c r="W64">
        <v>4.24</v>
      </c>
      <c r="X64">
        <v>6.34</v>
      </c>
      <c r="Y64">
        <v>2</v>
      </c>
      <c r="Z64">
        <v>10</v>
      </c>
    </row>
    <row r="65" spans="1:26" x14ac:dyDescent="0.25">
      <c r="A65">
        <v>1</v>
      </c>
      <c r="B65">
        <v>35</v>
      </c>
      <c r="C65" t="s">
        <v>34</v>
      </c>
      <c r="D65">
        <v>4.2478999999999996</v>
      </c>
      <c r="E65">
        <v>23.54</v>
      </c>
      <c r="F65">
        <v>20.77</v>
      </c>
      <c r="G65">
        <v>24.44</v>
      </c>
      <c r="H65">
        <v>0.43</v>
      </c>
      <c r="I65">
        <v>51</v>
      </c>
      <c r="J65">
        <v>82.04</v>
      </c>
      <c r="K65">
        <v>35.1</v>
      </c>
      <c r="L65">
        <v>2</v>
      </c>
      <c r="M65">
        <v>48</v>
      </c>
      <c r="N65">
        <v>9.94</v>
      </c>
      <c r="O65">
        <v>10352.530000000001</v>
      </c>
      <c r="P65">
        <v>138.62</v>
      </c>
      <c r="Q65">
        <v>1304.3599999999999</v>
      </c>
      <c r="R65">
        <v>185.46</v>
      </c>
      <c r="S65">
        <v>85.32</v>
      </c>
      <c r="T65">
        <v>39428.68</v>
      </c>
      <c r="U65">
        <v>0.46</v>
      </c>
      <c r="V65">
        <v>0.68</v>
      </c>
      <c r="W65">
        <v>4.09</v>
      </c>
      <c r="X65">
        <v>2.31</v>
      </c>
      <c r="Y65">
        <v>2</v>
      </c>
      <c r="Z65">
        <v>10</v>
      </c>
    </row>
    <row r="66" spans="1:26" x14ac:dyDescent="0.25">
      <c r="A66">
        <v>2</v>
      </c>
      <c r="B66">
        <v>35</v>
      </c>
      <c r="C66" t="s">
        <v>34</v>
      </c>
      <c r="D66">
        <v>4.3880999999999997</v>
      </c>
      <c r="E66">
        <v>22.79</v>
      </c>
      <c r="F66">
        <v>20.23</v>
      </c>
      <c r="G66">
        <v>31.12</v>
      </c>
      <c r="H66">
        <v>0.63</v>
      </c>
      <c r="I66">
        <v>39</v>
      </c>
      <c r="J66">
        <v>83.25</v>
      </c>
      <c r="K66">
        <v>35.1</v>
      </c>
      <c r="L66">
        <v>3</v>
      </c>
      <c r="M66">
        <v>0</v>
      </c>
      <c r="N66">
        <v>10.15</v>
      </c>
      <c r="O66">
        <v>10501.19</v>
      </c>
      <c r="P66">
        <v>127.58</v>
      </c>
      <c r="Q66">
        <v>1304.48</v>
      </c>
      <c r="R66">
        <v>165.54</v>
      </c>
      <c r="S66">
        <v>85.32</v>
      </c>
      <c r="T66">
        <v>29530.880000000001</v>
      </c>
      <c r="U66">
        <v>0.52</v>
      </c>
      <c r="V66">
        <v>0.69</v>
      </c>
      <c r="W66">
        <v>4.1100000000000003</v>
      </c>
      <c r="X66">
        <v>1.77</v>
      </c>
      <c r="Y66">
        <v>2</v>
      </c>
      <c r="Z66">
        <v>10</v>
      </c>
    </row>
    <row r="67" spans="1:26" x14ac:dyDescent="0.25">
      <c r="A67">
        <v>0</v>
      </c>
      <c r="B67">
        <v>50</v>
      </c>
      <c r="C67" t="s">
        <v>34</v>
      </c>
      <c r="D67">
        <v>2.9790000000000001</v>
      </c>
      <c r="E67">
        <v>33.57</v>
      </c>
      <c r="F67">
        <v>27.4</v>
      </c>
      <c r="G67">
        <v>8.84</v>
      </c>
      <c r="H67">
        <v>0.16</v>
      </c>
      <c r="I67">
        <v>186</v>
      </c>
      <c r="J67">
        <v>107.41</v>
      </c>
      <c r="K67">
        <v>41.65</v>
      </c>
      <c r="L67">
        <v>1</v>
      </c>
      <c r="M67">
        <v>184</v>
      </c>
      <c r="N67">
        <v>14.77</v>
      </c>
      <c r="O67">
        <v>13481.73</v>
      </c>
      <c r="P67">
        <v>253.94</v>
      </c>
      <c r="Q67">
        <v>1305.1400000000001</v>
      </c>
      <c r="R67">
        <v>409.96</v>
      </c>
      <c r="S67">
        <v>85.32</v>
      </c>
      <c r="T67">
        <v>151002.1</v>
      </c>
      <c r="U67">
        <v>0.21</v>
      </c>
      <c r="V67">
        <v>0.51</v>
      </c>
      <c r="W67">
        <v>4.32</v>
      </c>
      <c r="X67">
        <v>8.93</v>
      </c>
      <c r="Y67">
        <v>2</v>
      </c>
      <c r="Z67">
        <v>10</v>
      </c>
    </row>
    <row r="68" spans="1:26" x14ac:dyDescent="0.25">
      <c r="A68">
        <v>1</v>
      </c>
      <c r="B68">
        <v>50</v>
      </c>
      <c r="C68" t="s">
        <v>34</v>
      </c>
      <c r="D68">
        <v>3.9563000000000001</v>
      </c>
      <c r="E68">
        <v>25.28</v>
      </c>
      <c r="F68">
        <v>21.68</v>
      </c>
      <c r="G68">
        <v>18.59</v>
      </c>
      <c r="H68">
        <v>0.32</v>
      </c>
      <c r="I68">
        <v>70</v>
      </c>
      <c r="J68">
        <v>108.68</v>
      </c>
      <c r="K68">
        <v>41.65</v>
      </c>
      <c r="L68">
        <v>2</v>
      </c>
      <c r="M68">
        <v>68</v>
      </c>
      <c r="N68">
        <v>15.03</v>
      </c>
      <c r="O68">
        <v>13638.32</v>
      </c>
      <c r="P68">
        <v>189.72</v>
      </c>
      <c r="Q68">
        <v>1304.3599999999999</v>
      </c>
      <c r="R68">
        <v>216.41</v>
      </c>
      <c r="S68">
        <v>85.32</v>
      </c>
      <c r="T68">
        <v>54807.85</v>
      </c>
      <c r="U68">
        <v>0.39</v>
      </c>
      <c r="V68">
        <v>0.65</v>
      </c>
      <c r="W68">
        <v>4.12</v>
      </c>
      <c r="X68">
        <v>3.23</v>
      </c>
      <c r="Y68">
        <v>2</v>
      </c>
      <c r="Z68">
        <v>10</v>
      </c>
    </row>
    <row r="69" spans="1:26" x14ac:dyDescent="0.25">
      <c r="A69">
        <v>2</v>
      </c>
      <c r="B69">
        <v>50</v>
      </c>
      <c r="C69" t="s">
        <v>34</v>
      </c>
      <c r="D69">
        <v>4.3007999999999997</v>
      </c>
      <c r="E69">
        <v>23.25</v>
      </c>
      <c r="F69">
        <v>20.3</v>
      </c>
      <c r="G69">
        <v>29.71</v>
      </c>
      <c r="H69">
        <v>0.48</v>
      </c>
      <c r="I69">
        <v>41</v>
      </c>
      <c r="J69">
        <v>109.96</v>
      </c>
      <c r="K69">
        <v>41.65</v>
      </c>
      <c r="L69">
        <v>3</v>
      </c>
      <c r="M69">
        <v>39</v>
      </c>
      <c r="N69">
        <v>15.31</v>
      </c>
      <c r="O69">
        <v>13795.21</v>
      </c>
      <c r="P69">
        <v>165.74</v>
      </c>
      <c r="Q69">
        <v>1304.42</v>
      </c>
      <c r="R69">
        <v>169.73</v>
      </c>
      <c r="S69">
        <v>85.32</v>
      </c>
      <c r="T69">
        <v>31612.94</v>
      </c>
      <c r="U69">
        <v>0.5</v>
      </c>
      <c r="V69">
        <v>0.69</v>
      </c>
      <c r="W69">
        <v>4.07</v>
      </c>
      <c r="X69">
        <v>1.85</v>
      </c>
      <c r="Y69">
        <v>2</v>
      </c>
      <c r="Z69">
        <v>10</v>
      </c>
    </row>
    <row r="70" spans="1:26" x14ac:dyDescent="0.25">
      <c r="A70">
        <v>3</v>
      </c>
      <c r="B70">
        <v>50</v>
      </c>
      <c r="C70" t="s">
        <v>34</v>
      </c>
      <c r="D70">
        <v>4.4555999999999996</v>
      </c>
      <c r="E70">
        <v>22.44</v>
      </c>
      <c r="F70">
        <v>19.760000000000002</v>
      </c>
      <c r="G70">
        <v>40.89</v>
      </c>
      <c r="H70">
        <v>0.63</v>
      </c>
      <c r="I70">
        <v>29</v>
      </c>
      <c r="J70">
        <v>111.23</v>
      </c>
      <c r="K70">
        <v>41.65</v>
      </c>
      <c r="L70">
        <v>4</v>
      </c>
      <c r="M70">
        <v>12</v>
      </c>
      <c r="N70">
        <v>15.58</v>
      </c>
      <c r="O70">
        <v>13952.52</v>
      </c>
      <c r="P70">
        <v>149.88</v>
      </c>
      <c r="Q70">
        <v>1304.5899999999999</v>
      </c>
      <c r="R70">
        <v>150.58000000000001</v>
      </c>
      <c r="S70">
        <v>85.32</v>
      </c>
      <c r="T70">
        <v>22100.38</v>
      </c>
      <c r="U70">
        <v>0.56999999999999995</v>
      </c>
      <c r="V70">
        <v>0.71</v>
      </c>
      <c r="W70">
        <v>4.08</v>
      </c>
      <c r="X70">
        <v>1.31</v>
      </c>
      <c r="Y70">
        <v>2</v>
      </c>
      <c r="Z70">
        <v>10</v>
      </c>
    </row>
    <row r="71" spans="1:26" x14ac:dyDescent="0.25">
      <c r="A71">
        <v>4</v>
      </c>
      <c r="B71">
        <v>50</v>
      </c>
      <c r="C71" t="s">
        <v>34</v>
      </c>
      <c r="D71">
        <v>4.4701000000000004</v>
      </c>
      <c r="E71">
        <v>22.37</v>
      </c>
      <c r="F71">
        <v>19.71</v>
      </c>
      <c r="G71">
        <v>42.24</v>
      </c>
      <c r="H71">
        <v>0.78</v>
      </c>
      <c r="I71">
        <v>28</v>
      </c>
      <c r="J71">
        <v>112.51</v>
      </c>
      <c r="K71">
        <v>41.65</v>
      </c>
      <c r="L71">
        <v>5</v>
      </c>
      <c r="M71">
        <v>0</v>
      </c>
      <c r="N71">
        <v>15.86</v>
      </c>
      <c r="O71">
        <v>14110.24</v>
      </c>
      <c r="P71">
        <v>148.47</v>
      </c>
      <c r="Q71">
        <v>1304.43</v>
      </c>
      <c r="R71">
        <v>148.18</v>
      </c>
      <c r="S71">
        <v>85.32</v>
      </c>
      <c r="T71">
        <v>20906.64</v>
      </c>
      <c r="U71">
        <v>0.57999999999999996</v>
      </c>
      <c r="V71">
        <v>0.71</v>
      </c>
      <c r="W71">
        <v>4.09</v>
      </c>
      <c r="X71">
        <v>1.26</v>
      </c>
      <c r="Y71">
        <v>2</v>
      </c>
      <c r="Z71">
        <v>10</v>
      </c>
    </row>
    <row r="72" spans="1:26" x14ac:dyDescent="0.25">
      <c r="A72">
        <v>0</v>
      </c>
      <c r="B72">
        <v>25</v>
      </c>
      <c r="C72" t="s">
        <v>34</v>
      </c>
      <c r="D72">
        <v>3.8109000000000002</v>
      </c>
      <c r="E72">
        <v>26.24</v>
      </c>
      <c r="F72">
        <v>23.07</v>
      </c>
      <c r="G72">
        <v>13.98</v>
      </c>
      <c r="H72">
        <v>0.28000000000000003</v>
      </c>
      <c r="I72">
        <v>99</v>
      </c>
      <c r="J72">
        <v>61.76</v>
      </c>
      <c r="K72">
        <v>28.92</v>
      </c>
      <c r="L72">
        <v>1</v>
      </c>
      <c r="M72">
        <v>97</v>
      </c>
      <c r="N72">
        <v>6.84</v>
      </c>
      <c r="O72">
        <v>7851.41</v>
      </c>
      <c r="P72">
        <v>135.03</v>
      </c>
      <c r="Q72">
        <v>1304.53</v>
      </c>
      <c r="R72">
        <v>263.55</v>
      </c>
      <c r="S72">
        <v>85.32</v>
      </c>
      <c r="T72">
        <v>78231.839999999997</v>
      </c>
      <c r="U72">
        <v>0.32</v>
      </c>
      <c r="V72">
        <v>0.61</v>
      </c>
      <c r="W72">
        <v>4.16</v>
      </c>
      <c r="X72">
        <v>4.6100000000000003</v>
      </c>
      <c r="Y72">
        <v>2</v>
      </c>
      <c r="Z72">
        <v>10</v>
      </c>
    </row>
    <row r="73" spans="1:26" x14ac:dyDescent="0.25">
      <c r="A73">
        <v>1</v>
      </c>
      <c r="B73">
        <v>25</v>
      </c>
      <c r="C73" t="s">
        <v>34</v>
      </c>
      <c r="D73">
        <v>4.2614000000000001</v>
      </c>
      <c r="E73">
        <v>23.47</v>
      </c>
      <c r="F73">
        <v>20.92</v>
      </c>
      <c r="G73">
        <v>23.25</v>
      </c>
      <c r="H73">
        <v>0.55000000000000004</v>
      </c>
      <c r="I73">
        <v>54</v>
      </c>
      <c r="J73">
        <v>62.92</v>
      </c>
      <c r="K73">
        <v>28.92</v>
      </c>
      <c r="L73">
        <v>2</v>
      </c>
      <c r="M73">
        <v>0</v>
      </c>
      <c r="N73">
        <v>7</v>
      </c>
      <c r="O73">
        <v>7994.37</v>
      </c>
      <c r="P73">
        <v>111.63</v>
      </c>
      <c r="Q73">
        <v>1304.74</v>
      </c>
      <c r="R73">
        <v>188.09</v>
      </c>
      <c r="S73">
        <v>85.32</v>
      </c>
      <c r="T73">
        <v>40727.74</v>
      </c>
      <c r="U73">
        <v>0.45</v>
      </c>
      <c r="V73">
        <v>0.67</v>
      </c>
      <c r="W73">
        <v>4.16</v>
      </c>
      <c r="X73">
        <v>2.46</v>
      </c>
      <c r="Y73">
        <v>2</v>
      </c>
      <c r="Z73">
        <v>10</v>
      </c>
    </row>
    <row r="74" spans="1:26" x14ac:dyDescent="0.25">
      <c r="A74">
        <v>0</v>
      </c>
      <c r="B74">
        <v>85</v>
      </c>
      <c r="C74" t="s">
        <v>34</v>
      </c>
      <c r="D74">
        <v>2.0952999999999999</v>
      </c>
      <c r="E74">
        <v>47.73</v>
      </c>
      <c r="F74">
        <v>34.47</v>
      </c>
      <c r="G74">
        <v>6.44</v>
      </c>
      <c r="H74">
        <v>0.11</v>
      </c>
      <c r="I74">
        <v>321</v>
      </c>
      <c r="J74">
        <v>167.88</v>
      </c>
      <c r="K74">
        <v>51.39</v>
      </c>
      <c r="L74">
        <v>1</v>
      </c>
      <c r="M74">
        <v>319</v>
      </c>
      <c r="N74">
        <v>30.49</v>
      </c>
      <c r="O74">
        <v>20939.59</v>
      </c>
      <c r="P74">
        <v>435.82</v>
      </c>
      <c r="Q74">
        <v>1305.46</v>
      </c>
      <c r="R74">
        <v>650.79</v>
      </c>
      <c r="S74">
        <v>85.32</v>
      </c>
      <c r="T74">
        <v>270746.57</v>
      </c>
      <c r="U74">
        <v>0.13</v>
      </c>
      <c r="V74">
        <v>0.41</v>
      </c>
      <c r="W74">
        <v>4.5599999999999996</v>
      </c>
      <c r="X74">
        <v>16.010000000000002</v>
      </c>
      <c r="Y74">
        <v>2</v>
      </c>
      <c r="Z74">
        <v>10</v>
      </c>
    </row>
    <row r="75" spans="1:26" x14ac:dyDescent="0.25">
      <c r="A75">
        <v>1</v>
      </c>
      <c r="B75">
        <v>85</v>
      </c>
      <c r="C75" t="s">
        <v>34</v>
      </c>
      <c r="D75">
        <v>3.4051999999999998</v>
      </c>
      <c r="E75">
        <v>29.37</v>
      </c>
      <c r="F75">
        <v>23.4</v>
      </c>
      <c r="G75">
        <v>13.25</v>
      </c>
      <c r="H75">
        <v>0.21</v>
      </c>
      <c r="I75">
        <v>106</v>
      </c>
      <c r="J75">
        <v>169.33</v>
      </c>
      <c r="K75">
        <v>51.39</v>
      </c>
      <c r="L75">
        <v>2</v>
      </c>
      <c r="M75">
        <v>104</v>
      </c>
      <c r="N75">
        <v>30.94</v>
      </c>
      <c r="O75">
        <v>21118.46</v>
      </c>
      <c r="P75">
        <v>289.18</v>
      </c>
      <c r="Q75">
        <v>1304.71</v>
      </c>
      <c r="R75">
        <v>274.44</v>
      </c>
      <c r="S75">
        <v>85.32</v>
      </c>
      <c r="T75">
        <v>83643.62</v>
      </c>
      <c r="U75">
        <v>0.31</v>
      </c>
      <c r="V75">
        <v>0.6</v>
      </c>
      <c r="W75">
        <v>4.18</v>
      </c>
      <c r="X75">
        <v>4.9400000000000004</v>
      </c>
      <c r="Y75">
        <v>2</v>
      </c>
      <c r="Z75">
        <v>10</v>
      </c>
    </row>
    <row r="76" spans="1:26" x14ac:dyDescent="0.25">
      <c r="A76">
        <v>2</v>
      </c>
      <c r="B76">
        <v>85</v>
      </c>
      <c r="C76" t="s">
        <v>34</v>
      </c>
      <c r="D76">
        <v>3.8691</v>
      </c>
      <c r="E76">
        <v>25.85</v>
      </c>
      <c r="F76">
        <v>21.34</v>
      </c>
      <c r="G76">
        <v>20.32</v>
      </c>
      <c r="H76">
        <v>0.31</v>
      </c>
      <c r="I76">
        <v>63</v>
      </c>
      <c r="J76">
        <v>170.79</v>
      </c>
      <c r="K76">
        <v>51.39</v>
      </c>
      <c r="L76">
        <v>3</v>
      </c>
      <c r="M76">
        <v>61</v>
      </c>
      <c r="N76">
        <v>31.4</v>
      </c>
      <c r="O76">
        <v>21297.94</v>
      </c>
      <c r="P76">
        <v>257.25</v>
      </c>
      <c r="Q76">
        <v>1304.3900000000001</v>
      </c>
      <c r="R76">
        <v>204.78</v>
      </c>
      <c r="S76">
        <v>85.32</v>
      </c>
      <c r="T76">
        <v>49027.59</v>
      </c>
      <c r="U76">
        <v>0.42</v>
      </c>
      <c r="V76">
        <v>0.66</v>
      </c>
      <c r="W76">
        <v>4.1100000000000003</v>
      </c>
      <c r="X76">
        <v>2.88</v>
      </c>
      <c r="Y76">
        <v>2</v>
      </c>
      <c r="Z76">
        <v>10</v>
      </c>
    </row>
    <row r="77" spans="1:26" x14ac:dyDescent="0.25">
      <c r="A77">
        <v>3</v>
      </c>
      <c r="B77">
        <v>85</v>
      </c>
      <c r="C77" t="s">
        <v>34</v>
      </c>
      <c r="D77">
        <v>4.1143999999999998</v>
      </c>
      <c r="E77">
        <v>24.3</v>
      </c>
      <c r="F77">
        <v>20.440000000000001</v>
      </c>
      <c r="G77">
        <v>27.87</v>
      </c>
      <c r="H77">
        <v>0.41</v>
      </c>
      <c r="I77">
        <v>44</v>
      </c>
      <c r="J77">
        <v>172.25</v>
      </c>
      <c r="K77">
        <v>51.39</v>
      </c>
      <c r="L77">
        <v>4</v>
      </c>
      <c r="M77">
        <v>42</v>
      </c>
      <c r="N77">
        <v>31.86</v>
      </c>
      <c r="O77">
        <v>21478.05</v>
      </c>
      <c r="P77">
        <v>239.31</v>
      </c>
      <c r="Q77">
        <v>1304.29</v>
      </c>
      <c r="R77">
        <v>174.33</v>
      </c>
      <c r="S77">
        <v>85.32</v>
      </c>
      <c r="T77">
        <v>33897.75</v>
      </c>
      <c r="U77">
        <v>0.49</v>
      </c>
      <c r="V77">
        <v>0.69</v>
      </c>
      <c r="W77">
        <v>4.08</v>
      </c>
      <c r="X77">
        <v>1.99</v>
      </c>
      <c r="Y77">
        <v>2</v>
      </c>
      <c r="Z77">
        <v>10</v>
      </c>
    </row>
    <row r="78" spans="1:26" x14ac:dyDescent="0.25">
      <c r="A78">
        <v>4</v>
      </c>
      <c r="B78">
        <v>85</v>
      </c>
      <c r="C78" t="s">
        <v>34</v>
      </c>
      <c r="D78">
        <v>4.2549999999999999</v>
      </c>
      <c r="E78">
        <v>23.5</v>
      </c>
      <c r="F78">
        <v>19.98</v>
      </c>
      <c r="G78">
        <v>35.25</v>
      </c>
      <c r="H78">
        <v>0.51</v>
      </c>
      <c r="I78">
        <v>34</v>
      </c>
      <c r="J78">
        <v>173.71</v>
      </c>
      <c r="K78">
        <v>51.39</v>
      </c>
      <c r="L78">
        <v>5</v>
      </c>
      <c r="M78">
        <v>32</v>
      </c>
      <c r="N78">
        <v>32.32</v>
      </c>
      <c r="O78">
        <v>21658.78</v>
      </c>
      <c r="P78">
        <v>227.07</v>
      </c>
      <c r="Q78">
        <v>1304.26</v>
      </c>
      <c r="R78">
        <v>158.41999999999999</v>
      </c>
      <c r="S78">
        <v>85.32</v>
      </c>
      <c r="T78">
        <v>25994.51</v>
      </c>
      <c r="U78">
        <v>0.54</v>
      </c>
      <c r="V78">
        <v>0.7</v>
      </c>
      <c r="W78">
        <v>4.07</v>
      </c>
      <c r="X78">
        <v>1.52</v>
      </c>
      <c r="Y78">
        <v>2</v>
      </c>
      <c r="Z78">
        <v>10</v>
      </c>
    </row>
    <row r="79" spans="1:26" x14ac:dyDescent="0.25">
      <c r="A79">
        <v>5</v>
      </c>
      <c r="B79">
        <v>85</v>
      </c>
      <c r="C79" t="s">
        <v>34</v>
      </c>
      <c r="D79">
        <v>4.3628</v>
      </c>
      <c r="E79">
        <v>22.92</v>
      </c>
      <c r="F79">
        <v>19.63</v>
      </c>
      <c r="G79">
        <v>43.63</v>
      </c>
      <c r="H79">
        <v>0.61</v>
      </c>
      <c r="I79">
        <v>27</v>
      </c>
      <c r="J79">
        <v>175.18</v>
      </c>
      <c r="K79">
        <v>51.39</v>
      </c>
      <c r="L79">
        <v>6</v>
      </c>
      <c r="M79">
        <v>25</v>
      </c>
      <c r="N79">
        <v>32.79</v>
      </c>
      <c r="O79">
        <v>21840.16</v>
      </c>
      <c r="P79">
        <v>215.97</v>
      </c>
      <c r="Q79">
        <v>1304.3499999999999</v>
      </c>
      <c r="R79">
        <v>147</v>
      </c>
      <c r="S79">
        <v>85.32</v>
      </c>
      <c r="T79">
        <v>20318.38</v>
      </c>
      <c r="U79">
        <v>0.57999999999999996</v>
      </c>
      <c r="V79">
        <v>0.71</v>
      </c>
      <c r="W79">
        <v>4.05</v>
      </c>
      <c r="X79">
        <v>1.18</v>
      </c>
      <c r="Y79">
        <v>2</v>
      </c>
      <c r="Z79">
        <v>10</v>
      </c>
    </row>
    <row r="80" spans="1:26" x14ac:dyDescent="0.25">
      <c r="A80">
        <v>6</v>
      </c>
      <c r="B80">
        <v>85</v>
      </c>
      <c r="C80" t="s">
        <v>34</v>
      </c>
      <c r="D80">
        <v>4.4409000000000001</v>
      </c>
      <c r="E80">
        <v>22.52</v>
      </c>
      <c r="F80">
        <v>19.399999999999999</v>
      </c>
      <c r="G80">
        <v>52.91</v>
      </c>
      <c r="H80">
        <v>0.7</v>
      </c>
      <c r="I80">
        <v>22</v>
      </c>
      <c r="J80">
        <v>176.66</v>
      </c>
      <c r="K80">
        <v>51.39</v>
      </c>
      <c r="L80">
        <v>7</v>
      </c>
      <c r="M80">
        <v>20</v>
      </c>
      <c r="N80">
        <v>33.270000000000003</v>
      </c>
      <c r="O80">
        <v>22022.17</v>
      </c>
      <c r="P80">
        <v>205.1</v>
      </c>
      <c r="Q80">
        <v>1304.44</v>
      </c>
      <c r="R80">
        <v>139</v>
      </c>
      <c r="S80">
        <v>85.32</v>
      </c>
      <c r="T80">
        <v>16343.7</v>
      </c>
      <c r="U80">
        <v>0.61</v>
      </c>
      <c r="V80">
        <v>0.72</v>
      </c>
      <c r="W80">
        <v>4.04</v>
      </c>
      <c r="X80">
        <v>0.95</v>
      </c>
      <c r="Y80">
        <v>2</v>
      </c>
      <c r="Z80">
        <v>10</v>
      </c>
    </row>
    <row r="81" spans="1:26" x14ac:dyDescent="0.25">
      <c r="A81">
        <v>7</v>
      </c>
      <c r="B81">
        <v>85</v>
      </c>
      <c r="C81" t="s">
        <v>34</v>
      </c>
      <c r="D81">
        <v>4.4809000000000001</v>
      </c>
      <c r="E81">
        <v>22.32</v>
      </c>
      <c r="F81">
        <v>19.3</v>
      </c>
      <c r="G81">
        <v>60.95</v>
      </c>
      <c r="H81">
        <v>0.8</v>
      </c>
      <c r="I81">
        <v>19</v>
      </c>
      <c r="J81">
        <v>178.14</v>
      </c>
      <c r="K81">
        <v>51.39</v>
      </c>
      <c r="L81">
        <v>8</v>
      </c>
      <c r="M81">
        <v>15</v>
      </c>
      <c r="N81">
        <v>33.75</v>
      </c>
      <c r="O81">
        <v>22204.83</v>
      </c>
      <c r="P81">
        <v>196.17</v>
      </c>
      <c r="Q81">
        <v>1304.32</v>
      </c>
      <c r="R81">
        <v>135.66999999999999</v>
      </c>
      <c r="S81">
        <v>85.32</v>
      </c>
      <c r="T81">
        <v>14693.56</v>
      </c>
      <c r="U81">
        <v>0.63</v>
      </c>
      <c r="V81">
        <v>0.73</v>
      </c>
      <c r="W81">
        <v>4.04</v>
      </c>
      <c r="X81">
        <v>0.85</v>
      </c>
      <c r="Y81">
        <v>2</v>
      </c>
      <c r="Z81">
        <v>10</v>
      </c>
    </row>
    <row r="82" spans="1:26" x14ac:dyDescent="0.25">
      <c r="A82">
        <v>8</v>
      </c>
      <c r="B82">
        <v>85</v>
      </c>
      <c r="C82" t="s">
        <v>34</v>
      </c>
      <c r="D82">
        <v>4.5171000000000001</v>
      </c>
      <c r="E82">
        <v>22.14</v>
      </c>
      <c r="F82">
        <v>19.190000000000001</v>
      </c>
      <c r="G82">
        <v>67.73</v>
      </c>
      <c r="H82">
        <v>0.89</v>
      </c>
      <c r="I82">
        <v>17</v>
      </c>
      <c r="J82">
        <v>179.63</v>
      </c>
      <c r="K82">
        <v>51.39</v>
      </c>
      <c r="L82">
        <v>9</v>
      </c>
      <c r="M82">
        <v>5</v>
      </c>
      <c r="N82">
        <v>34.24</v>
      </c>
      <c r="O82">
        <v>22388.15</v>
      </c>
      <c r="P82">
        <v>190.12</v>
      </c>
      <c r="Q82">
        <v>1304.27</v>
      </c>
      <c r="R82">
        <v>131.37</v>
      </c>
      <c r="S82">
        <v>85.32</v>
      </c>
      <c r="T82">
        <v>12552.99</v>
      </c>
      <c r="U82">
        <v>0.65</v>
      </c>
      <c r="V82">
        <v>0.73</v>
      </c>
      <c r="W82">
        <v>4.05</v>
      </c>
      <c r="X82">
        <v>0.74</v>
      </c>
      <c r="Y82">
        <v>2</v>
      </c>
      <c r="Z82">
        <v>10</v>
      </c>
    </row>
    <row r="83" spans="1:26" x14ac:dyDescent="0.25">
      <c r="A83">
        <v>9</v>
      </c>
      <c r="B83">
        <v>85</v>
      </c>
      <c r="C83" t="s">
        <v>34</v>
      </c>
      <c r="D83">
        <v>4.5163000000000002</v>
      </c>
      <c r="E83">
        <v>22.14</v>
      </c>
      <c r="F83">
        <v>19.190000000000001</v>
      </c>
      <c r="G83">
        <v>67.739999999999995</v>
      </c>
      <c r="H83">
        <v>0.98</v>
      </c>
      <c r="I83">
        <v>17</v>
      </c>
      <c r="J83">
        <v>181.12</v>
      </c>
      <c r="K83">
        <v>51.39</v>
      </c>
      <c r="L83">
        <v>10</v>
      </c>
      <c r="M83">
        <v>0</v>
      </c>
      <c r="N83">
        <v>34.729999999999997</v>
      </c>
      <c r="O83">
        <v>22572.13</v>
      </c>
      <c r="P83">
        <v>190.43</v>
      </c>
      <c r="Q83">
        <v>1304.24</v>
      </c>
      <c r="R83">
        <v>131.34</v>
      </c>
      <c r="S83">
        <v>85.32</v>
      </c>
      <c r="T83">
        <v>12539.27</v>
      </c>
      <c r="U83">
        <v>0.65</v>
      </c>
      <c r="V83">
        <v>0.73</v>
      </c>
      <c r="W83">
        <v>4.0599999999999996</v>
      </c>
      <c r="X83">
        <v>0.74</v>
      </c>
      <c r="Y83">
        <v>2</v>
      </c>
      <c r="Z83">
        <v>10</v>
      </c>
    </row>
    <row r="84" spans="1:26" x14ac:dyDescent="0.25">
      <c r="A84">
        <v>0</v>
      </c>
      <c r="B84">
        <v>20</v>
      </c>
      <c r="C84" t="s">
        <v>34</v>
      </c>
      <c r="D84">
        <v>4.0171999999999999</v>
      </c>
      <c r="E84">
        <v>24.89</v>
      </c>
      <c r="F84">
        <v>22.17</v>
      </c>
      <c r="G84">
        <v>16.63</v>
      </c>
      <c r="H84">
        <v>0.34</v>
      </c>
      <c r="I84">
        <v>80</v>
      </c>
      <c r="J84">
        <v>51.33</v>
      </c>
      <c r="K84">
        <v>24.83</v>
      </c>
      <c r="L84">
        <v>1</v>
      </c>
      <c r="M84">
        <v>65</v>
      </c>
      <c r="N84">
        <v>5.51</v>
      </c>
      <c r="O84">
        <v>6564.78</v>
      </c>
      <c r="P84">
        <v>107.65</v>
      </c>
      <c r="Q84">
        <v>1304.94</v>
      </c>
      <c r="R84">
        <v>231.9</v>
      </c>
      <c r="S84">
        <v>85.32</v>
      </c>
      <c r="T84">
        <v>62501.88</v>
      </c>
      <c r="U84">
        <v>0.37</v>
      </c>
      <c r="V84">
        <v>0.63</v>
      </c>
      <c r="W84">
        <v>4.16</v>
      </c>
      <c r="X84">
        <v>3.71</v>
      </c>
      <c r="Y84">
        <v>2</v>
      </c>
      <c r="Z84">
        <v>10</v>
      </c>
    </row>
    <row r="85" spans="1:26" x14ac:dyDescent="0.25">
      <c r="A85">
        <v>1</v>
      </c>
      <c r="B85">
        <v>20</v>
      </c>
      <c r="C85" t="s">
        <v>34</v>
      </c>
      <c r="D85">
        <v>4.1430999999999996</v>
      </c>
      <c r="E85">
        <v>24.14</v>
      </c>
      <c r="F85">
        <v>21.57</v>
      </c>
      <c r="G85">
        <v>19.32</v>
      </c>
      <c r="H85">
        <v>0.66</v>
      </c>
      <c r="I85">
        <v>67</v>
      </c>
      <c r="J85">
        <v>52.47</v>
      </c>
      <c r="K85">
        <v>24.83</v>
      </c>
      <c r="L85">
        <v>2</v>
      </c>
      <c r="M85">
        <v>0</v>
      </c>
      <c r="N85">
        <v>5.64</v>
      </c>
      <c r="O85">
        <v>6705.1</v>
      </c>
      <c r="P85">
        <v>102.81</v>
      </c>
      <c r="Q85">
        <v>1304.73</v>
      </c>
      <c r="R85">
        <v>209.18</v>
      </c>
      <c r="S85">
        <v>85.32</v>
      </c>
      <c r="T85">
        <v>51207.37</v>
      </c>
      <c r="U85">
        <v>0.41</v>
      </c>
      <c r="V85">
        <v>0.65</v>
      </c>
      <c r="W85">
        <v>4.21</v>
      </c>
      <c r="X85">
        <v>3.11</v>
      </c>
      <c r="Y85">
        <v>2</v>
      </c>
      <c r="Z85">
        <v>10</v>
      </c>
    </row>
    <row r="86" spans="1:26" x14ac:dyDescent="0.25">
      <c r="A86">
        <v>0</v>
      </c>
      <c r="B86">
        <v>65</v>
      </c>
      <c r="C86" t="s">
        <v>34</v>
      </c>
      <c r="D86">
        <v>2.5789</v>
      </c>
      <c r="E86">
        <v>38.78</v>
      </c>
      <c r="F86">
        <v>30.09</v>
      </c>
      <c r="G86">
        <v>7.55</v>
      </c>
      <c r="H86">
        <v>0.13</v>
      </c>
      <c r="I86">
        <v>239</v>
      </c>
      <c r="J86">
        <v>133.21</v>
      </c>
      <c r="K86">
        <v>46.47</v>
      </c>
      <c r="L86">
        <v>1</v>
      </c>
      <c r="M86">
        <v>237</v>
      </c>
      <c r="N86">
        <v>20.75</v>
      </c>
      <c r="O86">
        <v>16663.419999999998</v>
      </c>
      <c r="P86">
        <v>325.14999999999998</v>
      </c>
      <c r="Q86">
        <v>1305.25</v>
      </c>
      <c r="R86">
        <v>501.84</v>
      </c>
      <c r="S86">
        <v>85.32</v>
      </c>
      <c r="T86">
        <v>196677.72</v>
      </c>
      <c r="U86">
        <v>0.17</v>
      </c>
      <c r="V86">
        <v>0.47</v>
      </c>
      <c r="W86">
        <v>4.41</v>
      </c>
      <c r="X86">
        <v>11.62</v>
      </c>
      <c r="Y86">
        <v>2</v>
      </c>
      <c r="Z86">
        <v>10</v>
      </c>
    </row>
    <row r="87" spans="1:26" x14ac:dyDescent="0.25">
      <c r="A87">
        <v>1</v>
      </c>
      <c r="B87">
        <v>65</v>
      </c>
      <c r="C87" t="s">
        <v>34</v>
      </c>
      <c r="D87">
        <v>3.7073</v>
      </c>
      <c r="E87">
        <v>26.97</v>
      </c>
      <c r="F87">
        <v>22.45</v>
      </c>
      <c r="G87">
        <v>15.66</v>
      </c>
      <c r="H87">
        <v>0.26</v>
      </c>
      <c r="I87">
        <v>86</v>
      </c>
      <c r="J87">
        <v>134.55000000000001</v>
      </c>
      <c r="K87">
        <v>46.47</v>
      </c>
      <c r="L87">
        <v>2</v>
      </c>
      <c r="M87">
        <v>84</v>
      </c>
      <c r="N87">
        <v>21.09</v>
      </c>
      <c r="O87">
        <v>16828.84</v>
      </c>
      <c r="P87">
        <v>233.94</v>
      </c>
      <c r="Q87">
        <v>1304.5899999999999</v>
      </c>
      <c r="R87">
        <v>242.51</v>
      </c>
      <c r="S87">
        <v>85.32</v>
      </c>
      <c r="T87">
        <v>67778.960000000006</v>
      </c>
      <c r="U87">
        <v>0.35</v>
      </c>
      <c r="V87">
        <v>0.63</v>
      </c>
      <c r="W87">
        <v>4.1500000000000004</v>
      </c>
      <c r="X87">
        <v>3.99</v>
      </c>
      <c r="Y87">
        <v>2</v>
      </c>
      <c r="Z87">
        <v>10</v>
      </c>
    </row>
    <row r="88" spans="1:26" x14ac:dyDescent="0.25">
      <c r="A88">
        <v>2</v>
      </c>
      <c r="B88">
        <v>65</v>
      </c>
      <c r="C88" t="s">
        <v>34</v>
      </c>
      <c r="D88">
        <v>4.109</v>
      </c>
      <c r="E88">
        <v>24.34</v>
      </c>
      <c r="F88">
        <v>20.77</v>
      </c>
      <c r="G88">
        <v>24.43</v>
      </c>
      <c r="H88">
        <v>0.39</v>
      </c>
      <c r="I88">
        <v>51</v>
      </c>
      <c r="J88">
        <v>135.9</v>
      </c>
      <c r="K88">
        <v>46.47</v>
      </c>
      <c r="L88">
        <v>3</v>
      </c>
      <c r="M88">
        <v>49</v>
      </c>
      <c r="N88">
        <v>21.43</v>
      </c>
      <c r="O88">
        <v>16994.64</v>
      </c>
      <c r="P88">
        <v>207.63</v>
      </c>
      <c r="Q88">
        <v>1304.47</v>
      </c>
      <c r="R88">
        <v>185.35</v>
      </c>
      <c r="S88">
        <v>85.32</v>
      </c>
      <c r="T88">
        <v>39373.64</v>
      </c>
      <c r="U88">
        <v>0.46</v>
      </c>
      <c r="V88">
        <v>0.68</v>
      </c>
      <c r="W88">
        <v>4.09</v>
      </c>
      <c r="X88">
        <v>2.31</v>
      </c>
      <c r="Y88">
        <v>2</v>
      </c>
      <c r="Z88">
        <v>10</v>
      </c>
    </row>
    <row r="89" spans="1:26" x14ac:dyDescent="0.25">
      <c r="A89">
        <v>3</v>
      </c>
      <c r="B89">
        <v>65</v>
      </c>
      <c r="C89" t="s">
        <v>34</v>
      </c>
      <c r="D89">
        <v>4.3033999999999999</v>
      </c>
      <c r="E89">
        <v>23.24</v>
      </c>
      <c r="F89">
        <v>20.079999999999998</v>
      </c>
      <c r="G89">
        <v>33.46</v>
      </c>
      <c r="H89">
        <v>0.52</v>
      </c>
      <c r="I89">
        <v>36</v>
      </c>
      <c r="J89">
        <v>137.25</v>
      </c>
      <c r="K89">
        <v>46.47</v>
      </c>
      <c r="L89">
        <v>4</v>
      </c>
      <c r="M89">
        <v>34</v>
      </c>
      <c r="N89">
        <v>21.78</v>
      </c>
      <c r="O89">
        <v>17160.919999999998</v>
      </c>
      <c r="P89">
        <v>191.76</v>
      </c>
      <c r="Q89">
        <v>1304.43</v>
      </c>
      <c r="R89">
        <v>162.03</v>
      </c>
      <c r="S89">
        <v>85.32</v>
      </c>
      <c r="T89">
        <v>27790.880000000001</v>
      </c>
      <c r="U89">
        <v>0.53</v>
      </c>
      <c r="V89">
        <v>0.7</v>
      </c>
      <c r="W89">
        <v>4.0599999999999996</v>
      </c>
      <c r="X89">
        <v>1.62</v>
      </c>
      <c r="Y89">
        <v>2</v>
      </c>
      <c r="Z89">
        <v>10</v>
      </c>
    </row>
    <row r="90" spans="1:26" x14ac:dyDescent="0.25">
      <c r="A90">
        <v>4</v>
      </c>
      <c r="B90">
        <v>65</v>
      </c>
      <c r="C90" t="s">
        <v>34</v>
      </c>
      <c r="D90">
        <v>4.4333</v>
      </c>
      <c r="E90">
        <v>22.56</v>
      </c>
      <c r="F90">
        <v>19.64</v>
      </c>
      <c r="G90">
        <v>43.65</v>
      </c>
      <c r="H90">
        <v>0.64</v>
      </c>
      <c r="I90">
        <v>27</v>
      </c>
      <c r="J90">
        <v>138.6</v>
      </c>
      <c r="K90">
        <v>46.47</v>
      </c>
      <c r="L90">
        <v>5</v>
      </c>
      <c r="M90">
        <v>25</v>
      </c>
      <c r="N90">
        <v>22.13</v>
      </c>
      <c r="O90">
        <v>17327.689999999999</v>
      </c>
      <c r="P90">
        <v>177.61</v>
      </c>
      <c r="Q90">
        <v>1304.31</v>
      </c>
      <c r="R90">
        <v>147.37</v>
      </c>
      <c r="S90">
        <v>85.32</v>
      </c>
      <c r="T90">
        <v>20503.509999999998</v>
      </c>
      <c r="U90">
        <v>0.57999999999999996</v>
      </c>
      <c r="V90">
        <v>0.71</v>
      </c>
      <c r="W90">
        <v>4.05</v>
      </c>
      <c r="X90">
        <v>1.19</v>
      </c>
      <c r="Y90">
        <v>2</v>
      </c>
      <c r="Z90">
        <v>10</v>
      </c>
    </row>
    <row r="91" spans="1:26" x14ac:dyDescent="0.25">
      <c r="A91">
        <v>5</v>
      </c>
      <c r="B91">
        <v>65</v>
      </c>
      <c r="C91" t="s">
        <v>34</v>
      </c>
      <c r="D91">
        <v>4.5057999999999998</v>
      </c>
      <c r="E91">
        <v>22.19</v>
      </c>
      <c r="F91">
        <v>19.41</v>
      </c>
      <c r="G91">
        <v>52.95</v>
      </c>
      <c r="H91">
        <v>0.76</v>
      </c>
      <c r="I91">
        <v>22</v>
      </c>
      <c r="J91">
        <v>139.94999999999999</v>
      </c>
      <c r="K91">
        <v>46.47</v>
      </c>
      <c r="L91">
        <v>6</v>
      </c>
      <c r="M91">
        <v>7</v>
      </c>
      <c r="N91">
        <v>22.49</v>
      </c>
      <c r="O91">
        <v>17494.97</v>
      </c>
      <c r="P91">
        <v>166.87</v>
      </c>
      <c r="Q91">
        <v>1304.47</v>
      </c>
      <c r="R91">
        <v>139.16</v>
      </c>
      <c r="S91">
        <v>85.32</v>
      </c>
      <c r="T91">
        <v>16421.939999999999</v>
      </c>
      <c r="U91">
        <v>0.61</v>
      </c>
      <c r="V91">
        <v>0.72</v>
      </c>
      <c r="W91">
        <v>4.05</v>
      </c>
      <c r="X91">
        <v>0.96</v>
      </c>
      <c r="Y91">
        <v>2</v>
      </c>
      <c r="Z91">
        <v>10</v>
      </c>
    </row>
    <row r="92" spans="1:26" x14ac:dyDescent="0.25">
      <c r="A92">
        <v>6</v>
      </c>
      <c r="B92">
        <v>65</v>
      </c>
      <c r="C92" t="s">
        <v>34</v>
      </c>
      <c r="D92">
        <v>4.5015000000000001</v>
      </c>
      <c r="E92">
        <v>22.21</v>
      </c>
      <c r="F92">
        <v>19.440000000000001</v>
      </c>
      <c r="G92">
        <v>53.01</v>
      </c>
      <c r="H92">
        <v>0.88</v>
      </c>
      <c r="I92">
        <v>22</v>
      </c>
      <c r="J92">
        <v>141.31</v>
      </c>
      <c r="K92">
        <v>46.47</v>
      </c>
      <c r="L92">
        <v>7</v>
      </c>
      <c r="M92">
        <v>0</v>
      </c>
      <c r="N92">
        <v>22.85</v>
      </c>
      <c r="O92">
        <v>17662.75</v>
      </c>
      <c r="P92">
        <v>166.86</v>
      </c>
      <c r="Q92">
        <v>1304.43</v>
      </c>
      <c r="R92">
        <v>139.46</v>
      </c>
      <c r="S92">
        <v>85.32</v>
      </c>
      <c r="T92">
        <v>16574.919999999998</v>
      </c>
      <c r="U92">
        <v>0.61</v>
      </c>
      <c r="V92">
        <v>0.72</v>
      </c>
      <c r="W92">
        <v>4.07</v>
      </c>
      <c r="X92">
        <v>0.98</v>
      </c>
      <c r="Y92">
        <v>2</v>
      </c>
      <c r="Z92">
        <v>10</v>
      </c>
    </row>
    <row r="93" spans="1:26" x14ac:dyDescent="0.25">
      <c r="A93">
        <v>0</v>
      </c>
      <c r="B93">
        <v>75</v>
      </c>
      <c r="C93" t="s">
        <v>34</v>
      </c>
      <c r="D93">
        <v>2.3279000000000001</v>
      </c>
      <c r="E93">
        <v>42.96</v>
      </c>
      <c r="F93">
        <v>32.19</v>
      </c>
      <c r="G93">
        <v>6.95</v>
      </c>
      <c r="H93">
        <v>0.12</v>
      </c>
      <c r="I93">
        <v>278</v>
      </c>
      <c r="J93">
        <v>150.44</v>
      </c>
      <c r="K93">
        <v>49.1</v>
      </c>
      <c r="L93">
        <v>1</v>
      </c>
      <c r="M93">
        <v>276</v>
      </c>
      <c r="N93">
        <v>25.34</v>
      </c>
      <c r="O93">
        <v>18787.759999999998</v>
      </c>
      <c r="P93">
        <v>378.06</v>
      </c>
      <c r="Q93">
        <v>1305.08</v>
      </c>
      <c r="R93">
        <v>572.79</v>
      </c>
      <c r="S93">
        <v>85.32</v>
      </c>
      <c r="T93">
        <v>231961.4</v>
      </c>
      <c r="U93">
        <v>0.15</v>
      </c>
      <c r="V93">
        <v>0.44</v>
      </c>
      <c r="W93">
        <v>4.49</v>
      </c>
      <c r="X93">
        <v>13.72</v>
      </c>
      <c r="Y93">
        <v>2</v>
      </c>
      <c r="Z93">
        <v>10</v>
      </c>
    </row>
    <row r="94" spans="1:26" x14ac:dyDescent="0.25">
      <c r="A94">
        <v>1</v>
      </c>
      <c r="B94">
        <v>75</v>
      </c>
      <c r="C94" t="s">
        <v>34</v>
      </c>
      <c r="D94">
        <v>3.5535000000000001</v>
      </c>
      <c r="E94">
        <v>28.14</v>
      </c>
      <c r="F94">
        <v>22.93</v>
      </c>
      <c r="G94">
        <v>14.33</v>
      </c>
      <c r="H94">
        <v>0.23</v>
      </c>
      <c r="I94">
        <v>96</v>
      </c>
      <c r="J94">
        <v>151.83000000000001</v>
      </c>
      <c r="K94">
        <v>49.1</v>
      </c>
      <c r="L94">
        <v>2</v>
      </c>
      <c r="M94">
        <v>94</v>
      </c>
      <c r="N94">
        <v>25.73</v>
      </c>
      <c r="O94">
        <v>18959.54</v>
      </c>
      <c r="P94">
        <v>261.73</v>
      </c>
      <c r="Q94">
        <v>1304.6500000000001</v>
      </c>
      <c r="R94">
        <v>258.60000000000002</v>
      </c>
      <c r="S94">
        <v>85.32</v>
      </c>
      <c r="T94">
        <v>75775.38</v>
      </c>
      <c r="U94">
        <v>0.33</v>
      </c>
      <c r="V94">
        <v>0.61</v>
      </c>
      <c r="W94">
        <v>4.17</v>
      </c>
      <c r="X94">
        <v>4.47</v>
      </c>
      <c r="Y94">
        <v>2</v>
      </c>
      <c r="Z94">
        <v>10</v>
      </c>
    </row>
    <row r="95" spans="1:26" x14ac:dyDescent="0.25">
      <c r="A95">
        <v>2</v>
      </c>
      <c r="B95">
        <v>75</v>
      </c>
      <c r="C95" t="s">
        <v>34</v>
      </c>
      <c r="D95">
        <v>3.9899</v>
      </c>
      <c r="E95">
        <v>25.06</v>
      </c>
      <c r="F95">
        <v>21.05</v>
      </c>
      <c r="G95">
        <v>22.15</v>
      </c>
      <c r="H95">
        <v>0.35</v>
      </c>
      <c r="I95">
        <v>57</v>
      </c>
      <c r="J95">
        <v>153.22999999999999</v>
      </c>
      <c r="K95">
        <v>49.1</v>
      </c>
      <c r="L95">
        <v>3</v>
      </c>
      <c r="M95">
        <v>55</v>
      </c>
      <c r="N95">
        <v>26.13</v>
      </c>
      <c r="O95">
        <v>19131.849999999999</v>
      </c>
      <c r="P95">
        <v>232.74</v>
      </c>
      <c r="Q95">
        <v>1304.48</v>
      </c>
      <c r="R95">
        <v>194.47</v>
      </c>
      <c r="S95">
        <v>85.32</v>
      </c>
      <c r="T95">
        <v>43904.86</v>
      </c>
      <c r="U95">
        <v>0.44</v>
      </c>
      <c r="V95">
        <v>0.67</v>
      </c>
      <c r="W95">
        <v>4.1100000000000003</v>
      </c>
      <c r="X95">
        <v>2.59</v>
      </c>
      <c r="Y95">
        <v>2</v>
      </c>
      <c r="Z95">
        <v>10</v>
      </c>
    </row>
    <row r="96" spans="1:26" x14ac:dyDescent="0.25">
      <c r="A96">
        <v>3</v>
      </c>
      <c r="B96">
        <v>75</v>
      </c>
      <c r="C96" t="s">
        <v>34</v>
      </c>
      <c r="D96">
        <v>4.2058999999999997</v>
      </c>
      <c r="E96">
        <v>23.78</v>
      </c>
      <c r="F96">
        <v>20.28</v>
      </c>
      <c r="G96">
        <v>30.42</v>
      </c>
      <c r="H96">
        <v>0.46</v>
      </c>
      <c r="I96">
        <v>40</v>
      </c>
      <c r="J96">
        <v>154.63</v>
      </c>
      <c r="K96">
        <v>49.1</v>
      </c>
      <c r="L96">
        <v>4</v>
      </c>
      <c r="M96">
        <v>38</v>
      </c>
      <c r="N96">
        <v>26.53</v>
      </c>
      <c r="O96">
        <v>19304.72</v>
      </c>
      <c r="P96">
        <v>216.32</v>
      </c>
      <c r="Q96">
        <v>1304.33</v>
      </c>
      <c r="R96">
        <v>168.31</v>
      </c>
      <c r="S96">
        <v>85.32</v>
      </c>
      <c r="T96">
        <v>30908.41</v>
      </c>
      <c r="U96">
        <v>0.51</v>
      </c>
      <c r="V96">
        <v>0.69</v>
      </c>
      <c r="W96">
        <v>4.09</v>
      </c>
      <c r="X96">
        <v>1.82</v>
      </c>
      <c r="Y96">
        <v>2</v>
      </c>
      <c r="Z96">
        <v>10</v>
      </c>
    </row>
    <row r="97" spans="1:26" x14ac:dyDescent="0.25">
      <c r="A97">
        <v>4</v>
      </c>
      <c r="B97">
        <v>75</v>
      </c>
      <c r="C97" t="s">
        <v>34</v>
      </c>
      <c r="D97">
        <v>4.3529</v>
      </c>
      <c r="E97">
        <v>22.97</v>
      </c>
      <c r="F97">
        <v>19.78</v>
      </c>
      <c r="G97">
        <v>39.56</v>
      </c>
      <c r="H97">
        <v>0.56999999999999995</v>
      </c>
      <c r="I97">
        <v>30</v>
      </c>
      <c r="J97">
        <v>156.03</v>
      </c>
      <c r="K97">
        <v>49.1</v>
      </c>
      <c r="L97">
        <v>5</v>
      </c>
      <c r="M97">
        <v>28</v>
      </c>
      <c r="N97">
        <v>26.94</v>
      </c>
      <c r="O97">
        <v>19478.150000000001</v>
      </c>
      <c r="P97">
        <v>202.18</v>
      </c>
      <c r="Q97">
        <v>1304.3399999999999</v>
      </c>
      <c r="R97">
        <v>151.76</v>
      </c>
      <c r="S97">
        <v>85.32</v>
      </c>
      <c r="T97">
        <v>22684.09</v>
      </c>
      <c r="U97">
        <v>0.56000000000000005</v>
      </c>
      <c r="V97">
        <v>0.71</v>
      </c>
      <c r="W97">
        <v>4.0599999999999996</v>
      </c>
      <c r="X97">
        <v>1.33</v>
      </c>
      <c r="Y97">
        <v>2</v>
      </c>
      <c r="Z97">
        <v>10</v>
      </c>
    </row>
    <row r="98" spans="1:26" x14ac:dyDescent="0.25">
      <c r="A98">
        <v>5</v>
      </c>
      <c r="B98">
        <v>75</v>
      </c>
      <c r="C98" t="s">
        <v>34</v>
      </c>
      <c r="D98">
        <v>4.4402999999999997</v>
      </c>
      <c r="E98">
        <v>22.52</v>
      </c>
      <c r="F98">
        <v>19.510000000000002</v>
      </c>
      <c r="G98">
        <v>48.78</v>
      </c>
      <c r="H98">
        <v>0.67</v>
      </c>
      <c r="I98">
        <v>24</v>
      </c>
      <c r="J98">
        <v>157.44</v>
      </c>
      <c r="K98">
        <v>49.1</v>
      </c>
      <c r="L98">
        <v>6</v>
      </c>
      <c r="M98">
        <v>22</v>
      </c>
      <c r="N98">
        <v>27.35</v>
      </c>
      <c r="O98">
        <v>19652.13</v>
      </c>
      <c r="P98">
        <v>190.79</v>
      </c>
      <c r="Q98">
        <v>1304.28</v>
      </c>
      <c r="R98">
        <v>142.84</v>
      </c>
      <c r="S98">
        <v>85.32</v>
      </c>
      <c r="T98">
        <v>18256.63</v>
      </c>
      <c r="U98">
        <v>0.6</v>
      </c>
      <c r="V98">
        <v>0.72</v>
      </c>
      <c r="W98">
        <v>4.04</v>
      </c>
      <c r="X98">
        <v>1.06</v>
      </c>
      <c r="Y98">
        <v>2</v>
      </c>
      <c r="Z98">
        <v>10</v>
      </c>
    </row>
    <row r="99" spans="1:26" x14ac:dyDescent="0.25">
      <c r="A99">
        <v>6</v>
      </c>
      <c r="B99">
        <v>75</v>
      </c>
      <c r="C99" t="s">
        <v>34</v>
      </c>
      <c r="D99">
        <v>4.4992000000000001</v>
      </c>
      <c r="E99">
        <v>22.23</v>
      </c>
      <c r="F99">
        <v>19.34</v>
      </c>
      <c r="G99">
        <v>58.02</v>
      </c>
      <c r="H99">
        <v>0.78</v>
      </c>
      <c r="I99">
        <v>20</v>
      </c>
      <c r="J99">
        <v>158.86000000000001</v>
      </c>
      <c r="K99">
        <v>49.1</v>
      </c>
      <c r="L99">
        <v>7</v>
      </c>
      <c r="M99">
        <v>14</v>
      </c>
      <c r="N99">
        <v>27.77</v>
      </c>
      <c r="O99">
        <v>19826.68</v>
      </c>
      <c r="P99">
        <v>181.33</v>
      </c>
      <c r="Q99">
        <v>1304.3</v>
      </c>
      <c r="R99">
        <v>136.71</v>
      </c>
      <c r="S99">
        <v>85.32</v>
      </c>
      <c r="T99">
        <v>15207.01</v>
      </c>
      <c r="U99">
        <v>0.62</v>
      </c>
      <c r="V99">
        <v>0.73</v>
      </c>
      <c r="W99">
        <v>4.05</v>
      </c>
      <c r="X99">
        <v>0.88</v>
      </c>
      <c r="Y99">
        <v>2</v>
      </c>
      <c r="Z99">
        <v>10</v>
      </c>
    </row>
    <row r="100" spans="1:26" x14ac:dyDescent="0.25">
      <c r="A100">
        <v>7</v>
      </c>
      <c r="B100">
        <v>75</v>
      </c>
      <c r="C100" t="s">
        <v>34</v>
      </c>
      <c r="D100">
        <v>4.5128000000000004</v>
      </c>
      <c r="E100">
        <v>22.16</v>
      </c>
      <c r="F100">
        <v>19.3</v>
      </c>
      <c r="G100">
        <v>60.95</v>
      </c>
      <c r="H100">
        <v>0.88</v>
      </c>
      <c r="I100">
        <v>19</v>
      </c>
      <c r="J100">
        <v>160.28</v>
      </c>
      <c r="K100">
        <v>49.1</v>
      </c>
      <c r="L100">
        <v>8</v>
      </c>
      <c r="M100">
        <v>1</v>
      </c>
      <c r="N100">
        <v>28.19</v>
      </c>
      <c r="O100">
        <v>20001.93</v>
      </c>
      <c r="P100">
        <v>178.57</v>
      </c>
      <c r="Q100">
        <v>1304.3399999999999</v>
      </c>
      <c r="R100">
        <v>134.88999999999999</v>
      </c>
      <c r="S100">
        <v>85.32</v>
      </c>
      <c r="T100">
        <v>14304.41</v>
      </c>
      <c r="U100">
        <v>0.63</v>
      </c>
      <c r="V100">
        <v>0.73</v>
      </c>
      <c r="W100">
        <v>4.0599999999999996</v>
      </c>
      <c r="X100">
        <v>0.85</v>
      </c>
      <c r="Y100">
        <v>2</v>
      </c>
      <c r="Z100">
        <v>10</v>
      </c>
    </row>
    <row r="101" spans="1:26" x14ac:dyDescent="0.25">
      <c r="A101">
        <v>8</v>
      </c>
      <c r="B101">
        <v>75</v>
      </c>
      <c r="C101" t="s">
        <v>34</v>
      </c>
      <c r="D101">
        <v>4.5126999999999997</v>
      </c>
      <c r="E101">
        <v>22.16</v>
      </c>
      <c r="F101">
        <v>19.3</v>
      </c>
      <c r="G101">
        <v>60.96</v>
      </c>
      <c r="H101">
        <v>0.99</v>
      </c>
      <c r="I101">
        <v>19</v>
      </c>
      <c r="J101">
        <v>161.71</v>
      </c>
      <c r="K101">
        <v>49.1</v>
      </c>
      <c r="L101">
        <v>9</v>
      </c>
      <c r="M101">
        <v>0</v>
      </c>
      <c r="N101">
        <v>28.61</v>
      </c>
      <c r="O101">
        <v>20177.64</v>
      </c>
      <c r="P101">
        <v>179.9</v>
      </c>
      <c r="Q101">
        <v>1304.33</v>
      </c>
      <c r="R101">
        <v>134.87</v>
      </c>
      <c r="S101">
        <v>85.32</v>
      </c>
      <c r="T101">
        <v>14294.65</v>
      </c>
      <c r="U101">
        <v>0.63</v>
      </c>
      <c r="V101">
        <v>0.73</v>
      </c>
      <c r="W101">
        <v>4.0599999999999996</v>
      </c>
      <c r="X101">
        <v>0.85</v>
      </c>
      <c r="Y101">
        <v>2</v>
      </c>
      <c r="Z101">
        <v>10</v>
      </c>
    </row>
    <row r="102" spans="1:26" x14ac:dyDescent="0.25">
      <c r="A102">
        <v>0</v>
      </c>
      <c r="B102">
        <v>95</v>
      </c>
      <c r="C102" t="s">
        <v>34</v>
      </c>
      <c r="D102">
        <v>1.8652</v>
      </c>
      <c r="E102">
        <v>53.61</v>
      </c>
      <c r="F102">
        <v>37.299999999999997</v>
      </c>
      <c r="G102">
        <v>6.02</v>
      </c>
      <c r="H102">
        <v>0.1</v>
      </c>
      <c r="I102">
        <v>372</v>
      </c>
      <c r="J102">
        <v>185.69</v>
      </c>
      <c r="K102">
        <v>53.44</v>
      </c>
      <c r="L102">
        <v>1</v>
      </c>
      <c r="M102">
        <v>370</v>
      </c>
      <c r="N102">
        <v>36.26</v>
      </c>
      <c r="O102">
        <v>23136.14</v>
      </c>
      <c r="P102">
        <v>503.98</v>
      </c>
      <c r="Q102">
        <v>1305.68</v>
      </c>
      <c r="R102">
        <v>746.97</v>
      </c>
      <c r="S102">
        <v>85.32</v>
      </c>
      <c r="T102">
        <v>318577.84000000003</v>
      </c>
      <c r="U102">
        <v>0.11</v>
      </c>
      <c r="V102">
        <v>0.38</v>
      </c>
      <c r="W102">
        <v>4.6399999999999997</v>
      </c>
      <c r="X102">
        <v>18.82</v>
      </c>
      <c r="Y102">
        <v>2</v>
      </c>
      <c r="Z102">
        <v>10</v>
      </c>
    </row>
    <row r="103" spans="1:26" x14ac:dyDescent="0.25">
      <c r="A103">
        <v>1</v>
      </c>
      <c r="B103">
        <v>95</v>
      </c>
      <c r="C103" t="s">
        <v>34</v>
      </c>
      <c r="D103">
        <v>3.2593000000000001</v>
      </c>
      <c r="E103">
        <v>30.68</v>
      </c>
      <c r="F103">
        <v>23.89</v>
      </c>
      <c r="G103">
        <v>12.36</v>
      </c>
      <c r="H103">
        <v>0.19</v>
      </c>
      <c r="I103">
        <v>116</v>
      </c>
      <c r="J103">
        <v>187.21</v>
      </c>
      <c r="K103">
        <v>53.44</v>
      </c>
      <c r="L103">
        <v>2</v>
      </c>
      <c r="M103">
        <v>114</v>
      </c>
      <c r="N103">
        <v>36.770000000000003</v>
      </c>
      <c r="O103">
        <v>23322.880000000001</v>
      </c>
      <c r="P103">
        <v>316.85000000000002</v>
      </c>
      <c r="Q103">
        <v>1304.55</v>
      </c>
      <c r="R103">
        <v>291.08</v>
      </c>
      <c r="S103">
        <v>85.32</v>
      </c>
      <c r="T103">
        <v>91915.5</v>
      </c>
      <c r="U103">
        <v>0.28999999999999998</v>
      </c>
      <c r="V103">
        <v>0.59</v>
      </c>
      <c r="W103">
        <v>4.2</v>
      </c>
      <c r="X103">
        <v>5.44</v>
      </c>
      <c r="Y103">
        <v>2</v>
      </c>
      <c r="Z103">
        <v>10</v>
      </c>
    </row>
    <row r="104" spans="1:26" x14ac:dyDescent="0.25">
      <c r="A104">
        <v>2</v>
      </c>
      <c r="B104">
        <v>95</v>
      </c>
      <c r="C104" t="s">
        <v>34</v>
      </c>
      <c r="D104">
        <v>3.7536</v>
      </c>
      <c r="E104">
        <v>26.64</v>
      </c>
      <c r="F104">
        <v>21.6</v>
      </c>
      <c r="G104">
        <v>18.79</v>
      </c>
      <c r="H104">
        <v>0.28000000000000003</v>
      </c>
      <c r="I104">
        <v>69</v>
      </c>
      <c r="J104">
        <v>188.73</v>
      </c>
      <c r="K104">
        <v>53.44</v>
      </c>
      <c r="L104">
        <v>3</v>
      </c>
      <c r="M104">
        <v>67</v>
      </c>
      <c r="N104">
        <v>37.29</v>
      </c>
      <c r="O104">
        <v>23510.33</v>
      </c>
      <c r="P104">
        <v>280.95</v>
      </c>
      <c r="Q104">
        <v>1304.5</v>
      </c>
      <c r="R104">
        <v>213.76</v>
      </c>
      <c r="S104">
        <v>85.32</v>
      </c>
      <c r="T104">
        <v>53487.72</v>
      </c>
      <c r="U104">
        <v>0.4</v>
      </c>
      <c r="V104">
        <v>0.65</v>
      </c>
      <c r="W104">
        <v>4.12</v>
      </c>
      <c r="X104">
        <v>3.15</v>
      </c>
      <c r="Y104">
        <v>2</v>
      </c>
      <c r="Z104">
        <v>10</v>
      </c>
    </row>
    <row r="105" spans="1:26" x14ac:dyDescent="0.25">
      <c r="A105">
        <v>3</v>
      </c>
      <c r="B105">
        <v>95</v>
      </c>
      <c r="C105" t="s">
        <v>34</v>
      </c>
      <c r="D105">
        <v>4.0042999999999997</v>
      </c>
      <c r="E105">
        <v>24.97</v>
      </c>
      <c r="F105">
        <v>20.68</v>
      </c>
      <c r="G105">
        <v>25.32</v>
      </c>
      <c r="H105">
        <v>0.37</v>
      </c>
      <c r="I105">
        <v>49</v>
      </c>
      <c r="J105">
        <v>190.25</v>
      </c>
      <c r="K105">
        <v>53.44</v>
      </c>
      <c r="L105">
        <v>4</v>
      </c>
      <c r="M105">
        <v>47</v>
      </c>
      <c r="N105">
        <v>37.82</v>
      </c>
      <c r="O105">
        <v>23698.48</v>
      </c>
      <c r="P105">
        <v>262.48</v>
      </c>
      <c r="Q105">
        <v>1304.69</v>
      </c>
      <c r="R105">
        <v>182.11</v>
      </c>
      <c r="S105">
        <v>85.32</v>
      </c>
      <c r="T105">
        <v>37762.74</v>
      </c>
      <c r="U105">
        <v>0.47</v>
      </c>
      <c r="V105">
        <v>0.68</v>
      </c>
      <c r="W105">
        <v>4.09</v>
      </c>
      <c r="X105">
        <v>2.2200000000000002</v>
      </c>
      <c r="Y105">
        <v>2</v>
      </c>
      <c r="Z105">
        <v>10</v>
      </c>
    </row>
    <row r="106" spans="1:26" x14ac:dyDescent="0.25">
      <c r="A106">
        <v>4</v>
      </c>
      <c r="B106">
        <v>95</v>
      </c>
      <c r="C106" t="s">
        <v>34</v>
      </c>
      <c r="D106">
        <v>4.1707999999999998</v>
      </c>
      <c r="E106">
        <v>23.98</v>
      </c>
      <c r="F106">
        <v>20.13</v>
      </c>
      <c r="G106">
        <v>32.64</v>
      </c>
      <c r="H106">
        <v>0.46</v>
      </c>
      <c r="I106">
        <v>37</v>
      </c>
      <c r="J106">
        <v>191.78</v>
      </c>
      <c r="K106">
        <v>53.44</v>
      </c>
      <c r="L106">
        <v>5</v>
      </c>
      <c r="M106">
        <v>35</v>
      </c>
      <c r="N106">
        <v>38.35</v>
      </c>
      <c r="O106">
        <v>23887.360000000001</v>
      </c>
      <c r="P106">
        <v>249.58</v>
      </c>
      <c r="Q106">
        <v>1304.3</v>
      </c>
      <c r="R106">
        <v>163.71</v>
      </c>
      <c r="S106">
        <v>85.32</v>
      </c>
      <c r="T106">
        <v>28624.639999999999</v>
      </c>
      <c r="U106">
        <v>0.52</v>
      </c>
      <c r="V106">
        <v>0.7</v>
      </c>
      <c r="W106">
        <v>4.07</v>
      </c>
      <c r="X106">
        <v>1.68</v>
      </c>
      <c r="Y106">
        <v>2</v>
      </c>
      <c r="Z106">
        <v>10</v>
      </c>
    </row>
    <row r="107" spans="1:26" x14ac:dyDescent="0.25">
      <c r="A107">
        <v>5</v>
      </c>
      <c r="B107">
        <v>95</v>
      </c>
      <c r="C107" t="s">
        <v>34</v>
      </c>
      <c r="D107">
        <v>4.2767999999999997</v>
      </c>
      <c r="E107">
        <v>23.38</v>
      </c>
      <c r="F107">
        <v>19.8</v>
      </c>
      <c r="G107">
        <v>39.590000000000003</v>
      </c>
      <c r="H107">
        <v>0.55000000000000004</v>
      </c>
      <c r="I107">
        <v>30</v>
      </c>
      <c r="J107">
        <v>193.32</v>
      </c>
      <c r="K107">
        <v>53.44</v>
      </c>
      <c r="L107">
        <v>6</v>
      </c>
      <c r="M107">
        <v>28</v>
      </c>
      <c r="N107">
        <v>38.89</v>
      </c>
      <c r="O107">
        <v>24076.95</v>
      </c>
      <c r="P107">
        <v>240.17</v>
      </c>
      <c r="Q107">
        <v>1304.33</v>
      </c>
      <c r="R107">
        <v>152.49</v>
      </c>
      <c r="S107">
        <v>85.32</v>
      </c>
      <c r="T107">
        <v>23048.43</v>
      </c>
      <c r="U107">
        <v>0.56000000000000005</v>
      </c>
      <c r="V107">
        <v>0.71</v>
      </c>
      <c r="W107">
        <v>4.0599999999999996</v>
      </c>
      <c r="X107">
        <v>1.34</v>
      </c>
      <c r="Y107">
        <v>2</v>
      </c>
      <c r="Z107">
        <v>10</v>
      </c>
    </row>
    <row r="108" spans="1:26" x14ac:dyDescent="0.25">
      <c r="A108">
        <v>6</v>
      </c>
      <c r="B108">
        <v>95</v>
      </c>
      <c r="C108" t="s">
        <v>34</v>
      </c>
      <c r="D108">
        <v>4.3564999999999996</v>
      </c>
      <c r="E108">
        <v>22.95</v>
      </c>
      <c r="F108">
        <v>19.55</v>
      </c>
      <c r="G108">
        <v>46.93</v>
      </c>
      <c r="H108">
        <v>0.64</v>
      </c>
      <c r="I108">
        <v>25</v>
      </c>
      <c r="J108">
        <v>194.86</v>
      </c>
      <c r="K108">
        <v>53.44</v>
      </c>
      <c r="L108">
        <v>7</v>
      </c>
      <c r="M108">
        <v>23</v>
      </c>
      <c r="N108">
        <v>39.43</v>
      </c>
      <c r="O108">
        <v>24267.279999999999</v>
      </c>
      <c r="P108">
        <v>229.97</v>
      </c>
      <c r="Q108">
        <v>1304.27</v>
      </c>
      <c r="R108">
        <v>144.22999999999999</v>
      </c>
      <c r="S108">
        <v>85.32</v>
      </c>
      <c r="T108">
        <v>18942.62</v>
      </c>
      <c r="U108">
        <v>0.59</v>
      </c>
      <c r="V108">
        <v>0.72</v>
      </c>
      <c r="W108">
        <v>4.05</v>
      </c>
      <c r="X108">
        <v>1.1000000000000001</v>
      </c>
      <c r="Y108">
        <v>2</v>
      </c>
      <c r="Z108">
        <v>10</v>
      </c>
    </row>
    <row r="109" spans="1:26" x14ac:dyDescent="0.25">
      <c r="A109">
        <v>7</v>
      </c>
      <c r="B109">
        <v>95</v>
      </c>
      <c r="C109" t="s">
        <v>34</v>
      </c>
      <c r="D109">
        <v>4.4169</v>
      </c>
      <c r="E109">
        <v>22.64</v>
      </c>
      <c r="F109">
        <v>19.39</v>
      </c>
      <c r="G109">
        <v>55.4</v>
      </c>
      <c r="H109">
        <v>0.72</v>
      </c>
      <c r="I109">
        <v>21</v>
      </c>
      <c r="J109">
        <v>196.41</v>
      </c>
      <c r="K109">
        <v>53.44</v>
      </c>
      <c r="L109">
        <v>8</v>
      </c>
      <c r="M109">
        <v>19</v>
      </c>
      <c r="N109">
        <v>39.979999999999997</v>
      </c>
      <c r="O109">
        <v>24458.36</v>
      </c>
      <c r="P109">
        <v>220.79</v>
      </c>
      <c r="Q109">
        <v>1304.28</v>
      </c>
      <c r="R109">
        <v>138.72999999999999</v>
      </c>
      <c r="S109">
        <v>85.32</v>
      </c>
      <c r="T109">
        <v>16215.04</v>
      </c>
      <c r="U109">
        <v>0.62</v>
      </c>
      <c r="V109">
        <v>0.72</v>
      </c>
      <c r="W109">
        <v>4.04</v>
      </c>
      <c r="X109">
        <v>0.94</v>
      </c>
      <c r="Y109">
        <v>2</v>
      </c>
      <c r="Z109">
        <v>10</v>
      </c>
    </row>
    <row r="110" spans="1:26" x14ac:dyDescent="0.25">
      <c r="A110">
        <v>8</v>
      </c>
      <c r="B110">
        <v>95</v>
      </c>
      <c r="C110" t="s">
        <v>34</v>
      </c>
      <c r="D110">
        <v>4.4695999999999998</v>
      </c>
      <c r="E110">
        <v>22.37</v>
      </c>
      <c r="F110">
        <v>19.23</v>
      </c>
      <c r="G110">
        <v>64.12</v>
      </c>
      <c r="H110">
        <v>0.81</v>
      </c>
      <c r="I110">
        <v>18</v>
      </c>
      <c r="J110">
        <v>197.97</v>
      </c>
      <c r="K110">
        <v>53.44</v>
      </c>
      <c r="L110">
        <v>9</v>
      </c>
      <c r="M110">
        <v>16</v>
      </c>
      <c r="N110">
        <v>40.53</v>
      </c>
      <c r="O110">
        <v>24650.18</v>
      </c>
      <c r="P110">
        <v>212.61</v>
      </c>
      <c r="Q110">
        <v>1304.26</v>
      </c>
      <c r="R110">
        <v>133.58000000000001</v>
      </c>
      <c r="S110">
        <v>85.32</v>
      </c>
      <c r="T110">
        <v>13652.46</v>
      </c>
      <c r="U110">
        <v>0.64</v>
      </c>
      <c r="V110">
        <v>0.73</v>
      </c>
      <c r="W110">
        <v>4.03</v>
      </c>
      <c r="X110">
        <v>0.78</v>
      </c>
      <c r="Y110">
        <v>2</v>
      </c>
      <c r="Z110">
        <v>10</v>
      </c>
    </row>
    <row r="111" spans="1:26" x14ac:dyDescent="0.25">
      <c r="A111">
        <v>9</v>
      </c>
      <c r="B111">
        <v>95</v>
      </c>
      <c r="C111" t="s">
        <v>34</v>
      </c>
      <c r="D111">
        <v>4.5018000000000002</v>
      </c>
      <c r="E111">
        <v>22.21</v>
      </c>
      <c r="F111">
        <v>19.149999999999999</v>
      </c>
      <c r="G111">
        <v>71.81</v>
      </c>
      <c r="H111">
        <v>0.89</v>
      </c>
      <c r="I111">
        <v>16</v>
      </c>
      <c r="J111">
        <v>199.53</v>
      </c>
      <c r="K111">
        <v>53.44</v>
      </c>
      <c r="L111">
        <v>10</v>
      </c>
      <c r="M111">
        <v>9</v>
      </c>
      <c r="N111">
        <v>41.1</v>
      </c>
      <c r="O111">
        <v>24842.77</v>
      </c>
      <c r="P111">
        <v>204.85</v>
      </c>
      <c r="Q111">
        <v>1304.3</v>
      </c>
      <c r="R111">
        <v>130.41999999999999</v>
      </c>
      <c r="S111">
        <v>85.32</v>
      </c>
      <c r="T111">
        <v>12086.21</v>
      </c>
      <c r="U111">
        <v>0.65</v>
      </c>
      <c r="V111">
        <v>0.73</v>
      </c>
      <c r="W111">
        <v>4.04</v>
      </c>
      <c r="X111">
        <v>0.69</v>
      </c>
      <c r="Y111">
        <v>2</v>
      </c>
      <c r="Z111">
        <v>10</v>
      </c>
    </row>
    <row r="112" spans="1:26" x14ac:dyDescent="0.25">
      <c r="A112">
        <v>10</v>
      </c>
      <c r="B112">
        <v>95</v>
      </c>
      <c r="C112" t="s">
        <v>34</v>
      </c>
      <c r="D112">
        <v>4.5197000000000003</v>
      </c>
      <c r="E112">
        <v>22.13</v>
      </c>
      <c r="F112">
        <v>19.100000000000001</v>
      </c>
      <c r="G112">
        <v>76.39</v>
      </c>
      <c r="H112">
        <v>0.97</v>
      </c>
      <c r="I112">
        <v>15</v>
      </c>
      <c r="J112">
        <v>201.1</v>
      </c>
      <c r="K112">
        <v>53.44</v>
      </c>
      <c r="L112">
        <v>11</v>
      </c>
      <c r="M112">
        <v>1</v>
      </c>
      <c r="N112">
        <v>41.66</v>
      </c>
      <c r="O112">
        <v>25036.12</v>
      </c>
      <c r="P112">
        <v>201.26</v>
      </c>
      <c r="Q112">
        <v>1304.3800000000001</v>
      </c>
      <c r="R112">
        <v>128.21</v>
      </c>
      <c r="S112">
        <v>85.32</v>
      </c>
      <c r="T112">
        <v>10985.45</v>
      </c>
      <c r="U112">
        <v>0.67</v>
      </c>
      <c r="V112">
        <v>0.73</v>
      </c>
      <c r="W112">
        <v>4.05</v>
      </c>
      <c r="X112">
        <v>0.64</v>
      </c>
      <c r="Y112">
        <v>2</v>
      </c>
      <c r="Z112">
        <v>10</v>
      </c>
    </row>
    <row r="113" spans="1:26" x14ac:dyDescent="0.25">
      <c r="A113">
        <v>11</v>
      </c>
      <c r="B113">
        <v>95</v>
      </c>
      <c r="C113" t="s">
        <v>34</v>
      </c>
      <c r="D113">
        <v>4.5198999999999998</v>
      </c>
      <c r="E113">
        <v>22.12</v>
      </c>
      <c r="F113">
        <v>19.100000000000001</v>
      </c>
      <c r="G113">
        <v>76.39</v>
      </c>
      <c r="H113">
        <v>1.05</v>
      </c>
      <c r="I113">
        <v>15</v>
      </c>
      <c r="J113">
        <v>202.67</v>
      </c>
      <c r="K113">
        <v>53.44</v>
      </c>
      <c r="L113">
        <v>12</v>
      </c>
      <c r="M113">
        <v>0</v>
      </c>
      <c r="N113">
        <v>42.24</v>
      </c>
      <c r="O113">
        <v>25230.25</v>
      </c>
      <c r="P113">
        <v>202.79</v>
      </c>
      <c r="Q113">
        <v>1304.3800000000001</v>
      </c>
      <c r="R113">
        <v>128.15</v>
      </c>
      <c r="S113">
        <v>85.32</v>
      </c>
      <c r="T113">
        <v>10955.27</v>
      </c>
      <c r="U113">
        <v>0.67</v>
      </c>
      <c r="V113">
        <v>0.73</v>
      </c>
      <c r="W113">
        <v>4.05</v>
      </c>
      <c r="X113">
        <v>0.64</v>
      </c>
      <c r="Y113">
        <v>2</v>
      </c>
      <c r="Z113">
        <v>10</v>
      </c>
    </row>
    <row r="114" spans="1:26" x14ac:dyDescent="0.25">
      <c r="A114">
        <v>0</v>
      </c>
      <c r="B114">
        <v>55</v>
      </c>
      <c r="C114" t="s">
        <v>34</v>
      </c>
      <c r="D114">
        <v>2.8431999999999999</v>
      </c>
      <c r="E114">
        <v>35.17</v>
      </c>
      <c r="F114">
        <v>28.24</v>
      </c>
      <c r="G114">
        <v>8.35</v>
      </c>
      <c r="H114">
        <v>0.15</v>
      </c>
      <c r="I114">
        <v>203</v>
      </c>
      <c r="J114">
        <v>116.05</v>
      </c>
      <c r="K114">
        <v>43.4</v>
      </c>
      <c r="L114">
        <v>1</v>
      </c>
      <c r="M114">
        <v>201</v>
      </c>
      <c r="N114">
        <v>16.649999999999999</v>
      </c>
      <c r="O114">
        <v>14546.17</v>
      </c>
      <c r="P114">
        <v>276.87</v>
      </c>
      <c r="Q114">
        <v>1304.99</v>
      </c>
      <c r="R114">
        <v>438.92</v>
      </c>
      <c r="S114">
        <v>85.32</v>
      </c>
      <c r="T114">
        <v>165398.48000000001</v>
      </c>
      <c r="U114">
        <v>0.19</v>
      </c>
      <c r="V114">
        <v>0.5</v>
      </c>
      <c r="W114">
        <v>4.34</v>
      </c>
      <c r="X114">
        <v>9.77</v>
      </c>
      <c r="Y114">
        <v>2</v>
      </c>
      <c r="Z114">
        <v>10</v>
      </c>
    </row>
    <row r="115" spans="1:26" x14ac:dyDescent="0.25">
      <c r="A115">
        <v>1</v>
      </c>
      <c r="B115">
        <v>55</v>
      </c>
      <c r="C115" t="s">
        <v>34</v>
      </c>
      <c r="D115">
        <v>3.8791000000000002</v>
      </c>
      <c r="E115">
        <v>25.78</v>
      </c>
      <c r="F115">
        <v>21.9</v>
      </c>
      <c r="G115">
        <v>17.52</v>
      </c>
      <c r="H115">
        <v>0.3</v>
      </c>
      <c r="I115">
        <v>75</v>
      </c>
      <c r="J115">
        <v>117.34</v>
      </c>
      <c r="K115">
        <v>43.4</v>
      </c>
      <c r="L115">
        <v>2</v>
      </c>
      <c r="M115">
        <v>73</v>
      </c>
      <c r="N115">
        <v>16.940000000000001</v>
      </c>
      <c r="O115">
        <v>14705.49</v>
      </c>
      <c r="P115">
        <v>204.35</v>
      </c>
      <c r="Q115">
        <v>1304.58</v>
      </c>
      <c r="R115">
        <v>223.71</v>
      </c>
      <c r="S115">
        <v>85.32</v>
      </c>
      <c r="T115">
        <v>58435.31</v>
      </c>
      <c r="U115">
        <v>0.38</v>
      </c>
      <c r="V115">
        <v>0.64</v>
      </c>
      <c r="W115">
        <v>4.13</v>
      </c>
      <c r="X115">
        <v>3.45</v>
      </c>
      <c r="Y115">
        <v>2</v>
      </c>
      <c r="Z115">
        <v>10</v>
      </c>
    </row>
    <row r="116" spans="1:26" x14ac:dyDescent="0.25">
      <c r="A116">
        <v>2</v>
      </c>
      <c r="B116">
        <v>55</v>
      </c>
      <c r="C116" t="s">
        <v>34</v>
      </c>
      <c r="D116">
        <v>4.2286000000000001</v>
      </c>
      <c r="E116">
        <v>23.65</v>
      </c>
      <c r="F116">
        <v>20.49</v>
      </c>
      <c r="G116">
        <v>27.32</v>
      </c>
      <c r="H116">
        <v>0.45</v>
      </c>
      <c r="I116">
        <v>45</v>
      </c>
      <c r="J116">
        <v>118.63</v>
      </c>
      <c r="K116">
        <v>43.4</v>
      </c>
      <c r="L116">
        <v>3</v>
      </c>
      <c r="M116">
        <v>43</v>
      </c>
      <c r="N116">
        <v>17.23</v>
      </c>
      <c r="O116">
        <v>14865.24</v>
      </c>
      <c r="P116">
        <v>180.48</v>
      </c>
      <c r="Q116">
        <v>1304.28</v>
      </c>
      <c r="R116">
        <v>176.31</v>
      </c>
      <c r="S116">
        <v>85.32</v>
      </c>
      <c r="T116">
        <v>34885.870000000003</v>
      </c>
      <c r="U116">
        <v>0.48</v>
      </c>
      <c r="V116">
        <v>0.68</v>
      </c>
      <c r="W116">
        <v>4.07</v>
      </c>
      <c r="X116">
        <v>2.04</v>
      </c>
      <c r="Y116">
        <v>2</v>
      </c>
      <c r="Z116">
        <v>10</v>
      </c>
    </row>
    <row r="117" spans="1:26" x14ac:dyDescent="0.25">
      <c r="A117">
        <v>3</v>
      </c>
      <c r="B117">
        <v>55</v>
      </c>
      <c r="C117" t="s">
        <v>34</v>
      </c>
      <c r="D117">
        <v>4.4100999999999999</v>
      </c>
      <c r="E117">
        <v>22.68</v>
      </c>
      <c r="F117">
        <v>19.850000000000001</v>
      </c>
      <c r="G117">
        <v>38.42</v>
      </c>
      <c r="H117">
        <v>0.59</v>
      </c>
      <c r="I117">
        <v>31</v>
      </c>
      <c r="J117">
        <v>119.93</v>
      </c>
      <c r="K117">
        <v>43.4</v>
      </c>
      <c r="L117">
        <v>4</v>
      </c>
      <c r="M117">
        <v>29</v>
      </c>
      <c r="N117">
        <v>17.53</v>
      </c>
      <c r="O117">
        <v>15025.44</v>
      </c>
      <c r="P117">
        <v>162.59</v>
      </c>
      <c r="Q117">
        <v>1304.3900000000001</v>
      </c>
      <c r="R117">
        <v>154.13999999999999</v>
      </c>
      <c r="S117">
        <v>85.32</v>
      </c>
      <c r="T117">
        <v>23868.79</v>
      </c>
      <c r="U117">
        <v>0.55000000000000004</v>
      </c>
      <c r="V117">
        <v>0.71</v>
      </c>
      <c r="W117">
        <v>4.0599999999999996</v>
      </c>
      <c r="X117">
        <v>1.39</v>
      </c>
      <c r="Y117">
        <v>2</v>
      </c>
      <c r="Z117">
        <v>10</v>
      </c>
    </row>
    <row r="118" spans="1:26" x14ac:dyDescent="0.25">
      <c r="A118">
        <v>4</v>
      </c>
      <c r="B118">
        <v>55</v>
      </c>
      <c r="C118" t="s">
        <v>34</v>
      </c>
      <c r="D118">
        <v>4.4901</v>
      </c>
      <c r="E118">
        <v>22.27</v>
      </c>
      <c r="F118">
        <v>19.59</v>
      </c>
      <c r="G118">
        <v>47.02</v>
      </c>
      <c r="H118">
        <v>0.73</v>
      </c>
      <c r="I118">
        <v>25</v>
      </c>
      <c r="J118">
        <v>121.23</v>
      </c>
      <c r="K118">
        <v>43.4</v>
      </c>
      <c r="L118">
        <v>5</v>
      </c>
      <c r="M118">
        <v>1</v>
      </c>
      <c r="N118">
        <v>17.829999999999998</v>
      </c>
      <c r="O118">
        <v>15186.08</v>
      </c>
      <c r="P118">
        <v>153.99</v>
      </c>
      <c r="Q118">
        <v>1304.75</v>
      </c>
      <c r="R118">
        <v>144.30000000000001</v>
      </c>
      <c r="S118">
        <v>85.32</v>
      </c>
      <c r="T118">
        <v>18980.14</v>
      </c>
      <c r="U118">
        <v>0.59</v>
      </c>
      <c r="V118">
        <v>0.72</v>
      </c>
      <c r="W118">
        <v>4.08</v>
      </c>
      <c r="X118">
        <v>1.1299999999999999</v>
      </c>
      <c r="Y118">
        <v>2</v>
      </c>
      <c r="Z118">
        <v>10</v>
      </c>
    </row>
    <row r="119" spans="1:26" x14ac:dyDescent="0.25">
      <c r="A119">
        <v>5</v>
      </c>
      <c r="B119">
        <v>55</v>
      </c>
      <c r="C119" t="s">
        <v>34</v>
      </c>
      <c r="D119">
        <v>4.49</v>
      </c>
      <c r="E119">
        <v>22.27</v>
      </c>
      <c r="F119">
        <v>19.59</v>
      </c>
      <c r="G119">
        <v>47.02</v>
      </c>
      <c r="H119">
        <v>0.86</v>
      </c>
      <c r="I119">
        <v>25</v>
      </c>
      <c r="J119">
        <v>122.54</v>
      </c>
      <c r="K119">
        <v>43.4</v>
      </c>
      <c r="L119">
        <v>6</v>
      </c>
      <c r="M119">
        <v>0</v>
      </c>
      <c r="N119">
        <v>18.14</v>
      </c>
      <c r="O119">
        <v>15347.16</v>
      </c>
      <c r="P119">
        <v>155.5</v>
      </c>
      <c r="Q119">
        <v>1304.75</v>
      </c>
      <c r="R119">
        <v>144.28</v>
      </c>
      <c r="S119">
        <v>85.32</v>
      </c>
      <c r="T119">
        <v>18967.22</v>
      </c>
      <c r="U119">
        <v>0.59</v>
      </c>
      <c r="V119">
        <v>0.72</v>
      </c>
      <c r="W119">
        <v>4.08</v>
      </c>
      <c r="X119">
        <v>1.1299999999999999</v>
      </c>
      <c r="Y119">
        <v>2</v>
      </c>
      <c r="Z11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24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INDEX(resultados!$A$2:$ZZ$119, 1, MATCH($B$1, resultados!$A$1:$ZZ$1, 0))</f>
        <v>#N/A</v>
      </c>
      <c r="B7" t="e">
        <f>INDEX(resultados!$A$2:$ZZ$119, 1, MATCH($B$2, resultados!$A$1:$ZZ$1, 0))</f>
        <v>#N/A</v>
      </c>
      <c r="C7" t="e">
        <f>INDEX(resultados!$A$2:$ZZ$119, 1, MATCH($B$3, resultados!$A$1:$ZZ$1, 0))</f>
        <v>#N/A</v>
      </c>
    </row>
    <row r="8" spans="1:3" x14ac:dyDescent="0.25">
      <c r="A8" t="e">
        <f>INDEX(resultados!$A$2:$ZZ$119, 2, MATCH($B$1, resultados!$A$1:$ZZ$1, 0))</f>
        <v>#N/A</v>
      </c>
      <c r="B8" t="e">
        <f>INDEX(resultados!$A$2:$ZZ$119, 2, MATCH($B$2, resultados!$A$1:$ZZ$1, 0))</f>
        <v>#N/A</v>
      </c>
      <c r="C8" t="e">
        <f>INDEX(resultados!$A$2:$ZZ$119, 2, MATCH($B$3, resultados!$A$1:$ZZ$1, 0))</f>
        <v>#N/A</v>
      </c>
    </row>
    <row r="9" spans="1:3" x14ac:dyDescent="0.25">
      <c r="A9" t="e">
        <f>INDEX(resultados!$A$2:$ZZ$119, 3, MATCH($B$1, resultados!$A$1:$ZZ$1, 0))</f>
        <v>#N/A</v>
      </c>
      <c r="B9" t="e">
        <f>INDEX(resultados!$A$2:$ZZ$119, 3, MATCH($B$2, resultados!$A$1:$ZZ$1, 0))</f>
        <v>#N/A</v>
      </c>
      <c r="C9" t="e">
        <f>INDEX(resultados!$A$2:$ZZ$119, 3, MATCH($B$3, resultados!$A$1:$ZZ$1, 0))</f>
        <v>#N/A</v>
      </c>
    </row>
    <row r="10" spans="1:3" x14ac:dyDescent="0.25">
      <c r="A10" t="e">
        <f>INDEX(resultados!$A$2:$ZZ$119, 4, MATCH($B$1, resultados!$A$1:$ZZ$1, 0))</f>
        <v>#N/A</v>
      </c>
      <c r="B10" t="e">
        <f>INDEX(resultados!$A$2:$ZZ$119, 4, MATCH($B$2, resultados!$A$1:$ZZ$1, 0))</f>
        <v>#N/A</v>
      </c>
      <c r="C10" t="e">
        <f>INDEX(resultados!$A$2:$ZZ$119, 4, MATCH($B$3, resultados!$A$1:$ZZ$1, 0))</f>
        <v>#N/A</v>
      </c>
    </row>
    <row r="11" spans="1:3" x14ac:dyDescent="0.25">
      <c r="A11" t="e">
        <f>INDEX(resultados!$A$2:$ZZ$119, 5, MATCH($B$1, resultados!$A$1:$ZZ$1, 0))</f>
        <v>#N/A</v>
      </c>
      <c r="B11" t="e">
        <f>INDEX(resultados!$A$2:$ZZ$119, 5, MATCH($B$2, resultados!$A$1:$ZZ$1, 0))</f>
        <v>#N/A</v>
      </c>
      <c r="C11" t="e">
        <f>INDEX(resultados!$A$2:$ZZ$119, 5, MATCH($B$3, resultados!$A$1:$ZZ$1, 0))</f>
        <v>#N/A</v>
      </c>
    </row>
    <row r="12" spans="1:3" x14ac:dyDescent="0.25">
      <c r="A12" t="e">
        <f>INDEX(resultados!$A$2:$ZZ$119, 6, MATCH($B$1, resultados!$A$1:$ZZ$1, 0))</f>
        <v>#N/A</v>
      </c>
      <c r="B12" t="e">
        <f>INDEX(resultados!$A$2:$ZZ$119, 6, MATCH($B$2, resultados!$A$1:$ZZ$1, 0))</f>
        <v>#N/A</v>
      </c>
      <c r="C12" t="e">
        <f>INDEX(resultados!$A$2:$ZZ$119, 6, MATCH($B$3, resultados!$A$1:$ZZ$1, 0))</f>
        <v>#N/A</v>
      </c>
    </row>
    <row r="13" spans="1:3" x14ac:dyDescent="0.25">
      <c r="A13" t="e">
        <f>INDEX(resultados!$A$2:$ZZ$119, 7, MATCH($B$1, resultados!$A$1:$ZZ$1, 0))</f>
        <v>#N/A</v>
      </c>
      <c r="B13" t="e">
        <f>INDEX(resultados!$A$2:$ZZ$119, 7, MATCH($B$2, resultados!$A$1:$ZZ$1, 0))</f>
        <v>#N/A</v>
      </c>
      <c r="C13" t="e">
        <f>INDEX(resultados!$A$2:$ZZ$119, 7, MATCH($B$3, resultados!$A$1:$ZZ$1, 0))</f>
        <v>#N/A</v>
      </c>
    </row>
    <row r="14" spans="1:3" x14ac:dyDescent="0.25">
      <c r="A14" t="e">
        <f>INDEX(resultados!$A$2:$ZZ$119, 8, MATCH($B$1, resultados!$A$1:$ZZ$1, 0))</f>
        <v>#N/A</v>
      </c>
      <c r="B14" t="e">
        <f>INDEX(resultados!$A$2:$ZZ$119, 8, MATCH($B$2, resultados!$A$1:$ZZ$1, 0))</f>
        <v>#N/A</v>
      </c>
      <c r="C14" t="e">
        <f>INDEX(resultados!$A$2:$ZZ$119, 8, MATCH($B$3, resultados!$A$1:$ZZ$1, 0))</f>
        <v>#N/A</v>
      </c>
    </row>
    <row r="15" spans="1:3" x14ac:dyDescent="0.25">
      <c r="A15" t="e">
        <f>INDEX(resultados!$A$2:$ZZ$119, 9, MATCH($B$1, resultados!$A$1:$ZZ$1, 0))</f>
        <v>#N/A</v>
      </c>
      <c r="B15" t="e">
        <f>INDEX(resultados!$A$2:$ZZ$119, 9, MATCH($B$2, resultados!$A$1:$ZZ$1, 0))</f>
        <v>#N/A</v>
      </c>
      <c r="C15" t="e">
        <f>INDEX(resultados!$A$2:$ZZ$119, 9, MATCH($B$3, resultados!$A$1:$ZZ$1, 0))</f>
        <v>#N/A</v>
      </c>
    </row>
    <row r="16" spans="1:3" x14ac:dyDescent="0.25">
      <c r="A16" t="e">
        <f>INDEX(resultados!$A$2:$ZZ$119, 10, MATCH($B$1, resultados!$A$1:$ZZ$1, 0))</f>
        <v>#N/A</v>
      </c>
      <c r="B16" t="e">
        <f>INDEX(resultados!$A$2:$ZZ$119, 10, MATCH($B$2, resultados!$A$1:$ZZ$1, 0))</f>
        <v>#N/A</v>
      </c>
      <c r="C16" t="e">
        <f>INDEX(resultados!$A$2:$ZZ$119, 10, MATCH($B$3, resultados!$A$1:$ZZ$1, 0))</f>
        <v>#N/A</v>
      </c>
    </row>
    <row r="17" spans="1:3" x14ac:dyDescent="0.25">
      <c r="A17" t="e">
        <f>INDEX(resultados!$A$2:$ZZ$119, 11, MATCH($B$1, resultados!$A$1:$ZZ$1, 0))</f>
        <v>#N/A</v>
      </c>
      <c r="B17" t="e">
        <f>INDEX(resultados!$A$2:$ZZ$119, 11, MATCH($B$2, resultados!$A$1:$ZZ$1, 0))</f>
        <v>#N/A</v>
      </c>
      <c r="C17" t="e">
        <f>INDEX(resultados!$A$2:$ZZ$119, 11, MATCH($B$3, resultados!$A$1:$ZZ$1, 0))</f>
        <v>#N/A</v>
      </c>
    </row>
    <row r="18" spans="1:3" x14ac:dyDescent="0.25">
      <c r="A18" t="e">
        <f>INDEX(resultados!$A$2:$ZZ$119, 12, MATCH($B$1, resultados!$A$1:$ZZ$1, 0))</f>
        <v>#N/A</v>
      </c>
      <c r="B18" t="e">
        <f>INDEX(resultados!$A$2:$ZZ$119, 12, MATCH($B$2, resultados!$A$1:$ZZ$1, 0))</f>
        <v>#N/A</v>
      </c>
      <c r="C18" t="e">
        <f>INDEX(resultados!$A$2:$ZZ$119, 12, MATCH($B$3, resultados!$A$1:$ZZ$1, 0))</f>
        <v>#N/A</v>
      </c>
    </row>
    <row r="19" spans="1:3" x14ac:dyDescent="0.25">
      <c r="A19" t="e">
        <f>INDEX(resultados!$A$2:$ZZ$119, 13, MATCH($B$1, resultados!$A$1:$ZZ$1, 0))</f>
        <v>#N/A</v>
      </c>
      <c r="B19" t="e">
        <f>INDEX(resultados!$A$2:$ZZ$119, 13, MATCH($B$2, resultados!$A$1:$ZZ$1, 0))</f>
        <v>#N/A</v>
      </c>
      <c r="C19" t="e">
        <f>INDEX(resultados!$A$2:$ZZ$119, 13, MATCH($B$3, resultados!$A$1:$ZZ$1, 0))</f>
        <v>#N/A</v>
      </c>
    </row>
    <row r="20" spans="1:3" x14ac:dyDescent="0.25">
      <c r="A20" t="e">
        <f>INDEX(resultados!$A$2:$ZZ$119, 14, MATCH($B$1, resultados!$A$1:$ZZ$1, 0))</f>
        <v>#N/A</v>
      </c>
      <c r="B20" t="e">
        <f>INDEX(resultados!$A$2:$ZZ$119, 14, MATCH($B$2, resultados!$A$1:$ZZ$1, 0))</f>
        <v>#N/A</v>
      </c>
      <c r="C20" t="e">
        <f>INDEX(resultados!$A$2:$ZZ$119, 14, MATCH($B$3, resultados!$A$1:$ZZ$1, 0))</f>
        <v>#N/A</v>
      </c>
    </row>
    <row r="21" spans="1:3" x14ac:dyDescent="0.25">
      <c r="A21" t="e">
        <f>INDEX(resultados!$A$2:$ZZ$119, 15, MATCH($B$1, resultados!$A$1:$ZZ$1, 0))</f>
        <v>#N/A</v>
      </c>
      <c r="B21" t="e">
        <f>INDEX(resultados!$A$2:$ZZ$119, 15, MATCH($B$2, resultados!$A$1:$ZZ$1, 0))</f>
        <v>#N/A</v>
      </c>
      <c r="C21" t="e">
        <f>INDEX(resultados!$A$2:$ZZ$119, 15, MATCH($B$3, resultados!$A$1:$ZZ$1, 0))</f>
        <v>#N/A</v>
      </c>
    </row>
    <row r="22" spans="1:3" x14ac:dyDescent="0.25">
      <c r="A22" t="e">
        <f>INDEX(resultados!$A$2:$ZZ$119, 16, MATCH($B$1, resultados!$A$1:$ZZ$1, 0))</f>
        <v>#N/A</v>
      </c>
      <c r="B22" t="e">
        <f>INDEX(resultados!$A$2:$ZZ$119, 16, MATCH($B$2, resultados!$A$1:$ZZ$1, 0))</f>
        <v>#N/A</v>
      </c>
      <c r="C22" t="e">
        <f>INDEX(resultados!$A$2:$ZZ$119, 16, MATCH($B$3, resultados!$A$1:$ZZ$1, 0))</f>
        <v>#N/A</v>
      </c>
    </row>
    <row r="23" spans="1:3" x14ac:dyDescent="0.25">
      <c r="A23" t="e">
        <f>INDEX(resultados!$A$2:$ZZ$119, 17, MATCH($B$1, resultados!$A$1:$ZZ$1, 0))</f>
        <v>#N/A</v>
      </c>
      <c r="B23" t="e">
        <f>INDEX(resultados!$A$2:$ZZ$119, 17, MATCH($B$2, resultados!$A$1:$ZZ$1, 0))</f>
        <v>#N/A</v>
      </c>
      <c r="C23" t="e">
        <f>INDEX(resultados!$A$2:$ZZ$119, 17, MATCH($B$3, resultados!$A$1:$ZZ$1, 0))</f>
        <v>#N/A</v>
      </c>
    </row>
    <row r="24" spans="1:3" x14ac:dyDescent="0.25">
      <c r="A24" t="e">
        <f>INDEX(resultados!$A$2:$ZZ$119, 18, MATCH($B$1, resultados!$A$1:$ZZ$1, 0))</f>
        <v>#N/A</v>
      </c>
      <c r="B24" t="e">
        <f>INDEX(resultados!$A$2:$ZZ$119, 18, MATCH($B$2, resultados!$A$1:$ZZ$1, 0))</f>
        <v>#N/A</v>
      </c>
      <c r="C24" t="e">
        <f>INDEX(resultados!$A$2:$ZZ$119, 18, MATCH($B$3, resultados!$A$1:$ZZ$1, 0))</f>
        <v>#N/A</v>
      </c>
    </row>
    <row r="25" spans="1:3" x14ac:dyDescent="0.25">
      <c r="A25" t="e">
        <f>INDEX(resultados!$A$2:$ZZ$119, 19, MATCH($B$1, resultados!$A$1:$ZZ$1, 0))</f>
        <v>#N/A</v>
      </c>
      <c r="B25" t="e">
        <f>INDEX(resultados!$A$2:$ZZ$119, 19, MATCH($B$2, resultados!$A$1:$ZZ$1, 0))</f>
        <v>#N/A</v>
      </c>
      <c r="C25" t="e">
        <f>INDEX(resultados!$A$2:$ZZ$119, 19, MATCH($B$3, resultados!$A$1:$ZZ$1, 0))</f>
        <v>#N/A</v>
      </c>
    </row>
    <row r="26" spans="1:3" x14ac:dyDescent="0.25">
      <c r="A26" t="e">
        <f>INDEX(resultados!$A$2:$ZZ$119, 20, MATCH($B$1, resultados!$A$1:$ZZ$1, 0))</f>
        <v>#N/A</v>
      </c>
      <c r="B26" t="e">
        <f>INDEX(resultados!$A$2:$ZZ$119, 20, MATCH($B$2, resultados!$A$1:$ZZ$1, 0))</f>
        <v>#N/A</v>
      </c>
      <c r="C26" t="e">
        <f>INDEX(resultados!$A$2:$ZZ$119, 20, MATCH($B$3, resultados!$A$1:$ZZ$1, 0))</f>
        <v>#N/A</v>
      </c>
    </row>
    <row r="27" spans="1:3" x14ac:dyDescent="0.25">
      <c r="A27" t="e">
        <f>INDEX(resultados!$A$2:$ZZ$119, 21, MATCH($B$1, resultados!$A$1:$ZZ$1, 0))</f>
        <v>#N/A</v>
      </c>
      <c r="B27" t="e">
        <f>INDEX(resultados!$A$2:$ZZ$119, 21, MATCH($B$2, resultados!$A$1:$ZZ$1, 0))</f>
        <v>#N/A</v>
      </c>
      <c r="C27" t="e">
        <f>INDEX(resultados!$A$2:$ZZ$119, 21, MATCH($B$3, resultados!$A$1:$ZZ$1, 0))</f>
        <v>#N/A</v>
      </c>
    </row>
    <row r="28" spans="1:3" x14ac:dyDescent="0.25">
      <c r="A28" t="e">
        <f>INDEX(resultados!$A$2:$ZZ$119, 22, MATCH($B$1, resultados!$A$1:$ZZ$1, 0))</f>
        <v>#N/A</v>
      </c>
      <c r="B28" t="e">
        <f>INDEX(resultados!$A$2:$ZZ$119, 22, MATCH($B$2, resultados!$A$1:$ZZ$1, 0))</f>
        <v>#N/A</v>
      </c>
      <c r="C28" t="e">
        <f>INDEX(resultados!$A$2:$ZZ$119, 22, MATCH($B$3, resultados!$A$1:$ZZ$1, 0))</f>
        <v>#N/A</v>
      </c>
    </row>
    <row r="29" spans="1:3" x14ac:dyDescent="0.25">
      <c r="A29" t="e">
        <f>INDEX(resultados!$A$2:$ZZ$119, 23, MATCH($B$1, resultados!$A$1:$ZZ$1, 0))</f>
        <v>#N/A</v>
      </c>
      <c r="B29" t="e">
        <f>INDEX(resultados!$A$2:$ZZ$119, 23, MATCH($B$2, resultados!$A$1:$ZZ$1, 0))</f>
        <v>#N/A</v>
      </c>
      <c r="C29" t="e">
        <f>INDEX(resultados!$A$2:$ZZ$119, 23, MATCH($B$3, resultados!$A$1:$ZZ$1, 0))</f>
        <v>#N/A</v>
      </c>
    </row>
    <row r="30" spans="1:3" x14ac:dyDescent="0.25">
      <c r="A30" t="e">
        <f>INDEX(resultados!$A$2:$ZZ$119, 24, MATCH($B$1, resultados!$A$1:$ZZ$1, 0))</f>
        <v>#N/A</v>
      </c>
      <c r="B30" t="e">
        <f>INDEX(resultados!$A$2:$ZZ$119, 24, MATCH($B$2, resultados!$A$1:$ZZ$1, 0))</f>
        <v>#N/A</v>
      </c>
      <c r="C30" t="e">
        <f>INDEX(resultados!$A$2:$ZZ$119, 24, MATCH($B$3, resultados!$A$1:$ZZ$1, 0))</f>
        <v>#N/A</v>
      </c>
    </row>
    <row r="31" spans="1:3" x14ac:dyDescent="0.25">
      <c r="A31" t="e">
        <f>INDEX(resultados!$A$2:$ZZ$119, 25, MATCH($B$1, resultados!$A$1:$ZZ$1, 0))</f>
        <v>#N/A</v>
      </c>
      <c r="B31" t="e">
        <f>INDEX(resultados!$A$2:$ZZ$119, 25, MATCH($B$2, resultados!$A$1:$ZZ$1, 0))</f>
        <v>#N/A</v>
      </c>
      <c r="C31" t="e">
        <f>INDEX(resultados!$A$2:$ZZ$119, 25, MATCH($B$3, resultados!$A$1:$ZZ$1, 0))</f>
        <v>#N/A</v>
      </c>
    </row>
    <row r="32" spans="1:3" x14ac:dyDescent="0.25">
      <c r="A32" t="e">
        <f>INDEX(resultados!$A$2:$ZZ$119, 26, MATCH($B$1, resultados!$A$1:$ZZ$1, 0))</f>
        <v>#N/A</v>
      </c>
      <c r="B32" t="e">
        <f>INDEX(resultados!$A$2:$ZZ$119, 26, MATCH($B$2, resultados!$A$1:$ZZ$1, 0))</f>
        <v>#N/A</v>
      </c>
      <c r="C32" t="e">
        <f>INDEX(resultados!$A$2:$ZZ$119, 26, MATCH($B$3, resultados!$A$1:$ZZ$1, 0))</f>
        <v>#N/A</v>
      </c>
    </row>
    <row r="33" spans="1:3" x14ac:dyDescent="0.25">
      <c r="A33" t="e">
        <f>INDEX(resultados!$A$2:$ZZ$119, 27, MATCH($B$1, resultados!$A$1:$ZZ$1, 0))</f>
        <v>#N/A</v>
      </c>
      <c r="B33" t="e">
        <f>INDEX(resultados!$A$2:$ZZ$119, 27, MATCH($B$2, resultados!$A$1:$ZZ$1, 0))</f>
        <v>#N/A</v>
      </c>
      <c r="C33" t="e">
        <f>INDEX(resultados!$A$2:$ZZ$119, 27, MATCH($B$3, resultados!$A$1:$ZZ$1, 0))</f>
        <v>#N/A</v>
      </c>
    </row>
    <row r="34" spans="1:3" x14ac:dyDescent="0.25">
      <c r="A34" t="e">
        <f>INDEX(resultados!$A$2:$ZZ$119, 28, MATCH($B$1, resultados!$A$1:$ZZ$1, 0))</f>
        <v>#N/A</v>
      </c>
      <c r="B34" t="e">
        <f>INDEX(resultados!$A$2:$ZZ$119, 28, MATCH($B$2, resultados!$A$1:$ZZ$1, 0))</f>
        <v>#N/A</v>
      </c>
      <c r="C34" t="e">
        <f>INDEX(resultados!$A$2:$ZZ$119, 28, MATCH($B$3, resultados!$A$1:$ZZ$1, 0))</f>
        <v>#N/A</v>
      </c>
    </row>
    <row r="35" spans="1:3" x14ac:dyDescent="0.25">
      <c r="A35" t="e">
        <f>INDEX(resultados!$A$2:$ZZ$119, 29, MATCH($B$1, resultados!$A$1:$ZZ$1, 0))</f>
        <v>#N/A</v>
      </c>
      <c r="B35" t="e">
        <f>INDEX(resultados!$A$2:$ZZ$119, 29, MATCH($B$2, resultados!$A$1:$ZZ$1, 0))</f>
        <v>#N/A</v>
      </c>
      <c r="C35" t="e">
        <f>INDEX(resultados!$A$2:$ZZ$119, 29, MATCH($B$3, resultados!$A$1:$ZZ$1, 0))</f>
        <v>#N/A</v>
      </c>
    </row>
    <row r="36" spans="1:3" x14ac:dyDescent="0.25">
      <c r="A36" t="e">
        <f>INDEX(resultados!$A$2:$ZZ$119, 30, MATCH($B$1, resultados!$A$1:$ZZ$1, 0))</f>
        <v>#N/A</v>
      </c>
      <c r="B36" t="e">
        <f>INDEX(resultados!$A$2:$ZZ$119, 30, MATCH($B$2, resultados!$A$1:$ZZ$1, 0))</f>
        <v>#N/A</v>
      </c>
      <c r="C36" t="e">
        <f>INDEX(resultados!$A$2:$ZZ$119, 30, MATCH($B$3, resultados!$A$1:$ZZ$1, 0))</f>
        <v>#N/A</v>
      </c>
    </row>
    <row r="37" spans="1:3" x14ac:dyDescent="0.25">
      <c r="A37" t="e">
        <f>INDEX(resultados!$A$2:$ZZ$119, 31, MATCH($B$1, resultados!$A$1:$ZZ$1, 0))</f>
        <v>#N/A</v>
      </c>
      <c r="B37" t="e">
        <f>INDEX(resultados!$A$2:$ZZ$119, 31, MATCH($B$2, resultados!$A$1:$ZZ$1, 0))</f>
        <v>#N/A</v>
      </c>
      <c r="C37" t="e">
        <f>INDEX(resultados!$A$2:$ZZ$119, 31, MATCH($B$3, resultados!$A$1:$ZZ$1, 0))</f>
        <v>#N/A</v>
      </c>
    </row>
    <row r="38" spans="1:3" x14ac:dyDescent="0.25">
      <c r="A38" t="e">
        <f>INDEX(resultados!$A$2:$ZZ$119, 32, MATCH($B$1, resultados!$A$1:$ZZ$1, 0))</f>
        <v>#N/A</v>
      </c>
      <c r="B38" t="e">
        <f>INDEX(resultados!$A$2:$ZZ$119, 32, MATCH($B$2, resultados!$A$1:$ZZ$1, 0))</f>
        <v>#N/A</v>
      </c>
      <c r="C38" t="e">
        <f>INDEX(resultados!$A$2:$ZZ$119, 32, MATCH($B$3, resultados!$A$1:$ZZ$1, 0))</f>
        <v>#N/A</v>
      </c>
    </row>
    <row r="39" spans="1:3" x14ac:dyDescent="0.25">
      <c r="A39" t="e">
        <f>INDEX(resultados!$A$2:$ZZ$119, 33, MATCH($B$1, resultados!$A$1:$ZZ$1, 0))</f>
        <v>#N/A</v>
      </c>
      <c r="B39" t="e">
        <f>INDEX(resultados!$A$2:$ZZ$119, 33, MATCH($B$2, resultados!$A$1:$ZZ$1, 0))</f>
        <v>#N/A</v>
      </c>
      <c r="C39" t="e">
        <f>INDEX(resultados!$A$2:$ZZ$119, 33, MATCH($B$3, resultados!$A$1:$ZZ$1, 0))</f>
        <v>#N/A</v>
      </c>
    </row>
    <row r="40" spans="1:3" x14ac:dyDescent="0.25">
      <c r="A40" t="e">
        <f>INDEX(resultados!$A$2:$ZZ$119, 34, MATCH($B$1, resultados!$A$1:$ZZ$1, 0))</f>
        <v>#N/A</v>
      </c>
      <c r="B40" t="e">
        <f>INDEX(resultados!$A$2:$ZZ$119, 34, MATCH($B$2, resultados!$A$1:$ZZ$1, 0))</f>
        <v>#N/A</v>
      </c>
      <c r="C40" t="e">
        <f>INDEX(resultados!$A$2:$ZZ$119, 34, MATCH($B$3, resultados!$A$1:$ZZ$1, 0))</f>
        <v>#N/A</v>
      </c>
    </row>
    <row r="41" spans="1:3" x14ac:dyDescent="0.25">
      <c r="A41" t="e">
        <f>INDEX(resultados!$A$2:$ZZ$119, 35, MATCH($B$1, resultados!$A$1:$ZZ$1, 0))</f>
        <v>#N/A</v>
      </c>
      <c r="B41" t="e">
        <f>INDEX(resultados!$A$2:$ZZ$119, 35, MATCH($B$2, resultados!$A$1:$ZZ$1, 0))</f>
        <v>#N/A</v>
      </c>
      <c r="C41" t="e">
        <f>INDEX(resultados!$A$2:$ZZ$119, 35, MATCH($B$3, resultados!$A$1:$ZZ$1, 0))</f>
        <v>#N/A</v>
      </c>
    </row>
    <row r="42" spans="1:3" x14ac:dyDescent="0.25">
      <c r="A42" t="e">
        <f>INDEX(resultados!$A$2:$ZZ$119, 36, MATCH($B$1, resultados!$A$1:$ZZ$1, 0))</f>
        <v>#N/A</v>
      </c>
      <c r="B42" t="e">
        <f>INDEX(resultados!$A$2:$ZZ$119, 36, MATCH($B$2, resultados!$A$1:$ZZ$1, 0))</f>
        <v>#N/A</v>
      </c>
      <c r="C42" t="e">
        <f>INDEX(resultados!$A$2:$ZZ$119, 36, MATCH($B$3, resultados!$A$1:$ZZ$1, 0))</f>
        <v>#N/A</v>
      </c>
    </row>
    <row r="43" spans="1:3" x14ac:dyDescent="0.25">
      <c r="A43" t="e">
        <f>INDEX(resultados!$A$2:$ZZ$119, 37, MATCH($B$1, resultados!$A$1:$ZZ$1, 0))</f>
        <v>#N/A</v>
      </c>
      <c r="B43" t="e">
        <f>INDEX(resultados!$A$2:$ZZ$119, 37, MATCH($B$2, resultados!$A$1:$ZZ$1, 0))</f>
        <v>#N/A</v>
      </c>
      <c r="C43" t="e">
        <f>INDEX(resultados!$A$2:$ZZ$119, 37, MATCH($B$3, resultados!$A$1:$ZZ$1, 0))</f>
        <v>#N/A</v>
      </c>
    </row>
    <row r="44" spans="1:3" x14ac:dyDescent="0.25">
      <c r="A44" t="e">
        <f>INDEX(resultados!$A$2:$ZZ$119, 38, MATCH($B$1, resultados!$A$1:$ZZ$1, 0))</f>
        <v>#N/A</v>
      </c>
      <c r="B44" t="e">
        <f>INDEX(resultados!$A$2:$ZZ$119, 38, MATCH($B$2, resultados!$A$1:$ZZ$1, 0))</f>
        <v>#N/A</v>
      </c>
      <c r="C44" t="e">
        <f>INDEX(resultados!$A$2:$ZZ$119, 38, MATCH($B$3, resultados!$A$1:$ZZ$1, 0))</f>
        <v>#N/A</v>
      </c>
    </row>
    <row r="45" spans="1:3" x14ac:dyDescent="0.25">
      <c r="A45" t="e">
        <f>INDEX(resultados!$A$2:$ZZ$119, 39, MATCH($B$1, resultados!$A$1:$ZZ$1, 0))</f>
        <v>#N/A</v>
      </c>
      <c r="B45" t="e">
        <f>INDEX(resultados!$A$2:$ZZ$119, 39, MATCH($B$2, resultados!$A$1:$ZZ$1, 0))</f>
        <v>#N/A</v>
      </c>
      <c r="C45" t="e">
        <f>INDEX(resultados!$A$2:$ZZ$119, 39, MATCH($B$3, resultados!$A$1:$ZZ$1, 0))</f>
        <v>#N/A</v>
      </c>
    </row>
    <row r="46" spans="1:3" x14ac:dyDescent="0.25">
      <c r="A46" t="e">
        <f>INDEX(resultados!$A$2:$ZZ$119, 40, MATCH($B$1, resultados!$A$1:$ZZ$1, 0))</f>
        <v>#N/A</v>
      </c>
      <c r="B46" t="e">
        <f>INDEX(resultados!$A$2:$ZZ$119, 40, MATCH($B$2, resultados!$A$1:$ZZ$1, 0))</f>
        <v>#N/A</v>
      </c>
      <c r="C46" t="e">
        <f>INDEX(resultados!$A$2:$ZZ$119, 40, MATCH($B$3, resultados!$A$1:$ZZ$1, 0))</f>
        <v>#N/A</v>
      </c>
    </row>
    <row r="47" spans="1:3" x14ac:dyDescent="0.25">
      <c r="A47" t="e">
        <f>INDEX(resultados!$A$2:$ZZ$119, 41, MATCH($B$1, resultados!$A$1:$ZZ$1, 0))</f>
        <v>#N/A</v>
      </c>
      <c r="B47" t="e">
        <f>INDEX(resultados!$A$2:$ZZ$119, 41, MATCH($B$2, resultados!$A$1:$ZZ$1, 0))</f>
        <v>#N/A</v>
      </c>
      <c r="C47" t="e">
        <f>INDEX(resultados!$A$2:$ZZ$119, 41, MATCH($B$3, resultados!$A$1:$ZZ$1, 0))</f>
        <v>#N/A</v>
      </c>
    </row>
    <row r="48" spans="1:3" x14ac:dyDescent="0.25">
      <c r="A48" t="e">
        <f>INDEX(resultados!$A$2:$ZZ$119, 42, MATCH($B$1, resultados!$A$1:$ZZ$1, 0))</f>
        <v>#N/A</v>
      </c>
      <c r="B48" t="e">
        <f>INDEX(resultados!$A$2:$ZZ$119, 42, MATCH($B$2, resultados!$A$1:$ZZ$1, 0))</f>
        <v>#N/A</v>
      </c>
      <c r="C48" t="e">
        <f>INDEX(resultados!$A$2:$ZZ$119, 42, MATCH($B$3, resultados!$A$1:$ZZ$1, 0))</f>
        <v>#N/A</v>
      </c>
    </row>
    <row r="49" spans="1:3" x14ac:dyDescent="0.25">
      <c r="A49" t="e">
        <f>INDEX(resultados!$A$2:$ZZ$119, 43, MATCH($B$1, resultados!$A$1:$ZZ$1, 0))</f>
        <v>#N/A</v>
      </c>
      <c r="B49" t="e">
        <f>INDEX(resultados!$A$2:$ZZ$119, 43, MATCH($B$2, resultados!$A$1:$ZZ$1, 0))</f>
        <v>#N/A</v>
      </c>
      <c r="C49" t="e">
        <f>INDEX(resultados!$A$2:$ZZ$119, 43, MATCH($B$3, resultados!$A$1:$ZZ$1, 0))</f>
        <v>#N/A</v>
      </c>
    </row>
    <row r="50" spans="1:3" x14ac:dyDescent="0.25">
      <c r="A50" t="e">
        <f>INDEX(resultados!$A$2:$ZZ$119, 44, MATCH($B$1, resultados!$A$1:$ZZ$1, 0))</f>
        <v>#N/A</v>
      </c>
      <c r="B50" t="e">
        <f>INDEX(resultados!$A$2:$ZZ$119, 44, MATCH($B$2, resultados!$A$1:$ZZ$1, 0))</f>
        <v>#N/A</v>
      </c>
      <c r="C50" t="e">
        <f>INDEX(resultados!$A$2:$ZZ$119, 44, MATCH($B$3, resultados!$A$1:$ZZ$1, 0))</f>
        <v>#N/A</v>
      </c>
    </row>
    <row r="51" spans="1:3" x14ac:dyDescent="0.25">
      <c r="A51" t="e">
        <f>INDEX(resultados!$A$2:$ZZ$119, 45, MATCH($B$1, resultados!$A$1:$ZZ$1, 0))</f>
        <v>#N/A</v>
      </c>
      <c r="B51" t="e">
        <f>INDEX(resultados!$A$2:$ZZ$119, 45, MATCH($B$2, resultados!$A$1:$ZZ$1, 0))</f>
        <v>#N/A</v>
      </c>
      <c r="C51" t="e">
        <f>INDEX(resultados!$A$2:$ZZ$119, 45, MATCH($B$3, resultados!$A$1:$ZZ$1, 0))</f>
        <v>#N/A</v>
      </c>
    </row>
    <row r="52" spans="1:3" x14ac:dyDescent="0.25">
      <c r="A52" t="e">
        <f>INDEX(resultados!$A$2:$ZZ$119, 46, MATCH($B$1, resultados!$A$1:$ZZ$1, 0))</f>
        <v>#N/A</v>
      </c>
      <c r="B52" t="e">
        <f>INDEX(resultados!$A$2:$ZZ$119, 46, MATCH($B$2, resultados!$A$1:$ZZ$1, 0))</f>
        <v>#N/A</v>
      </c>
      <c r="C52" t="e">
        <f>INDEX(resultados!$A$2:$ZZ$119, 46, MATCH($B$3, resultados!$A$1:$ZZ$1, 0))</f>
        <v>#N/A</v>
      </c>
    </row>
    <row r="53" spans="1:3" x14ac:dyDescent="0.25">
      <c r="A53" t="e">
        <f>INDEX(resultados!$A$2:$ZZ$119, 47, MATCH($B$1, resultados!$A$1:$ZZ$1, 0))</f>
        <v>#N/A</v>
      </c>
      <c r="B53" t="e">
        <f>INDEX(resultados!$A$2:$ZZ$119, 47, MATCH($B$2, resultados!$A$1:$ZZ$1, 0))</f>
        <v>#N/A</v>
      </c>
      <c r="C53" t="e">
        <f>INDEX(resultados!$A$2:$ZZ$119, 47, MATCH($B$3, resultados!$A$1:$ZZ$1, 0))</f>
        <v>#N/A</v>
      </c>
    </row>
    <row r="54" spans="1:3" x14ac:dyDescent="0.25">
      <c r="A54" t="e">
        <f>INDEX(resultados!$A$2:$ZZ$119, 48, MATCH($B$1, resultados!$A$1:$ZZ$1, 0))</f>
        <v>#N/A</v>
      </c>
      <c r="B54" t="e">
        <f>INDEX(resultados!$A$2:$ZZ$119, 48, MATCH($B$2, resultados!$A$1:$ZZ$1, 0))</f>
        <v>#N/A</v>
      </c>
      <c r="C54" t="e">
        <f>INDEX(resultados!$A$2:$ZZ$119, 48, MATCH($B$3, resultados!$A$1:$ZZ$1, 0))</f>
        <v>#N/A</v>
      </c>
    </row>
    <row r="55" spans="1:3" x14ac:dyDescent="0.25">
      <c r="A55" t="e">
        <f>INDEX(resultados!$A$2:$ZZ$119, 49, MATCH($B$1, resultados!$A$1:$ZZ$1, 0))</f>
        <v>#N/A</v>
      </c>
      <c r="B55" t="e">
        <f>INDEX(resultados!$A$2:$ZZ$119, 49, MATCH($B$2, resultados!$A$1:$ZZ$1, 0))</f>
        <v>#N/A</v>
      </c>
      <c r="C55" t="e">
        <f>INDEX(resultados!$A$2:$ZZ$119, 49, MATCH($B$3, resultados!$A$1:$ZZ$1, 0))</f>
        <v>#N/A</v>
      </c>
    </row>
    <row r="56" spans="1:3" x14ac:dyDescent="0.25">
      <c r="A56" t="e">
        <f>INDEX(resultados!$A$2:$ZZ$119, 50, MATCH($B$1, resultados!$A$1:$ZZ$1, 0))</f>
        <v>#N/A</v>
      </c>
      <c r="B56" t="e">
        <f>INDEX(resultados!$A$2:$ZZ$119, 50, MATCH($B$2, resultados!$A$1:$ZZ$1, 0))</f>
        <v>#N/A</v>
      </c>
      <c r="C56" t="e">
        <f>INDEX(resultados!$A$2:$ZZ$119, 50, MATCH($B$3, resultados!$A$1:$ZZ$1, 0))</f>
        <v>#N/A</v>
      </c>
    </row>
    <row r="57" spans="1:3" x14ac:dyDescent="0.25">
      <c r="A57" t="e">
        <f>INDEX(resultados!$A$2:$ZZ$119, 51, MATCH($B$1, resultados!$A$1:$ZZ$1, 0))</f>
        <v>#N/A</v>
      </c>
      <c r="B57" t="e">
        <f>INDEX(resultados!$A$2:$ZZ$119, 51, MATCH($B$2, resultados!$A$1:$ZZ$1, 0))</f>
        <v>#N/A</v>
      </c>
      <c r="C57" t="e">
        <f>INDEX(resultados!$A$2:$ZZ$119, 51, MATCH($B$3, resultados!$A$1:$ZZ$1, 0))</f>
        <v>#N/A</v>
      </c>
    </row>
    <row r="58" spans="1:3" x14ac:dyDescent="0.25">
      <c r="A58" t="e">
        <f>INDEX(resultados!$A$2:$ZZ$119, 52, MATCH($B$1, resultados!$A$1:$ZZ$1, 0))</f>
        <v>#N/A</v>
      </c>
      <c r="B58" t="e">
        <f>INDEX(resultados!$A$2:$ZZ$119, 52, MATCH($B$2, resultados!$A$1:$ZZ$1, 0))</f>
        <v>#N/A</v>
      </c>
      <c r="C58" t="e">
        <f>INDEX(resultados!$A$2:$ZZ$119, 52, MATCH($B$3, resultados!$A$1:$ZZ$1, 0))</f>
        <v>#N/A</v>
      </c>
    </row>
    <row r="59" spans="1:3" x14ac:dyDescent="0.25">
      <c r="A59" t="e">
        <f>INDEX(resultados!$A$2:$ZZ$119, 53, MATCH($B$1, resultados!$A$1:$ZZ$1, 0))</f>
        <v>#N/A</v>
      </c>
      <c r="B59" t="e">
        <f>INDEX(resultados!$A$2:$ZZ$119, 53, MATCH($B$2, resultados!$A$1:$ZZ$1, 0))</f>
        <v>#N/A</v>
      </c>
      <c r="C59" t="e">
        <f>INDEX(resultados!$A$2:$ZZ$119, 53, MATCH($B$3, resultados!$A$1:$ZZ$1, 0))</f>
        <v>#N/A</v>
      </c>
    </row>
    <row r="60" spans="1:3" x14ac:dyDescent="0.25">
      <c r="A60" t="e">
        <f>INDEX(resultados!$A$2:$ZZ$119, 54, MATCH($B$1, resultados!$A$1:$ZZ$1, 0))</f>
        <v>#N/A</v>
      </c>
      <c r="B60" t="e">
        <f>INDEX(resultados!$A$2:$ZZ$119, 54, MATCH($B$2, resultados!$A$1:$ZZ$1, 0))</f>
        <v>#N/A</v>
      </c>
      <c r="C60" t="e">
        <f>INDEX(resultados!$A$2:$ZZ$119, 54, MATCH($B$3, resultados!$A$1:$ZZ$1, 0))</f>
        <v>#N/A</v>
      </c>
    </row>
    <row r="61" spans="1:3" x14ac:dyDescent="0.25">
      <c r="A61" t="e">
        <f>INDEX(resultados!$A$2:$ZZ$119, 55, MATCH($B$1, resultados!$A$1:$ZZ$1, 0))</f>
        <v>#N/A</v>
      </c>
      <c r="B61" t="e">
        <f>INDEX(resultados!$A$2:$ZZ$119, 55, MATCH($B$2, resultados!$A$1:$ZZ$1, 0))</f>
        <v>#N/A</v>
      </c>
      <c r="C61" t="e">
        <f>INDEX(resultados!$A$2:$ZZ$119, 55, MATCH($B$3, resultados!$A$1:$ZZ$1, 0))</f>
        <v>#N/A</v>
      </c>
    </row>
    <row r="62" spans="1:3" x14ac:dyDescent="0.25">
      <c r="A62" t="e">
        <f>INDEX(resultados!$A$2:$ZZ$119, 56, MATCH($B$1, resultados!$A$1:$ZZ$1, 0))</f>
        <v>#N/A</v>
      </c>
      <c r="B62" t="e">
        <f>INDEX(resultados!$A$2:$ZZ$119, 56, MATCH($B$2, resultados!$A$1:$ZZ$1, 0))</f>
        <v>#N/A</v>
      </c>
      <c r="C62" t="e">
        <f>INDEX(resultados!$A$2:$ZZ$119, 56, MATCH($B$3, resultados!$A$1:$ZZ$1, 0))</f>
        <v>#N/A</v>
      </c>
    </row>
    <row r="63" spans="1:3" x14ac:dyDescent="0.25">
      <c r="A63" t="e">
        <f>INDEX(resultados!$A$2:$ZZ$119, 57, MATCH($B$1, resultados!$A$1:$ZZ$1, 0))</f>
        <v>#N/A</v>
      </c>
      <c r="B63" t="e">
        <f>INDEX(resultados!$A$2:$ZZ$119, 57, MATCH($B$2, resultados!$A$1:$ZZ$1, 0))</f>
        <v>#N/A</v>
      </c>
      <c r="C63" t="e">
        <f>INDEX(resultados!$A$2:$ZZ$119, 57, MATCH($B$3, resultados!$A$1:$ZZ$1, 0))</f>
        <v>#N/A</v>
      </c>
    </row>
    <row r="64" spans="1:3" x14ac:dyDescent="0.25">
      <c r="A64" t="e">
        <f>INDEX(resultados!$A$2:$ZZ$119, 58, MATCH($B$1, resultados!$A$1:$ZZ$1, 0))</f>
        <v>#N/A</v>
      </c>
      <c r="B64" t="e">
        <f>INDEX(resultados!$A$2:$ZZ$119, 58, MATCH($B$2, resultados!$A$1:$ZZ$1, 0))</f>
        <v>#N/A</v>
      </c>
      <c r="C64" t="e">
        <f>INDEX(resultados!$A$2:$ZZ$119, 58, MATCH($B$3, resultados!$A$1:$ZZ$1, 0))</f>
        <v>#N/A</v>
      </c>
    </row>
    <row r="65" spans="1:3" x14ac:dyDescent="0.25">
      <c r="A65" t="e">
        <f>INDEX(resultados!$A$2:$ZZ$119, 59, MATCH($B$1, resultados!$A$1:$ZZ$1, 0))</f>
        <v>#N/A</v>
      </c>
      <c r="B65" t="e">
        <f>INDEX(resultados!$A$2:$ZZ$119, 59, MATCH($B$2, resultados!$A$1:$ZZ$1, 0))</f>
        <v>#N/A</v>
      </c>
      <c r="C65" t="e">
        <f>INDEX(resultados!$A$2:$ZZ$119, 59, MATCH($B$3, resultados!$A$1:$ZZ$1, 0))</f>
        <v>#N/A</v>
      </c>
    </row>
    <row r="66" spans="1:3" x14ac:dyDescent="0.25">
      <c r="A66" t="e">
        <f>INDEX(resultados!$A$2:$ZZ$119, 60, MATCH($B$1, resultados!$A$1:$ZZ$1, 0))</f>
        <v>#N/A</v>
      </c>
      <c r="B66" t="e">
        <f>INDEX(resultados!$A$2:$ZZ$119, 60, MATCH($B$2, resultados!$A$1:$ZZ$1, 0))</f>
        <v>#N/A</v>
      </c>
      <c r="C66" t="e">
        <f>INDEX(resultados!$A$2:$ZZ$119, 60, MATCH($B$3, resultados!$A$1:$ZZ$1, 0))</f>
        <v>#N/A</v>
      </c>
    </row>
    <row r="67" spans="1:3" x14ac:dyDescent="0.25">
      <c r="A67" t="e">
        <f>INDEX(resultados!$A$2:$ZZ$119, 61, MATCH($B$1, resultados!$A$1:$ZZ$1, 0))</f>
        <v>#N/A</v>
      </c>
      <c r="B67" t="e">
        <f>INDEX(resultados!$A$2:$ZZ$119, 61, MATCH($B$2, resultados!$A$1:$ZZ$1, 0))</f>
        <v>#N/A</v>
      </c>
      <c r="C67" t="e">
        <f>INDEX(resultados!$A$2:$ZZ$119, 61, MATCH($B$3, resultados!$A$1:$ZZ$1, 0))</f>
        <v>#N/A</v>
      </c>
    </row>
    <row r="68" spans="1:3" x14ac:dyDescent="0.25">
      <c r="A68" t="e">
        <f>INDEX(resultados!$A$2:$ZZ$119, 62, MATCH($B$1, resultados!$A$1:$ZZ$1, 0))</f>
        <v>#N/A</v>
      </c>
      <c r="B68" t="e">
        <f>INDEX(resultados!$A$2:$ZZ$119, 62, MATCH($B$2, resultados!$A$1:$ZZ$1, 0))</f>
        <v>#N/A</v>
      </c>
      <c r="C68" t="e">
        <f>INDEX(resultados!$A$2:$ZZ$119, 62, MATCH($B$3, resultados!$A$1:$ZZ$1, 0))</f>
        <v>#N/A</v>
      </c>
    </row>
    <row r="69" spans="1:3" x14ac:dyDescent="0.25">
      <c r="A69" t="e">
        <f>INDEX(resultados!$A$2:$ZZ$119, 63, MATCH($B$1, resultados!$A$1:$ZZ$1, 0))</f>
        <v>#N/A</v>
      </c>
      <c r="B69" t="e">
        <f>INDEX(resultados!$A$2:$ZZ$119, 63, MATCH($B$2, resultados!$A$1:$ZZ$1, 0))</f>
        <v>#N/A</v>
      </c>
      <c r="C69" t="e">
        <f>INDEX(resultados!$A$2:$ZZ$119, 63, MATCH($B$3, resultados!$A$1:$ZZ$1, 0))</f>
        <v>#N/A</v>
      </c>
    </row>
    <row r="70" spans="1:3" x14ac:dyDescent="0.25">
      <c r="A70" t="e">
        <f>INDEX(resultados!$A$2:$ZZ$119, 64, MATCH($B$1, resultados!$A$1:$ZZ$1, 0))</f>
        <v>#N/A</v>
      </c>
      <c r="B70" t="e">
        <f>INDEX(resultados!$A$2:$ZZ$119, 64, MATCH($B$2, resultados!$A$1:$ZZ$1, 0))</f>
        <v>#N/A</v>
      </c>
      <c r="C70" t="e">
        <f>INDEX(resultados!$A$2:$ZZ$119, 64, MATCH($B$3, resultados!$A$1:$ZZ$1, 0))</f>
        <v>#N/A</v>
      </c>
    </row>
    <row r="71" spans="1:3" x14ac:dyDescent="0.25">
      <c r="A71" t="e">
        <f>INDEX(resultados!$A$2:$ZZ$119, 65, MATCH($B$1, resultados!$A$1:$ZZ$1, 0))</f>
        <v>#N/A</v>
      </c>
      <c r="B71" t="e">
        <f>INDEX(resultados!$A$2:$ZZ$119, 65, MATCH($B$2, resultados!$A$1:$ZZ$1, 0))</f>
        <v>#N/A</v>
      </c>
      <c r="C71" t="e">
        <f>INDEX(resultados!$A$2:$ZZ$119, 65, MATCH($B$3, resultados!$A$1:$ZZ$1, 0))</f>
        <v>#N/A</v>
      </c>
    </row>
    <row r="72" spans="1:3" x14ac:dyDescent="0.25">
      <c r="A72" t="e">
        <f>INDEX(resultados!$A$2:$ZZ$119, 66, MATCH($B$1, resultados!$A$1:$ZZ$1, 0))</f>
        <v>#N/A</v>
      </c>
      <c r="B72" t="e">
        <f>INDEX(resultados!$A$2:$ZZ$119, 66, MATCH($B$2, resultados!$A$1:$ZZ$1, 0))</f>
        <v>#N/A</v>
      </c>
      <c r="C72" t="e">
        <f>INDEX(resultados!$A$2:$ZZ$119, 66, MATCH($B$3, resultados!$A$1:$ZZ$1, 0))</f>
        <v>#N/A</v>
      </c>
    </row>
    <row r="73" spans="1:3" x14ac:dyDescent="0.25">
      <c r="A73" t="e">
        <f>INDEX(resultados!$A$2:$ZZ$119, 67, MATCH($B$1, resultados!$A$1:$ZZ$1, 0))</f>
        <v>#N/A</v>
      </c>
      <c r="B73" t="e">
        <f>INDEX(resultados!$A$2:$ZZ$119, 67, MATCH($B$2, resultados!$A$1:$ZZ$1, 0))</f>
        <v>#N/A</v>
      </c>
      <c r="C73" t="e">
        <f>INDEX(resultados!$A$2:$ZZ$119, 67, MATCH($B$3, resultados!$A$1:$ZZ$1, 0))</f>
        <v>#N/A</v>
      </c>
    </row>
    <row r="74" spans="1:3" x14ac:dyDescent="0.25">
      <c r="A74" t="e">
        <f>INDEX(resultados!$A$2:$ZZ$119, 68, MATCH($B$1, resultados!$A$1:$ZZ$1, 0))</f>
        <v>#N/A</v>
      </c>
      <c r="B74" t="e">
        <f>INDEX(resultados!$A$2:$ZZ$119, 68, MATCH($B$2, resultados!$A$1:$ZZ$1, 0))</f>
        <v>#N/A</v>
      </c>
      <c r="C74" t="e">
        <f>INDEX(resultados!$A$2:$ZZ$119, 68, MATCH($B$3, resultados!$A$1:$ZZ$1, 0))</f>
        <v>#N/A</v>
      </c>
    </row>
    <row r="75" spans="1:3" x14ac:dyDescent="0.25">
      <c r="A75" t="e">
        <f>INDEX(resultados!$A$2:$ZZ$119, 69, MATCH($B$1, resultados!$A$1:$ZZ$1, 0))</f>
        <v>#N/A</v>
      </c>
      <c r="B75" t="e">
        <f>INDEX(resultados!$A$2:$ZZ$119, 69, MATCH($B$2, resultados!$A$1:$ZZ$1, 0))</f>
        <v>#N/A</v>
      </c>
      <c r="C75" t="e">
        <f>INDEX(resultados!$A$2:$ZZ$119, 69, MATCH($B$3, resultados!$A$1:$ZZ$1, 0))</f>
        <v>#N/A</v>
      </c>
    </row>
    <row r="76" spans="1:3" x14ac:dyDescent="0.25">
      <c r="A76" t="e">
        <f>INDEX(resultados!$A$2:$ZZ$119, 70, MATCH($B$1, resultados!$A$1:$ZZ$1, 0))</f>
        <v>#N/A</v>
      </c>
      <c r="B76" t="e">
        <f>INDEX(resultados!$A$2:$ZZ$119, 70, MATCH($B$2, resultados!$A$1:$ZZ$1, 0))</f>
        <v>#N/A</v>
      </c>
      <c r="C76" t="e">
        <f>INDEX(resultados!$A$2:$ZZ$119, 70, MATCH($B$3, resultados!$A$1:$ZZ$1, 0))</f>
        <v>#N/A</v>
      </c>
    </row>
    <row r="77" spans="1:3" x14ac:dyDescent="0.25">
      <c r="A77" t="e">
        <f>INDEX(resultados!$A$2:$ZZ$119, 71, MATCH($B$1, resultados!$A$1:$ZZ$1, 0))</f>
        <v>#N/A</v>
      </c>
      <c r="B77" t="e">
        <f>INDEX(resultados!$A$2:$ZZ$119, 71, MATCH($B$2, resultados!$A$1:$ZZ$1, 0))</f>
        <v>#N/A</v>
      </c>
      <c r="C77" t="e">
        <f>INDEX(resultados!$A$2:$ZZ$119, 71, MATCH($B$3, resultados!$A$1:$ZZ$1, 0))</f>
        <v>#N/A</v>
      </c>
    </row>
    <row r="78" spans="1:3" x14ac:dyDescent="0.25">
      <c r="A78" t="e">
        <f>INDEX(resultados!$A$2:$ZZ$119, 72, MATCH($B$1, resultados!$A$1:$ZZ$1, 0))</f>
        <v>#N/A</v>
      </c>
      <c r="B78" t="e">
        <f>INDEX(resultados!$A$2:$ZZ$119, 72, MATCH($B$2, resultados!$A$1:$ZZ$1, 0))</f>
        <v>#N/A</v>
      </c>
      <c r="C78" t="e">
        <f>INDEX(resultados!$A$2:$ZZ$119, 72, MATCH($B$3, resultados!$A$1:$ZZ$1, 0))</f>
        <v>#N/A</v>
      </c>
    </row>
    <row r="79" spans="1:3" x14ac:dyDescent="0.25">
      <c r="A79" t="e">
        <f>INDEX(resultados!$A$2:$ZZ$119, 73, MATCH($B$1, resultados!$A$1:$ZZ$1, 0))</f>
        <v>#N/A</v>
      </c>
      <c r="B79" t="e">
        <f>INDEX(resultados!$A$2:$ZZ$119, 73, MATCH($B$2, resultados!$A$1:$ZZ$1, 0))</f>
        <v>#N/A</v>
      </c>
      <c r="C79" t="e">
        <f>INDEX(resultados!$A$2:$ZZ$119, 73, MATCH($B$3, resultados!$A$1:$ZZ$1, 0))</f>
        <v>#N/A</v>
      </c>
    </row>
    <row r="80" spans="1:3" x14ac:dyDescent="0.25">
      <c r="A80" t="e">
        <f>INDEX(resultados!$A$2:$ZZ$119, 74, MATCH($B$1, resultados!$A$1:$ZZ$1, 0))</f>
        <v>#N/A</v>
      </c>
      <c r="B80" t="e">
        <f>INDEX(resultados!$A$2:$ZZ$119, 74, MATCH($B$2, resultados!$A$1:$ZZ$1, 0))</f>
        <v>#N/A</v>
      </c>
      <c r="C80" t="e">
        <f>INDEX(resultados!$A$2:$ZZ$119, 74, MATCH($B$3, resultados!$A$1:$ZZ$1, 0))</f>
        <v>#N/A</v>
      </c>
    </row>
    <row r="81" spans="1:3" x14ac:dyDescent="0.25">
      <c r="A81" t="e">
        <f>INDEX(resultados!$A$2:$ZZ$119, 75, MATCH($B$1, resultados!$A$1:$ZZ$1, 0))</f>
        <v>#N/A</v>
      </c>
      <c r="B81" t="e">
        <f>INDEX(resultados!$A$2:$ZZ$119, 75, MATCH($B$2, resultados!$A$1:$ZZ$1, 0))</f>
        <v>#N/A</v>
      </c>
      <c r="C81" t="e">
        <f>INDEX(resultados!$A$2:$ZZ$119, 75, MATCH($B$3, resultados!$A$1:$ZZ$1, 0))</f>
        <v>#N/A</v>
      </c>
    </row>
    <row r="82" spans="1:3" x14ac:dyDescent="0.25">
      <c r="A82" t="e">
        <f>INDEX(resultados!$A$2:$ZZ$119, 76, MATCH($B$1, resultados!$A$1:$ZZ$1, 0))</f>
        <v>#N/A</v>
      </c>
      <c r="B82" t="e">
        <f>INDEX(resultados!$A$2:$ZZ$119, 76, MATCH($B$2, resultados!$A$1:$ZZ$1, 0))</f>
        <v>#N/A</v>
      </c>
      <c r="C82" t="e">
        <f>INDEX(resultados!$A$2:$ZZ$119, 76, MATCH($B$3, resultados!$A$1:$ZZ$1, 0))</f>
        <v>#N/A</v>
      </c>
    </row>
    <row r="83" spans="1:3" x14ac:dyDescent="0.25">
      <c r="A83" t="e">
        <f>INDEX(resultados!$A$2:$ZZ$119, 77, MATCH($B$1, resultados!$A$1:$ZZ$1, 0))</f>
        <v>#N/A</v>
      </c>
      <c r="B83" t="e">
        <f>INDEX(resultados!$A$2:$ZZ$119, 77, MATCH($B$2, resultados!$A$1:$ZZ$1, 0))</f>
        <v>#N/A</v>
      </c>
      <c r="C83" t="e">
        <f>INDEX(resultados!$A$2:$ZZ$119, 77, MATCH($B$3, resultados!$A$1:$ZZ$1, 0))</f>
        <v>#N/A</v>
      </c>
    </row>
    <row r="84" spans="1:3" x14ac:dyDescent="0.25">
      <c r="A84" t="e">
        <f>INDEX(resultados!$A$2:$ZZ$119, 78, MATCH($B$1, resultados!$A$1:$ZZ$1, 0))</f>
        <v>#N/A</v>
      </c>
      <c r="B84" t="e">
        <f>INDEX(resultados!$A$2:$ZZ$119, 78, MATCH($B$2, resultados!$A$1:$ZZ$1, 0))</f>
        <v>#N/A</v>
      </c>
      <c r="C84" t="e">
        <f>INDEX(resultados!$A$2:$ZZ$119, 78, MATCH($B$3, resultados!$A$1:$ZZ$1, 0))</f>
        <v>#N/A</v>
      </c>
    </row>
    <row r="85" spans="1:3" x14ac:dyDescent="0.25">
      <c r="A85" t="e">
        <f>INDEX(resultados!$A$2:$ZZ$119, 79, MATCH($B$1, resultados!$A$1:$ZZ$1, 0))</f>
        <v>#N/A</v>
      </c>
      <c r="B85" t="e">
        <f>INDEX(resultados!$A$2:$ZZ$119, 79, MATCH($B$2, resultados!$A$1:$ZZ$1, 0))</f>
        <v>#N/A</v>
      </c>
      <c r="C85" t="e">
        <f>INDEX(resultados!$A$2:$ZZ$119, 79, MATCH($B$3, resultados!$A$1:$ZZ$1, 0))</f>
        <v>#N/A</v>
      </c>
    </row>
    <row r="86" spans="1:3" x14ac:dyDescent="0.25">
      <c r="A86" t="e">
        <f>INDEX(resultados!$A$2:$ZZ$119, 80, MATCH($B$1, resultados!$A$1:$ZZ$1, 0))</f>
        <v>#N/A</v>
      </c>
      <c r="B86" t="e">
        <f>INDEX(resultados!$A$2:$ZZ$119, 80, MATCH($B$2, resultados!$A$1:$ZZ$1, 0))</f>
        <v>#N/A</v>
      </c>
      <c r="C86" t="e">
        <f>INDEX(resultados!$A$2:$ZZ$119, 80, MATCH($B$3, resultados!$A$1:$ZZ$1, 0))</f>
        <v>#N/A</v>
      </c>
    </row>
    <row r="87" spans="1:3" x14ac:dyDescent="0.25">
      <c r="A87" t="e">
        <f>INDEX(resultados!$A$2:$ZZ$119, 81, MATCH($B$1, resultados!$A$1:$ZZ$1, 0))</f>
        <v>#N/A</v>
      </c>
      <c r="B87" t="e">
        <f>INDEX(resultados!$A$2:$ZZ$119, 81, MATCH($B$2, resultados!$A$1:$ZZ$1, 0))</f>
        <v>#N/A</v>
      </c>
      <c r="C87" t="e">
        <f>INDEX(resultados!$A$2:$ZZ$119, 81, MATCH($B$3, resultados!$A$1:$ZZ$1, 0))</f>
        <v>#N/A</v>
      </c>
    </row>
    <row r="88" spans="1:3" x14ac:dyDescent="0.25">
      <c r="A88" t="e">
        <f>INDEX(resultados!$A$2:$ZZ$119, 82, MATCH($B$1, resultados!$A$1:$ZZ$1, 0))</f>
        <v>#N/A</v>
      </c>
      <c r="B88" t="e">
        <f>INDEX(resultados!$A$2:$ZZ$119, 82, MATCH($B$2, resultados!$A$1:$ZZ$1, 0))</f>
        <v>#N/A</v>
      </c>
      <c r="C88" t="e">
        <f>INDEX(resultados!$A$2:$ZZ$119, 82, MATCH($B$3, resultados!$A$1:$ZZ$1, 0))</f>
        <v>#N/A</v>
      </c>
    </row>
    <row r="89" spans="1:3" x14ac:dyDescent="0.25">
      <c r="A89" t="e">
        <f>INDEX(resultados!$A$2:$ZZ$119, 83, MATCH($B$1, resultados!$A$1:$ZZ$1, 0))</f>
        <v>#N/A</v>
      </c>
      <c r="B89" t="e">
        <f>INDEX(resultados!$A$2:$ZZ$119, 83, MATCH($B$2, resultados!$A$1:$ZZ$1, 0))</f>
        <v>#N/A</v>
      </c>
      <c r="C89" t="e">
        <f>INDEX(resultados!$A$2:$ZZ$119, 83, MATCH($B$3, resultados!$A$1:$ZZ$1, 0))</f>
        <v>#N/A</v>
      </c>
    </row>
    <row r="90" spans="1:3" x14ac:dyDescent="0.25">
      <c r="A90" t="e">
        <f>INDEX(resultados!$A$2:$ZZ$119, 84, MATCH($B$1, resultados!$A$1:$ZZ$1, 0))</f>
        <v>#N/A</v>
      </c>
      <c r="B90" t="e">
        <f>INDEX(resultados!$A$2:$ZZ$119, 84, MATCH($B$2, resultados!$A$1:$ZZ$1, 0))</f>
        <v>#N/A</v>
      </c>
      <c r="C90" t="e">
        <f>INDEX(resultados!$A$2:$ZZ$119, 84, MATCH($B$3, resultados!$A$1:$ZZ$1, 0))</f>
        <v>#N/A</v>
      </c>
    </row>
    <row r="91" spans="1:3" x14ac:dyDescent="0.25">
      <c r="A91" t="e">
        <f>INDEX(resultados!$A$2:$ZZ$119, 85, MATCH($B$1, resultados!$A$1:$ZZ$1, 0))</f>
        <v>#N/A</v>
      </c>
      <c r="B91" t="e">
        <f>INDEX(resultados!$A$2:$ZZ$119, 85, MATCH($B$2, resultados!$A$1:$ZZ$1, 0))</f>
        <v>#N/A</v>
      </c>
      <c r="C91" t="e">
        <f>INDEX(resultados!$A$2:$ZZ$119, 85, MATCH($B$3, resultados!$A$1:$ZZ$1, 0))</f>
        <v>#N/A</v>
      </c>
    </row>
    <row r="92" spans="1:3" x14ac:dyDescent="0.25">
      <c r="A92" t="e">
        <f>INDEX(resultados!$A$2:$ZZ$119, 86, MATCH($B$1, resultados!$A$1:$ZZ$1, 0))</f>
        <v>#N/A</v>
      </c>
      <c r="B92" t="e">
        <f>INDEX(resultados!$A$2:$ZZ$119, 86, MATCH($B$2, resultados!$A$1:$ZZ$1, 0))</f>
        <v>#N/A</v>
      </c>
      <c r="C92" t="e">
        <f>INDEX(resultados!$A$2:$ZZ$119, 86, MATCH($B$3, resultados!$A$1:$ZZ$1, 0))</f>
        <v>#N/A</v>
      </c>
    </row>
    <row r="93" spans="1:3" x14ac:dyDescent="0.25">
      <c r="A93" t="e">
        <f>INDEX(resultados!$A$2:$ZZ$119, 87, MATCH($B$1, resultados!$A$1:$ZZ$1, 0))</f>
        <v>#N/A</v>
      </c>
      <c r="B93" t="e">
        <f>INDEX(resultados!$A$2:$ZZ$119, 87, MATCH($B$2, resultados!$A$1:$ZZ$1, 0))</f>
        <v>#N/A</v>
      </c>
      <c r="C93" t="e">
        <f>INDEX(resultados!$A$2:$ZZ$119, 87, MATCH($B$3, resultados!$A$1:$ZZ$1, 0))</f>
        <v>#N/A</v>
      </c>
    </row>
    <row r="94" spans="1:3" x14ac:dyDescent="0.25">
      <c r="A94" t="e">
        <f>INDEX(resultados!$A$2:$ZZ$119, 88, MATCH($B$1, resultados!$A$1:$ZZ$1, 0))</f>
        <v>#N/A</v>
      </c>
      <c r="B94" t="e">
        <f>INDEX(resultados!$A$2:$ZZ$119, 88, MATCH($B$2, resultados!$A$1:$ZZ$1, 0))</f>
        <v>#N/A</v>
      </c>
      <c r="C94" t="e">
        <f>INDEX(resultados!$A$2:$ZZ$119, 88, MATCH($B$3, resultados!$A$1:$ZZ$1, 0))</f>
        <v>#N/A</v>
      </c>
    </row>
    <row r="95" spans="1:3" x14ac:dyDescent="0.25">
      <c r="A95" t="e">
        <f>INDEX(resultados!$A$2:$ZZ$119, 89, MATCH($B$1, resultados!$A$1:$ZZ$1, 0))</f>
        <v>#N/A</v>
      </c>
      <c r="B95" t="e">
        <f>INDEX(resultados!$A$2:$ZZ$119, 89, MATCH($B$2, resultados!$A$1:$ZZ$1, 0))</f>
        <v>#N/A</v>
      </c>
      <c r="C95" t="e">
        <f>INDEX(resultados!$A$2:$ZZ$119, 89, MATCH($B$3, resultados!$A$1:$ZZ$1, 0))</f>
        <v>#N/A</v>
      </c>
    </row>
    <row r="96" spans="1:3" x14ac:dyDescent="0.25">
      <c r="A96" t="e">
        <f>INDEX(resultados!$A$2:$ZZ$119, 90, MATCH($B$1, resultados!$A$1:$ZZ$1, 0))</f>
        <v>#N/A</v>
      </c>
      <c r="B96" t="e">
        <f>INDEX(resultados!$A$2:$ZZ$119, 90, MATCH($B$2, resultados!$A$1:$ZZ$1, 0))</f>
        <v>#N/A</v>
      </c>
      <c r="C96" t="e">
        <f>INDEX(resultados!$A$2:$ZZ$119, 90, MATCH($B$3, resultados!$A$1:$ZZ$1, 0))</f>
        <v>#N/A</v>
      </c>
    </row>
    <row r="97" spans="1:3" x14ac:dyDescent="0.25">
      <c r="A97" t="e">
        <f>INDEX(resultados!$A$2:$ZZ$119, 91, MATCH($B$1, resultados!$A$1:$ZZ$1, 0))</f>
        <v>#N/A</v>
      </c>
      <c r="B97" t="e">
        <f>INDEX(resultados!$A$2:$ZZ$119, 91, MATCH($B$2, resultados!$A$1:$ZZ$1, 0))</f>
        <v>#N/A</v>
      </c>
      <c r="C97" t="e">
        <f>INDEX(resultados!$A$2:$ZZ$119, 91, MATCH($B$3, resultados!$A$1:$ZZ$1, 0))</f>
        <v>#N/A</v>
      </c>
    </row>
    <row r="98" spans="1:3" x14ac:dyDescent="0.25">
      <c r="A98" t="e">
        <f>INDEX(resultados!$A$2:$ZZ$119, 92, MATCH($B$1, resultados!$A$1:$ZZ$1, 0))</f>
        <v>#N/A</v>
      </c>
      <c r="B98" t="e">
        <f>INDEX(resultados!$A$2:$ZZ$119, 92, MATCH($B$2, resultados!$A$1:$ZZ$1, 0))</f>
        <v>#N/A</v>
      </c>
      <c r="C98" t="e">
        <f>INDEX(resultados!$A$2:$ZZ$119, 92, MATCH($B$3, resultados!$A$1:$ZZ$1, 0))</f>
        <v>#N/A</v>
      </c>
    </row>
    <row r="99" spans="1:3" x14ac:dyDescent="0.25">
      <c r="A99" t="e">
        <f>INDEX(resultados!$A$2:$ZZ$119, 93, MATCH($B$1, resultados!$A$1:$ZZ$1, 0))</f>
        <v>#N/A</v>
      </c>
      <c r="B99" t="e">
        <f>INDEX(resultados!$A$2:$ZZ$119, 93, MATCH($B$2, resultados!$A$1:$ZZ$1, 0))</f>
        <v>#N/A</v>
      </c>
      <c r="C99" t="e">
        <f>INDEX(resultados!$A$2:$ZZ$119, 93, MATCH($B$3, resultados!$A$1:$ZZ$1, 0))</f>
        <v>#N/A</v>
      </c>
    </row>
    <row r="100" spans="1:3" x14ac:dyDescent="0.25">
      <c r="A100" t="e">
        <f>INDEX(resultados!$A$2:$ZZ$119, 94, MATCH($B$1, resultados!$A$1:$ZZ$1, 0))</f>
        <v>#N/A</v>
      </c>
      <c r="B100" t="e">
        <f>INDEX(resultados!$A$2:$ZZ$119, 94, MATCH($B$2, resultados!$A$1:$ZZ$1, 0))</f>
        <v>#N/A</v>
      </c>
      <c r="C100" t="e">
        <f>INDEX(resultados!$A$2:$ZZ$119, 94, MATCH($B$3, resultados!$A$1:$ZZ$1, 0))</f>
        <v>#N/A</v>
      </c>
    </row>
    <row r="101" spans="1:3" x14ac:dyDescent="0.25">
      <c r="A101" t="e">
        <f>INDEX(resultados!$A$2:$ZZ$119, 95, MATCH($B$1, resultados!$A$1:$ZZ$1, 0))</f>
        <v>#N/A</v>
      </c>
      <c r="B101" t="e">
        <f>INDEX(resultados!$A$2:$ZZ$119, 95, MATCH($B$2, resultados!$A$1:$ZZ$1, 0))</f>
        <v>#N/A</v>
      </c>
      <c r="C101" t="e">
        <f>INDEX(resultados!$A$2:$ZZ$119, 95, MATCH($B$3, resultados!$A$1:$ZZ$1, 0))</f>
        <v>#N/A</v>
      </c>
    </row>
    <row r="102" spans="1:3" x14ac:dyDescent="0.25">
      <c r="A102" t="e">
        <f>INDEX(resultados!$A$2:$ZZ$119, 96, MATCH($B$1, resultados!$A$1:$ZZ$1, 0))</f>
        <v>#N/A</v>
      </c>
      <c r="B102" t="e">
        <f>INDEX(resultados!$A$2:$ZZ$119, 96, MATCH($B$2, resultados!$A$1:$ZZ$1, 0))</f>
        <v>#N/A</v>
      </c>
      <c r="C102" t="e">
        <f>INDEX(resultados!$A$2:$ZZ$119, 96, MATCH($B$3, resultados!$A$1:$ZZ$1, 0))</f>
        <v>#N/A</v>
      </c>
    </row>
    <row r="103" spans="1:3" x14ac:dyDescent="0.25">
      <c r="A103" t="e">
        <f>INDEX(resultados!$A$2:$ZZ$119, 97, MATCH($B$1, resultados!$A$1:$ZZ$1, 0))</f>
        <v>#N/A</v>
      </c>
      <c r="B103" t="e">
        <f>INDEX(resultados!$A$2:$ZZ$119, 97, MATCH($B$2, resultados!$A$1:$ZZ$1, 0))</f>
        <v>#N/A</v>
      </c>
      <c r="C103" t="e">
        <f>INDEX(resultados!$A$2:$ZZ$119, 97, MATCH($B$3, resultados!$A$1:$ZZ$1, 0))</f>
        <v>#N/A</v>
      </c>
    </row>
    <row r="104" spans="1:3" x14ac:dyDescent="0.25">
      <c r="A104" t="e">
        <f>INDEX(resultados!$A$2:$ZZ$119, 98, MATCH($B$1, resultados!$A$1:$ZZ$1, 0))</f>
        <v>#N/A</v>
      </c>
      <c r="B104" t="e">
        <f>INDEX(resultados!$A$2:$ZZ$119, 98, MATCH($B$2, resultados!$A$1:$ZZ$1, 0))</f>
        <v>#N/A</v>
      </c>
      <c r="C104" t="e">
        <f>INDEX(resultados!$A$2:$ZZ$119, 98, MATCH($B$3, resultados!$A$1:$ZZ$1, 0))</f>
        <v>#N/A</v>
      </c>
    </row>
    <row r="105" spans="1:3" x14ac:dyDescent="0.25">
      <c r="A105" t="e">
        <f>INDEX(resultados!$A$2:$ZZ$119, 99, MATCH($B$1, resultados!$A$1:$ZZ$1, 0))</f>
        <v>#N/A</v>
      </c>
      <c r="B105" t="e">
        <f>INDEX(resultados!$A$2:$ZZ$119, 99, MATCH($B$2, resultados!$A$1:$ZZ$1, 0))</f>
        <v>#N/A</v>
      </c>
      <c r="C105" t="e">
        <f>INDEX(resultados!$A$2:$ZZ$119, 99, MATCH($B$3, resultados!$A$1:$ZZ$1, 0))</f>
        <v>#N/A</v>
      </c>
    </row>
    <row r="106" spans="1:3" x14ac:dyDescent="0.25">
      <c r="A106" t="e">
        <f>INDEX(resultados!$A$2:$ZZ$119, 100, MATCH($B$1, resultados!$A$1:$ZZ$1, 0))</f>
        <v>#N/A</v>
      </c>
      <c r="B106" t="e">
        <f>INDEX(resultados!$A$2:$ZZ$119, 100, MATCH($B$2, resultados!$A$1:$ZZ$1, 0))</f>
        <v>#N/A</v>
      </c>
      <c r="C106" t="e">
        <f>INDEX(resultados!$A$2:$ZZ$119, 100, MATCH($B$3, resultados!$A$1:$ZZ$1, 0))</f>
        <v>#N/A</v>
      </c>
    </row>
    <row r="107" spans="1:3" x14ac:dyDescent="0.25">
      <c r="A107" t="e">
        <f>INDEX(resultados!$A$2:$ZZ$119, 101, MATCH($B$1, resultados!$A$1:$ZZ$1, 0))</f>
        <v>#N/A</v>
      </c>
      <c r="B107" t="e">
        <f>INDEX(resultados!$A$2:$ZZ$119, 101, MATCH($B$2, resultados!$A$1:$ZZ$1, 0))</f>
        <v>#N/A</v>
      </c>
      <c r="C107" t="e">
        <f>INDEX(resultados!$A$2:$ZZ$119, 101, MATCH($B$3, resultados!$A$1:$ZZ$1, 0))</f>
        <v>#N/A</v>
      </c>
    </row>
    <row r="108" spans="1:3" x14ac:dyDescent="0.25">
      <c r="A108" t="e">
        <f>INDEX(resultados!$A$2:$ZZ$119, 102, MATCH($B$1, resultados!$A$1:$ZZ$1, 0))</f>
        <v>#N/A</v>
      </c>
      <c r="B108" t="e">
        <f>INDEX(resultados!$A$2:$ZZ$119, 102, MATCH($B$2, resultados!$A$1:$ZZ$1, 0))</f>
        <v>#N/A</v>
      </c>
      <c r="C108" t="e">
        <f>INDEX(resultados!$A$2:$ZZ$119, 102, MATCH($B$3, resultados!$A$1:$ZZ$1, 0))</f>
        <v>#N/A</v>
      </c>
    </row>
    <row r="109" spans="1:3" x14ac:dyDescent="0.25">
      <c r="A109" t="e">
        <f>INDEX(resultados!$A$2:$ZZ$119, 103, MATCH($B$1, resultados!$A$1:$ZZ$1, 0))</f>
        <v>#N/A</v>
      </c>
      <c r="B109" t="e">
        <f>INDEX(resultados!$A$2:$ZZ$119, 103, MATCH($B$2, resultados!$A$1:$ZZ$1, 0))</f>
        <v>#N/A</v>
      </c>
      <c r="C109" t="e">
        <f>INDEX(resultados!$A$2:$ZZ$119, 103, MATCH($B$3, resultados!$A$1:$ZZ$1, 0))</f>
        <v>#N/A</v>
      </c>
    </row>
    <row r="110" spans="1:3" x14ac:dyDescent="0.25">
      <c r="A110" t="e">
        <f>INDEX(resultados!$A$2:$ZZ$119, 104, MATCH($B$1, resultados!$A$1:$ZZ$1, 0))</f>
        <v>#N/A</v>
      </c>
      <c r="B110" t="e">
        <f>INDEX(resultados!$A$2:$ZZ$119, 104, MATCH($B$2, resultados!$A$1:$ZZ$1, 0))</f>
        <v>#N/A</v>
      </c>
      <c r="C110" t="e">
        <f>INDEX(resultados!$A$2:$ZZ$119, 104, MATCH($B$3, resultados!$A$1:$ZZ$1, 0))</f>
        <v>#N/A</v>
      </c>
    </row>
    <row r="111" spans="1:3" x14ac:dyDescent="0.25">
      <c r="A111" t="e">
        <f>INDEX(resultados!$A$2:$ZZ$119, 105, MATCH($B$1, resultados!$A$1:$ZZ$1, 0))</f>
        <v>#N/A</v>
      </c>
      <c r="B111" t="e">
        <f>INDEX(resultados!$A$2:$ZZ$119, 105, MATCH($B$2, resultados!$A$1:$ZZ$1, 0))</f>
        <v>#N/A</v>
      </c>
      <c r="C111" t="e">
        <f>INDEX(resultados!$A$2:$ZZ$119, 105, MATCH($B$3, resultados!$A$1:$ZZ$1, 0))</f>
        <v>#N/A</v>
      </c>
    </row>
    <row r="112" spans="1:3" x14ac:dyDescent="0.25">
      <c r="A112" t="e">
        <f>INDEX(resultados!$A$2:$ZZ$119, 106, MATCH($B$1, resultados!$A$1:$ZZ$1, 0))</f>
        <v>#N/A</v>
      </c>
      <c r="B112" t="e">
        <f>INDEX(resultados!$A$2:$ZZ$119, 106, MATCH($B$2, resultados!$A$1:$ZZ$1, 0))</f>
        <v>#N/A</v>
      </c>
      <c r="C112" t="e">
        <f>INDEX(resultados!$A$2:$ZZ$119, 106, MATCH($B$3, resultados!$A$1:$ZZ$1, 0))</f>
        <v>#N/A</v>
      </c>
    </row>
    <row r="113" spans="1:3" x14ac:dyDescent="0.25">
      <c r="A113" t="e">
        <f>INDEX(resultados!$A$2:$ZZ$119, 107, MATCH($B$1, resultados!$A$1:$ZZ$1, 0))</f>
        <v>#N/A</v>
      </c>
      <c r="B113" t="e">
        <f>INDEX(resultados!$A$2:$ZZ$119, 107, MATCH($B$2, resultados!$A$1:$ZZ$1, 0))</f>
        <v>#N/A</v>
      </c>
      <c r="C113" t="e">
        <f>INDEX(resultados!$A$2:$ZZ$119, 107, MATCH($B$3, resultados!$A$1:$ZZ$1, 0))</f>
        <v>#N/A</v>
      </c>
    </row>
    <row r="114" spans="1:3" x14ac:dyDescent="0.25">
      <c r="A114" t="e">
        <f>INDEX(resultados!$A$2:$ZZ$119, 108, MATCH($B$1, resultados!$A$1:$ZZ$1, 0))</f>
        <v>#N/A</v>
      </c>
      <c r="B114" t="e">
        <f>INDEX(resultados!$A$2:$ZZ$119, 108, MATCH($B$2, resultados!$A$1:$ZZ$1, 0))</f>
        <v>#N/A</v>
      </c>
      <c r="C114" t="e">
        <f>INDEX(resultados!$A$2:$ZZ$119, 108, MATCH($B$3, resultados!$A$1:$ZZ$1, 0))</f>
        <v>#N/A</v>
      </c>
    </row>
    <row r="115" spans="1:3" x14ac:dyDescent="0.25">
      <c r="A115" t="e">
        <f>INDEX(resultados!$A$2:$ZZ$119, 109, MATCH($B$1, resultados!$A$1:$ZZ$1, 0))</f>
        <v>#N/A</v>
      </c>
      <c r="B115" t="e">
        <f>INDEX(resultados!$A$2:$ZZ$119, 109, MATCH($B$2, resultados!$A$1:$ZZ$1, 0))</f>
        <v>#N/A</v>
      </c>
      <c r="C115" t="e">
        <f>INDEX(resultados!$A$2:$ZZ$119, 109, MATCH($B$3, resultados!$A$1:$ZZ$1, 0))</f>
        <v>#N/A</v>
      </c>
    </row>
    <row r="116" spans="1:3" x14ac:dyDescent="0.25">
      <c r="A116" t="e">
        <f>INDEX(resultados!$A$2:$ZZ$119, 110, MATCH($B$1, resultados!$A$1:$ZZ$1, 0))</f>
        <v>#N/A</v>
      </c>
      <c r="B116" t="e">
        <f>INDEX(resultados!$A$2:$ZZ$119, 110, MATCH($B$2, resultados!$A$1:$ZZ$1, 0))</f>
        <v>#N/A</v>
      </c>
      <c r="C116" t="e">
        <f>INDEX(resultados!$A$2:$ZZ$119, 110, MATCH($B$3, resultados!$A$1:$ZZ$1, 0))</f>
        <v>#N/A</v>
      </c>
    </row>
    <row r="117" spans="1:3" x14ac:dyDescent="0.25">
      <c r="A117" t="e">
        <f>INDEX(resultados!$A$2:$ZZ$119, 111, MATCH($B$1, resultados!$A$1:$ZZ$1, 0))</f>
        <v>#N/A</v>
      </c>
      <c r="B117" t="e">
        <f>INDEX(resultados!$A$2:$ZZ$119, 111, MATCH($B$2, resultados!$A$1:$ZZ$1, 0))</f>
        <v>#N/A</v>
      </c>
      <c r="C117" t="e">
        <f>INDEX(resultados!$A$2:$ZZ$119, 111, MATCH($B$3, resultados!$A$1:$ZZ$1, 0))</f>
        <v>#N/A</v>
      </c>
    </row>
    <row r="118" spans="1:3" x14ac:dyDescent="0.25">
      <c r="A118" t="e">
        <f>INDEX(resultados!$A$2:$ZZ$119, 112, MATCH($B$1, resultados!$A$1:$ZZ$1, 0))</f>
        <v>#N/A</v>
      </c>
      <c r="B118" t="e">
        <f>INDEX(resultados!$A$2:$ZZ$119, 112, MATCH($B$2, resultados!$A$1:$ZZ$1, 0))</f>
        <v>#N/A</v>
      </c>
      <c r="C118" t="e">
        <f>INDEX(resultados!$A$2:$ZZ$119, 112, MATCH($B$3, resultados!$A$1:$ZZ$1, 0))</f>
        <v>#N/A</v>
      </c>
    </row>
    <row r="119" spans="1:3" x14ac:dyDescent="0.25">
      <c r="A119" t="e">
        <f>INDEX(resultados!$A$2:$ZZ$119, 113, MATCH($B$1, resultados!$A$1:$ZZ$1, 0))</f>
        <v>#N/A</v>
      </c>
      <c r="B119" t="e">
        <f>INDEX(resultados!$A$2:$ZZ$119, 113, MATCH($B$2, resultados!$A$1:$ZZ$1, 0))</f>
        <v>#N/A</v>
      </c>
      <c r="C119" t="e">
        <f>INDEX(resultados!$A$2:$ZZ$119, 113, MATCH($B$3, resultados!$A$1:$ZZ$1, 0))</f>
        <v>#N/A</v>
      </c>
    </row>
    <row r="120" spans="1:3" x14ac:dyDescent="0.25">
      <c r="A120" t="e">
        <f>INDEX(resultados!$A$2:$ZZ$119, 114, MATCH($B$1, resultados!$A$1:$ZZ$1, 0))</f>
        <v>#N/A</v>
      </c>
      <c r="B120" t="e">
        <f>INDEX(resultados!$A$2:$ZZ$119, 114, MATCH($B$2, resultados!$A$1:$ZZ$1, 0))</f>
        <v>#N/A</v>
      </c>
      <c r="C120" t="e">
        <f>INDEX(resultados!$A$2:$ZZ$119, 114, MATCH($B$3, resultados!$A$1:$ZZ$1, 0))</f>
        <v>#N/A</v>
      </c>
    </row>
    <row r="121" spans="1:3" x14ac:dyDescent="0.25">
      <c r="A121" t="e">
        <f>INDEX(resultados!$A$2:$ZZ$119, 115, MATCH($B$1, resultados!$A$1:$ZZ$1, 0))</f>
        <v>#N/A</v>
      </c>
      <c r="B121" t="e">
        <f>INDEX(resultados!$A$2:$ZZ$119, 115, MATCH($B$2, resultados!$A$1:$ZZ$1, 0))</f>
        <v>#N/A</v>
      </c>
      <c r="C121" t="e">
        <f>INDEX(resultados!$A$2:$ZZ$119, 115, MATCH($B$3, resultados!$A$1:$ZZ$1, 0))</f>
        <v>#N/A</v>
      </c>
    </row>
    <row r="122" spans="1:3" x14ac:dyDescent="0.25">
      <c r="A122" t="e">
        <f>INDEX(resultados!$A$2:$ZZ$119, 116, MATCH($B$1, resultados!$A$1:$ZZ$1, 0))</f>
        <v>#N/A</v>
      </c>
      <c r="B122" t="e">
        <f>INDEX(resultados!$A$2:$ZZ$119, 116, MATCH($B$2, resultados!$A$1:$ZZ$1, 0))</f>
        <v>#N/A</v>
      </c>
      <c r="C122" t="e">
        <f>INDEX(resultados!$A$2:$ZZ$119, 116, MATCH($B$3, resultados!$A$1:$ZZ$1, 0))</f>
        <v>#N/A</v>
      </c>
    </row>
    <row r="123" spans="1:3" x14ac:dyDescent="0.25">
      <c r="A123" t="e">
        <f>INDEX(resultados!$A$2:$ZZ$119, 117, MATCH($B$1, resultados!$A$1:$ZZ$1, 0))</f>
        <v>#N/A</v>
      </c>
      <c r="B123" t="e">
        <f>INDEX(resultados!$A$2:$ZZ$119, 117, MATCH($B$2, resultados!$A$1:$ZZ$1, 0))</f>
        <v>#N/A</v>
      </c>
      <c r="C123" t="e">
        <f>INDEX(resultados!$A$2:$ZZ$119, 117, MATCH($B$3, resultados!$A$1:$ZZ$1, 0))</f>
        <v>#N/A</v>
      </c>
    </row>
    <row r="124" spans="1:3" x14ac:dyDescent="0.25">
      <c r="A124" t="e">
        <f>INDEX(resultados!$A$2:$ZZ$119, 118, MATCH($B$1, resultados!$A$1:$ZZ$1, 0))</f>
        <v>#N/A</v>
      </c>
      <c r="B124" t="e">
        <f>INDEX(resultados!$A$2:$ZZ$119, 118, MATCH($B$2, resultados!$A$1:$ZZ$1, 0))</f>
        <v>#N/A</v>
      </c>
      <c r="C124" t="e">
        <f>INDEX(resultados!$A$2:$ZZ$119, 118,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3.2829000000000002</v>
      </c>
      <c r="E2">
        <v>30.46</v>
      </c>
      <c r="F2">
        <v>25.65</v>
      </c>
      <c r="G2">
        <v>10.119999999999999</v>
      </c>
      <c r="H2">
        <v>0.2</v>
      </c>
      <c r="I2">
        <v>152</v>
      </c>
      <c r="J2">
        <v>89.87</v>
      </c>
      <c r="K2">
        <v>37.549999999999997</v>
      </c>
      <c r="L2">
        <v>1</v>
      </c>
      <c r="M2">
        <v>150</v>
      </c>
      <c r="N2">
        <v>11.32</v>
      </c>
      <c r="O2">
        <v>11317.98</v>
      </c>
      <c r="P2">
        <v>207.84</v>
      </c>
      <c r="Q2">
        <v>1304.6099999999999</v>
      </c>
      <c r="R2">
        <v>351.26</v>
      </c>
      <c r="S2">
        <v>85.32</v>
      </c>
      <c r="T2">
        <v>121824.91</v>
      </c>
      <c r="U2">
        <v>0.24</v>
      </c>
      <c r="V2">
        <v>0.55000000000000004</v>
      </c>
      <c r="W2">
        <v>4.25</v>
      </c>
      <c r="X2">
        <v>7.19</v>
      </c>
      <c r="Y2">
        <v>2</v>
      </c>
      <c r="Z2">
        <v>10</v>
      </c>
      <c r="AA2">
        <v>212.32944978690401</v>
      </c>
      <c r="AB2">
        <v>290.51852051252041</v>
      </c>
      <c r="AC2">
        <v>262.79184066019531</v>
      </c>
      <c r="AD2">
        <v>212329.44978690401</v>
      </c>
      <c r="AE2">
        <v>290518.52051252028</v>
      </c>
      <c r="AF2">
        <v>1.7895825188821869E-5</v>
      </c>
      <c r="AG2">
        <v>13</v>
      </c>
      <c r="AH2">
        <v>262791.84066019527</v>
      </c>
    </row>
    <row r="3" spans="1:34" x14ac:dyDescent="0.25">
      <c r="A3">
        <v>1</v>
      </c>
      <c r="B3">
        <v>40</v>
      </c>
      <c r="C3" t="s">
        <v>34</v>
      </c>
      <c r="D3">
        <v>4.1401000000000003</v>
      </c>
      <c r="E3">
        <v>24.15</v>
      </c>
      <c r="F3">
        <v>21.12</v>
      </c>
      <c r="G3">
        <v>21.85</v>
      </c>
      <c r="H3">
        <v>0.39</v>
      </c>
      <c r="I3">
        <v>58</v>
      </c>
      <c r="J3">
        <v>91.1</v>
      </c>
      <c r="K3">
        <v>37.549999999999997</v>
      </c>
      <c r="L3">
        <v>2</v>
      </c>
      <c r="M3">
        <v>56</v>
      </c>
      <c r="N3">
        <v>11.54</v>
      </c>
      <c r="O3">
        <v>11468.97</v>
      </c>
      <c r="P3">
        <v>157.33000000000001</v>
      </c>
      <c r="Q3">
        <v>1304.67</v>
      </c>
      <c r="R3">
        <v>197.21</v>
      </c>
      <c r="S3">
        <v>85.32</v>
      </c>
      <c r="T3">
        <v>45268.9</v>
      </c>
      <c r="U3">
        <v>0.43</v>
      </c>
      <c r="V3">
        <v>0.66</v>
      </c>
      <c r="W3">
        <v>4.0999999999999996</v>
      </c>
      <c r="X3">
        <v>2.66</v>
      </c>
      <c r="Y3">
        <v>2</v>
      </c>
      <c r="Z3">
        <v>10</v>
      </c>
      <c r="AA3">
        <v>159.90000525114871</v>
      </c>
      <c r="AB3">
        <v>218.782241474888</v>
      </c>
      <c r="AC3">
        <v>197.90197141139191</v>
      </c>
      <c r="AD3">
        <v>159900.00525114869</v>
      </c>
      <c r="AE3">
        <v>218782.241474888</v>
      </c>
      <c r="AF3">
        <v>2.256861490275105E-5</v>
      </c>
      <c r="AG3">
        <v>11</v>
      </c>
      <c r="AH3">
        <v>197901.97141139189</v>
      </c>
    </row>
    <row r="4" spans="1:34" x14ac:dyDescent="0.25">
      <c r="A4">
        <v>2</v>
      </c>
      <c r="B4">
        <v>40</v>
      </c>
      <c r="C4" t="s">
        <v>34</v>
      </c>
      <c r="D4">
        <v>4.4183000000000003</v>
      </c>
      <c r="E4">
        <v>22.63</v>
      </c>
      <c r="F4">
        <v>20.03</v>
      </c>
      <c r="G4">
        <v>34.340000000000003</v>
      </c>
      <c r="H4">
        <v>0.56999999999999995</v>
      </c>
      <c r="I4">
        <v>35</v>
      </c>
      <c r="J4">
        <v>92.32</v>
      </c>
      <c r="K4">
        <v>37.549999999999997</v>
      </c>
      <c r="L4">
        <v>3</v>
      </c>
      <c r="M4">
        <v>14</v>
      </c>
      <c r="N4">
        <v>11.77</v>
      </c>
      <c r="O4">
        <v>11620.34</v>
      </c>
      <c r="P4">
        <v>135.59</v>
      </c>
      <c r="Q4">
        <v>1304.6199999999999</v>
      </c>
      <c r="R4">
        <v>159.37</v>
      </c>
      <c r="S4">
        <v>85.32</v>
      </c>
      <c r="T4">
        <v>26463.1</v>
      </c>
      <c r="U4">
        <v>0.54</v>
      </c>
      <c r="V4">
        <v>0.7</v>
      </c>
      <c r="W4">
        <v>4.09</v>
      </c>
      <c r="X4">
        <v>1.58</v>
      </c>
      <c r="Y4">
        <v>2</v>
      </c>
      <c r="Z4">
        <v>10</v>
      </c>
      <c r="AA4">
        <v>141.64558713879561</v>
      </c>
      <c r="AB4">
        <v>193.80574128548909</v>
      </c>
      <c r="AC4">
        <v>175.30919334532311</v>
      </c>
      <c r="AD4">
        <v>141645.58713879561</v>
      </c>
      <c r="AE4">
        <v>193805.74128548909</v>
      </c>
      <c r="AF4">
        <v>2.4085145582190031E-5</v>
      </c>
      <c r="AG4">
        <v>10</v>
      </c>
      <c r="AH4">
        <v>175309.19334532309</v>
      </c>
    </row>
    <row r="5" spans="1:34" x14ac:dyDescent="0.25">
      <c r="A5">
        <v>3</v>
      </c>
      <c r="B5">
        <v>40</v>
      </c>
      <c r="C5" t="s">
        <v>34</v>
      </c>
      <c r="D5">
        <v>4.4255000000000004</v>
      </c>
      <c r="E5">
        <v>22.6</v>
      </c>
      <c r="F5">
        <v>20.010000000000002</v>
      </c>
      <c r="G5">
        <v>35.32</v>
      </c>
      <c r="H5">
        <v>0.75</v>
      </c>
      <c r="I5">
        <v>34</v>
      </c>
      <c r="J5">
        <v>93.55</v>
      </c>
      <c r="K5">
        <v>37.549999999999997</v>
      </c>
      <c r="L5">
        <v>4</v>
      </c>
      <c r="M5">
        <v>0</v>
      </c>
      <c r="N5">
        <v>12</v>
      </c>
      <c r="O5">
        <v>11772.07</v>
      </c>
      <c r="P5">
        <v>135.71</v>
      </c>
      <c r="Q5">
        <v>1304.74</v>
      </c>
      <c r="R5">
        <v>158.26</v>
      </c>
      <c r="S5">
        <v>85.32</v>
      </c>
      <c r="T5">
        <v>25914.63</v>
      </c>
      <c r="U5">
        <v>0.54</v>
      </c>
      <c r="V5">
        <v>0.7</v>
      </c>
      <c r="W5">
        <v>4.1100000000000003</v>
      </c>
      <c r="X5">
        <v>1.56</v>
      </c>
      <c r="Y5">
        <v>2</v>
      </c>
      <c r="Z5">
        <v>10</v>
      </c>
      <c r="AA5">
        <v>141.57576433780571</v>
      </c>
      <c r="AB5">
        <v>193.71020664881021</v>
      </c>
      <c r="AC5">
        <v>175.22277640028511</v>
      </c>
      <c r="AD5">
        <v>141575.76433780571</v>
      </c>
      <c r="AE5">
        <v>193710.20664881021</v>
      </c>
      <c r="AF5">
        <v>2.4124394399199241E-5</v>
      </c>
      <c r="AG5">
        <v>10</v>
      </c>
      <c r="AH5">
        <v>175222.77640028499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3.6114000000000002</v>
      </c>
      <c r="E2">
        <v>27.69</v>
      </c>
      <c r="F2">
        <v>24.01</v>
      </c>
      <c r="G2">
        <v>12.21</v>
      </c>
      <c r="H2">
        <v>0.24</v>
      </c>
      <c r="I2">
        <v>118</v>
      </c>
      <c r="J2">
        <v>71.52</v>
      </c>
      <c r="K2">
        <v>32.270000000000003</v>
      </c>
      <c r="L2">
        <v>1</v>
      </c>
      <c r="M2">
        <v>116</v>
      </c>
      <c r="N2">
        <v>8.25</v>
      </c>
      <c r="O2">
        <v>9054.6</v>
      </c>
      <c r="P2">
        <v>161.16</v>
      </c>
      <c r="Q2">
        <v>1304.57</v>
      </c>
      <c r="R2">
        <v>295.13</v>
      </c>
      <c r="S2">
        <v>85.32</v>
      </c>
      <c r="T2">
        <v>93929.73</v>
      </c>
      <c r="U2">
        <v>0.28999999999999998</v>
      </c>
      <c r="V2">
        <v>0.57999999999999996</v>
      </c>
      <c r="W2">
        <v>4.2</v>
      </c>
      <c r="X2">
        <v>5.55</v>
      </c>
      <c r="Y2">
        <v>2</v>
      </c>
      <c r="Z2">
        <v>10</v>
      </c>
      <c r="AA2">
        <v>177.4677567274789</v>
      </c>
      <c r="AB2">
        <v>242.8192140792867</v>
      </c>
      <c r="AC2">
        <v>219.6448890865374</v>
      </c>
      <c r="AD2">
        <v>177467.7567274789</v>
      </c>
      <c r="AE2">
        <v>242819.2140792867</v>
      </c>
      <c r="AF2">
        <v>2.2108840073739921E-5</v>
      </c>
      <c r="AG2">
        <v>12</v>
      </c>
      <c r="AH2">
        <v>219644.88908653741</v>
      </c>
    </row>
    <row r="3" spans="1:34" x14ac:dyDescent="0.25">
      <c r="A3">
        <v>1</v>
      </c>
      <c r="B3">
        <v>30</v>
      </c>
      <c r="C3" t="s">
        <v>34</v>
      </c>
      <c r="D3">
        <v>4.3131000000000004</v>
      </c>
      <c r="E3">
        <v>23.18</v>
      </c>
      <c r="F3">
        <v>20.61</v>
      </c>
      <c r="G3">
        <v>26.31</v>
      </c>
      <c r="H3">
        <v>0.48</v>
      </c>
      <c r="I3">
        <v>47</v>
      </c>
      <c r="J3">
        <v>72.7</v>
      </c>
      <c r="K3">
        <v>32.270000000000003</v>
      </c>
      <c r="L3">
        <v>2</v>
      </c>
      <c r="M3">
        <v>22</v>
      </c>
      <c r="N3">
        <v>8.43</v>
      </c>
      <c r="O3">
        <v>9200.25</v>
      </c>
      <c r="P3">
        <v>121.17</v>
      </c>
      <c r="Q3">
        <v>1304.6600000000001</v>
      </c>
      <c r="R3">
        <v>178.92</v>
      </c>
      <c r="S3">
        <v>85.32</v>
      </c>
      <c r="T3">
        <v>36177.72</v>
      </c>
      <c r="U3">
        <v>0.48</v>
      </c>
      <c r="V3">
        <v>0.68</v>
      </c>
      <c r="W3">
        <v>4.12</v>
      </c>
      <c r="X3">
        <v>2.15</v>
      </c>
      <c r="Y3">
        <v>2</v>
      </c>
      <c r="Z3">
        <v>10</v>
      </c>
      <c r="AA3">
        <v>137.266912910027</v>
      </c>
      <c r="AB3">
        <v>187.81464603221741</v>
      </c>
      <c r="AC3">
        <v>169.8898798144667</v>
      </c>
      <c r="AD3">
        <v>137266.91291002699</v>
      </c>
      <c r="AE3">
        <v>187814.6460322174</v>
      </c>
      <c r="AF3">
        <v>2.6404618187419748E-5</v>
      </c>
      <c r="AG3">
        <v>10</v>
      </c>
      <c r="AH3">
        <v>169889.87981446669</v>
      </c>
    </row>
    <row r="4" spans="1:34" x14ac:dyDescent="0.25">
      <c r="A4">
        <v>2</v>
      </c>
      <c r="B4">
        <v>30</v>
      </c>
      <c r="C4" t="s">
        <v>34</v>
      </c>
      <c r="D4">
        <v>4.3331999999999997</v>
      </c>
      <c r="E4">
        <v>23.08</v>
      </c>
      <c r="F4">
        <v>20.53</v>
      </c>
      <c r="G4">
        <v>27.38</v>
      </c>
      <c r="H4">
        <v>0.71</v>
      </c>
      <c r="I4">
        <v>45</v>
      </c>
      <c r="J4">
        <v>73.88</v>
      </c>
      <c r="K4">
        <v>32.270000000000003</v>
      </c>
      <c r="L4">
        <v>3</v>
      </c>
      <c r="M4">
        <v>0</v>
      </c>
      <c r="N4">
        <v>8.61</v>
      </c>
      <c r="O4">
        <v>9346.23</v>
      </c>
      <c r="P4">
        <v>121.02</v>
      </c>
      <c r="Q4">
        <v>1304.46</v>
      </c>
      <c r="R4">
        <v>175.59</v>
      </c>
      <c r="S4">
        <v>85.32</v>
      </c>
      <c r="T4">
        <v>34523.94</v>
      </c>
      <c r="U4">
        <v>0.49</v>
      </c>
      <c r="V4">
        <v>0.68</v>
      </c>
      <c r="W4">
        <v>4.1399999999999997</v>
      </c>
      <c r="X4">
        <v>2.08</v>
      </c>
      <c r="Y4">
        <v>2</v>
      </c>
      <c r="Z4">
        <v>10</v>
      </c>
      <c r="AA4">
        <v>136.97136014579641</v>
      </c>
      <c r="AB4">
        <v>187.41025770132961</v>
      </c>
      <c r="AC4">
        <v>169.52408573831619</v>
      </c>
      <c r="AD4">
        <v>136971.36014579641</v>
      </c>
      <c r="AE4">
        <v>187410.25770132971</v>
      </c>
      <c r="AF4">
        <v>2.65276695485213E-5</v>
      </c>
      <c r="AG4">
        <v>10</v>
      </c>
      <c r="AH4">
        <v>169524.08573831621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3.9683000000000002</v>
      </c>
      <c r="E2">
        <v>25.2</v>
      </c>
      <c r="F2">
        <v>22.52</v>
      </c>
      <c r="G2">
        <v>15.36</v>
      </c>
      <c r="H2">
        <v>0.43</v>
      </c>
      <c r="I2">
        <v>88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88.51</v>
      </c>
      <c r="Q2">
        <v>1305.2</v>
      </c>
      <c r="R2">
        <v>240.8</v>
      </c>
      <c r="S2">
        <v>85.32</v>
      </c>
      <c r="T2">
        <v>66915.149999999994</v>
      </c>
      <c r="U2">
        <v>0.35</v>
      </c>
      <c r="V2">
        <v>0.62</v>
      </c>
      <c r="W2">
        <v>4.26</v>
      </c>
      <c r="X2">
        <v>4.0599999999999996</v>
      </c>
      <c r="Y2">
        <v>2</v>
      </c>
      <c r="Z2">
        <v>10</v>
      </c>
      <c r="AA2">
        <v>137.73797305064559</v>
      </c>
      <c r="AB2">
        <v>188.45917129831821</v>
      </c>
      <c r="AC2">
        <v>170.47289249376789</v>
      </c>
      <c r="AD2">
        <v>137737.97305064561</v>
      </c>
      <c r="AE2">
        <v>188459.17129831819</v>
      </c>
      <c r="AF2">
        <v>3.2130740301802267E-5</v>
      </c>
      <c r="AG2">
        <v>11</v>
      </c>
      <c r="AH2">
        <v>170472.89249376801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2.4529999999999998</v>
      </c>
      <c r="E2">
        <v>40.770000000000003</v>
      </c>
      <c r="F2">
        <v>31.09</v>
      </c>
      <c r="G2">
        <v>7.23</v>
      </c>
      <c r="H2">
        <v>0.12</v>
      </c>
      <c r="I2">
        <v>258</v>
      </c>
      <c r="J2">
        <v>141.81</v>
      </c>
      <c r="K2">
        <v>47.83</v>
      </c>
      <c r="L2">
        <v>1</v>
      </c>
      <c r="M2">
        <v>256</v>
      </c>
      <c r="N2">
        <v>22.98</v>
      </c>
      <c r="O2">
        <v>17723.39</v>
      </c>
      <c r="P2">
        <v>350.7</v>
      </c>
      <c r="Q2">
        <v>1305.6199999999999</v>
      </c>
      <c r="R2">
        <v>535.82000000000005</v>
      </c>
      <c r="S2">
        <v>85.32</v>
      </c>
      <c r="T2">
        <v>213572.11</v>
      </c>
      <c r="U2">
        <v>0.16</v>
      </c>
      <c r="V2">
        <v>0.45</v>
      </c>
      <c r="W2">
        <v>4.43</v>
      </c>
      <c r="X2">
        <v>12.62</v>
      </c>
      <c r="Y2">
        <v>2</v>
      </c>
      <c r="Z2">
        <v>10</v>
      </c>
      <c r="AA2">
        <v>357.32373060356582</v>
      </c>
      <c r="AB2">
        <v>488.90609222222599</v>
      </c>
      <c r="AC2">
        <v>442.24558096454609</v>
      </c>
      <c r="AD2">
        <v>357323.73060356581</v>
      </c>
      <c r="AE2">
        <v>488906.09222222603</v>
      </c>
      <c r="AF2">
        <v>1.066983857263689E-5</v>
      </c>
      <c r="AG2">
        <v>17</v>
      </c>
      <c r="AH2">
        <v>442245.58096454613</v>
      </c>
    </row>
    <row r="3" spans="1:34" x14ac:dyDescent="0.25">
      <c r="A3">
        <v>1</v>
      </c>
      <c r="B3">
        <v>70</v>
      </c>
      <c r="C3" t="s">
        <v>34</v>
      </c>
      <c r="D3">
        <v>3.6324000000000001</v>
      </c>
      <c r="E3">
        <v>27.53</v>
      </c>
      <c r="F3">
        <v>22.67</v>
      </c>
      <c r="G3">
        <v>14.95</v>
      </c>
      <c r="H3">
        <v>0.25</v>
      </c>
      <c r="I3">
        <v>91</v>
      </c>
      <c r="J3">
        <v>143.16999999999999</v>
      </c>
      <c r="K3">
        <v>47.83</v>
      </c>
      <c r="L3">
        <v>2</v>
      </c>
      <c r="M3">
        <v>89</v>
      </c>
      <c r="N3">
        <v>23.34</v>
      </c>
      <c r="O3">
        <v>17891.86</v>
      </c>
      <c r="P3">
        <v>247.72</v>
      </c>
      <c r="Q3">
        <v>1304.6600000000001</v>
      </c>
      <c r="R3">
        <v>249.98</v>
      </c>
      <c r="S3">
        <v>85.32</v>
      </c>
      <c r="T3">
        <v>71490.61</v>
      </c>
      <c r="U3">
        <v>0.34</v>
      </c>
      <c r="V3">
        <v>0.62</v>
      </c>
      <c r="W3">
        <v>4.1500000000000004</v>
      </c>
      <c r="X3">
        <v>4.21</v>
      </c>
      <c r="Y3">
        <v>2</v>
      </c>
      <c r="Z3">
        <v>10</v>
      </c>
      <c r="AA3">
        <v>209.7525598750529</v>
      </c>
      <c r="AB3">
        <v>286.99270605076788</v>
      </c>
      <c r="AC3">
        <v>259.60252498215982</v>
      </c>
      <c r="AD3">
        <v>209752.55987505289</v>
      </c>
      <c r="AE3">
        <v>286992.70605076791</v>
      </c>
      <c r="AF3">
        <v>1.5799886519056761E-5</v>
      </c>
      <c r="AG3">
        <v>12</v>
      </c>
      <c r="AH3">
        <v>259602.52498215981</v>
      </c>
    </row>
    <row r="4" spans="1:34" x14ac:dyDescent="0.25">
      <c r="A4">
        <v>2</v>
      </c>
      <c r="B4">
        <v>70</v>
      </c>
      <c r="C4" t="s">
        <v>34</v>
      </c>
      <c r="D4">
        <v>4.0476999999999999</v>
      </c>
      <c r="E4">
        <v>24.71</v>
      </c>
      <c r="F4">
        <v>20.92</v>
      </c>
      <c r="G4">
        <v>23.24</v>
      </c>
      <c r="H4">
        <v>0.37</v>
      </c>
      <c r="I4">
        <v>54</v>
      </c>
      <c r="J4">
        <v>144.54</v>
      </c>
      <c r="K4">
        <v>47.83</v>
      </c>
      <c r="L4">
        <v>3</v>
      </c>
      <c r="M4">
        <v>52</v>
      </c>
      <c r="N4">
        <v>23.71</v>
      </c>
      <c r="O4">
        <v>18060.849999999999</v>
      </c>
      <c r="P4">
        <v>220.26</v>
      </c>
      <c r="Q4">
        <v>1304.5</v>
      </c>
      <c r="R4">
        <v>190.54</v>
      </c>
      <c r="S4">
        <v>85.32</v>
      </c>
      <c r="T4">
        <v>41955.839999999997</v>
      </c>
      <c r="U4">
        <v>0.45</v>
      </c>
      <c r="V4">
        <v>0.67</v>
      </c>
      <c r="W4">
        <v>4.09</v>
      </c>
      <c r="X4">
        <v>2.46</v>
      </c>
      <c r="Y4">
        <v>2</v>
      </c>
      <c r="Z4">
        <v>10</v>
      </c>
      <c r="AA4">
        <v>182.3857687176376</v>
      </c>
      <c r="AB4">
        <v>249.54825505159491</v>
      </c>
      <c r="AC4">
        <v>225.73171983271891</v>
      </c>
      <c r="AD4">
        <v>182385.76871763761</v>
      </c>
      <c r="AE4">
        <v>249548.2550515949</v>
      </c>
      <c r="AF4">
        <v>1.7606321072345011E-5</v>
      </c>
      <c r="AG4">
        <v>11</v>
      </c>
      <c r="AH4">
        <v>225731.7198327189</v>
      </c>
    </row>
    <row r="5" spans="1:34" x14ac:dyDescent="0.25">
      <c r="A5">
        <v>3</v>
      </c>
      <c r="B5">
        <v>70</v>
      </c>
      <c r="C5" t="s">
        <v>34</v>
      </c>
      <c r="D5">
        <v>4.2568000000000001</v>
      </c>
      <c r="E5">
        <v>23.49</v>
      </c>
      <c r="F5">
        <v>20.170000000000002</v>
      </c>
      <c r="G5">
        <v>31.84</v>
      </c>
      <c r="H5">
        <v>0.49</v>
      </c>
      <c r="I5">
        <v>38</v>
      </c>
      <c r="J5">
        <v>145.91999999999999</v>
      </c>
      <c r="K5">
        <v>47.83</v>
      </c>
      <c r="L5">
        <v>4</v>
      </c>
      <c r="M5">
        <v>36</v>
      </c>
      <c r="N5">
        <v>24.09</v>
      </c>
      <c r="O5">
        <v>18230.349999999999</v>
      </c>
      <c r="P5">
        <v>203.84</v>
      </c>
      <c r="Q5">
        <v>1304.29</v>
      </c>
      <c r="R5">
        <v>164.81</v>
      </c>
      <c r="S5">
        <v>85.32</v>
      </c>
      <c r="T5">
        <v>29169.97</v>
      </c>
      <c r="U5">
        <v>0.52</v>
      </c>
      <c r="V5">
        <v>0.7</v>
      </c>
      <c r="W5">
        <v>4.07</v>
      </c>
      <c r="X5">
        <v>1.71</v>
      </c>
      <c r="Y5">
        <v>2</v>
      </c>
      <c r="Z5">
        <v>10</v>
      </c>
      <c r="AA5">
        <v>164.71502654186219</v>
      </c>
      <c r="AB5">
        <v>225.37036602858609</v>
      </c>
      <c r="AC5">
        <v>203.86133460417801</v>
      </c>
      <c r="AD5">
        <v>164715.0265418622</v>
      </c>
      <c r="AE5">
        <v>225370.36602858611</v>
      </c>
      <c r="AF5">
        <v>1.8515845428455241E-5</v>
      </c>
      <c r="AG5">
        <v>10</v>
      </c>
      <c r="AH5">
        <v>203861.33460417789</v>
      </c>
    </row>
    <row r="6" spans="1:34" x14ac:dyDescent="0.25">
      <c r="A6">
        <v>4</v>
      </c>
      <c r="B6">
        <v>70</v>
      </c>
      <c r="C6" t="s">
        <v>34</v>
      </c>
      <c r="D6">
        <v>4.3840000000000003</v>
      </c>
      <c r="E6">
        <v>22.81</v>
      </c>
      <c r="F6">
        <v>19.739999999999998</v>
      </c>
      <c r="G6">
        <v>40.85</v>
      </c>
      <c r="H6">
        <v>0.6</v>
      </c>
      <c r="I6">
        <v>29</v>
      </c>
      <c r="J6">
        <v>147.30000000000001</v>
      </c>
      <c r="K6">
        <v>47.83</v>
      </c>
      <c r="L6">
        <v>5</v>
      </c>
      <c r="M6">
        <v>27</v>
      </c>
      <c r="N6">
        <v>24.47</v>
      </c>
      <c r="O6">
        <v>18400.38</v>
      </c>
      <c r="P6">
        <v>190.74</v>
      </c>
      <c r="Q6">
        <v>1304.3599999999999</v>
      </c>
      <c r="R6">
        <v>150.52000000000001</v>
      </c>
      <c r="S6">
        <v>85.32</v>
      </c>
      <c r="T6">
        <v>22067.19</v>
      </c>
      <c r="U6">
        <v>0.56999999999999995</v>
      </c>
      <c r="V6">
        <v>0.71</v>
      </c>
      <c r="W6">
        <v>4.0599999999999996</v>
      </c>
      <c r="X6">
        <v>1.29</v>
      </c>
      <c r="Y6">
        <v>2</v>
      </c>
      <c r="Z6">
        <v>10</v>
      </c>
      <c r="AA6">
        <v>159.66350479213531</v>
      </c>
      <c r="AB6">
        <v>218.45865111320219</v>
      </c>
      <c r="AC6">
        <v>197.6092640596633</v>
      </c>
      <c r="AD6">
        <v>159663.5047921353</v>
      </c>
      <c r="AE6">
        <v>218458.65111320221</v>
      </c>
      <c r="AF6">
        <v>1.9069128537480681E-5</v>
      </c>
      <c r="AG6">
        <v>10</v>
      </c>
      <c r="AH6">
        <v>197609.26405966331</v>
      </c>
    </row>
    <row r="7" spans="1:34" x14ac:dyDescent="0.25">
      <c r="A7">
        <v>5</v>
      </c>
      <c r="B7">
        <v>70</v>
      </c>
      <c r="C7" t="s">
        <v>34</v>
      </c>
      <c r="D7">
        <v>4.4718999999999998</v>
      </c>
      <c r="E7">
        <v>22.36</v>
      </c>
      <c r="F7">
        <v>19.47</v>
      </c>
      <c r="G7">
        <v>50.79</v>
      </c>
      <c r="H7">
        <v>0.71</v>
      </c>
      <c r="I7">
        <v>23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18570.939999999999</v>
      </c>
      <c r="P7">
        <v>177.86</v>
      </c>
      <c r="Q7">
        <v>1304.3499999999999</v>
      </c>
      <c r="R7">
        <v>141.46</v>
      </c>
      <c r="S7">
        <v>85.32</v>
      </c>
      <c r="T7">
        <v>17568.349999999999</v>
      </c>
      <c r="U7">
        <v>0.6</v>
      </c>
      <c r="V7">
        <v>0.72</v>
      </c>
      <c r="W7">
        <v>4.04</v>
      </c>
      <c r="X7">
        <v>1.01</v>
      </c>
      <c r="Y7">
        <v>2</v>
      </c>
      <c r="Z7">
        <v>10</v>
      </c>
      <c r="AA7">
        <v>155.6273488114071</v>
      </c>
      <c r="AB7">
        <v>212.93620443773781</v>
      </c>
      <c r="AC7">
        <v>192.61387194410091</v>
      </c>
      <c r="AD7">
        <v>155627.34881140711</v>
      </c>
      <c r="AE7">
        <v>212936.20443773779</v>
      </c>
      <c r="AF7">
        <v>1.9451468044425151E-5</v>
      </c>
      <c r="AG7">
        <v>10</v>
      </c>
      <c r="AH7">
        <v>192613.87194410089</v>
      </c>
    </row>
    <row r="8" spans="1:34" x14ac:dyDescent="0.25">
      <c r="A8">
        <v>6</v>
      </c>
      <c r="B8">
        <v>70</v>
      </c>
      <c r="C8" t="s">
        <v>34</v>
      </c>
      <c r="D8">
        <v>4.5160999999999998</v>
      </c>
      <c r="E8">
        <v>22.14</v>
      </c>
      <c r="F8">
        <v>19.34</v>
      </c>
      <c r="G8">
        <v>58.01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2</v>
      </c>
      <c r="N8">
        <v>25.24</v>
      </c>
      <c r="O8">
        <v>18742.03</v>
      </c>
      <c r="P8">
        <v>172</v>
      </c>
      <c r="Q8">
        <v>1304.3</v>
      </c>
      <c r="R8">
        <v>136.16</v>
      </c>
      <c r="S8">
        <v>85.32</v>
      </c>
      <c r="T8">
        <v>14933.3</v>
      </c>
      <c r="U8">
        <v>0.63</v>
      </c>
      <c r="V8">
        <v>0.73</v>
      </c>
      <c r="W8">
        <v>4.0599999999999996</v>
      </c>
      <c r="X8">
        <v>0.88</v>
      </c>
      <c r="Y8">
        <v>2</v>
      </c>
      <c r="Z8">
        <v>10</v>
      </c>
      <c r="AA8">
        <v>153.78276866055239</v>
      </c>
      <c r="AB8">
        <v>210.4123684982066</v>
      </c>
      <c r="AC8">
        <v>190.33090736441179</v>
      </c>
      <c r="AD8">
        <v>153782.76866055239</v>
      </c>
      <c r="AE8">
        <v>210412.3684982066</v>
      </c>
      <c r="AF8">
        <v>1.9643725225391538E-5</v>
      </c>
      <c r="AG8">
        <v>10</v>
      </c>
      <c r="AH8">
        <v>190330.9073644118</v>
      </c>
    </row>
    <row r="9" spans="1:34" x14ac:dyDescent="0.25">
      <c r="A9">
        <v>7</v>
      </c>
      <c r="B9">
        <v>70</v>
      </c>
      <c r="C9" t="s">
        <v>34</v>
      </c>
      <c r="D9">
        <v>4.5153999999999996</v>
      </c>
      <c r="E9">
        <v>22.15</v>
      </c>
      <c r="F9">
        <v>19.34</v>
      </c>
      <c r="G9">
        <v>58.02</v>
      </c>
      <c r="H9">
        <v>0.94</v>
      </c>
      <c r="I9">
        <v>20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173.51</v>
      </c>
      <c r="Q9">
        <v>1304.3900000000001</v>
      </c>
      <c r="R9">
        <v>136.28</v>
      </c>
      <c r="S9">
        <v>85.32</v>
      </c>
      <c r="T9">
        <v>14993.12</v>
      </c>
      <c r="U9">
        <v>0.63</v>
      </c>
      <c r="V9">
        <v>0.73</v>
      </c>
      <c r="W9">
        <v>4.0599999999999996</v>
      </c>
      <c r="X9">
        <v>0.89</v>
      </c>
      <c r="Y9">
        <v>2</v>
      </c>
      <c r="Z9">
        <v>10</v>
      </c>
      <c r="AA9">
        <v>154.08258038282699</v>
      </c>
      <c r="AB9">
        <v>210.8225841233822</v>
      </c>
      <c r="AC9">
        <v>190.701972586062</v>
      </c>
      <c r="AD9">
        <v>154082.580382827</v>
      </c>
      <c r="AE9">
        <v>210822.5841233822</v>
      </c>
      <c r="AF9">
        <v>1.9640680428407911E-5</v>
      </c>
      <c r="AG9">
        <v>10</v>
      </c>
      <c r="AH9">
        <v>190701.97258606201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1.982</v>
      </c>
      <c r="E2">
        <v>50.46</v>
      </c>
      <c r="F2">
        <v>35.770000000000003</v>
      </c>
      <c r="G2">
        <v>6.22</v>
      </c>
      <c r="H2">
        <v>0.1</v>
      </c>
      <c r="I2">
        <v>345</v>
      </c>
      <c r="J2">
        <v>176.73</v>
      </c>
      <c r="K2">
        <v>52.44</v>
      </c>
      <c r="L2">
        <v>1</v>
      </c>
      <c r="M2">
        <v>343</v>
      </c>
      <c r="N2">
        <v>33.29</v>
      </c>
      <c r="O2">
        <v>22031.19</v>
      </c>
      <c r="P2">
        <v>467.77</v>
      </c>
      <c r="Q2">
        <v>1306</v>
      </c>
      <c r="R2">
        <v>695.26</v>
      </c>
      <c r="S2">
        <v>85.32</v>
      </c>
      <c r="T2">
        <v>292859.01</v>
      </c>
      <c r="U2">
        <v>0.12</v>
      </c>
      <c r="V2">
        <v>0.39</v>
      </c>
      <c r="W2">
        <v>4.58</v>
      </c>
      <c r="X2">
        <v>17.29</v>
      </c>
      <c r="Y2">
        <v>2</v>
      </c>
      <c r="Z2">
        <v>10</v>
      </c>
      <c r="AA2">
        <v>527.90836861769344</v>
      </c>
      <c r="AB2">
        <v>722.30751961624969</v>
      </c>
      <c r="AC2">
        <v>653.3715037090451</v>
      </c>
      <c r="AD2">
        <v>527908.36861769343</v>
      </c>
      <c r="AE2">
        <v>722307.51961624972</v>
      </c>
      <c r="AF2">
        <v>7.7900198327026086E-6</v>
      </c>
      <c r="AG2">
        <v>22</v>
      </c>
      <c r="AH2">
        <v>653371.50370904512</v>
      </c>
    </row>
    <row r="3" spans="1:34" x14ac:dyDescent="0.25">
      <c r="A3">
        <v>1</v>
      </c>
      <c r="B3">
        <v>90</v>
      </c>
      <c r="C3" t="s">
        <v>34</v>
      </c>
      <c r="D3">
        <v>3.3302</v>
      </c>
      <c r="E3">
        <v>30.03</v>
      </c>
      <c r="F3">
        <v>23.66</v>
      </c>
      <c r="G3">
        <v>12.79</v>
      </c>
      <c r="H3">
        <v>0.2</v>
      </c>
      <c r="I3">
        <v>111</v>
      </c>
      <c r="J3">
        <v>178.21</v>
      </c>
      <c r="K3">
        <v>52.44</v>
      </c>
      <c r="L3">
        <v>2</v>
      </c>
      <c r="M3">
        <v>109</v>
      </c>
      <c r="N3">
        <v>33.770000000000003</v>
      </c>
      <c r="O3">
        <v>22213.89</v>
      </c>
      <c r="P3">
        <v>303.06</v>
      </c>
      <c r="Q3">
        <v>1304.6600000000001</v>
      </c>
      <c r="R3">
        <v>283.44</v>
      </c>
      <c r="S3">
        <v>85.32</v>
      </c>
      <c r="T3">
        <v>88117.58</v>
      </c>
      <c r="U3">
        <v>0.3</v>
      </c>
      <c r="V3">
        <v>0.59</v>
      </c>
      <c r="W3">
        <v>4.1900000000000004</v>
      </c>
      <c r="X3">
        <v>5.2</v>
      </c>
      <c r="Y3">
        <v>2</v>
      </c>
      <c r="Z3">
        <v>10</v>
      </c>
      <c r="AA3">
        <v>249.37354795136841</v>
      </c>
      <c r="AB3">
        <v>341.20388989138507</v>
      </c>
      <c r="AC3">
        <v>308.63986952292009</v>
      </c>
      <c r="AD3">
        <v>249373.54795136841</v>
      </c>
      <c r="AE3">
        <v>341203.8898913851</v>
      </c>
      <c r="AF3">
        <v>1.308896268762171E-5</v>
      </c>
      <c r="AG3">
        <v>13</v>
      </c>
      <c r="AH3">
        <v>308639.86952292011</v>
      </c>
    </row>
    <row r="4" spans="1:34" x14ac:dyDescent="0.25">
      <c r="A4">
        <v>2</v>
      </c>
      <c r="B4">
        <v>90</v>
      </c>
      <c r="C4" t="s">
        <v>34</v>
      </c>
      <c r="D4">
        <v>3.8169</v>
      </c>
      <c r="E4">
        <v>26.2</v>
      </c>
      <c r="F4">
        <v>21.43</v>
      </c>
      <c r="G4">
        <v>19.48</v>
      </c>
      <c r="H4">
        <v>0.3</v>
      </c>
      <c r="I4">
        <v>66</v>
      </c>
      <c r="J4">
        <v>179.7</v>
      </c>
      <c r="K4">
        <v>52.44</v>
      </c>
      <c r="L4">
        <v>3</v>
      </c>
      <c r="M4">
        <v>64</v>
      </c>
      <c r="N4">
        <v>34.26</v>
      </c>
      <c r="O4">
        <v>22397.24</v>
      </c>
      <c r="P4">
        <v>268.35000000000002</v>
      </c>
      <c r="Q4">
        <v>1304.44</v>
      </c>
      <c r="R4">
        <v>207.72</v>
      </c>
      <c r="S4">
        <v>85.32</v>
      </c>
      <c r="T4">
        <v>50482.46</v>
      </c>
      <c r="U4">
        <v>0.41</v>
      </c>
      <c r="V4">
        <v>0.65</v>
      </c>
      <c r="W4">
        <v>4.12</v>
      </c>
      <c r="X4">
        <v>2.97</v>
      </c>
      <c r="Y4">
        <v>2</v>
      </c>
      <c r="Z4">
        <v>10</v>
      </c>
      <c r="AA4">
        <v>202.99730569838681</v>
      </c>
      <c r="AB4">
        <v>277.74986926547678</v>
      </c>
      <c r="AC4">
        <v>251.24181156725109</v>
      </c>
      <c r="AD4">
        <v>202997.30569838671</v>
      </c>
      <c r="AE4">
        <v>277749.86926547682</v>
      </c>
      <c r="AF4">
        <v>1.500188027217083E-5</v>
      </c>
      <c r="AG4">
        <v>11</v>
      </c>
      <c r="AH4">
        <v>251241.8115672511</v>
      </c>
    </row>
    <row r="5" spans="1:34" x14ac:dyDescent="0.25">
      <c r="A5">
        <v>3</v>
      </c>
      <c r="B5">
        <v>90</v>
      </c>
      <c r="C5" t="s">
        <v>34</v>
      </c>
      <c r="D5">
        <v>4.0525000000000002</v>
      </c>
      <c r="E5">
        <v>24.68</v>
      </c>
      <c r="F5">
        <v>20.58</v>
      </c>
      <c r="G5">
        <v>26.28</v>
      </c>
      <c r="H5">
        <v>0.39</v>
      </c>
      <c r="I5">
        <v>47</v>
      </c>
      <c r="J5">
        <v>181.19</v>
      </c>
      <c r="K5">
        <v>52.44</v>
      </c>
      <c r="L5">
        <v>4</v>
      </c>
      <c r="M5">
        <v>45</v>
      </c>
      <c r="N5">
        <v>34.75</v>
      </c>
      <c r="O5">
        <v>22581.25</v>
      </c>
      <c r="P5">
        <v>251.41</v>
      </c>
      <c r="Q5">
        <v>1304.44</v>
      </c>
      <c r="R5">
        <v>179.11</v>
      </c>
      <c r="S5">
        <v>85.32</v>
      </c>
      <c r="T5">
        <v>36273.81</v>
      </c>
      <c r="U5">
        <v>0.48</v>
      </c>
      <c r="V5">
        <v>0.68</v>
      </c>
      <c r="W5">
        <v>4.08</v>
      </c>
      <c r="X5">
        <v>2.13</v>
      </c>
      <c r="Y5">
        <v>2</v>
      </c>
      <c r="Z5">
        <v>10</v>
      </c>
      <c r="AA5">
        <v>192.67538197609079</v>
      </c>
      <c r="AB5">
        <v>263.62695785750248</v>
      </c>
      <c r="AC5">
        <v>238.46677100241871</v>
      </c>
      <c r="AD5">
        <v>192675.38197609081</v>
      </c>
      <c r="AE5">
        <v>263626.95785750251</v>
      </c>
      <c r="AF5">
        <v>1.5927878593353841E-5</v>
      </c>
      <c r="AG5">
        <v>11</v>
      </c>
      <c r="AH5">
        <v>238466.77100241871</v>
      </c>
    </row>
    <row r="6" spans="1:34" x14ac:dyDescent="0.25">
      <c r="A6">
        <v>4</v>
      </c>
      <c r="B6">
        <v>90</v>
      </c>
      <c r="C6" t="s">
        <v>34</v>
      </c>
      <c r="D6">
        <v>4.2064000000000004</v>
      </c>
      <c r="E6">
        <v>23.77</v>
      </c>
      <c r="F6">
        <v>20.07</v>
      </c>
      <c r="G6">
        <v>33.450000000000003</v>
      </c>
      <c r="H6">
        <v>0.49</v>
      </c>
      <c r="I6">
        <v>36</v>
      </c>
      <c r="J6">
        <v>182.69</v>
      </c>
      <c r="K6">
        <v>52.44</v>
      </c>
      <c r="L6">
        <v>5</v>
      </c>
      <c r="M6">
        <v>34</v>
      </c>
      <c r="N6">
        <v>35.25</v>
      </c>
      <c r="O6">
        <v>22766.06</v>
      </c>
      <c r="P6">
        <v>239.47</v>
      </c>
      <c r="Q6">
        <v>1304.31</v>
      </c>
      <c r="R6">
        <v>161.99</v>
      </c>
      <c r="S6">
        <v>85.32</v>
      </c>
      <c r="T6">
        <v>27768.59</v>
      </c>
      <c r="U6">
        <v>0.53</v>
      </c>
      <c r="V6">
        <v>0.7</v>
      </c>
      <c r="W6">
        <v>4.0599999999999996</v>
      </c>
      <c r="X6">
        <v>1.62</v>
      </c>
      <c r="Y6">
        <v>2</v>
      </c>
      <c r="Z6">
        <v>10</v>
      </c>
      <c r="AA6">
        <v>176.60203709478941</v>
      </c>
      <c r="AB6">
        <v>241.63469828498711</v>
      </c>
      <c r="AC6">
        <v>218.57342181716689</v>
      </c>
      <c r="AD6">
        <v>176602.03709478941</v>
      </c>
      <c r="AE6">
        <v>241634.69828498701</v>
      </c>
      <c r="AF6">
        <v>1.6532764593481461E-5</v>
      </c>
      <c r="AG6">
        <v>10</v>
      </c>
      <c r="AH6">
        <v>218573.42181716691</v>
      </c>
    </row>
    <row r="7" spans="1:34" x14ac:dyDescent="0.25">
      <c r="A7">
        <v>5</v>
      </c>
      <c r="B7">
        <v>90</v>
      </c>
      <c r="C7" t="s">
        <v>34</v>
      </c>
      <c r="D7">
        <v>4.3131000000000004</v>
      </c>
      <c r="E7">
        <v>23.18</v>
      </c>
      <c r="F7">
        <v>19.73</v>
      </c>
      <c r="G7">
        <v>40.83</v>
      </c>
      <c r="H7">
        <v>0.57999999999999996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228.58</v>
      </c>
      <c r="Q7">
        <v>1304.25</v>
      </c>
      <c r="R7">
        <v>150.38999999999999</v>
      </c>
      <c r="S7">
        <v>85.32</v>
      </c>
      <c r="T7">
        <v>22006.19</v>
      </c>
      <c r="U7">
        <v>0.56999999999999995</v>
      </c>
      <c r="V7">
        <v>0.71</v>
      </c>
      <c r="W7">
        <v>4.05</v>
      </c>
      <c r="X7">
        <v>1.28</v>
      </c>
      <c r="Y7">
        <v>2</v>
      </c>
      <c r="Z7">
        <v>10</v>
      </c>
      <c r="AA7">
        <v>172.03051302416691</v>
      </c>
      <c r="AB7">
        <v>235.37973737015639</v>
      </c>
      <c r="AC7">
        <v>212.915425593153</v>
      </c>
      <c r="AD7">
        <v>172030.5130241669</v>
      </c>
      <c r="AE7">
        <v>235379.73737015651</v>
      </c>
      <c r="AF7">
        <v>1.6952136498703141E-5</v>
      </c>
      <c r="AG7">
        <v>10</v>
      </c>
      <c r="AH7">
        <v>212915.42559315299</v>
      </c>
    </row>
    <row r="8" spans="1:34" x14ac:dyDescent="0.25">
      <c r="A8">
        <v>6</v>
      </c>
      <c r="B8">
        <v>90</v>
      </c>
      <c r="C8" t="s">
        <v>34</v>
      </c>
      <c r="D8">
        <v>4.3895</v>
      </c>
      <c r="E8">
        <v>22.78</v>
      </c>
      <c r="F8">
        <v>19.510000000000002</v>
      </c>
      <c r="G8">
        <v>48.77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219.06</v>
      </c>
      <c r="Q8">
        <v>1304.32</v>
      </c>
      <c r="R8">
        <v>142.72999999999999</v>
      </c>
      <c r="S8">
        <v>85.32</v>
      </c>
      <c r="T8">
        <v>18200.900000000001</v>
      </c>
      <c r="U8">
        <v>0.6</v>
      </c>
      <c r="V8">
        <v>0.72</v>
      </c>
      <c r="W8">
        <v>4.04</v>
      </c>
      <c r="X8">
        <v>1.05</v>
      </c>
      <c r="Y8">
        <v>2</v>
      </c>
      <c r="Z8">
        <v>10</v>
      </c>
      <c r="AA8">
        <v>168.58316741899139</v>
      </c>
      <c r="AB8">
        <v>230.66292702700321</v>
      </c>
      <c r="AC8">
        <v>208.6487810090639</v>
      </c>
      <c r="AD8">
        <v>168583.16741899139</v>
      </c>
      <c r="AE8">
        <v>230662.9270270032</v>
      </c>
      <c r="AF8">
        <v>1.725241778791529E-5</v>
      </c>
      <c r="AG8">
        <v>10</v>
      </c>
      <c r="AH8">
        <v>208648.78100906391</v>
      </c>
    </row>
    <row r="9" spans="1:34" x14ac:dyDescent="0.25">
      <c r="A9">
        <v>7</v>
      </c>
      <c r="B9">
        <v>90</v>
      </c>
      <c r="C9" t="s">
        <v>34</v>
      </c>
      <c r="D9">
        <v>4.4531999999999998</v>
      </c>
      <c r="E9">
        <v>22.46</v>
      </c>
      <c r="F9">
        <v>19.32</v>
      </c>
      <c r="G9">
        <v>57.97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23324.240000000002</v>
      </c>
      <c r="P9">
        <v>209.83</v>
      </c>
      <c r="Q9">
        <v>1304.1500000000001</v>
      </c>
      <c r="R9">
        <v>136.30000000000001</v>
      </c>
      <c r="S9">
        <v>85.32</v>
      </c>
      <c r="T9">
        <v>15005.55</v>
      </c>
      <c r="U9">
        <v>0.63</v>
      </c>
      <c r="V9">
        <v>0.73</v>
      </c>
      <c r="W9">
        <v>4.04</v>
      </c>
      <c r="X9">
        <v>0.87</v>
      </c>
      <c r="Y9">
        <v>2</v>
      </c>
      <c r="Z9">
        <v>10</v>
      </c>
      <c r="AA9">
        <v>165.53798774670369</v>
      </c>
      <c r="AB9">
        <v>226.4963778555356</v>
      </c>
      <c r="AC9">
        <v>204.87988144273129</v>
      </c>
      <c r="AD9">
        <v>165537.9877467037</v>
      </c>
      <c r="AE9">
        <v>226496.3778555356</v>
      </c>
      <c r="AF9">
        <v>1.750278320837097E-5</v>
      </c>
      <c r="AG9">
        <v>10</v>
      </c>
      <c r="AH9">
        <v>204879.8814427313</v>
      </c>
    </row>
    <row r="10" spans="1:34" x14ac:dyDescent="0.25">
      <c r="A10">
        <v>8</v>
      </c>
      <c r="B10">
        <v>90</v>
      </c>
      <c r="C10" t="s">
        <v>34</v>
      </c>
      <c r="D10">
        <v>4.5042999999999997</v>
      </c>
      <c r="E10">
        <v>22.2</v>
      </c>
      <c r="F10">
        <v>19.18</v>
      </c>
      <c r="G10">
        <v>67.680000000000007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12</v>
      </c>
      <c r="N10">
        <v>37.299999999999997</v>
      </c>
      <c r="O10">
        <v>23511.69</v>
      </c>
      <c r="P10">
        <v>199.57</v>
      </c>
      <c r="Q10">
        <v>1304.31</v>
      </c>
      <c r="R10">
        <v>131.33000000000001</v>
      </c>
      <c r="S10">
        <v>85.32</v>
      </c>
      <c r="T10">
        <v>12534.08</v>
      </c>
      <c r="U10">
        <v>0.65</v>
      </c>
      <c r="V10">
        <v>0.73</v>
      </c>
      <c r="W10">
        <v>4.04</v>
      </c>
      <c r="X10">
        <v>0.72</v>
      </c>
      <c r="Y10">
        <v>2</v>
      </c>
      <c r="Z10">
        <v>10</v>
      </c>
      <c r="AA10">
        <v>162.6214408002557</v>
      </c>
      <c r="AB10">
        <v>222.50582965443729</v>
      </c>
      <c r="AC10">
        <v>201.270185561175</v>
      </c>
      <c r="AD10">
        <v>162621.44080025569</v>
      </c>
      <c r="AE10">
        <v>222505.82965443729</v>
      </c>
      <c r="AF10">
        <v>1.7703625798406838E-5</v>
      </c>
      <c r="AG10">
        <v>10</v>
      </c>
      <c r="AH10">
        <v>201270.18556117499</v>
      </c>
    </row>
    <row r="11" spans="1:34" x14ac:dyDescent="0.25">
      <c r="A11">
        <v>9</v>
      </c>
      <c r="B11">
        <v>90</v>
      </c>
      <c r="C11" t="s">
        <v>34</v>
      </c>
      <c r="D11">
        <v>4.5175000000000001</v>
      </c>
      <c r="E11">
        <v>22.14</v>
      </c>
      <c r="F11">
        <v>19.149999999999999</v>
      </c>
      <c r="G11">
        <v>71.8</v>
      </c>
      <c r="H11">
        <v>0.93</v>
      </c>
      <c r="I11">
        <v>16</v>
      </c>
      <c r="J11">
        <v>190.26</v>
      </c>
      <c r="K11">
        <v>52.44</v>
      </c>
      <c r="L11">
        <v>10</v>
      </c>
      <c r="M11">
        <v>2</v>
      </c>
      <c r="N11">
        <v>37.82</v>
      </c>
      <c r="O11">
        <v>23699.85</v>
      </c>
      <c r="P11">
        <v>195.88</v>
      </c>
      <c r="Q11">
        <v>1304.43</v>
      </c>
      <c r="R11">
        <v>129.93</v>
      </c>
      <c r="S11">
        <v>85.32</v>
      </c>
      <c r="T11">
        <v>11841.29</v>
      </c>
      <c r="U11">
        <v>0.66</v>
      </c>
      <c r="V11">
        <v>0.73</v>
      </c>
      <c r="W11">
        <v>4.05</v>
      </c>
      <c r="X11">
        <v>0.69</v>
      </c>
      <c r="Y11">
        <v>2</v>
      </c>
      <c r="Z11">
        <v>10</v>
      </c>
      <c r="AA11">
        <v>161.68633166595899</v>
      </c>
      <c r="AB11">
        <v>221.22637208278971</v>
      </c>
      <c r="AC11">
        <v>200.112837624435</v>
      </c>
      <c r="AD11">
        <v>161686.33166595901</v>
      </c>
      <c r="AE11">
        <v>221226.37208278969</v>
      </c>
      <c r="AF11">
        <v>1.7755506858846641E-5</v>
      </c>
      <c r="AG11">
        <v>10</v>
      </c>
      <c r="AH11">
        <v>200112.83762443499</v>
      </c>
    </row>
    <row r="12" spans="1:34" x14ac:dyDescent="0.25">
      <c r="A12">
        <v>10</v>
      </c>
      <c r="B12">
        <v>90</v>
      </c>
      <c r="C12" t="s">
        <v>34</v>
      </c>
      <c r="D12">
        <v>4.5130999999999997</v>
      </c>
      <c r="E12">
        <v>22.16</v>
      </c>
      <c r="F12">
        <v>19.170000000000002</v>
      </c>
      <c r="G12">
        <v>71.88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197.54</v>
      </c>
      <c r="Q12">
        <v>1304.53</v>
      </c>
      <c r="R12">
        <v>130.36000000000001</v>
      </c>
      <c r="S12">
        <v>85.32</v>
      </c>
      <c r="T12">
        <v>12053.21</v>
      </c>
      <c r="U12">
        <v>0.65</v>
      </c>
      <c r="V12">
        <v>0.73</v>
      </c>
      <c r="W12">
        <v>4.0599999999999996</v>
      </c>
      <c r="X12">
        <v>0.71</v>
      </c>
      <c r="Y12">
        <v>2</v>
      </c>
      <c r="Z12">
        <v>10</v>
      </c>
      <c r="AA12">
        <v>162.09329456674641</v>
      </c>
      <c r="AB12">
        <v>221.78319667758271</v>
      </c>
      <c r="AC12">
        <v>200.61651966140951</v>
      </c>
      <c r="AD12">
        <v>162093.29456674639</v>
      </c>
      <c r="AE12">
        <v>221783.19667758269</v>
      </c>
      <c r="AF12">
        <v>1.7738213172033369E-5</v>
      </c>
      <c r="AG12">
        <v>10</v>
      </c>
      <c r="AH12">
        <v>200616.51966140949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3.6078999999999999</v>
      </c>
      <c r="E2">
        <v>27.72</v>
      </c>
      <c r="F2">
        <v>24.6</v>
      </c>
      <c r="G2">
        <v>11.18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71.010000000000005</v>
      </c>
      <c r="Q2">
        <v>1306</v>
      </c>
      <c r="R2">
        <v>308.74</v>
      </c>
      <c r="S2">
        <v>85.32</v>
      </c>
      <c r="T2">
        <v>100665.73</v>
      </c>
      <c r="U2">
        <v>0.28000000000000003</v>
      </c>
      <c r="V2">
        <v>0.56999999999999995</v>
      </c>
      <c r="W2">
        <v>4.4000000000000004</v>
      </c>
      <c r="X2">
        <v>6.14</v>
      </c>
      <c r="Y2">
        <v>2</v>
      </c>
      <c r="Z2">
        <v>10</v>
      </c>
      <c r="AA2">
        <v>143.9404318472053</v>
      </c>
      <c r="AB2">
        <v>196.94564905693699</v>
      </c>
      <c r="AC2">
        <v>178.1494327259532</v>
      </c>
      <c r="AD2">
        <v>143940.4318472053</v>
      </c>
      <c r="AE2">
        <v>196945.64905693699</v>
      </c>
      <c r="AF2">
        <v>3.4403316234602377E-5</v>
      </c>
      <c r="AG2">
        <v>12</v>
      </c>
      <c r="AH2">
        <v>178149.4327259532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3.1303999999999998</v>
      </c>
      <c r="E2">
        <v>31.95</v>
      </c>
      <c r="F2">
        <v>26.48</v>
      </c>
      <c r="G2">
        <v>9.4</v>
      </c>
      <c r="H2">
        <v>0.18</v>
      </c>
      <c r="I2">
        <v>169</v>
      </c>
      <c r="J2">
        <v>98.71</v>
      </c>
      <c r="K2">
        <v>39.72</v>
      </c>
      <c r="L2">
        <v>1</v>
      </c>
      <c r="M2">
        <v>167</v>
      </c>
      <c r="N2">
        <v>12.99</v>
      </c>
      <c r="O2">
        <v>12407.75</v>
      </c>
      <c r="P2">
        <v>230.55</v>
      </c>
      <c r="Q2">
        <v>1305.05</v>
      </c>
      <c r="R2">
        <v>379.58</v>
      </c>
      <c r="S2">
        <v>85.32</v>
      </c>
      <c r="T2">
        <v>135900.76</v>
      </c>
      <c r="U2">
        <v>0.22</v>
      </c>
      <c r="V2">
        <v>0.53</v>
      </c>
      <c r="W2">
        <v>4.2699999999999996</v>
      </c>
      <c r="X2">
        <v>8.02</v>
      </c>
      <c r="Y2">
        <v>2</v>
      </c>
      <c r="Z2">
        <v>10</v>
      </c>
      <c r="AA2">
        <v>235.86450690773751</v>
      </c>
      <c r="AB2">
        <v>322.72022395866958</v>
      </c>
      <c r="AC2">
        <v>291.92025872482913</v>
      </c>
      <c r="AD2">
        <v>235864.50690773749</v>
      </c>
      <c r="AE2">
        <v>322720.22395866958</v>
      </c>
      <c r="AF2">
        <v>1.627273749147644E-5</v>
      </c>
      <c r="AG2">
        <v>14</v>
      </c>
      <c r="AH2">
        <v>291920.25872482912</v>
      </c>
    </row>
    <row r="3" spans="1:34" x14ac:dyDescent="0.25">
      <c r="A3">
        <v>1</v>
      </c>
      <c r="B3">
        <v>45</v>
      </c>
      <c r="C3" t="s">
        <v>34</v>
      </c>
      <c r="D3">
        <v>4.0514999999999999</v>
      </c>
      <c r="E3">
        <v>24.68</v>
      </c>
      <c r="F3">
        <v>21.38</v>
      </c>
      <c r="G3">
        <v>20.04</v>
      </c>
      <c r="H3">
        <v>0.35</v>
      </c>
      <c r="I3">
        <v>64</v>
      </c>
      <c r="J3">
        <v>99.95</v>
      </c>
      <c r="K3">
        <v>39.72</v>
      </c>
      <c r="L3">
        <v>2</v>
      </c>
      <c r="M3">
        <v>62</v>
      </c>
      <c r="N3">
        <v>13.24</v>
      </c>
      <c r="O3">
        <v>12561.45</v>
      </c>
      <c r="P3">
        <v>173.78</v>
      </c>
      <c r="Q3">
        <v>1304.3699999999999</v>
      </c>
      <c r="R3">
        <v>206.02</v>
      </c>
      <c r="S3">
        <v>85.32</v>
      </c>
      <c r="T3">
        <v>49646.76</v>
      </c>
      <c r="U3">
        <v>0.41</v>
      </c>
      <c r="V3">
        <v>0.66</v>
      </c>
      <c r="W3">
        <v>4.1100000000000003</v>
      </c>
      <c r="X3">
        <v>2.92</v>
      </c>
      <c r="Y3">
        <v>2</v>
      </c>
      <c r="Z3">
        <v>10</v>
      </c>
      <c r="AA3">
        <v>166.43934616403109</v>
      </c>
      <c r="AB3">
        <v>227.72965620724929</v>
      </c>
      <c r="AC3">
        <v>205.9954574394749</v>
      </c>
      <c r="AD3">
        <v>166439.3461640311</v>
      </c>
      <c r="AE3">
        <v>227729.6562072493</v>
      </c>
      <c r="AF3">
        <v>2.1060885492817781E-5</v>
      </c>
      <c r="AG3">
        <v>11</v>
      </c>
      <c r="AH3">
        <v>205995.45743947491</v>
      </c>
    </row>
    <row r="4" spans="1:34" x14ac:dyDescent="0.25">
      <c r="A4">
        <v>2</v>
      </c>
      <c r="B4">
        <v>45</v>
      </c>
      <c r="C4" t="s">
        <v>34</v>
      </c>
      <c r="D4">
        <v>4.3715999999999999</v>
      </c>
      <c r="E4">
        <v>22.87</v>
      </c>
      <c r="F4">
        <v>20.13</v>
      </c>
      <c r="G4">
        <v>32.64</v>
      </c>
      <c r="H4">
        <v>0.52</v>
      </c>
      <c r="I4">
        <v>37</v>
      </c>
      <c r="J4">
        <v>101.2</v>
      </c>
      <c r="K4">
        <v>39.72</v>
      </c>
      <c r="L4">
        <v>3</v>
      </c>
      <c r="M4">
        <v>34</v>
      </c>
      <c r="N4">
        <v>13.49</v>
      </c>
      <c r="O4">
        <v>12715.54</v>
      </c>
      <c r="P4">
        <v>149.4</v>
      </c>
      <c r="Q4">
        <v>1304.53</v>
      </c>
      <c r="R4">
        <v>163.53</v>
      </c>
      <c r="S4">
        <v>85.32</v>
      </c>
      <c r="T4">
        <v>28532.39</v>
      </c>
      <c r="U4">
        <v>0.52</v>
      </c>
      <c r="V4">
        <v>0.7</v>
      </c>
      <c r="W4">
        <v>4.07</v>
      </c>
      <c r="X4">
        <v>1.67</v>
      </c>
      <c r="Y4">
        <v>2</v>
      </c>
      <c r="Z4">
        <v>10</v>
      </c>
      <c r="AA4">
        <v>146.34390849567259</v>
      </c>
      <c r="AB4">
        <v>200.2341918412744</v>
      </c>
      <c r="AC4">
        <v>181.1241216024533</v>
      </c>
      <c r="AD4">
        <v>146343.9084956726</v>
      </c>
      <c r="AE4">
        <v>200234.19184127441</v>
      </c>
      <c r="AF4">
        <v>2.27248591929908E-5</v>
      </c>
      <c r="AG4">
        <v>10</v>
      </c>
      <c r="AH4">
        <v>181124.12160245329</v>
      </c>
    </row>
    <row r="5" spans="1:34" x14ac:dyDescent="0.25">
      <c r="A5">
        <v>3</v>
      </c>
      <c r="B5">
        <v>45</v>
      </c>
      <c r="C5" t="s">
        <v>34</v>
      </c>
      <c r="D5">
        <v>4.4593999999999996</v>
      </c>
      <c r="E5">
        <v>22.42</v>
      </c>
      <c r="F5">
        <v>19.82</v>
      </c>
      <c r="G5">
        <v>39.64</v>
      </c>
      <c r="H5">
        <v>0.69</v>
      </c>
      <c r="I5">
        <v>30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141.22</v>
      </c>
      <c r="Q5">
        <v>1304.8399999999999</v>
      </c>
      <c r="R5">
        <v>151.80000000000001</v>
      </c>
      <c r="S5">
        <v>85.32</v>
      </c>
      <c r="T5">
        <v>22706.560000000001</v>
      </c>
      <c r="U5">
        <v>0.56000000000000005</v>
      </c>
      <c r="V5">
        <v>0.71</v>
      </c>
      <c r="W5">
        <v>4.0999999999999996</v>
      </c>
      <c r="X5">
        <v>1.36</v>
      </c>
      <c r="Y5">
        <v>2</v>
      </c>
      <c r="Z5">
        <v>10</v>
      </c>
      <c r="AA5">
        <v>143.4553620519348</v>
      </c>
      <c r="AB5">
        <v>196.28195516327921</v>
      </c>
      <c r="AC5">
        <v>177.54908084600561</v>
      </c>
      <c r="AD5">
        <v>143455.36205193479</v>
      </c>
      <c r="AE5">
        <v>196281.95516327911</v>
      </c>
      <c r="AF5">
        <v>2.3181269348802069E-5</v>
      </c>
      <c r="AG5">
        <v>10</v>
      </c>
      <c r="AH5">
        <v>177549.08084600561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2024-09-25T23:05:33Z</dcterms:created>
  <dcterms:modified xsi:type="dcterms:W3CDTF">2024-09-27T19:26:53Z</dcterms:modified>
</cp:coreProperties>
</file>