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100ha_100ha_2%_6m_0_TSP/"/>
    </mc:Choice>
  </mc:AlternateContent>
  <xr:revisionPtr revIDLastSave="267" documentId="11_3D703EC564AC0D810158A1272B8264C2FD582047" xr6:coauthVersionLast="47" xr6:coauthVersionMax="47" xr10:uidLastSave="{3D4523DE-6EA8-4DBB-B7A2-A2DE456FA1C8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158" i="21"/>
  <c r="B158" i="21"/>
  <c r="A158" i="21"/>
  <c r="C157" i="21"/>
  <c r="B157" i="21"/>
  <c r="A157" i="21"/>
  <c r="C156" i="21"/>
  <c r="B156" i="21"/>
  <c r="A156" i="21"/>
  <c r="C155" i="21"/>
  <c r="B155" i="21"/>
  <c r="A155" i="21"/>
  <c r="C154" i="21"/>
  <c r="B154" i="21"/>
  <c r="A154" i="21"/>
  <c r="C153" i="21"/>
  <c r="B153" i="21"/>
  <c r="A153" i="21"/>
  <c r="C152" i="21"/>
  <c r="B152" i="21"/>
  <c r="A152" i="21"/>
  <c r="C151" i="21"/>
  <c r="B151" i="21"/>
  <c r="A151" i="21"/>
  <c r="C150" i="21"/>
  <c r="B150" i="21"/>
  <c r="A150" i="21"/>
  <c r="C149" i="21"/>
  <c r="B149" i="21"/>
  <c r="A149" i="21"/>
  <c r="C148" i="21"/>
  <c r="B148" i="21"/>
  <c r="A148" i="21"/>
  <c r="C147" i="21"/>
  <c r="B147" i="21"/>
  <c r="A147" i="21"/>
  <c r="C146" i="21"/>
  <c r="B146" i="21"/>
  <c r="A146" i="21"/>
  <c r="C145" i="21"/>
  <c r="B145" i="21"/>
  <c r="A145" i="21"/>
  <c r="C144" i="21"/>
  <c r="B144" i="21"/>
  <c r="A144" i="21"/>
  <c r="C143" i="21"/>
  <c r="B143" i="21"/>
  <c r="A143" i="21"/>
  <c r="C142" i="21"/>
  <c r="B142" i="21"/>
  <c r="A142" i="21"/>
  <c r="C141" i="21"/>
  <c r="B141" i="21"/>
  <c r="A141" i="21"/>
  <c r="C140" i="21"/>
  <c r="B140" i="21"/>
  <c r="A140" i="21"/>
  <c r="C139" i="21"/>
  <c r="B139" i="21"/>
  <c r="A139" i="21"/>
  <c r="C138" i="21"/>
  <c r="B138" i="21"/>
  <c r="A138" i="21"/>
  <c r="C137" i="21"/>
  <c r="B137" i="21"/>
  <c r="A137" i="21"/>
  <c r="C136" i="21"/>
  <c r="B136" i="21"/>
  <c r="A136" i="21"/>
  <c r="C135" i="21"/>
  <c r="B135" i="21"/>
  <c r="A135" i="21"/>
  <c r="C134" i="21"/>
  <c r="B134" i="21"/>
  <c r="A134" i="21"/>
  <c r="C133" i="21"/>
  <c r="B133" i="21"/>
  <c r="A133" i="21"/>
  <c r="C132" i="21"/>
  <c r="B132" i="21"/>
  <c r="A132" i="21"/>
  <c r="C131" i="21"/>
  <c r="B131" i="21"/>
  <c r="A131" i="21"/>
  <c r="C130" i="21"/>
  <c r="B130" i="21"/>
  <c r="A130" i="21"/>
  <c r="C129" i="21"/>
  <c r="B129" i="21"/>
  <c r="A129" i="21"/>
  <c r="C128" i="21"/>
  <c r="B128" i="21"/>
  <c r="A128" i="21"/>
  <c r="C127" i="21"/>
  <c r="B127" i="21"/>
  <c r="A127" i="21"/>
  <c r="C126" i="21"/>
  <c r="B126" i="21"/>
  <c r="A126" i="21"/>
  <c r="C125" i="21"/>
  <c r="B125" i="21"/>
  <c r="A125" i="21"/>
  <c r="C124" i="21"/>
  <c r="B124" i="21"/>
  <c r="A124" i="21"/>
  <c r="C123" i="21"/>
  <c r="B123" i="21"/>
  <c r="A123" i="21"/>
  <c r="C122" i="21"/>
  <c r="B122" i="21"/>
  <c r="A122" i="21"/>
  <c r="C121" i="21"/>
  <c r="B121" i="21"/>
  <c r="A121" i="21"/>
  <c r="C120" i="21"/>
  <c r="B120" i="21"/>
  <c r="A120" i="21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<sst xmlns="http://schemas.openxmlformats.org/spreadsheetml/2006/main" count="1040" uniqueCount="70">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</sst>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AF7-438E-A8E0-A9ED8855829E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AF7-438E-A8E0-A9ED8855829E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AF7-438E-A8E0-A9ED8855829E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AF7-438E-A8E0-A9ED8855829E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AF7-438E-A8E0-A9ED8855829E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AF7-438E-A8E0-A9ED8855829E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AF7-438E-A8E0-A9ED8855829E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AF7-438E-A8E0-A9ED8855829E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AF7-438E-A8E0-A9ED8855829E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AF7-438E-A8E0-A9ED8855829E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AF7-438E-A8E0-A9ED8855829E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AF7-438E-A8E0-A9ED8855829E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AF7-438E-A8E0-A9ED8855829E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AF7-438E-A8E0-A9ED8855829E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AF7-438E-A8E0-A9ED8855829E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AF7-438E-A8E0-A9ED8855829E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AF7-438E-A8E0-A9ED8855829E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AF7-438E-A8E0-A9ED8855829E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AF7-438E-A8E0-A9ED8855829E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AF7-438E-A8E0-A9ED8855829E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9AF7-438E-A8E0-A9ED8855829E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9AF7-438E-A8E0-A9ED8855829E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9AF7-438E-A8E0-A9ED8855829E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9AF7-438E-A8E0-A9ED8855829E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9AF7-438E-A8E0-A9ED8855829E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9AF7-438E-A8E0-A9ED8855829E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9AF7-438E-A8E0-A9ED8855829E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9AF7-438E-A8E0-A9ED8855829E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9AF7-438E-A8E0-A9ED8855829E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9AF7-438E-A8E0-A9ED8855829E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9AF7-438E-A8E0-A9ED8855829E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9AF7-438E-A8E0-A9ED8855829E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9AF7-438E-A8E0-A9ED8855829E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9AF7-438E-A8E0-A9ED8855829E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9AF7-438E-A8E0-A9ED8855829E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9AF7-438E-A8E0-A9ED8855829E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9AF7-438E-A8E0-A9ED8855829E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9AF7-438E-A8E0-A9ED8855829E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9AF7-438E-A8E0-A9ED8855829E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9AF7-438E-A8E0-A9ED8855829E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9AF7-438E-A8E0-A9ED8855829E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9AF7-438E-A8E0-A9ED8855829E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9AF7-438E-A8E0-A9ED8855829E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9AF7-438E-A8E0-A9ED8855829E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9AF7-438E-A8E0-A9ED8855829E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9AF7-438E-A8E0-A9ED8855829E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9AF7-438E-A8E0-A9ED8855829E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9AF7-438E-A8E0-A9ED8855829E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9AF7-438E-A8E0-A9ED8855829E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9AF7-438E-A8E0-A9ED8855829E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9AF7-438E-A8E0-A9ED8855829E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9AF7-438E-A8E0-A9ED8855829E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9AF7-438E-A8E0-A9ED8855829E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9AF7-438E-A8E0-A9ED8855829E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9AF7-438E-A8E0-A9ED8855829E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9AF7-438E-A8E0-A9ED8855829E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9AF7-438E-A8E0-A9ED8855829E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9AF7-438E-A8E0-A9ED8855829E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9AF7-438E-A8E0-A9ED8855829E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9AF7-438E-A8E0-A9ED8855829E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9AF7-438E-A8E0-A9ED8855829E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9AF7-438E-A8E0-A9ED8855829E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9AF7-438E-A8E0-A9ED8855829E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9AF7-438E-A8E0-A9ED8855829E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9AF7-438E-A8E0-A9ED8855829E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9AF7-438E-A8E0-A9ED8855829E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9AF7-438E-A8E0-A9ED8855829E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9AF7-438E-A8E0-A9ED8855829E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9AF7-438E-A8E0-A9ED8855829E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9AF7-438E-A8E0-A9ED8855829E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9AF7-438E-A8E0-A9ED8855829E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9AF7-438E-A8E0-A9ED8855829E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9AF7-438E-A8E0-A9ED8855829E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9AF7-438E-A8E0-A9ED8855829E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9AF7-438E-A8E0-A9ED8855829E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9AF7-438E-A8E0-A9ED8855829E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9AF7-438E-A8E0-A9ED8855829E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9AF7-438E-A8E0-A9ED8855829E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9AF7-438E-A8E0-A9ED8855829E}"/>
              </c:ext>
            </c:extLst>
          </c:dPt>
          <c:dPt>
            <c:idx val="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9AF7-438E-A8E0-A9ED8855829E}"/>
              </c:ext>
            </c:extLst>
          </c:dPt>
          <c:dPt>
            <c:idx val="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9AF7-438E-A8E0-A9ED8855829E}"/>
              </c:ext>
            </c:extLst>
          </c:dPt>
          <c:dPt>
            <c:idx val="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9AF7-438E-A8E0-A9ED8855829E}"/>
              </c:ext>
            </c:extLst>
          </c:dPt>
          <c:dPt>
            <c:idx val="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9AF7-438E-A8E0-A9ED8855829E}"/>
              </c:ext>
            </c:extLst>
          </c:dPt>
          <c:dPt>
            <c:idx val="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9AF7-438E-A8E0-A9ED8855829E}"/>
              </c:ext>
            </c:extLst>
          </c:dPt>
          <c:dPt>
            <c:idx val="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9AF7-438E-A8E0-A9ED8855829E}"/>
              </c:ext>
            </c:extLst>
          </c:dPt>
          <c:dPt>
            <c:idx val="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9AF7-438E-A8E0-A9ED8855829E}"/>
              </c:ext>
            </c:extLst>
          </c:dPt>
          <c:dPt>
            <c:idx val="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9AF7-438E-A8E0-A9ED8855829E}"/>
              </c:ext>
            </c:extLst>
          </c:dPt>
          <c:dPt>
            <c:idx val="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9AF7-438E-A8E0-A9ED8855829E}"/>
              </c:ext>
            </c:extLst>
          </c:dPt>
          <c:dPt>
            <c:idx val="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9AF7-438E-A8E0-A9ED8855829E}"/>
              </c:ext>
            </c:extLst>
          </c:dPt>
          <c:dPt>
            <c:idx val="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9AF7-438E-A8E0-A9ED8855829E}"/>
              </c:ext>
            </c:extLst>
          </c:dPt>
          <c:dPt>
            <c:idx val="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9AF7-438E-A8E0-A9ED8855829E}"/>
              </c:ext>
            </c:extLst>
          </c:dPt>
          <c:dPt>
            <c:idx val="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9AF7-438E-A8E0-A9ED8855829E}"/>
              </c:ext>
            </c:extLst>
          </c:dPt>
          <c:dPt>
            <c:idx val="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9AF7-438E-A8E0-A9ED8855829E}"/>
              </c:ext>
            </c:extLst>
          </c:dPt>
          <c:dPt>
            <c:idx val="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9AF7-438E-A8E0-A9ED8855829E}"/>
              </c:ext>
            </c:extLst>
          </c:dPt>
          <c:dPt>
            <c:idx val="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9AF7-438E-A8E0-A9ED8855829E}"/>
              </c:ext>
            </c:extLst>
          </c:dPt>
          <c:dPt>
            <c:idx val="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9AF7-438E-A8E0-A9ED8855829E}"/>
              </c:ext>
            </c:extLst>
          </c:dPt>
          <c:dPt>
            <c:idx val="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9AF7-438E-A8E0-A9ED8855829E}"/>
              </c:ext>
            </c:extLst>
          </c:dPt>
          <c:dPt>
            <c:idx val="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9AF7-438E-A8E0-A9ED8855829E}"/>
              </c:ext>
            </c:extLst>
          </c:dPt>
          <c:dPt>
            <c:idx val="9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9AF7-438E-A8E0-A9ED8855829E}"/>
              </c:ext>
            </c:extLst>
          </c:dPt>
          <c:dPt>
            <c:idx val="9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9AF7-438E-A8E0-A9ED8855829E}"/>
              </c:ext>
            </c:extLst>
          </c:dPt>
          <c:dPt>
            <c:idx val="10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9AF7-438E-A8E0-A9ED8855829E}"/>
              </c:ext>
            </c:extLst>
          </c:dPt>
          <c:dPt>
            <c:idx val="10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9AF7-438E-A8E0-A9ED8855829E}"/>
              </c:ext>
            </c:extLst>
          </c:dPt>
          <c:dPt>
            <c:idx val="10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9AF7-438E-A8E0-A9ED8855829E}"/>
              </c:ext>
            </c:extLst>
          </c:dPt>
          <c:dPt>
            <c:idx val="10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9AF7-438E-A8E0-A9ED8855829E}"/>
              </c:ext>
            </c:extLst>
          </c:dPt>
          <c:dPt>
            <c:idx val="10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9AF7-438E-A8E0-A9ED8855829E}"/>
              </c:ext>
            </c:extLst>
          </c:dPt>
          <c:dPt>
            <c:idx val="10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9AF7-438E-A8E0-A9ED8855829E}"/>
              </c:ext>
            </c:extLst>
          </c:dPt>
          <c:dPt>
            <c:idx val="10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9AF7-438E-A8E0-A9ED8855829E}"/>
              </c:ext>
            </c:extLst>
          </c:dPt>
          <c:dPt>
            <c:idx val="10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9AF7-438E-A8E0-A9ED8855829E}"/>
              </c:ext>
            </c:extLst>
          </c:dPt>
          <c:dPt>
            <c:idx val="10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9AF7-438E-A8E0-A9ED8855829E}"/>
              </c:ext>
            </c:extLst>
          </c:dPt>
          <c:dPt>
            <c:idx val="10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9AF7-438E-A8E0-A9ED8855829E}"/>
              </c:ext>
            </c:extLst>
          </c:dPt>
          <c:dPt>
            <c:idx val="1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9AF7-438E-A8E0-A9ED8855829E}"/>
              </c:ext>
            </c:extLst>
          </c:dPt>
          <c:dPt>
            <c:idx val="1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9AF7-438E-A8E0-A9ED8855829E}"/>
              </c:ext>
            </c:extLst>
          </c:dPt>
          <c:dPt>
            <c:idx val="1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9AF7-438E-A8E0-A9ED8855829E}"/>
              </c:ext>
            </c:extLst>
          </c:dPt>
          <c:dPt>
            <c:idx val="1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9AF7-438E-A8E0-A9ED8855829E}"/>
              </c:ext>
            </c:extLst>
          </c:dPt>
          <c:dPt>
            <c:idx val="1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9AF7-438E-A8E0-A9ED8855829E}"/>
              </c:ext>
            </c:extLst>
          </c:dPt>
          <c:dPt>
            <c:idx val="1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9AF7-438E-A8E0-A9ED8855829E}"/>
              </c:ext>
            </c:extLst>
          </c:dPt>
          <c:dPt>
            <c:idx val="1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9AF7-438E-A8E0-A9ED8855829E}"/>
              </c:ext>
            </c:extLst>
          </c:dPt>
          <c:dPt>
            <c:idx val="1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9AF7-438E-A8E0-A9ED8855829E}"/>
              </c:ext>
            </c:extLst>
          </c:dPt>
          <c:dPt>
            <c:idx val="1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9AF7-438E-A8E0-A9ED8855829E}"/>
              </c:ext>
            </c:extLst>
          </c:dPt>
          <c:dPt>
            <c:idx val="1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9AF7-438E-A8E0-A9ED8855829E}"/>
              </c:ext>
            </c:extLst>
          </c:dPt>
          <c:dPt>
            <c:idx val="1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9AF7-438E-A8E0-A9ED8855829E}"/>
              </c:ext>
            </c:extLst>
          </c:dPt>
          <c:dPt>
            <c:idx val="1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9AF7-438E-A8E0-A9ED8855829E}"/>
              </c:ext>
            </c:extLst>
          </c:dPt>
          <c:dPt>
            <c:idx val="1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9AF7-438E-A8E0-A9ED8855829E}"/>
              </c:ext>
            </c:extLst>
          </c:dPt>
          <c:dPt>
            <c:idx val="1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9AF7-438E-A8E0-A9ED8855829E}"/>
              </c:ext>
            </c:extLst>
          </c:dPt>
          <c:dPt>
            <c:idx val="1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9AF7-438E-A8E0-A9ED8855829E}"/>
              </c:ext>
            </c:extLst>
          </c:dPt>
          <c:dPt>
            <c:idx val="1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9AF7-438E-A8E0-A9ED8855829E}"/>
              </c:ext>
            </c:extLst>
          </c:dPt>
          <c:dPt>
            <c:idx val="1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9AF7-438E-A8E0-A9ED8855829E}"/>
              </c:ext>
            </c:extLst>
          </c:dPt>
          <c:dPt>
            <c:idx val="1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9AF7-438E-A8E0-A9ED8855829E}"/>
              </c:ext>
            </c:extLst>
          </c:dPt>
          <c:dPt>
            <c:idx val="1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9AF7-438E-A8E0-A9ED8855829E}"/>
              </c:ext>
            </c:extLst>
          </c:dPt>
          <c:dPt>
            <c:idx val="1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9AF7-438E-A8E0-A9ED8855829E}"/>
              </c:ext>
            </c:extLst>
          </c:dPt>
          <c:dPt>
            <c:idx val="1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9AF7-438E-A8E0-A9ED8855829E}"/>
              </c:ext>
            </c:extLst>
          </c:dPt>
          <c:dPt>
            <c:idx val="1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9AF7-438E-A8E0-A9ED8855829E}"/>
              </c:ext>
            </c:extLst>
          </c:dPt>
          <c:dPt>
            <c:idx val="1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9AF7-438E-A8E0-A9ED8855829E}"/>
              </c:ext>
            </c:extLst>
          </c:dPt>
          <c:dPt>
            <c:idx val="1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9AF7-438E-A8E0-A9ED8855829E}"/>
              </c:ext>
            </c:extLst>
          </c:dPt>
          <c:dPt>
            <c:idx val="1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9AF7-438E-A8E0-A9ED8855829E}"/>
              </c:ext>
            </c:extLst>
          </c:dPt>
          <c:dPt>
            <c:idx val="1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9AF7-438E-A8E0-A9ED8855829E}"/>
              </c:ext>
            </c:extLst>
          </c:dPt>
          <c:dPt>
            <c:idx val="1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9AF7-438E-A8E0-A9ED8855829E}"/>
              </c:ext>
            </c:extLst>
          </c:dPt>
          <c:dPt>
            <c:idx val="1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9AF7-438E-A8E0-A9ED8855829E}"/>
              </c:ext>
            </c:extLst>
          </c:dPt>
          <c:dPt>
            <c:idx val="1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9AF7-438E-A8E0-A9ED8855829E}"/>
              </c:ext>
            </c:extLst>
          </c:dPt>
          <c:dPt>
            <c:idx val="1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9AF7-438E-A8E0-A9ED8855829E}"/>
              </c:ext>
            </c:extLst>
          </c:dPt>
          <c:dPt>
            <c:idx val="1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9AF7-438E-A8E0-A9ED8855829E}"/>
              </c:ext>
            </c:extLst>
          </c:dPt>
          <c:dPt>
            <c:idx val="1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9AF7-438E-A8E0-A9ED8855829E}"/>
              </c:ext>
            </c:extLst>
          </c:dPt>
          <c:dPt>
            <c:idx val="1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9AF7-438E-A8E0-A9ED8855829E}"/>
              </c:ext>
            </c:extLst>
          </c:dPt>
          <c:dPt>
            <c:idx val="1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9AF7-438E-A8E0-A9ED8855829E}"/>
              </c:ext>
            </c:extLst>
          </c:dPt>
          <c:dPt>
            <c:idx val="1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9AF7-438E-A8E0-A9ED8855829E}"/>
              </c:ext>
            </c:extLst>
          </c:dPt>
          <c:dPt>
            <c:idx val="1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9AF7-438E-A8E0-A9ED8855829E}"/>
              </c:ext>
            </c:extLst>
          </c:dPt>
          <c:dPt>
            <c:idx val="1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9AF7-438E-A8E0-A9ED8855829E}"/>
              </c:ext>
            </c:extLst>
          </c:dPt>
          <c:dPt>
            <c:idx val="1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9AF7-438E-A8E0-A9ED8855829E}"/>
              </c:ext>
            </c:extLst>
          </c:dPt>
          <c:dPt>
            <c:idx val="1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9AF7-438E-A8E0-A9ED8855829E}"/>
              </c:ext>
            </c:extLst>
          </c:dPt>
          <c:dPt>
            <c:idx val="1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9AF7-438E-A8E0-A9ED8855829E}"/>
              </c:ext>
            </c:extLst>
          </c:dPt>
          <c:dPt>
            <c:idx val="1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9AF7-438E-A8E0-A9ED8855829E}"/>
              </c:ext>
            </c:extLst>
          </c:dPt>
          <c:dPt>
            <c:idx val="1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9AF7-438E-A8E0-A9ED8855829E}"/>
              </c:ext>
            </c:extLst>
          </c:dPt>
          <c:xVal>
            <c:numRef>
              <c:f>gráficos!$A$7:$A$158</c:f>
              <c:numCache>
                <c:formatCode>General</c:formatCode>
                <c:ptCount val="1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</c:numCache>
            </c:numRef>
          </c:xVal>
          <c:yVal>
            <c:numRef>
              <c:f>gráficos!$B$7:$B$158</c:f>
              <c:numCache>
                <c:formatCode>General</c:formatCode>
                <c:ptCount val="1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0-9AF7-438E-A8E0-A9ED88558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D761-7EED-4AD7-BBE8-0AEBF8744D8C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2.8329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136</v>
      </c>
      <c r="F2">
        <f>_xlfn.XLOOKUP(B2,RESULTADOS_0!D:D,RESULTADOS_0!F:F,0,0,1)</f>
        <v>32.14</v>
      </c>
      <c r="G2">
        <f>_xlfn.XLOOKUP(B2,RESULTADOS_0!D:D,RESULTADOS_0!M:M,0,0,1)</f>
        <v>0</v>
      </c>
      <c r="H2">
        <f>_xlfn.XLOOKUP(B2,RESULTADOS_0!D:D,RESULTADOS_0!AF:AF,0,0,1)</f>
        <v>2.7013263826881312E-5</v>
      </c>
      <c r="I2">
        <f>_xlfn.XLOOKUP(B2,RESULTADOS_0!D:D,RESULTADOS_0!AC:AC,0,0,1)</f>
        <v>239.6660585618587</v>
      </c>
      <c r="J2">
        <f>_xlfn.XLOOKUP(B2,RESULTADOS_0!D:D,RESULTADOS_0!G:G,0,0,1)</f>
        <v>14.18</v>
      </c>
      <c r="K2">
        <v>2.8329000000000004</v>
      </c>
      <c r="L2">
        <v>100</v>
      </c>
      <c r="M2">
        <v>2</v>
      </c>
      <c r="N2">
        <f>_xlfn.XLOOKUP(B2,RESULTADOS_0!D:D,RESULTADOS_0!AH:AH,0,0,1)</f>
        <v>239666.05856185869</v>
      </c>
      <c r="T2">
        <v>20</v>
      </c>
    </row>
    <row r="3" spans="1:20" x14ac:dyDescent="0.25">
      <c r="A3" t="s">
        <v>52</v>
      </c>
      <c r="B3">
        <v>3.0554999999999999</v>
      </c>
      <c r="C3">
        <f>_xlfn.XLOOKUP(B3,RESULTADOS_1!D:D,RESULTADOS_1!B:B,0,0,1)</f>
        <v>15</v>
      </c>
      <c r="D3">
        <f>_xlfn.XLOOKUP(B3,RESULTADOS_1!D:D,RESULTADOS_1!L:L,0,0,1)</f>
        <v>2</v>
      </c>
      <c r="E3">
        <f>_xlfn.XLOOKUP(B3,RESULTADOS_1!D:D,RESULTADOS_1!I:I,0,0,1)</f>
        <v>91</v>
      </c>
      <c r="F3">
        <f>_xlfn.XLOOKUP(B3,RESULTADOS_1!D:D,RESULTADOS_1!F:F,0,0,1)</f>
        <v>30.02</v>
      </c>
      <c r="G3">
        <f>_xlfn.XLOOKUP(B3,RESULTADOS_1!D:D,RESULTADOS_1!M:M,0,0,1)</f>
        <v>0</v>
      </c>
      <c r="H3">
        <f>_xlfn.XLOOKUP(B3,RESULTADOS_1!D:D,RESULTADOS_1!AF:AF,0,0,1)</f>
        <v>2.4739933218798189E-5</v>
      </c>
      <c r="I3">
        <f>_xlfn.XLOOKUP(B3,RESULTADOS_1!D:D,RESULTADOS_1!AC:AC,0,0,1)</f>
        <v>237.87736769130751</v>
      </c>
      <c r="J3">
        <f>_xlfn.XLOOKUP(B3,RESULTADOS_1!D:D,RESULTADOS_1!G:G,0,0,1)</f>
        <v>19.79</v>
      </c>
      <c r="K3">
        <v>3.0555000000000003</v>
      </c>
      <c r="N3">
        <f>_xlfn.XLOOKUP(B3,RESULTADOS_1!D:D,RESULTADOS_1!AH:AH,0,0,1)</f>
        <v>237877.36769130739</v>
      </c>
    </row>
    <row r="4" spans="1:20" x14ac:dyDescent="0.25">
      <c r="A4" t="s">
        <v>53</v>
      </c>
      <c r="B4">
        <v>3.1640999999999999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69</v>
      </c>
      <c r="F4">
        <f>_xlfn.XLOOKUP(B4,RESULTADOS_2!D:D,RESULTADOS_2!F:F,0,0,1)</f>
        <v>29.01</v>
      </c>
      <c r="G4">
        <f>_xlfn.XLOOKUP(B4,RESULTADOS_2!D:D,RESULTADOS_2!M:M,0,0,1)</f>
        <v>0</v>
      </c>
      <c r="H4">
        <f>_xlfn.XLOOKUP(B4,RESULTADOS_2!D:D,RESULTADOS_2!AF:AF,0,0,1)</f>
        <v>2.2812356297472752E-5</v>
      </c>
      <c r="I4">
        <f>_xlfn.XLOOKUP(B4,RESULTADOS_2!D:D,RESULTADOS_2!AC:AC,0,0,1)</f>
        <v>245.21288271505821</v>
      </c>
      <c r="J4">
        <f>_xlfn.XLOOKUP(B4,RESULTADOS_2!D:D,RESULTADOS_2!G:G,0,0,1)</f>
        <v>25.23</v>
      </c>
      <c r="K4">
        <v>3.1640999999999995</v>
      </c>
      <c r="N4">
        <f>_xlfn.XLOOKUP(B4,RESULTADOS_2!D:D,RESULTADOS_2!AH:AH,0,0,1)</f>
        <v>245212.88271505819</v>
      </c>
    </row>
    <row r="5" spans="1:20" x14ac:dyDescent="0.25">
      <c r="A5" t="s">
        <v>54</v>
      </c>
      <c r="B5">
        <v>3.2347000000000001</v>
      </c>
      <c r="C5">
        <f>_xlfn.XLOOKUP(B5,RESULTADOS_3!D:D,RESULTADOS_3!B:B,0,0,1)</f>
        <v>25</v>
      </c>
      <c r="D5">
        <f>_xlfn.XLOOKUP(B5,RESULTADOS_3!D:D,RESULTADOS_3!L:L,0,0,1)</f>
        <v>3</v>
      </c>
      <c r="E5">
        <f>_xlfn.XLOOKUP(B5,RESULTADOS_3!D:D,RESULTADOS_3!I:I,0,0,1)</f>
        <v>55</v>
      </c>
      <c r="F5">
        <f>_xlfn.XLOOKUP(B5,RESULTADOS_3!D:D,RESULTADOS_3!F:F,0,0,1)</f>
        <v>28.35</v>
      </c>
      <c r="G5">
        <f>_xlfn.XLOOKUP(B5,RESULTADOS_3!D:D,RESULTADOS_3!M:M,0,0,1)</f>
        <v>0</v>
      </c>
      <c r="H5">
        <f>_xlfn.XLOOKUP(B5,RESULTADOS_3!D:D,RESULTADOS_3!AF:AF,0,0,1)</f>
        <v>2.131393096122205E-5</v>
      </c>
      <c r="I5">
        <f>_xlfn.XLOOKUP(B5,RESULTADOS_3!D:D,RESULTADOS_3!AC:AC,0,0,1)</f>
        <v>240.51928244147561</v>
      </c>
      <c r="J5">
        <f>_xlfn.XLOOKUP(B5,RESULTADOS_3!D:D,RESULTADOS_3!G:G,0,0,1)</f>
        <v>30.93</v>
      </c>
      <c r="K5">
        <v>3.2347000000000001</v>
      </c>
      <c r="N5">
        <f>_xlfn.XLOOKUP(B5,RESULTADOS_3!D:D,RESULTADOS_3!AH:AH,0,0,1)</f>
        <v>240519.2824414756</v>
      </c>
    </row>
    <row r="6" spans="1:20" x14ac:dyDescent="0.25">
      <c r="A6" t="s">
        <v>55</v>
      </c>
      <c r="B6">
        <v>3.28</v>
      </c>
      <c r="C6">
        <f>_xlfn.XLOOKUP(B6,RESULTADOS_4!D:D,RESULTADOS_4!B:B,0,0,1)</f>
        <v>30</v>
      </c>
      <c r="D6">
        <f>_xlfn.XLOOKUP(B6,RESULTADOS_4!D:D,RESULTADOS_4!L:L,0,0,1)</f>
        <v>4</v>
      </c>
      <c r="E6">
        <f>_xlfn.XLOOKUP(B6,RESULTADOS_4!D:D,RESULTADOS_4!I:I,0,0,1)</f>
        <v>46</v>
      </c>
      <c r="F6">
        <f>_xlfn.XLOOKUP(B6,RESULTADOS_4!D:D,RESULTADOS_4!F:F,0,0,1)</f>
        <v>27.93</v>
      </c>
      <c r="G6">
        <f>_xlfn.XLOOKUP(B6,RESULTADOS_4!D:D,RESULTADOS_4!M:M,0,0,1)</f>
        <v>0</v>
      </c>
      <c r="H6">
        <f>_xlfn.XLOOKUP(B6,RESULTADOS_4!D:D,RESULTADOS_4!AF:AF,0,0,1)</f>
        <v>2.0080023105130132E-5</v>
      </c>
      <c r="I6">
        <f>_xlfn.XLOOKUP(B6,RESULTADOS_4!D:D,RESULTADOS_4!AC:AC,0,0,1)</f>
        <v>246.76492541966849</v>
      </c>
      <c r="J6">
        <f>_xlfn.XLOOKUP(B6,RESULTADOS_4!D:D,RESULTADOS_4!G:G,0,0,1)</f>
        <v>36.43</v>
      </c>
      <c r="K6">
        <v>3.28</v>
      </c>
      <c r="N6">
        <f>_xlfn.XLOOKUP(B6,RESULTADOS_4!D:D,RESULTADOS_4!AH:AH,0,0,1)</f>
        <v>246764.92541966849</v>
      </c>
    </row>
    <row r="7" spans="1:20" x14ac:dyDescent="0.25">
      <c r="A7" t="s">
        <v>56</v>
      </c>
      <c r="B7">
        <v>3.3075000000000001</v>
      </c>
      <c r="C7">
        <f>_xlfn.XLOOKUP(B7,RESULTADOS_5!D:D,RESULTADOS_5!B:B,0,0,1)</f>
        <v>35</v>
      </c>
      <c r="D7">
        <f>_xlfn.XLOOKUP(B7,RESULTADOS_5!D:D,RESULTADOS_5!L:L,0,0,1)</f>
        <v>4</v>
      </c>
      <c r="E7">
        <f>_xlfn.XLOOKUP(B7,RESULTADOS_5!D:D,RESULTADOS_5!I:I,0,0,1)</f>
        <v>40</v>
      </c>
      <c r="F7">
        <f>_xlfn.XLOOKUP(B7,RESULTADOS_5!D:D,RESULTADOS_5!F:F,0,0,1)</f>
        <v>27.65</v>
      </c>
      <c r="G7">
        <f>_xlfn.XLOOKUP(B7,RESULTADOS_5!D:D,RESULTADOS_5!M:M,0,0,1)</f>
        <v>0</v>
      </c>
      <c r="H7">
        <f>_xlfn.XLOOKUP(B7,RESULTADOS_5!D:D,RESULTADOS_5!AF:AF,0,0,1)</f>
        <v>1.9027688104685129E-5</v>
      </c>
      <c r="I7">
        <f>_xlfn.XLOOKUP(B7,RESULTADOS_5!D:D,RESULTADOS_5!AC:AC,0,0,1)</f>
        <v>252.22698912232721</v>
      </c>
      <c r="J7">
        <f>_xlfn.XLOOKUP(B7,RESULTADOS_5!D:D,RESULTADOS_5!G:G,0,0,1)</f>
        <v>41.48</v>
      </c>
      <c r="K7">
        <v>3.3075000000000001</v>
      </c>
      <c r="N7">
        <f>_xlfn.XLOOKUP(B7,RESULTADOS_5!D:D,RESULTADOS_5!AH:AH,0,0,1)</f>
        <v>252226.98912232721</v>
      </c>
    </row>
    <row r="8" spans="1:20" x14ac:dyDescent="0.25">
      <c r="A8" t="s">
        <v>57</v>
      </c>
      <c r="B8">
        <v>3.3347000000000002</v>
      </c>
      <c r="C8">
        <f>_xlfn.XLOOKUP(B8,RESULTADOS_6!D:D,RESULTADOS_6!B:B,0,0,1)</f>
        <v>40</v>
      </c>
      <c r="D8">
        <f>_xlfn.XLOOKUP(B8,RESULTADOS_6!D:D,RESULTADOS_6!L:L,0,0,1)</f>
        <v>5</v>
      </c>
      <c r="E8">
        <f>_xlfn.XLOOKUP(B8,RESULTADOS_6!D:D,RESULTADOS_6!I:I,0,0,1)</f>
        <v>35</v>
      </c>
      <c r="F8">
        <f>_xlfn.XLOOKUP(B8,RESULTADOS_6!D:D,RESULTADOS_6!F:F,0,0,1)</f>
        <v>27.39</v>
      </c>
      <c r="G8">
        <f>_xlfn.XLOOKUP(B8,RESULTADOS_6!D:D,RESULTADOS_6!M:M,0,0,1)</f>
        <v>0</v>
      </c>
      <c r="H8">
        <f>_xlfn.XLOOKUP(B8,RESULTADOS_6!D:D,RESULTADOS_6!AF:AF,0,0,1)</f>
        <v>1.8178198622304758E-5</v>
      </c>
      <c r="I8">
        <f>_xlfn.XLOOKUP(B8,RESULTADOS_6!D:D,RESULTADOS_6!AC:AC,0,0,1)</f>
        <v>257.50220638245401</v>
      </c>
      <c r="J8">
        <f>_xlfn.XLOOKUP(B8,RESULTADOS_6!D:D,RESULTADOS_6!G:G,0,0,1)</f>
        <v>46.95</v>
      </c>
      <c r="K8">
        <v>3.3347000000000002</v>
      </c>
      <c r="N8">
        <f>_xlfn.XLOOKUP(B8,RESULTADOS_6!D:D,RESULTADOS_6!AH:AH,0,0,1)</f>
        <v>257502.20638245399</v>
      </c>
    </row>
    <row r="9" spans="1:20" x14ac:dyDescent="0.25">
      <c r="A9" t="s">
        <v>58</v>
      </c>
      <c r="B9">
        <v>3.3498000000000001</v>
      </c>
      <c r="C9">
        <f>_xlfn.XLOOKUP(B9,RESULTADOS_7!D:D,RESULTADOS_7!B:B,0,0,1)</f>
        <v>45</v>
      </c>
      <c r="D9">
        <f>_xlfn.XLOOKUP(B9,RESULTADOS_7!D:D,RESULTADOS_7!L:L,0,0,1)</f>
        <v>5</v>
      </c>
      <c r="E9">
        <f>_xlfn.XLOOKUP(B9,RESULTADOS_7!D:D,RESULTADOS_7!I:I,0,0,1)</f>
        <v>31</v>
      </c>
      <c r="F9">
        <f>_xlfn.XLOOKUP(B9,RESULTADOS_7!D:D,RESULTADOS_7!F:F,0,0,1)</f>
        <v>27.23</v>
      </c>
      <c r="G9">
        <f>_xlfn.XLOOKUP(B9,RESULTADOS_7!D:D,RESULTADOS_7!M:M,0,0,1)</f>
        <v>4</v>
      </c>
      <c r="H9">
        <f>_xlfn.XLOOKUP(B9,RESULTADOS_7!D:D,RESULTADOS_7!AF:AF,0,0,1)</f>
        <v>1.7413243051670001E-5</v>
      </c>
      <c r="I9">
        <f>_xlfn.XLOOKUP(B9,RESULTADOS_7!D:D,RESULTADOS_7!AC:AC,0,0,1)</f>
        <v>261.83159778263303</v>
      </c>
      <c r="J9">
        <f>_xlfn.XLOOKUP(B9,RESULTADOS_7!D:D,RESULTADOS_7!G:G,0,0,1)</f>
        <v>52.7</v>
      </c>
      <c r="K9">
        <v>3.3498000000000001</v>
      </c>
      <c r="N9">
        <f>_xlfn.XLOOKUP(B9,RESULTADOS_7!D:D,RESULTADOS_7!AH:AH,0,0,1)</f>
        <v>261831.59778263301</v>
      </c>
    </row>
    <row r="10" spans="1:20" x14ac:dyDescent="0.25">
      <c r="A10" t="s">
        <v>59</v>
      </c>
      <c r="B10">
        <v>3.3635999999999999</v>
      </c>
      <c r="C10">
        <f>_xlfn.XLOOKUP(B10,RESULTADOS_8!D:D,RESULTADOS_8!B:B,0,0,1)</f>
        <v>50</v>
      </c>
      <c r="D10">
        <f>_xlfn.XLOOKUP(B10,RESULTADOS_8!D:D,RESULTADOS_8!L:L,0,0,1)</f>
        <v>6</v>
      </c>
      <c r="E10">
        <f>_xlfn.XLOOKUP(B10,RESULTADOS_8!D:D,RESULTADOS_8!I:I,0,0,1)</f>
        <v>28</v>
      </c>
      <c r="F10">
        <f>_xlfn.XLOOKUP(B10,RESULTADOS_8!D:D,RESULTADOS_8!F:F,0,0,1)</f>
        <v>27.07</v>
      </c>
      <c r="G10">
        <f>_xlfn.XLOOKUP(B10,RESULTADOS_8!D:D,RESULTADOS_8!M:M,0,0,1)</f>
        <v>0</v>
      </c>
      <c r="H10">
        <f>_xlfn.XLOOKUP(B10,RESULTADOS_8!D:D,RESULTADOS_8!AF:AF,0,0,1)</f>
        <v>1.675745336790429E-5</v>
      </c>
      <c r="I10">
        <f>_xlfn.XLOOKUP(B10,RESULTADOS_8!D:D,RESULTADOS_8!AC:AC,0,0,1)</f>
        <v>267.23155869225832</v>
      </c>
      <c r="J10">
        <f>_xlfn.XLOOKUP(B10,RESULTADOS_8!D:D,RESULTADOS_8!G:G,0,0,1)</f>
        <v>58.01</v>
      </c>
      <c r="K10">
        <v>3.3635999999999999</v>
      </c>
      <c r="N10">
        <f>_xlfn.XLOOKUP(B10,RESULTADOS_8!D:D,RESULTADOS_8!AH:AH,0,0,1)</f>
        <v>267231.55869225832</v>
      </c>
    </row>
    <row r="11" spans="1:20" x14ac:dyDescent="0.25">
      <c r="A11" t="s">
        <v>60</v>
      </c>
      <c r="B11">
        <v>3.3671000000000002</v>
      </c>
      <c r="C11">
        <f>_xlfn.XLOOKUP(B11,RESULTADOS_9!D:D,RESULTADOS_9!B:B,0,0,1)</f>
        <v>55</v>
      </c>
      <c r="D11">
        <f>_xlfn.XLOOKUP(B11,RESULTADOS_9!D:D,RESULTADOS_9!L:L,0,0,1)</f>
        <v>7</v>
      </c>
      <c r="E11">
        <f>_xlfn.XLOOKUP(B11,RESULTADOS_9!D:D,RESULTADOS_9!I:I,0,0,1)</f>
        <v>26</v>
      </c>
      <c r="F11">
        <f>_xlfn.XLOOKUP(B11,RESULTADOS_9!D:D,RESULTADOS_9!F:F,0,0,1)</f>
        <v>26.99</v>
      </c>
      <c r="G11">
        <f>_xlfn.XLOOKUP(B11,RESULTADOS_9!D:D,RESULTADOS_9!M:M,0,0,1)</f>
        <v>1</v>
      </c>
      <c r="H11">
        <f>_xlfn.XLOOKUP(B11,RESULTADOS_9!D:D,RESULTADOS_9!AF:AF,0,0,1)</f>
        <v>1.6142217898569978E-5</v>
      </c>
      <c r="I11">
        <f>_xlfn.XLOOKUP(B11,RESULTADOS_9!D:D,RESULTADOS_9!AC:AC,0,0,1)</f>
        <v>272.36717071622559</v>
      </c>
      <c r="J11">
        <f>_xlfn.XLOOKUP(B11,RESULTADOS_9!D:D,RESULTADOS_9!G:G,0,0,1)</f>
        <v>62.29</v>
      </c>
      <c r="K11">
        <v>3.3671000000000002</v>
      </c>
      <c r="N11">
        <f>_xlfn.XLOOKUP(B11,RESULTADOS_9!D:D,RESULTADOS_9!AH:AH,0,0,1)</f>
        <v>272367.17071622558</v>
      </c>
    </row>
    <row r="12" spans="1:20" x14ac:dyDescent="0.25">
      <c r="A12" t="s">
        <v>61</v>
      </c>
      <c r="B12">
        <v>3.3727999999999998</v>
      </c>
      <c r="C12">
        <f>_xlfn.XLOOKUP(B12,RESULTADOS_10!D:D,RESULTADOS_10!B:B,0,0,1)</f>
        <v>60</v>
      </c>
      <c r="D12">
        <f>_xlfn.XLOOKUP(B12,RESULTADOS_10!D:D,RESULTADOS_10!L:L,0,0,1)</f>
        <v>8</v>
      </c>
      <c r="E12">
        <f>_xlfn.XLOOKUP(B12,RESULTADOS_10!D:D,RESULTADOS_10!I:I,0,0,1)</f>
        <v>24</v>
      </c>
      <c r="F12">
        <f>_xlfn.XLOOKUP(B12,RESULTADOS_10!D:D,RESULTADOS_10!F:F,0,0,1)</f>
        <v>26.9</v>
      </c>
      <c r="G12">
        <f>_xlfn.XLOOKUP(B12,RESULTADOS_10!D:D,RESULTADOS_10!M:M,0,0,1)</f>
        <v>0</v>
      </c>
      <c r="H12">
        <f>_xlfn.XLOOKUP(B12,RESULTADOS_10!D:D,RESULTADOS_10!AF:AF,0,0,1)</f>
        <v>1.561187564281326E-5</v>
      </c>
      <c r="I12">
        <f>_xlfn.XLOOKUP(B12,RESULTADOS_10!D:D,RESULTADOS_10!AC:AC,0,0,1)</f>
        <v>276.95325619589329</v>
      </c>
      <c r="J12">
        <f>_xlfn.XLOOKUP(B12,RESULTADOS_10!D:D,RESULTADOS_10!G:G,0,0,1)</f>
        <v>67.260000000000005</v>
      </c>
      <c r="K12">
        <v>3.3727999999999998</v>
      </c>
      <c r="N12">
        <f>_xlfn.XLOOKUP(B12,RESULTADOS_10!D:D,RESULTADOS_10!AH:AH,0,0,1)</f>
        <v>276953.25619589328</v>
      </c>
    </row>
    <row r="13" spans="1:20" x14ac:dyDescent="0.25">
      <c r="A13" t="s">
        <v>62</v>
      </c>
      <c r="B13">
        <v>3.3813</v>
      </c>
      <c r="C13">
        <f>_xlfn.XLOOKUP(B13,RESULTADOS_11!D:D,RESULTADOS_11!B:B,0,0,1)</f>
        <v>65</v>
      </c>
      <c r="D13">
        <f>_xlfn.XLOOKUP(B13,RESULTADOS_11!D:D,RESULTADOS_11!L:L,0,0,1)</f>
        <v>9</v>
      </c>
      <c r="E13">
        <f>_xlfn.XLOOKUP(B13,RESULTADOS_11!D:D,RESULTADOS_11!I:I,0,0,1)</f>
        <v>22</v>
      </c>
      <c r="F13">
        <f>_xlfn.XLOOKUP(B13,RESULTADOS_11!D:D,RESULTADOS_11!F:F,0,0,1)</f>
        <v>26.8</v>
      </c>
      <c r="G13">
        <f>_xlfn.XLOOKUP(B13,RESULTADOS_11!D:D,RESULTADOS_11!M:M,0,0,1)</f>
        <v>0</v>
      </c>
      <c r="H13">
        <f>_xlfn.XLOOKUP(B13,RESULTADOS_11!D:D,RESULTADOS_11!AF:AF,0,0,1)</f>
        <v>1.5153964896558449E-5</v>
      </c>
      <c r="I13">
        <f>_xlfn.XLOOKUP(B13,RESULTADOS_11!D:D,RESULTADOS_11!AC:AC,0,0,1)</f>
        <v>281.84799496682677</v>
      </c>
      <c r="J13">
        <f>_xlfn.XLOOKUP(B13,RESULTADOS_11!D:D,RESULTADOS_11!G:G,0,0,1)</f>
        <v>73.08</v>
      </c>
      <c r="K13">
        <v>3.3813</v>
      </c>
      <c r="N13">
        <f>_xlfn.XLOOKUP(B13,RESULTADOS_11!D:D,RESULTADOS_11!AH:AH,0,0,1)</f>
        <v>281847.99496682681</v>
      </c>
    </row>
    <row r="14" spans="1:20" x14ac:dyDescent="0.25">
      <c r="A14" t="s">
        <v>63</v>
      </c>
      <c r="B14">
        <v>3.3801000000000001</v>
      </c>
      <c r="C14">
        <f>_xlfn.XLOOKUP(B14,RESULTADOS_12!D:D,RESULTADOS_12!B:B,0,0,1)</f>
        <v>70</v>
      </c>
      <c r="D14">
        <f>_xlfn.XLOOKUP(B14,RESULTADOS_12!D:D,RESULTADOS_12!L:L,0,0,1)</f>
        <v>10</v>
      </c>
      <c r="E14">
        <f>_xlfn.XLOOKUP(B14,RESULTADOS_12!D:D,RESULTADOS_12!I:I,0,0,1)</f>
        <v>21</v>
      </c>
      <c r="F14">
        <f>_xlfn.XLOOKUP(B14,RESULTADOS_12!D:D,RESULTADOS_12!F:F,0,0,1)</f>
        <v>26.75</v>
      </c>
      <c r="G14">
        <f>_xlfn.XLOOKUP(B14,RESULTADOS_12!D:D,RESULTADOS_12!M:M,0,0,1)</f>
        <v>0</v>
      </c>
      <c r="H14">
        <f>_xlfn.XLOOKUP(B14,RESULTADOS_12!D:D,RESULTADOS_12!AF:AF,0,0,1)</f>
        <v>1.470245469195676E-5</v>
      </c>
      <c r="I14">
        <f>_xlfn.XLOOKUP(B14,RESULTADOS_12!D:D,RESULTADOS_12!AC:AC,0,0,1)</f>
        <v>286.66305240240609</v>
      </c>
      <c r="J14">
        <f>_xlfn.XLOOKUP(B14,RESULTADOS_12!D:D,RESULTADOS_12!G:G,0,0,1)</f>
        <v>76.430000000000007</v>
      </c>
      <c r="K14">
        <v>3.3801000000000001</v>
      </c>
      <c r="N14">
        <f>_xlfn.XLOOKUP(B14,RESULTADOS_12!D:D,RESULTADOS_12!AH:AH,0,0,1)</f>
        <v>286663.05240240612</v>
      </c>
    </row>
    <row r="15" spans="1:20" x14ac:dyDescent="0.25">
      <c r="A15" t="s">
        <v>64</v>
      </c>
      <c r="B15">
        <v>3.3881999999999999</v>
      </c>
      <c r="C15">
        <f>_xlfn.XLOOKUP(B15,RESULTADOS_13!D:D,RESULTADOS_13!B:B,0,0,1)</f>
        <v>75</v>
      </c>
      <c r="D15">
        <f>_xlfn.XLOOKUP(B15,RESULTADOS_13!D:D,RESULTADOS_13!L:L,0,0,1)</f>
        <v>11</v>
      </c>
      <c r="E15">
        <f>_xlfn.XLOOKUP(B15,RESULTADOS_13!D:D,RESULTADOS_13!I:I,0,0,1)</f>
        <v>19</v>
      </c>
      <c r="F15">
        <f>_xlfn.XLOOKUP(B15,RESULTADOS_13!D:D,RESULTADOS_13!F:F,0,0,1)</f>
        <v>26.66</v>
      </c>
      <c r="G15">
        <f>_xlfn.XLOOKUP(B15,RESULTADOS_13!D:D,RESULTADOS_13!M:M,0,0,1)</f>
        <v>0</v>
      </c>
      <c r="H15">
        <f>_xlfn.XLOOKUP(B15,RESULTADOS_13!D:D,RESULTADOS_13!AF:AF,0,0,1)</f>
        <v>1.4333199079710301E-5</v>
      </c>
      <c r="I15">
        <f>_xlfn.XLOOKUP(B15,RESULTADOS_13!D:D,RESULTADOS_13!AC:AC,0,0,1)</f>
        <v>290.23611131747327</v>
      </c>
      <c r="J15">
        <f>_xlfn.XLOOKUP(B15,RESULTADOS_13!D:D,RESULTADOS_13!G:G,0,0,1)</f>
        <v>84.18</v>
      </c>
      <c r="K15">
        <v>3.3881999999999999</v>
      </c>
      <c r="N15">
        <f>_xlfn.XLOOKUP(B15,RESULTADOS_13!D:D,RESULTADOS_13!AH:AH,0,0,1)</f>
        <v>290236.11131747329</v>
      </c>
    </row>
    <row r="16" spans="1:20" x14ac:dyDescent="0.25">
      <c r="A16" t="s">
        <v>65</v>
      </c>
      <c r="B16">
        <v>3.3898999999999999</v>
      </c>
      <c r="C16">
        <f>_xlfn.XLOOKUP(B16,RESULTADOS_14!D:D,RESULTADOS_14!B:B,0,0,1)</f>
        <v>80</v>
      </c>
      <c r="D16">
        <f>_xlfn.XLOOKUP(B16,RESULTADOS_14!D:D,RESULTADOS_14!L:L,0,0,1)</f>
        <v>12</v>
      </c>
      <c r="E16">
        <f>_xlfn.XLOOKUP(B16,RESULTADOS_14!D:D,RESULTADOS_14!I:I,0,0,1)</f>
        <v>18</v>
      </c>
      <c r="F16">
        <f>_xlfn.XLOOKUP(B16,RESULTADOS_14!D:D,RESULTADOS_14!F:F,0,0,1)</f>
        <v>26.6</v>
      </c>
      <c r="G16">
        <f>_xlfn.XLOOKUP(B16,RESULTADOS_14!D:D,RESULTADOS_14!M:M,0,0,1)</f>
        <v>0</v>
      </c>
      <c r="H16">
        <f>_xlfn.XLOOKUP(B16,RESULTADOS_14!D:D,RESULTADOS_14!AF:AF,0,0,1)</f>
        <v>1.397188786314488E-5</v>
      </c>
      <c r="I16">
        <f>_xlfn.XLOOKUP(B16,RESULTADOS_14!D:D,RESULTADOS_14!AC:AC,0,0,1)</f>
        <v>294.86481124200401</v>
      </c>
      <c r="J16">
        <f>_xlfn.XLOOKUP(B16,RESULTADOS_14!D:D,RESULTADOS_14!G:G,0,0,1)</f>
        <v>88.65</v>
      </c>
      <c r="K16">
        <v>3.3898999999999999</v>
      </c>
      <c r="N16">
        <f>_xlfn.XLOOKUP(B16,RESULTADOS_14!D:D,RESULTADOS_14!AH:AH,0,0,1)</f>
        <v>294864.81124200398</v>
      </c>
    </row>
    <row r="17" spans="1:14" x14ac:dyDescent="0.25">
      <c r="A17" t="s">
        <v>66</v>
      </c>
      <c r="B17">
        <v>3.3923000000000001</v>
      </c>
      <c r="C17">
        <f>_xlfn.XLOOKUP(B17,RESULTADOS_15!D:D,RESULTADOS_15!B:B,0,0,1)</f>
        <v>85</v>
      </c>
      <c r="D17">
        <f>_xlfn.XLOOKUP(B17,RESULTADOS_15!D:D,RESULTADOS_15!L:L,0,0,1)</f>
        <v>13</v>
      </c>
      <c r="E17">
        <f>_xlfn.XLOOKUP(B17,RESULTADOS_15!D:D,RESULTADOS_15!I:I,0,0,1)</f>
        <v>17</v>
      </c>
      <c r="F17">
        <f>_xlfn.XLOOKUP(B17,RESULTADOS_15!D:D,RESULTADOS_15!F:F,0,0,1)</f>
        <v>26.53</v>
      </c>
      <c r="G17">
        <f>_xlfn.XLOOKUP(B17,RESULTADOS_15!D:D,RESULTADOS_15!M:M,0,0,1)</f>
        <v>0</v>
      </c>
      <c r="H17">
        <f>_xlfn.XLOOKUP(B17,RESULTADOS_15!D:D,RESULTADOS_15!AF:AF,0,0,1)</f>
        <v>1.36440155326434E-5</v>
      </c>
      <c r="I17">
        <f>_xlfn.XLOOKUP(B17,RESULTADOS_15!D:D,RESULTADOS_15!AC:AC,0,0,1)</f>
        <v>299.06670897206709</v>
      </c>
      <c r="J17">
        <f>_xlfn.XLOOKUP(B17,RESULTADOS_15!D:D,RESULTADOS_15!G:G,0,0,1)</f>
        <v>93.64</v>
      </c>
      <c r="K17">
        <v>3.3923000000000001</v>
      </c>
      <c r="N17">
        <f>_xlfn.XLOOKUP(B17,RESULTADOS_15!D:D,RESULTADOS_15!AH:AH,0,0,1)</f>
        <v>299066.70897206722</v>
      </c>
    </row>
    <row r="18" spans="1:14" x14ac:dyDescent="0.25">
      <c r="A18" t="s">
        <v>67</v>
      </c>
      <c r="B18">
        <v>3.3902000000000001</v>
      </c>
      <c r="C18">
        <f>_xlfn.XLOOKUP(B18,RESULTADOS_16!D:D,RESULTADOS_16!B:B,0,0,1)</f>
        <v>90</v>
      </c>
      <c r="D18">
        <f>_xlfn.XLOOKUP(B18,RESULTADOS_16!D:D,RESULTADOS_16!L:L,0,0,1)</f>
        <v>14</v>
      </c>
      <c r="E18">
        <f>_xlfn.XLOOKUP(B18,RESULTADOS_16!D:D,RESULTADOS_16!I:I,0,0,1)</f>
        <v>16</v>
      </c>
      <c r="F18">
        <f>_xlfn.XLOOKUP(B18,RESULTADOS_16!D:D,RESULTADOS_16!F:F,0,0,1)</f>
        <v>26.51</v>
      </c>
      <c r="G18">
        <f>_xlfn.XLOOKUP(B18,RESULTADOS_16!D:D,RESULTADOS_16!M:M,0,0,1)</f>
        <v>2</v>
      </c>
      <c r="H18">
        <f>_xlfn.XLOOKUP(B18,RESULTADOS_16!D:D,RESULTADOS_16!AF:AF,0,0,1)</f>
        <v>1.332478568962078E-5</v>
      </c>
      <c r="I18">
        <f>_xlfn.XLOOKUP(B18,RESULTADOS_16!D:D,RESULTADOS_16!AC:AC,0,0,1)</f>
        <v>303.0469975703578</v>
      </c>
      <c r="J18">
        <f>_xlfn.XLOOKUP(B18,RESULTADOS_16!D:D,RESULTADOS_16!G:G,0,0,1)</f>
        <v>99.4</v>
      </c>
      <c r="K18">
        <v>3.3901999999999997</v>
      </c>
      <c r="N18">
        <f>_xlfn.XLOOKUP(B18,RESULTADOS_16!D:D,RESULTADOS_16!AH:AH,0,0,1)</f>
        <v>303046.99757035781</v>
      </c>
    </row>
    <row r="19" spans="1:14" x14ac:dyDescent="0.25">
      <c r="A19" t="s">
        <v>68</v>
      </c>
      <c r="B19">
        <v>3.3835999999999999</v>
      </c>
      <c r="C19">
        <f>_xlfn.XLOOKUP(B19,RESULTADOS_17!D:D,RESULTADOS_17!B:B,0,0,1)</f>
        <v>95</v>
      </c>
      <c r="D19">
        <f>_xlfn.XLOOKUP(B19,RESULTADOS_17!D:D,RESULTADOS_17!L:L,0,0,1)</f>
        <v>14</v>
      </c>
      <c r="E19">
        <f>_xlfn.XLOOKUP(B19,RESULTADOS_17!D:D,RESULTADOS_17!I:I,0,0,1)</f>
        <v>16</v>
      </c>
      <c r="F19">
        <f>_xlfn.XLOOKUP(B19,RESULTADOS_17!D:D,RESULTADOS_17!F:F,0,0,1)</f>
        <v>26.49</v>
      </c>
      <c r="G19">
        <f>_xlfn.XLOOKUP(B19,RESULTADOS_17!D:D,RESULTADOS_17!M:M,0,0,1)</f>
        <v>10</v>
      </c>
      <c r="H19">
        <f>_xlfn.XLOOKUP(B19,RESULTADOS_17!D:D,RESULTADOS_17!AF:AF,0,0,1)</f>
        <v>1.3011950622798371E-5</v>
      </c>
      <c r="I19">
        <f>_xlfn.XLOOKUP(B19,RESULTADOS_17!D:D,RESULTADOS_17!AC:AC,0,0,1)</f>
        <v>309.1470357394216</v>
      </c>
      <c r="J19">
        <f>_xlfn.XLOOKUP(B19,RESULTADOS_17!D:D,RESULTADOS_17!G:G,0,0,1)</f>
        <v>99.34</v>
      </c>
      <c r="K19">
        <v>3.3835999999999999</v>
      </c>
      <c r="N19">
        <f>_xlfn.XLOOKUP(B19,RESULTADOS_17!D:D,RESULTADOS_17!AH:AH,0,0,1)</f>
        <v>309147.03573942161</v>
      </c>
    </row>
    <row r="20" spans="1:14" x14ac:dyDescent="0.25">
      <c r="A20" t="s">
        <v>69</v>
      </c>
      <c r="B20">
        <v>3.3820999999999999</v>
      </c>
      <c r="C20">
        <f>_xlfn.XLOOKUP(B20,RESULTADOS_18!D:D,RESULTADOS_18!B:B,0,0,1)</f>
        <v>100</v>
      </c>
      <c r="D20">
        <f>_xlfn.XLOOKUP(B20,RESULTADOS_18!D:D,RESULTADOS_18!L:L,0,0,1)</f>
        <v>16</v>
      </c>
      <c r="E20">
        <f>_xlfn.XLOOKUP(B20,RESULTADOS_18!D:D,RESULTADOS_18!I:I,0,0,1)</f>
        <v>15</v>
      </c>
      <c r="F20">
        <f>_xlfn.XLOOKUP(B20,RESULTADOS_18!D:D,RESULTADOS_18!F:F,0,0,1)</f>
        <v>26.47</v>
      </c>
      <c r="G20">
        <f>_xlfn.XLOOKUP(B20,RESULTADOS_18!D:D,RESULTADOS_18!M:M,0,0,1)</f>
        <v>4</v>
      </c>
      <c r="H20">
        <f>_xlfn.XLOOKUP(B20,RESULTADOS_18!D:D,RESULTADOS_18!AF:AF,0,0,1)</f>
        <v>1.273984809553681E-5</v>
      </c>
      <c r="I20">
        <f>_xlfn.XLOOKUP(B20,RESULTADOS_18!D:D,RESULTADOS_18!AC:AC,0,0,1)</f>
        <v>313.32496927288071</v>
      </c>
      <c r="J20">
        <f>_xlfn.XLOOKUP(B20,RESULTADOS_18!D:D,RESULTADOS_18!G:G,0,0,1)</f>
        <v>105.87</v>
      </c>
      <c r="K20">
        <v>3.3820999999999999</v>
      </c>
      <c r="N20">
        <f>_xlfn.XLOOKUP(B20,RESULTADOS_18!D:D,RESULTADOS_18!AH:AH,0,0,1)</f>
        <v>313324.9692728807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1.9505999999999999</v>
      </c>
      <c r="E2">
        <v>51.27</v>
      </c>
      <c r="F2">
        <v>41.11</v>
      </c>
      <c r="G2">
        <v>7.86</v>
      </c>
      <c r="H2">
        <v>0.14000000000000001</v>
      </c>
      <c r="I2">
        <v>314</v>
      </c>
      <c r="J2">
        <v>124.63</v>
      </c>
      <c r="K2">
        <v>45</v>
      </c>
      <c r="L2">
        <v>1</v>
      </c>
      <c r="M2">
        <v>312</v>
      </c>
      <c r="N2">
        <v>18.64</v>
      </c>
      <c r="O2">
        <v>15605.44</v>
      </c>
      <c r="P2">
        <v>428.24</v>
      </c>
      <c r="Q2">
        <v>1343.51</v>
      </c>
      <c r="R2">
        <v>651.02</v>
      </c>
      <c r="S2">
        <v>105.05</v>
      </c>
      <c r="T2">
        <v>258001.89</v>
      </c>
      <c r="U2">
        <v>0.16</v>
      </c>
      <c r="V2">
        <v>0.47</v>
      </c>
      <c r="W2">
        <v>7.78</v>
      </c>
      <c r="X2">
        <v>15.28</v>
      </c>
      <c r="Y2">
        <v>2</v>
      </c>
      <c r="Z2">
        <v>10</v>
      </c>
      <c r="AA2">
        <v>508.69687016077557</v>
      </c>
      <c r="AB2">
        <v>696.02149987600001</v>
      </c>
      <c r="AC2">
        <v>629.59418480014426</v>
      </c>
      <c r="AD2">
        <v>508696.87016077561</v>
      </c>
      <c r="AE2">
        <v>696021.49987599999</v>
      </c>
      <c r="AF2">
        <v>9.0288557367384776E-6</v>
      </c>
      <c r="AG2">
        <v>22</v>
      </c>
      <c r="AH2">
        <v>629594.18480014428</v>
      </c>
    </row>
    <row r="3" spans="1:34" x14ac:dyDescent="0.25">
      <c r="A3">
        <v>1</v>
      </c>
      <c r="B3">
        <v>60</v>
      </c>
      <c r="C3" t="s">
        <v>34</v>
      </c>
      <c r="D3">
        <v>2.7616999999999998</v>
      </c>
      <c r="E3">
        <v>36.21</v>
      </c>
      <c r="F3">
        <v>31.14</v>
      </c>
      <c r="G3">
        <v>16.25</v>
      </c>
      <c r="H3">
        <v>0.28000000000000003</v>
      </c>
      <c r="I3">
        <v>115</v>
      </c>
      <c r="J3">
        <v>125.95</v>
      </c>
      <c r="K3">
        <v>45</v>
      </c>
      <c r="L3">
        <v>2</v>
      </c>
      <c r="M3">
        <v>113</v>
      </c>
      <c r="N3">
        <v>18.95</v>
      </c>
      <c r="O3">
        <v>15767.7</v>
      </c>
      <c r="P3">
        <v>315.75</v>
      </c>
      <c r="Q3">
        <v>1342.99</v>
      </c>
      <c r="R3">
        <v>312.57</v>
      </c>
      <c r="S3">
        <v>105.05</v>
      </c>
      <c r="T3">
        <v>89773.32</v>
      </c>
      <c r="U3">
        <v>0.34</v>
      </c>
      <c r="V3">
        <v>0.61</v>
      </c>
      <c r="W3">
        <v>7.45</v>
      </c>
      <c r="X3">
        <v>5.31</v>
      </c>
      <c r="Y3">
        <v>2</v>
      </c>
      <c r="Z3">
        <v>10</v>
      </c>
      <c r="AA3">
        <v>310.68116121642191</v>
      </c>
      <c r="AB3">
        <v>425.08767106180119</v>
      </c>
      <c r="AC3">
        <v>384.51790034995548</v>
      </c>
      <c r="AD3">
        <v>310681.16121642193</v>
      </c>
      <c r="AE3">
        <v>425087.67106180132</v>
      </c>
      <c r="AF3">
        <v>1.2783241509356429E-5</v>
      </c>
      <c r="AG3">
        <v>16</v>
      </c>
      <c r="AH3">
        <v>384517.90034995548</v>
      </c>
    </row>
    <row r="4" spans="1:34" x14ac:dyDescent="0.25">
      <c r="A4">
        <v>2</v>
      </c>
      <c r="B4">
        <v>60</v>
      </c>
      <c r="C4" t="s">
        <v>34</v>
      </c>
      <c r="D4">
        <v>3.0366</v>
      </c>
      <c r="E4">
        <v>32.93</v>
      </c>
      <c r="F4">
        <v>29.01</v>
      </c>
      <c r="G4">
        <v>24.87</v>
      </c>
      <c r="H4">
        <v>0.42</v>
      </c>
      <c r="I4">
        <v>70</v>
      </c>
      <c r="J4">
        <v>127.27</v>
      </c>
      <c r="K4">
        <v>45</v>
      </c>
      <c r="L4">
        <v>3</v>
      </c>
      <c r="M4">
        <v>68</v>
      </c>
      <c r="N4">
        <v>19.27</v>
      </c>
      <c r="O4">
        <v>15930.42</v>
      </c>
      <c r="P4">
        <v>285.33</v>
      </c>
      <c r="Q4">
        <v>1342.7</v>
      </c>
      <c r="R4">
        <v>240.68</v>
      </c>
      <c r="S4">
        <v>105.05</v>
      </c>
      <c r="T4">
        <v>54052.57</v>
      </c>
      <c r="U4">
        <v>0.44</v>
      </c>
      <c r="V4">
        <v>0.66</v>
      </c>
      <c r="W4">
        <v>7.37</v>
      </c>
      <c r="X4">
        <v>3.19</v>
      </c>
      <c r="Y4">
        <v>2</v>
      </c>
      <c r="Z4">
        <v>10</v>
      </c>
      <c r="AA4">
        <v>265.11670311171838</v>
      </c>
      <c r="AB4">
        <v>362.74436932092448</v>
      </c>
      <c r="AC4">
        <v>328.12455582785458</v>
      </c>
      <c r="AD4">
        <v>265116.70311171841</v>
      </c>
      <c r="AE4">
        <v>362744.36932092451</v>
      </c>
      <c r="AF4">
        <v>1.40556871373834E-5</v>
      </c>
      <c r="AG4">
        <v>14</v>
      </c>
      <c r="AH4">
        <v>328124.55582785461</v>
      </c>
    </row>
    <row r="5" spans="1:34" x14ac:dyDescent="0.25">
      <c r="A5">
        <v>3</v>
      </c>
      <c r="B5">
        <v>60</v>
      </c>
      <c r="C5" t="s">
        <v>34</v>
      </c>
      <c r="D5">
        <v>3.1825000000000001</v>
      </c>
      <c r="E5">
        <v>31.42</v>
      </c>
      <c r="F5">
        <v>28.04</v>
      </c>
      <c r="G5">
        <v>34.33</v>
      </c>
      <c r="H5">
        <v>0.55000000000000004</v>
      </c>
      <c r="I5">
        <v>49</v>
      </c>
      <c r="J5">
        <v>128.59</v>
      </c>
      <c r="K5">
        <v>45</v>
      </c>
      <c r="L5">
        <v>4</v>
      </c>
      <c r="M5">
        <v>47</v>
      </c>
      <c r="N5">
        <v>19.59</v>
      </c>
      <c r="O5">
        <v>16093.6</v>
      </c>
      <c r="P5">
        <v>266.32</v>
      </c>
      <c r="Q5">
        <v>1342.75</v>
      </c>
      <c r="R5">
        <v>208.2</v>
      </c>
      <c r="S5">
        <v>105.05</v>
      </c>
      <c r="T5">
        <v>37921.089999999997</v>
      </c>
      <c r="U5">
        <v>0.5</v>
      </c>
      <c r="V5">
        <v>0.68</v>
      </c>
      <c r="W5">
        <v>7.32</v>
      </c>
      <c r="X5">
        <v>2.2200000000000002</v>
      </c>
      <c r="Y5">
        <v>2</v>
      </c>
      <c r="Z5">
        <v>10</v>
      </c>
      <c r="AA5">
        <v>252.49085824351809</v>
      </c>
      <c r="AB5">
        <v>345.46913135912632</v>
      </c>
      <c r="AC5">
        <v>312.49804233128538</v>
      </c>
      <c r="AD5">
        <v>252490.85824351819</v>
      </c>
      <c r="AE5">
        <v>345469.13135912619</v>
      </c>
      <c r="AF5">
        <v>1.4731022958151449E-5</v>
      </c>
      <c r="AG5">
        <v>14</v>
      </c>
      <c r="AH5">
        <v>312498.04233128543</v>
      </c>
    </row>
    <row r="6" spans="1:34" x14ac:dyDescent="0.25">
      <c r="A6">
        <v>4</v>
      </c>
      <c r="B6">
        <v>60</v>
      </c>
      <c r="C6" t="s">
        <v>34</v>
      </c>
      <c r="D6">
        <v>3.2747000000000002</v>
      </c>
      <c r="E6">
        <v>30.54</v>
      </c>
      <c r="F6">
        <v>27.46</v>
      </c>
      <c r="G6">
        <v>44.53</v>
      </c>
      <c r="H6">
        <v>0.68</v>
      </c>
      <c r="I6">
        <v>37</v>
      </c>
      <c r="J6">
        <v>129.91999999999999</v>
      </c>
      <c r="K6">
        <v>45</v>
      </c>
      <c r="L6">
        <v>5</v>
      </c>
      <c r="M6">
        <v>35</v>
      </c>
      <c r="N6">
        <v>19.920000000000002</v>
      </c>
      <c r="O6">
        <v>16257.24</v>
      </c>
      <c r="P6">
        <v>250.85</v>
      </c>
      <c r="Q6">
        <v>1342.52</v>
      </c>
      <c r="R6">
        <v>188.44</v>
      </c>
      <c r="S6">
        <v>105.05</v>
      </c>
      <c r="T6">
        <v>28098.71</v>
      </c>
      <c r="U6">
        <v>0.56000000000000005</v>
      </c>
      <c r="V6">
        <v>0.7</v>
      </c>
      <c r="W6">
        <v>7.31</v>
      </c>
      <c r="X6">
        <v>1.64</v>
      </c>
      <c r="Y6">
        <v>2</v>
      </c>
      <c r="Z6">
        <v>10</v>
      </c>
      <c r="AA6">
        <v>234.56747120591899</v>
      </c>
      <c r="AB6">
        <v>320.94556249026579</v>
      </c>
      <c r="AC6">
        <v>290.31496845621598</v>
      </c>
      <c r="AD6">
        <v>234567.47120591899</v>
      </c>
      <c r="AE6">
        <v>320945.56249026582</v>
      </c>
      <c r="AF6">
        <v>1.5157794463804729E-5</v>
      </c>
      <c r="AG6">
        <v>13</v>
      </c>
      <c r="AH6">
        <v>290314.96845621598</v>
      </c>
    </row>
    <row r="7" spans="1:34" x14ac:dyDescent="0.25">
      <c r="A7">
        <v>5</v>
      </c>
      <c r="B7">
        <v>60</v>
      </c>
      <c r="C7" t="s">
        <v>34</v>
      </c>
      <c r="D7">
        <v>3.3267000000000002</v>
      </c>
      <c r="E7">
        <v>30.06</v>
      </c>
      <c r="F7">
        <v>27.16</v>
      </c>
      <c r="G7">
        <v>54.32</v>
      </c>
      <c r="H7">
        <v>0.81</v>
      </c>
      <c r="I7">
        <v>30</v>
      </c>
      <c r="J7">
        <v>131.25</v>
      </c>
      <c r="K7">
        <v>45</v>
      </c>
      <c r="L7">
        <v>6</v>
      </c>
      <c r="M7">
        <v>28</v>
      </c>
      <c r="N7">
        <v>20.25</v>
      </c>
      <c r="O7">
        <v>16421.36</v>
      </c>
      <c r="P7">
        <v>238.16</v>
      </c>
      <c r="Q7">
        <v>1342.64</v>
      </c>
      <c r="R7">
        <v>178.24</v>
      </c>
      <c r="S7">
        <v>105.05</v>
      </c>
      <c r="T7">
        <v>23032.77</v>
      </c>
      <c r="U7">
        <v>0.59</v>
      </c>
      <c r="V7">
        <v>0.7</v>
      </c>
      <c r="W7">
        <v>7.3</v>
      </c>
      <c r="X7">
        <v>1.34</v>
      </c>
      <c r="Y7">
        <v>2</v>
      </c>
      <c r="Z7">
        <v>10</v>
      </c>
      <c r="AA7">
        <v>229.10906101118849</v>
      </c>
      <c r="AB7">
        <v>313.47712485377679</v>
      </c>
      <c r="AC7">
        <v>283.55930802573317</v>
      </c>
      <c r="AD7">
        <v>229109.06101118849</v>
      </c>
      <c r="AE7">
        <v>313477.12485377683</v>
      </c>
      <c r="AF7">
        <v>1.539848988998662E-5</v>
      </c>
      <c r="AG7">
        <v>13</v>
      </c>
      <c r="AH7">
        <v>283559.30802573322</v>
      </c>
    </row>
    <row r="8" spans="1:34" x14ac:dyDescent="0.25">
      <c r="A8">
        <v>6</v>
      </c>
      <c r="B8">
        <v>60</v>
      </c>
      <c r="C8" t="s">
        <v>34</v>
      </c>
      <c r="D8">
        <v>3.3673000000000002</v>
      </c>
      <c r="E8">
        <v>29.7</v>
      </c>
      <c r="F8">
        <v>26.93</v>
      </c>
      <c r="G8">
        <v>64.62</v>
      </c>
      <c r="H8">
        <v>0.93</v>
      </c>
      <c r="I8">
        <v>25</v>
      </c>
      <c r="J8">
        <v>132.58000000000001</v>
      </c>
      <c r="K8">
        <v>45</v>
      </c>
      <c r="L8">
        <v>7</v>
      </c>
      <c r="M8">
        <v>15</v>
      </c>
      <c r="N8">
        <v>20.59</v>
      </c>
      <c r="O8">
        <v>16585.95</v>
      </c>
      <c r="P8">
        <v>225.95</v>
      </c>
      <c r="Q8">
        <v>1342.53</v>
      </c>
      <c r="R8">
        <v>170.14</v>
      </c>
      <c r="S8">
        <v>105.05</v>
      </c>
      <c r="T8">
        <v>19011.54</v>
      </c>
      <c r="U8">
        <v>0.62</v>
      </c>
      <c r="V8">
        <v>0.71</v>
      </c>
      <c r="W8">
        <v>7.3</v>
      </c>
      <c r="X8">
        <v>1.1100000000000001</v>
      </c>
      <c r="Y8">
        <v>2</v>
      </c>
      <c r="Z8">
        <v>10</v>
      </c>
      <c r="AA8">
        <v>224.37545552643459</v>
      </c>
      <c r="AB8">
        <v>307.00039699760441</v>
      </c>
      <c r="AC8">
        <v>277.70070998600721</v>
      </c>
      <c r="AD8">
        <v>224375.45552643461</v>
      </c>
      <c r="AE8">
        <v>307000.3969976044</v>
      </c>
      <c r="AF8">
        <v>1.5586417472736329E-5</v>
      </c>
      <c r="AG8">
        <v>13</v>
      </c>
      <c r="AH8">
        <v>277700.70998600719</v>
      </c>
    </row>
    <row r="9" spans="1:34" x14ac:dyDescent="0.25">
      <c r="A9">
        <v>7</v>
      </c>
      <c r="B9">
        <v>60</v>
      </c>
      <c r="C9" t="s">
        <v>34</v>
      </c>
      <c r="D9">
        <v>3.3727999999999998</v>
      </c>
      <c r="E9">
        <v>29.65</v>
      </c>
      <c r="F9">
        <v>26.9</v>
      </c>
      <c r="G9">
        <v>67.260000000000005</v>
      </c>
      <c r="H9">
        <v>1.06</v>
      </c>
      <c r="I9">
        <v>24</v>
      </c>
      <c r="J9">
        <v>133.91999999999999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224.4</v>
      </c>
      <c r="Q9">
        <v>1342.85</v>
      </c>
      <c r="R9">
        <v>168.78</v>
      </c>
      <c r="S9">
        <v>105.05</v>
      </c>
      <c r="T9">
        <v>18332.810000000001</v>
      </c>
      <c r="U9">
        <v>0.62</v>
      </c>
      <c r="V9">
        <v>0.71</v>
      </c>
      <c r="W9">
        <v>7.31</v>
      </c>
      <c r="X9">
        <v>1.08</v>
      </c>
      <c r="Y9">
        <v>2</v>
      </c>
      <c r="Z9">
        <v>10</v>
      </c>
      <c r="AA9">
        <v>223.77153094644271</v>
      </c>
      <c r="AB9">
        <v>306.17408074398782</v>
      </c>
      <c r="AC9">
        <v>276.95325619589329</v>
      </c>
      <c r="AD9">
        <v>223771.53094644271</v>
      </c>
      <c r="AE9">
        <v>306174.08074398781</v>
      </c>
      <c r="AF9">
        <v>1.561187564281326E-5</v>
      </c>
      <c r="AG9">
        <v>13</v>
      </c>
      <c r="AH9">
        <v>276953.25619589328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1.5954999999999999</v>
      </c>
      <c r="E2">
        <v>62.67</v>
      </c>
      <c r="F2">
        <v>46.75</v>
      </c>
      <c r="G2">
        <v>6.65</v>
      </c>
      <c r="H2">
        <v>0.11</v>
      </c>
      <c r="I2">
        <v>422</v>
      </c>
      <c r="J2">
        <v>159.12</v>
      </c>
      <c r="K2">
        <v>50.28</v>
      </c>
      <c r="L2">
        <v>1</v>
      </c>
      <c r="M2">
        <v>420</v>
      </c>
      <c r="N2">
        <v>27.84</v>
      </c>
      <c r="O2">
        <v>19859.16</v>
      </c>
      <c r="P2">
        <v>573.91</v>
      </c>
      <c r="Q2">
        <v>1343.74</v>
      </c>
      <c r="R2">
        <v>844.03</v>
      </c>
      <c r="S2">
        <v>105.05</v>
      </c>
      <c r="T2">
        <v>353967.39</v>
      </c>
      <c r="U2">
        <v>0.12</v>
      </c>
      <c r="V2">
        <v>0.41</v>
      </c>
      <c r="W2">
        <v>7.94</v>
      </c>
      <c r="X2">
        <v>20.91</v>
      </c>
      <c r="Y2">
        <v>2</v>
      </c>
      <c r="Z2">
        <v>10</v>
      </c>
      <c r="AA2">
        <v>740.92749697760701</v>
      </c>
      <c r="AB2">
        <v>1013.769688778967</v>
      </c>
      <c r="AC2">
        <v>917.0169325165964</v>
      </c>
      <c r="AD2">
        <v>740927.49697760702</v>
      </c>
      <c r="AE2">
        <v>1013769.688778967</v>
      </c>
      <c r="AF2">
        <v>6.5760485812701444E-6</v>
      </c>
      <c r="AG2">
        <v>27</v>
      </c>
      <c r="AH2">
        <v>917016.9325165964</v>
      </c>
    </row>
    <row r="3" spans="1:34" x14ac:dyDescent="0.25">
      <c r="A3">
        <v>1</v>
      </c>
      <c r="B3">
        <v>80</v>
      </c>
      <c r="C3" t="s">
        <v>34</v>
      </c>
      <c r="D3">
        <v>2.5375000000000001</v>
      </c>
      <c r="E3">
        <v>39.409999999999997</v>
      </c>
      <c r="F3">
        <v>32.479999999999997</v>
      </c>
      <c r="G3">
        <v>13.63</v>
      </c>
      <c r="H3">
        <v>0.22</v>
      </c>
      <c r="I3">
        <v>143</v>
      </c>
      <c r="J3">
        <v>160.54</v>
      </c>
      <c r="K3">
        <v>50.28</v>
      </c>
      <c r="L3">
        <v>2</v>
      </c>
      <c r="M3">
        <v>141</v>
      </c>
      <c r="N3">
        <v>28.26</v>
      </c>
      <c r="O3">
        <v>20034.400000000001</v>
      </c>
      <c r="P3">
        <v>392.4</v>
      </c>
      <c r="Q3">
        <v>1342.88</v>
      </c>
      <c r="R3">
        <v>358.05</v>
      </c>
      <c r="S3">
        <v>105.05</v>
      </c>
      <c r="T3">
        <v>112373.08</v>
      </c>
      <c r="U3">
        <v>0.28999999999999998</v>
      </c>
      <c r="V3">
        <v>0.59</v>
      </c>
      <c r="W3">
        <v>7.49</v>
      </c>
      <c r="X3">
        <v>6.65</v>
      </c>
      <c r="Y3">
        <v>2</v>
      </c>
      <c r="Z3">
        <v>10</v>
      </c>
      <c r="AA3">
        <v>372.89948572490039</v>
      </c>
      <c r="AB3">
        <v>510.21752753305498</v>
      </c>
      <c r="AC3">
        <v>461.52308280009697</v>
      </c>
      <c r="AD3">
        <v>372899.48572490038</v>
      </c>
      <c r="AE3">
        <v>510217.52753305511</v>
      </c>
      <c r="AF3">
        <v>1.0458616906908801E-5</v>
      </c>
      <c r="AG3">
        <v>17</v>
      </c>
      <c r="AH3">
        <v>461523.08280009689</v>
      </c>
    </row>
    <row r="4" spans="1:34" x14ac:dyDescent="0.25">
      <c r="A4">
        <v>2</v>
      </c>
      <c r="B4">
        <v>80</v>
      </c>
      <c r="C4" t="s">
        <v>34</v>
      </c>
      <c r="D4">
        <v>2.8677999999999999</v>
      </c>
      <c r="E4">
        <v>34.869999999999997</v>
      </c>
      <c r="F4">
        <v>29.77</v>
      </c>
      <c r="G4">
        <v>20.77</v>
      </c>
      <c r="H4">
        <v>0.33</v>
      </c>
      <c r="I4">
        <v>86</v>
      </c>
      <c r="J4">
        <v>161.97</v>
      </c>
      <c r="K4">
        <v>50.28</v>
      </c>
      <c r="L4">
        <v>3</v>
      </c>
      <c r="M4">
        <v>84</v>
      </c>
      <c r="N4">
        <v>28.69</v>
      </c>
      <c r="O4">
        <v>20210.21</v>
      </c>
      <c r="P4">
        <v>353.27</v>
      </c>
      <c r="Q4">
        <v>1342.64</v>
      </c>
      <c r="R4">
        <v>266.58</v>
      </c>
      <c r="S4">
        <v>105.05</v>
      </c>
      <c r="T4">
        <v>66922.66</v>
      </c>
      <c r="U4">
        <v>0.39</v>
      </c>
      <c r="V4">
        <v>0.64</v>
      </c>
      <c r="W4">
        <v>7.39</v>
      </c>
      <c r="X4">
        <v>3.95</v>
      </c>
      <c r="Y4">
        <v>2</v>
      </c>
      <c r="Z4">
        <v>10</v>
      </c>
      <c r="AA4">
        <v>312.50991229841588</v>
      </c>
      <c r="AB4">
        <v>427.58984897098918</v>
      </c>
      <c r="AC4">
        <v>386.78127391131937</v>
      </c>
      <c r="AD4">
        <v>312509.9122984159</v>
      </c>
      <c r="AE4">
        <v>427589.84897098917</v>
      </c>
      <c r="AF4">
        <v>1.1819988794338149E-5</v>
      </c>
      <c r="AG4">
        <v>15</v>
      </c>
      <c r="AH4">
        <v>386781.27391131938</v>
      </c>
    </row>
    <row r="5" spans="1:34" x14ac:dyDescent="0.25">
      <c r="A5">
        <v>3</v>
      </c>
      <c r="B5">
        <v>80</v>
      </c>
      <c r="C5" t="s">
        <v>34</v>
      </c>
      <c r="D5">
        <v>3.0424000000000002</v>
      </c>
      <c r="E5">
        <v>32.869999999999997</v>
      </c>
      <c r="F5">
        <v>28.58</v>
      </c>
      <c r="G5">
        <v>28.11</v>
      </c>
      <c r="H5">
        <v>0.43</v>
      </c>
      <c r="I5">
        <v>61</v>
      </c>
      <c r="J5">
        <v>163.4</v>
      </c>
      <c r="K5">
        <v>50.28</v>
      </c>
      <c r="L5">
        <v>4</v>
      </c>
      <c r="M5">
        <v>59</v>
      </c>
      <c r="N5">
        <v>29.12</v>
      </c>
      <c r="O5">
        <v>20386.62</v>
      </c>
      <c r="P5">
        <v>332.44</v>
      </c>
      <c r="Q5">
        <v>1342.98</v>
      </c>
      <c r="R5">
        <v>226.46</v>
      </c>
      <c r="S5">
        <v>105.05</v>
      </c>
      <c r="T5">
        <v>46990.89</v>
      </c>
      <c r="U5">
        <v>0.46</v>
      </c>
      <c r="V5">
        <v>0.67</v>
      </c>
      <c r="W5">
        <v>7.34</v>
      </c>
      <c r="X5">
        <v>2.76</v>
      </c>
      <c r="Y5">
        <v>2</v>
      </c>
      <c r="Z5">
        <v>10</v>
      </c>
      <c r="AA5">
        <v>285.12984526547098</v>
      </c>
      <c r="AB5">
        <v>390.12723333320753</v>
      </c>
      <c r="AC5">
        <v>352.89403773089629</v>
      </c>
      <c r="AD5">
        <v>285129.84526547103</v>
      </c>
      <c r="AE5">
        <v>390127.23333320761</v>
      </c>
      <c r="AF5">
        <v>1.2539624069981999E-5</v>
      </c>
      <c r="AG5">
        <v>14</v>
      </c>
      <c r="AH5">
        <v>352894.03773089632</v>
      </c>
    </row>
    <row r="6" spans="1:34" x14ac:dyDescent="0.25">
      <c r="A6">
        <v>4</v>
      </c>
      <c r="B6">
        <v>80</v>
      </c>
      <c r="C6" t="s">
        <v>34</v>
      </c>
      <c r="D6">
        <v>3.145</v>
      </c>
      <c r="E6">
        <v>31.8</v>
      </c>
      <c r="F6">
        <v>27.96</v>
      </c>
      <c r="G6">
        <v>35.69</v>
      </c>
      <c r="H6">
        <v>0.54</v>
      </c>
      <c r="I6">
        <v>47</v>
      </c>
      <c r="J6">
        <v>164.83</v>
      </c>
      <c r="K6">
        <v>50.28</v>
      </c>
      <c r="L6">
        <v>5</v>
      </c>
      <c r="M6">
        <v>45</v>
      </c>
      <c r="N6">
        <v>29.55</v>
      </c>
      <c r="O6">
        <v>20563.61</v>
      </c>
      <c r="P6">
        <v>318.77</v>
      </c>
      <c r="Q6">
        <v>1342.75</v>
      </c>
      <c r="R6">
        <v>204.88</v>
      </c>
      <c r="S6">
        <v>105.05</v>
      </c>
      <c r="T6">
        <v>36271.25</v>
      </c>
      <c r="U6">
        <v>0.51</v>
      </c>
      <c r="V6">
        <v>0.68</v>
      </c>
      <c r="W6">
        <v>7.34</v>
      </c>
      <c r="X6">
        <v>2.14</v>
      </c>
      <c r="Y6">
        <v>2</v>
      </c>
      <c r="Z6">
        <v>10</v>
      </c>
      <c r="AA6">
        <v>275.44386764692109</v>
      </c>
      <c r="AB6">
        <v>376.8744514403333</v>
      </c>
      <c r="AC6">
        <v>340.90608274148178</v>
      </c>
      <c r="AD6">
        <v>275443.86764692108</v>
      </c>
      <c r="AE6">
        <v>376874.45144033327</v>
      </c>
      <c r="AF6">
        <v>1.296250253092736E-5</v>
      </c>
      <c r="AG6">
        <v>14</v>
      </c>
      <c r="AH6">
        <v>340906.08274148178</v>
      </c>
    </row>
    <row r="7" spans="1:34" x14ac:dyDescent="0.25">
      <c r="A7">
        <v>5</v>
      </c>
      <c r="B7">
        <v>80</v>
      </c>
      <c r="C7" t="s">
        <v>34</v>
      </c>
      <c r="D7">
        <v>3.2178</v>
      </c>
      <c r="E7">
        <v>31.08</v>
      </c>
      <c r="F7">
        <v>27.53</v>
      </c>
      <c r="G7">
        <v>43.46</v>
      </c>
      <c r="H7">
        <v>0.64</v>
      </c>
      <c r="I7">
        <v>38</v>
      </c>
      <c r="J7">
        <v>166.27</v>
      </c>
      <c r="K7">
        <v>50.28</v>
      </c>
      <c r="L7">
        <v>6</v>
      </c>
      <c r="M7">
        <v>36</v>
      </c>
      <c r="N7">
        <v>29.99</v>
      </c>
      <c r="O7">
        <v>20741.2</v>
      </c>
      <c r="P7">
        <v>306.95999999999998</v>
      </c>
      <c r="Q7">
        <v>1342.72</v>
      </c>
      <c r="R7">
        <v>190.53</v>
      </c>
      <c r="S7">
        <v>105.05</v>
      </c>
      <c r="T7">
        <v>29136.89</v>
      </c>
      <c r="U7">
        <v>0.55000000000000004</v>
      </c>
      <c r="V7">
        <v>0.69</v>
      </c>
      <c r="W7">
        <v>7.32</v>
      </c>
      <c r="X7">
        <v>1.71</v>
      </c>
      <c r="Y7">
        <v>2</v>
      </c>
      <c r="Z7">
        <v>10</v>
      </c>
      <c r="AA7">
        <v>258.61083108741371</v>
      </c>
      <c r="AB7">
        <v>353.84274819845388</v>
      </c>
      <c r="AC7">
        <v>320.07249293180888</v>
      </c>
      <c r="AD7">
        <v>258610.83108741371</v>
      </c>
      <c r="AE7">
        <v>353842.74819845392</v>
      </c>
      <c r="AF7">
        <v>1.326255664356695E-5</v>
      </c>
      <c r="AG7">
        <v>13</v>
      </c>
      <c r="AH7">
        <v>320072.49293180893</v>
      </c>
    </row>
    <row r="8" spans="1:34" x14ac:dyDescent="0.25">
      <c r="A8">
        <v>6</v>
      </c>
      <c r="B8">
        <v>80</v>
      </c>
      <c r="C8" t="s">
        <v>34</v>
      </c>
      <c r="D8">
        <v>3.2682000000000002</v>
      </c>
      <c r="E8">
        <v>30.6</v>
      </c>
      <c r="F8">
        <v>27.24</v>
      </c>
      <c r="G8">
        <v>51.08</v>
      </c>
      <c r="H8">
        <v>0.74</v>
      </c>
      <c r="I8">
        <v>32</v>
      </c>
      <c r="J8">
        <v>167.72</v>
      </c>
      <c r="K8">
        <v>50.28</v>
      </c>
      <c r="L8">
        <v>7</v>
      </c>
      <c r="M8">
        <v>30</v>
      </c>
      <c r="N8">
        <v>30.44</v>
      </c>
      <c r="O8">
        <v>20919.39</v>
      </c>
      <c r="P8">
        <v>296.58</v>
      </c>
      <c r="Q8">
        <v>1342.62</v>
      </c>
      <c r="R8">
        <v>181.18</v>
      </c>
      <c r="S8">
        <v>105.05</v>
      </c>
      <c r="T8">
        <v>24493.279999999999</v>
      </c>
      <c r="U8">
        <v>0.57999999999999996</v>
      </c>
      <c r="V8">
        <v>0.7</v>
      </c>
      <c r="W8">
        <v>7.3</v>
      </c>
      <c r="X8">
        <v>1.42</v>
      </c>
      <c r="Y8">
        <v>2</v>
      </c>
      <c r="Z8">
        <v>10</v>
      </c>
      <c r="AA8">
        <v>253.33863547404289</v>
      </c>
      <c r="AB8">
        <v>346.62909756722138</v>
      </c>
      <c r="AC8">
        <v>313.54730299250309</v>
      </c>
      <c r="AD8">
        <v>253338.63547404291</v>
      </c>
      <c r="AE8">
        <v>346629.09756722138</v>
      </c>
      <c r="AF8">
        <v>1.3470286413855901E-5</v>
      </c>
      <c r="AG8">
        <v>13</v>
      </c>
      <c r="AH8">
        <v>313547.3029925031</v>
      </c>
    </row>
    <row r="9" spans="1:34" x14ac:dyDescent="0.25">
      <c r="A9">
        <v>7</v>
      </c>
      <c r="B9">
        <v>80</v>
      </c>
      <c r="C9" t="s">
        <v>34</v>
      </c>
      <c r="D9">
        <v>3.3102999999999998</v>
      </c>
      <c r="E9">
        <v>30.21</v>
      </c>
      <c r="F9">
        <v>27.01</v>
      </c>
      <c r="G9">
        <v>60.03</v>
      </c>
      <c r="H9">
        <v>0.84</v>
      </c>
      <c r="I9">
        <v>27</v>
      </c>
      <c r="J9">
        <v>169.17</v>
      </c>
      <c r="K9">
        <v>50.28</v>
      </c>
      <c r="L9">
        <v>8</v>
      </c>
      <c r="M9">
        <v>25</v>
      </c>
      <c r="N9">
        <v>30.89</v>
      </c>
      <c r="O9">
        <v>21098.19</v>
      </c>
      <c r="P9">
        <v>286.79000000000002</v>
      </c>
      <c r="Q9">
        <v>1342.48</v>
      </c>
      <c r="R9">
        <v>173.34</v>
      </c>
      <c r="S9">
        <v>105.05</v>
      </c>
      <c r="T9">
        <v>20600.21</v>
      </c>
      <c r="U9">
        <v>0.61</v>
      </c>
      <c r="V9">
        <v>0.71</v>
      </c>
      <c r="W9">
        <v>7.29</v>
      </c>
      <c r="X9">
        <v>1.19</v>
      </c>
      <c r="Y9">
        <v>2</v>
      </c>
      <c r="Z9">
        <v>10</v>
      </c>
      <c r="AA9">
        <v>248.7838433697905</v>
      </c>
      <c r="AB9">
        <v>340.3970300669406</v>
      </c>
      <c r="AC9">
        <v>307.91001526768548</v>
      </c>
      <c r="AD9">
        <v>248783.8433697905</v>
      </c>
      <c r="AE9">
        <v>340397.03006694058</v>
      </c>
      <c r="AF9">
        <v>1.364380671800599E-5</v>
      </c>
      <c r="AG9">
        <v>13</v>
      </c>
      <c r="AH9">
        <v>307910.01526768552</v>
      </c>
    </row>
    <row r="10" spans="1:34" x14ac:dyDescent="0.25">
      <c r="A10">
        <v>8</v>
      </c>
      <c r="B10">
        <v>80</v>
      </c>
      <c r="C10" t="s">
        <v>34</v>
      </c>
      <c r="D10">
        <v>3.3447</v>
      </c>
      <c r="E10">
        <v>29.9</v>
      </c>
      <c r="F10">
        <v>26.83</v>
      </c>
      <c r="G10">
        <v>70</v>
      </c>
      <c r="H10">
        <v>0.94</v>
      </c>
      <c r="I10">
        <v>23</v>
      </c>
      <c r="J10">
        <v>170.62</v>
      </c>
      <c r="K10">
        <v>50.28</v>
      </c>
      <c r="L10">
        <v>9</v>
      </c>
      <c r="M10">
        <v>21</v>
      </c>
      <c r="N10">
        <v>31.34</v>
      </c>
      <c r="O10">
        <v>21277.599999999999</v>
      </c>
      <c r="P10">
        <v>276.02</v>
      </c>
      <c r="Q10">
        <v>1342.49</v>
      </c>
      <c r="R10">
        <v>167</v>
      </c>
      <c r="S10">
        <v>105.05</v>
      </c>
      <c r="T10">
        <v>17449.34</v>
      </c>
      <c r="U10">
        <v>0.63</v>
      </c>
      <c r="V10">
        <v>0.71</v>
      </c>
      <c r="W10">
        <v>7.29</v>
      </c>
      <c r="X10">
        <v>1.01</v>
      </c>
      <c r="Y10">
        <v>2</v>
      </c>
      <c r="Z10">
        <v>10</v>
      </c>
      <c r="AA10">
        <v>244.43916056694911</v>
      </c>
      <c r="AB10">
        <v>334.45244338221829</v>
      </c>
      <c r="AC10">
        <v>302.53277159287143</v>
      </c>
      <c r="AD10">
        <v>244439.16056694911</v>
      </c>
      <c r="AE10">
        <v>334452.44338221842</v>
      </c>
      <c r="AF10">
        <v>1.378559052947305E-5</v>
      </c>
      <c r="AG10">
        <v>13</v>
      </c>
      <c r="AH10">
        <v>302532.7715928714</v>
      </c>
    </row>
    <row r="11" spans="1:34" x14ac:dyDescent="0.25">
      <c r="A11">
        <v>9</v>
      </c>
      <c r="B11">
        <v>80</v>
      </c>
      <c r="C11" t="s">
        <v>34</v>
      </c>
      <c r="D11">
        <v>3.3622000000000001</v>
      </c>
      <c r="E11">
        <v>29.74</v>
      </c>
      <c r="F11">
        <v>26.74</v>
      </c>
      <c r="G11">
        <v>76.400000000000006</v>
      </c>
      <c r="H11">
        <v>1.03</v>
      </c>
      <c r="I11">
        <v>21</v>
      </c>
      <c r="J11">
        <v>172.08</v>
      </c>
      <c r="K11">
        <v>50.28</v>
      </c>
      <c r="L11">
        <v>10</v>
      </c>
      <c r="M11">
        <v>18</v>
      </c>
      <c r="N11">
        <v>31.8</v>
      </c>
      <c r="O11">
        <v>21457.64</v>
      </c>
      <c r="P11">
        <v>266.52999999999997</v>
      </c>
      <c r="Q11">
        <v>1342.55</v>
      </c>
      <c r="R11">
        <v>164.13</v>
      </c>
      <c r="S11">
        <v>105.05</v>
      </c>
      <c r="T11">
        <v>16025.73</v>
      </c>
      <c r="U11">
        <v>0.64</v>
      </c>
      <c r="V11">
        <v>0.71</v>
      </c>
      <c r="W11">
        <v>7.28</v>
      </c>
      <c r="X11">
        <v>0.92</v>
      </c>
      <c r="Y11">
        <v>2</v>
      </c>
      <c r="Z11">
        <v>10</v>
      </c>
      <c r="AA11">
        <v>241.22688737588129</v>
      </c>
      <c r="AB11">
        <v>330.0572694867102</v>
      </c>
      <c r="AC11">
        <v>298.55706692528389</v>
      </c>
      <c r="AD11">
        <v>241226.88737588131</v>
      </c>
      <c r="AE11">
        <v>330057.2694867102</v>
      </c>
      <c r="AF11">
        <v>1.3857718921934491E-5</v>
      </c>
      <c r="AG11">
        <v>13</v>
      </c>
      <c r="AH11">
        <v>298557.06692528393</v>
      </c>
    </row>
    <row r="12" spans="1:34" x14ac:dyDescent="0.25">
      <c r="A12">
        <v>10</v>
      </c>
      <c r="B12">
        <v>80</v>
      </c>
      <c r="C12" t="s">
        <v>34</v>
      </c>
      <c r="D12">
        <v>3.3795999999999999</v>
      </c>
      <c r="E12">
        <v>29.59</v>
      </c>
      <c r="F12">
        <v>26.65</v>
      </c>
      <c r="G12">
        <v>84.17</v>
      </c>
      <c r="H12">
        <v>1.1200000000000001</v>
      </c>
      <c r="I12">
        <v>19</v>
      </c>
      <c r="J12">
        <v>173.55</v>
      </c>
      <c r="K12">
        <v>50.28</v>
      </c>
      <c r="L12">
        <v>11</v>
      </c>
      <c r="M12">
        <v>9</v>
      </c>
      <c r="N12">
        <v>32.270000000000003</v>
      </c>
      <c r="O12">
        <v>21638.31</v>
      </c>
      <c r="P12">
        <v>259.74</v>
      </c>
      <c r="Q12">
        <v>1342.73</v>
      </c>
      <c r="R12">
        <v>160.88</v>
      </c>
      <c r="S12">
        <v>105.05</v>
      </c>
      <c r="T12">
        <v>14409.31</v>
      </c>
      <c r="U12">
        <v>0.65</v>
      </c>
      <c r="V12">
        <v>0.72</v>
      </c>
      <c r="W12">
        <v>7.29</v>
      </c>
      <c r="X12">
        <v>0.83</v>
      </c>
      <c r="Y12">
        <v>2</v>
      </c>
      <c r="Z12">
        <v>10</v>
      </c>
      <c r="AA12">
        <v>238.74675846412001</v>
      </c>
      <c r="AB12">
        <v>326.66384769407472</v>
      </c>
      <c r="AC12">
        <v>295.48750854583898</v>
      </c>
      <c r="AD12">
        <v>238746.75846412001</v>
      </c>
      <c r="AE12">
        <v>326663.84769407468</v>
      </c>
      <c r="AF12">
        <v>1.3929435152153291E-5</v>
      </c>
      <c r="AG12">
        <v>13</v>
      </c>
      <c r="AH12">
        <v>295487.50854583899</v>
      </c>
    </row>
    <row r="13" spans="1:34" x14ac:dyDescent="0.25">
      <c r="A13">
        <v>11</v>
      </c>
      <c r="B13">
        <v>80</v>
      </c>
      <c r="C13" t="s">
        <v>34</v>
      </c>
      <c r="D13">
        <v>3.3898999999999999</v>
      </c>
      <c r="E13">
        <v>29.5</v>
      </c>
      <c r="F13">
        <v>26.6</v>
      </c>
      <c r="G13">
        <v>88.65</v>
      </c>
      <c r="H13">
        <v>1.22</v>
      </c>
      <c r="I13">
        <v>18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21819.599999999999</v>
      </c>
      <c r="P13">
        <v>259.41000000000003</v>
      </c>
      <c r="Q13">
        <v>1342.76</v>
      </c>
      <c r="R13">
        <v>158.55000000000001</v>
      </c>
      <c r="S13">
        <v>105.05</v>
      </c>
      <c r="T13">
        <v>13249.76</v>
      </c>
      <c r="U13">
        <v>0.66</v>
      </c>
      <c r="V13">
        <v>0.72</v>
      </c>
      <c r="W13">
        <v>7.3</v>
      </c>
      <c r="X13">
        <v>0.78</v>
      </c>
      <c r="Y13">
        <v>2</v>
      </c>
      <c r="Z13">
        <v>10</v>
      </c>
      <c r="AA13">
        <v>238.24363410692951</v>
      </c>
      <c r="AB13">
        <v>325.9754507522868</v>
      </c>
      <c r="AC13">
        <v>294.86481124200401</v>
      </c>
      <c r="AD13">
        <v>238243.6341069295</v>
      </c>
      <c r="AE13">
        <v>325975.45075228682</v>
      </c>
      <c r="AF13">
        <v>1.397188786314488E-5</v>
      </c>
      <c r="AG13">
        <v>13</v>
      </c>
      <c r="AH13">
        <v>294864.81124200398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2.4784000000000002</v>
      </c>
      <c r="E2">
        <v>40.35</v>
      </c>
      <c r="F2">
        <v>35.1</v>
      </c>
      <c r="G2">
        <v>10.8</v>
      </c>
      <c r="H2">
        <v>0.22</v>
      </c>
      <c r="I2">
        <v>195</v>
      </c>
      <c r="J2">
        <v>80.84</v>
      </c>
      <c r="K2">
        <v>35.1</v>
      </c>
      <c r="L2">
        <v>1</v>
      </c>
      <c r="M2">
        <v>193</v>
      </c>
      <c r="N2">
        <v>9.74</v>
      </c>
      <c r="O2">
        <v>10204.209999999999</v>
      </c>
      <c r="P2">
        <v>267.38</v>
      </c>
      <c r="Q2">
        <v>1342.83</v>
      </c>
      <c r="R2">
        <v>446.93</v>
      </c>
      <c r="S2">
        <v>105.05</v>
      </c>
      <c r="T2">
        <v>156555.67000000001</v>
      </c>
      <c r="U2">
        <v>0.24</v>
      </c>
      <c r="V2">
        <v>0.54</v>
      </c>
      <c r="W2">
        <v>7.58</v>
      </c>
      <c r="X2">
        <v>9.27</v>
      </c>
      <c r="Y2">
        <v>2</v>
      </c>
      <c r="Z2">
        <v>10</v>
      </c>
      <c r="AA2">
        <v>311.92186964404561</v>
      </c>
      <c r="AB2">
        <v>426.78526306866883</v>
      </c>
      <c r="AC2">
        <v>386.05347655827308</v>
      </c>
      <c r="AD2">
        <v>311921.8696440456</v>
      </c>
      <c r="AE2">
        <v>426785.26306866878</v>
      </c>
      <c r="AF2">
        <v>1.4257965895283931E-5</v>
      </c>
      <c r="AG2">
        <v>17</v>
      </c>
      <c r="AH2">
        <v>386053.47655827308</v>
      </c>
    </row>
    <row r="3" spans="1:34" x14ac:dyDescent="0.25">
      <c r="A3">
        <v>1</v>
      </c>
      <c r="B3">
        <v>35</v>
      </c>
      <c r="C3" t="s">
        <v>34</v>
      </c>
      <c r="D3">
        <v>3.0693000000000001</v>
      </c>
      <c r="E3">
        <v>32.58</v>
      </c>
      <c r="F3">
        <v>29.36</v>
      </c>
      <c r="G3">
        <v>22.88</v>
      </c>
      <c r="H3">
        <v>0.43</v>
      </c>
      <c r="I3">
        <v>77</v>
      </c>
      <c r="J3">
        <v>82.04</v>
      </c>
      <c r="K3">
        <v>35.1</v>
      </c>
      <c r="L3">
        <v>2</v>
      </c>
      <c r="M3">
        <v>75</v>
      </c>
      <c r="N3">
        <v>9.94</v>
      </c>
      <c r="O3">
        <v>10352.530000000001</v>
      </c>
      <c r="P3">
        <v>209.11</v>
      </c>
      <c r="Q3">
        <v>1342.67</v>
      </c>
      <c r="R3">
        <v>252.91</v>
      </c>
      <c r="S3">
        <v>105.05</v>
      </c>
      <c r="T3">
        <v>60131.81</v>
      </c>
      <c r="U3">
        <v>0.42</v>
      </c>
      <c r="V3">
        <v>0.65</v>
      </c>
      <c r="W3">
        <v>7.37</v>
      </c>
      <c r="X3">
        <v>3.54</v>
      </c>
      <c r="Y3">
        <v>2</v>
      </c>
      <c r="Z3">
        <v>10</v>
      </c>
      <c r="AA3">
        <v>230.64495785077611</v>
      </c>
      <c r="AB3">
        <v>315.57860666868589</v>
      </c>
      <c r="AC3">
        <v>285.4602273656763</v>
      </c>
      <c r="AD3">
        <v>230644.95785077609</v>
      </c>
      <c r="AE3">
        <v>315578.60666868591</v>
      </c>
      <c r="AF3">
        <v>1.7657349387667439E-5</v>
      </c>
      <c r="AG3">
        <v>14</v>
      </c>
      <c r="AH3">
        <v>285460.22736567631</v>
      </c>
    </row>
    <row r="4" spans="1:34" x14ac:dyDescent="0.25">
      <c r="A4">
        <v>2</v>
      </c>
      <c r="B4">
        <v>35</v>
      </c>
      <c r="C4" t="s">
        <v>34</v>
      </c>
      <c r="D4">
        <v>3.2757000000000001</v>
      </c>
      <c r="E4">
        <v>30.53</v>
      </c>
      <c r="F4">
        <v>27.86</v>
      </c>
      <c r="G4">
        <v>37.15</v>
      </c>
      <c r="H4">
        <v>0.63</v>
      </c>
      <c r="I4">
        <v>45</v>
      </c>
      <c r="J4">
        <v>83.25</v>
      </c>
      <c r="K4">
        <v>35.1</v>
      </c>
      <c r="L4">
        <v>3</v>
      </c>
      <c r="M4">
        <v>36</v>
      </c>
      <c r="N4">
        <v>10.15</v>
      </c>
      <c r="O4">
        <v>10501.19</v>
      </c>
      <c r="P4">
        <v>181.88</v>
      </c>
      <c r="Q4">
        <v>1342.62</v>
      </c>
      <c r="R4">
        <v>201.66</v>
      </c>
      <c r="S4">
        <v>105.05</v>
      </c>
      <c r="T4">
        <v>34671.79</v>
      </c>
      <c r="U4">
        <v>0.52</v>
      </c>
      <c r="V4">
        <v>0.69</v>
      </c>
      <c r="W4">
        <v>7.33</v>
      </c>
      <c r="X4">
        <v>2.04</v>
      </c>
      <c r="Y4">
        <v>2</v>
      </c>
      <c r="Z4">
        <v>10</v>
      </c>
      <c r="AA4">
        <v>205.991944055511</v>
      </c>
      <c r="AB4">
        <v>281.84726557981242</v>
      </c>
      <c r="AC4">
        <v>254.9481581280796</v>
      </c>
      <c r="AD4">
        <v>205991.944055511</v>
      </c>
      <c r="AE4">
        <v>281847.2655798124</v>
      </c>
      <c r="AF4">
        <v>1.8844746160095859E-5</v>
      </c>
      <c r="AG4">
        <v>13</v>
      </c>
      <c r="AH4">
        <v>254948.15812807961</v>
      </c>
    </row>
    <row r="5" spans="1:34" x14ac:dyDescent="0.25">
      <c r="A5">
        <v>3</v>
      </c>
      <c r="B5">
        <v>35</v>
      </c>
      <c r="C5" t="s">
        <v>34</v>
      </c>
      <c r="D5">
        <v>3.3075000000000001</v>
      </c>
      <c r="E5">
        <v>30.23</v>
      </c>
      <c r="F5">
        <v>27.65</v>
      </c>
      <c r="G5">
        <v>41.48</v>
      </c>
      <c r="H5">
        <v>0.83</v>
      </c>
      <c r="I5">
        <v>40</v>
      </c>
      <c r="J5">
        <v>84.46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177.49</v>
      </c>
      <c r="Q5">
        <v>1342.97</v>
      </c>
      <c r="R5">
        <v>193.36</v>
      </c>
      <c r="S5">
        <v>105.05</v>
      </c>
      <c r="T5">
        <v>30542.59</v>
      </c>
      <c r="U5">
        <v>0.54</v>
      </c>
      <c r="V5">
        <v>0.69</v>
      </c>
      <c r="W5">
        <v>7.36</v>
      </c>
      <c r="X5">
        <v>1.83</v>
      </c>
      <c r="Y5">
        <v>2</v>
      </c>
      <c r="Z5">
        <v>10</v>
      </c>
      <c r="AA5">
        <v>203.79330532944911</v>
      </c>
      <c r="AB5">
        <v>278.83899107772112</v>
      </c>
      <c r="AC5">
        <v>252.22698912232721</v>
      </c>
      <c r="AD5">
        <v>203793.3053294491</v>
      </c>
      <c r="AE5">
        <v>278838.99107772112</v>
      </c>
      <c r="AF5">
        <v>1.9027688104685129E-5</v>
      </c>
      <c r="AG5">
        <v>13</v>
      </c>
      <c r="AH5">
        <v>252226.98912232721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2.1509999999999998</v>
      </c>
      <c r="E2">
        <v>46.49</v>
      </c>
      <c r="F2">
        <v>38.57</v>
      </c>
      <c r="G2">
        <v>8.73</v>
      </c>
      <c r="H2">
        <v>0.16</v>
      </c>
      <c r="I2">
        <v>265</v>
      </c>
      <c r="J2">
        <v>107.41</v>
      </c>
      <c r="K2">
        <v>41.65</v>
      </c>
      <c r="L2">
        <v>1</v>
      </c>
      <c r="M2">
        <v>263</v>
      </c>
      <c r="N2">
        <v>14.77</v>
      </c>
      <c r="O2">
        <v>13481.73</v>
      </c>
      <c r="P2">
        <v>362.26</v>
      </c>
      <c r="Q2">
        <v>1343.48</v>
      </c>
      <c r="R2">
        <v>565.34</v>
      </c>
      <c r="S2">
        <v>105.05</v>
      </c>
      <c r="T2">
        <v>215408.79</v>
      </c>
      <c r="U2">
        <v>0.19</v>
      </c>
      <c r="V2">
        <v>0.5</v>
      </c>
      <c r="W2">
        <v>7.68</v>
      </c>
      <c r="X2">
        <v>12.73</v>
      </c>
      <c r="Y2">
        <v>2</v>
      </c>
      <c r="Z2">
        <v>10</v>
      </c>
      <c r="AA2">
        <v>421.57836765422383</v>
      </c>
      <c r="AB2">
        <v>576.82212134945871</v>
      </c>
      <c r="AC2">
        <v>521.77102766279768</v>
      </c>
      <c r="AD2">
        <v>421578.36765422381</v>
      </c>
      <c r="AE2">
        <v>576822.1213494587</v>
      </c>
      <c r="AF2">
        <v>1.071628082838689E-5</v>
      </c>
      <c r="AG2">
        <v>20</v>
      </c>
      <c r="AH2">
        <v>521771.02766279771</v>
      </c>
    </row>
    <row r="3" spans="1:34" x14ac:dyDescent="0.25">
      <c r="A3">
        <v>1</v>
      </c>
      <c r="B3">
        <v>50</v>
      </c>
      <c r="C3" t="s">
        <v>34</v>
      </c>
      <c r="D3">
        <v>2.8782000000000001</v>
      </c>
      <c r="E3">
        <v>34.74</v>
      </c>
      <c r="F3">
        <v>30.46</v>
      </c>
      <c r="G3">
        <v>18.100000000000001</v>
      </c>
      <c r="H3">
        <v>0.32</v>
      </c>
      <c r="I3">
        <v>101</v>
      </c>
      <c r="J3">
        <v>108.68</v>
      </c>
      <c r="K3">
        <v>41.65</v>
      </c>
      <c r="L3">
        <v>2</v>
      </c>
      <c r="M3">
        <v>99</v>
      </c>
      <c r="N3">
        <v>15.03</v>
      </c>
      <c r="O3">
        <v>13638.32</v>
      </c>
      <c r="P3">
        <v>275.70999999999998</v>
      </c>
      <c r="Q3">
        <v>1342.9</v>
      </c>
      <c r="R3">
        <v>289.89999999999998</v>
      </c>
      <c r="S3">
        <v>105.05</v>
      </c>
      <c r="T3">
        <v>78509.67</v>
      </c>
      <c r="U3">
        <v>0.36</v>
      </c>
      <c r="V3">
        <v>0.63</v>
      </c>
      <c r="W3">
        <v>7.42</v>
      </c>
      <c r="X3">
        <v>4.6399999999999997</v>
      </c>
      <c r="Y3">
        <v>2</v>
      </c>
      <c r="Z3">
        <v>10</v>
      </c>
      <c r="AA3">
        <v>276.65983770673512</v>
      </c>
      <c r="AB3">
        <v>378.53819532098379</v>
      </c>
      <c r="AC3">
        <v>342.41104124124217</v>
      </c>
      <c r="AD3">
        <v>276659.83770673512</v>
      </c>
      <c r="AE3">
        <v>378538.19532098382</v>
      </c>
      <c r="AF3">
        <v>1.4339190832293419E-5</v>
      </c>
      <c r="AG3">
        <v>15</v>
      </c>
      <c r="AH3">
        <v>342411.0412412422</v>
      </c>
    </row>
    <row r="4" spans="1:34" x14ac:dyDescent="0.25">
      <c r="A4">
        <v>2</v>
      </c>
      <c r="B4">
        <v>50</v>
      </c>
      <c r="C4" t="s">
        <v>34</v>
      </c>
      <c r="D4">
        <v>3.1278999999999999</v>
      </c>
      <c r="E4">
        <v>31.97</v>
      </c>
      <c r="F4">
        <v>28.58</v>
      </c>
      <c r="G4">
        <v>28.11</v>
      </c>
      <c r="H4">
        <v>0.48</v>
      </c>
      <c r="I4">
        <v>61</v>
      </c>
      <c r="J4">
        <v>109.96</v>
      </c>
      <c r="K4">
        <v>41.65</v>
      </c>
      <c r="L4">
        <v>3</v>
      </c>
      <c r="M4">
        <v>59</v>
      </c>
      <c r="N4">
        <v>15.31</v>
      </c>
      <c r="O4">
        <v>13795.21</v>
      </c>
      <c r="P4">
        <v>247.59</v>
      </c>
      <c r="Q4">
        <v>1342.73</v>
      </c>
      <c r="R4">
        <v>226.33</v>
      </c>
      <c r="S4">
        <v>105.05</v>
      </c>
      <c r="T4">
        <v>46924.31</v>
      </c>
      <c r="U4">
        <v>0.46</v>
      </c>
      <c r="V4">
        <v>0.67</v>
      </c>
      <c r="W4">
        <v>7.35</v>
      </c>
      <c r="X4">
        <v>2.76</v>
      </c>
      <c r="Y4">
        <v>2</v>
      </c>
      <c r="Z4">
        <v>10</v>
      </c>
      <c r="AA4">
        <v>245.94572517255281</v>
      </c>
      <c r="AB4">
        <v>336.51379154054382</v>
      </c>
      <c r="AC4">
        <v>304.39738757608728</v>
      </c>
      <c r="AD4">
        <v>245945.7251725528</v>
      </c>
      <c r="AE4">
        <v>336513.79154054378</v>
      </c>
      <c r="AF4">
        <v>1.558319609628607E-5</v>
      </c>
      <c r="AG4">
        <v>14</v>
      </c>
      <c r="AH4">
        <v>304397.38757608732</v>
      </c>
    </row>
    <row r="5" spans="1:34" x14ac:dyDescent="0.25">
      <c r="A5">
        <v>3</v>
      </c>
      <c r="B5">
        <v>50</v>
      </c>
      <c r="C5" t="s">
        <v>34</v>
      </c>
      <c r="D5">
        <v>3.2599</v>
      </c>
      <c r="E5">
        <v>30.68</v>
      </c>
      <c r="F5">
        <v>27.71</v>
      </c>
      <c r="G5">
        <v>39.58</v>
      </c>
      <c r="H5">
        <v>0.63</v>
      </c>
      <c r="I5">
        <v>42</v>
      </c>
      <c r="J5">
        <v>111.23</v>
      </c>
      <c r="K5">
        <v>41.65</v>
      </c>
      <c r="L5">
        <v>4</v>
      </c>
      <c r="M5">
        <v>40</v>
      </c>
      <c r="N5">
        <v>15.58</v>
      </c>
      <c r="O5">
        <v>13952.52</v>
      </c>
      <c r="P5">
        <v>228.31</v>
      </c>
      <c r="Q5">
        <v>1342.75</v>
      </c>
      <c r="R5">
        <v>196.85</v>
      </c>
      <c r="S5">
        <v>105.05</v>
      </c>
      <c r="T5">
        <v>32281.47</v>
      </c>
      <c r="U5">
        <v>0.53</v>
      </c>
      <c r="V5">
        <v>0.69</v>
      </c>
      <c r="W5">
        <v>7.32</v>
      </c>
      <c r="X5">
        <v>1.89</v>
      </c>
      <c r="Y5">
        <v>2</v>
      </c>
      <c r="Z5">
        <v>10</v>
      </c>
      <c r="AA5">
        <v>225.49542310473061</v>
      </c>
      <c r="AB5">
        <v>308.53278604771072</v>
      </c>
      <c r="AC5">
        <v>279.08684997589341</v>
      </c>
      <c r="AD5">
        <v>225495.42310473061</v>
      </c>
      <c r="AE5">
        <v>308532.78604771069</v>
      </c>
      <c r="AF5">
        <v>1.6240820024387918E-5</v>
      </c>
      <c r="AG5">
        <v>13</v>
      </c>
      <c r="AH5">
        <v>279086.84997589327</v>
      </c>
    </row>
    <row r="6" spans="1:34" x14ac:dyDescent="0.25">
      <c r="A6">
        <v>4</v>
      </c>
      <c r="B6">
        <v>50</v>
      </c>
      <c r="C6" t="s">
        <v>34</v>
      </c>
      <c r="D6">
        <v>3.3328000000000002</v>
      </c>
      <c r="E6">
        <v>30</v>
      </c>
      <c r="F6">
        <v>27.26</v>
      </c>
      <c r="G6">
        <v>51.11</v>
      </c>
      <c r="H6">
        <v>0.78</v>
      </c>
      <c r="I6">
        <v>32</v>
      </c>
      <c r="J6">
        <v>112.51</v>
      </c>
      <c r="K6">
        <v>41.65</v>
      </c>
      <c r="L6">
        <v>5</v>
      </c>
      <c r="M6">
        <v>26</v>
      </c>
      <c r="N6">
        <v>15.86</v>
      </c>
      <c r="O6">
        <v>14110.24</v>
      </c>
      <c r="P6">
        <v>212.97</v>
      </c>
      <c r="Q6">
        <v>1342.57</v>
      </c>
      <c r="R6">
        <v>181.28</v>
      </c>
      <c r="S6">
        <v>105.05</v>
      </c>
      <c r="T6">
        <v>24543.21</v>
      </c>
      <c r="U6">
        <v>0.57999999999999996</v>
      </c>
      <c r="V6">
        <v>0.7</v>
      </c>
      <c r="W6">
        <v>7.31</v>
      </c>
      <c r="X6">
        <v>1.44</v>
      </c>
      <c r="Y6">
        <v>2</v>
      </c>
      <c r="Z6">
        <v>10</v>
      </c>
      <c r="AA6">
        <v>218.67888238165301</v>
      </c>
      <c r="AB6">
        <v>299.20609430584801</v>
      </c>
      <c r="AC6">
        <v>270.65028460377698</v>
      </c>
      <c r="AD6">
        <v>218678.88238165301</v>
      </c>
      <c r="AE6">
        <v>299206.094305848</v>
      </c>
      <c r="AF6">
        <v>1.6604007784680529E-5</v>
      </c>
      <c r="AG6">
        <v>13</v>
      </c>
      <c r="AH6">
        <v>270650.28460377699</v>
      </c>
    </row>
    <row r="7" spans="1:34" x14ac:dyDescent="0.25">
      <c r="A7">
        <v>5</v>
      </c>
      <c r="B7">
        <v>50</v>
      </c>
      <c r="C7" t="s">
        <v>34</v>
      </c>
      <c r="D7">
        <v>3.3635999999999999</v>
      </c>
      <c r="E7">
        <v>29.73</v>
      </c>
      <c r="F7">
        <v>27.07</v>
      </c>
      <c r="G7">
        <v>58.01</v>
      </c>
      <c r="H7">
        <v>0.93</v>
      </c>
      <c r="I7">
        <v>28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206.6</v>
      </c>
      <c r="Q7">
        <v>1342.62</v>
      </c>
      <c r="R7">
        <v>174.2</v>
      </c>
      <c r="S7">
        <v>105.05</v>
      </c>
      <c r="T7">
        <v>21026.61</v>
      </c>
      <c r="U7">
        <v>0.6</v>
      </c>
      <c r="V7">
        <v>0.71</v>
      </c>
      <c r="W7">
        <v>7.33</v>
      </c>
      <c r="X7">
        <v>1.25</v>
      </c>
      <c r="Y7">
        <v>2</v>
      </c>
      <c r="Z7">
        <v>10</v>
      </c>
      <c r="AA7">
        <v>215.91663455104549</v>
      </c>
      <c r="AB7">
        <v>295.42666496223887</v>
      </c>
      <c r="AC7">
        <v>267.23155869225832</v>
      </c>
      <c r="AD7">
        <v>215916.63455104551</v>
      </c>
      <c r="AE7">
        <v>295426.66496223892</v>
      </c>
      <c r="AF7">
        <v>1.675745336790429E-5</v>
      </c>
      <c r="AG7">
        <v>13</v>
      </c>
      <c r="AH7">
        <v>267231.55869225832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2.7412999999999998</v>
      </c>
      <c r="E2">
        <v>36.479999999999997</v>
      </c>
      <c r="F2">
        <v>32.659999999999997</v>
      </c>
      <c r="G2">
        <v>13.42</v>
      </c>
      <c r="H2">
        <v>0.28000000000000003</v>
      </c>
      <c r="I2">
        <v>146</v>
      </c>
      <c r="J2">
        <v>61.76</v>
      </c>
      <c r="K2">
        <v>28.92</v>
      </c>
      <c r="L2">
        <v>1</v>
      </c>
      <c r="M2">
        <v>144</v>
      </c>
      <c r="N2">
        <v>6.84</v>
      </c>
      <c r="O2">
        <v>7851.41</v>
      </c>
      <c r="P2">
        <v>199.87</v>
      </c>
      <c r="Q2">
        <v>1343.02</v>
      </c>
      <c r="R2">
        <v>365.08</v>
      </c>
      <c r="S2">
        <v>105.05</v>
      </c>
      <c r="T2">
        <v>115873.32</v>
      </c>
      <c r="U2">
        <v>0.28999999999999998</v>
      </c>
      <c r="V2">
        <v>0.59</v>
      </c>
      <c r="W2">
        <v>7.47</v>
      </c>
      <c r="X2">
        <v>6.83</v>
      </c>
      <c r="Y2">
        <v>2</v>
      </c>
      <c r="Z2">
        <v>10</v>
      </c>
      <c r="AA2">
        <v>255.3803647614441</v>
      </c>
      <c r="AB2">
        <v>349.42268165298128</v>
      </c>
      <c r="AC2">
        <v>316.07427133393901</v>
      </c>
      <c r="AD2">
        <v>255380.3647614441</v>
      </c>
      <c r="AE2">
        <v>349422.68165298132</v>
      </c>
      <c r="AF2">
        <v>1.8062843213898659E-5</v>
      </c>
      <c r="AG2">
        <v>16</v>
      </c>
      <c r="AH2">
        <v>316074.27133393887</v>
      </c>
    </row>
    <row r="3" spans="1:34" x14ac:dyDescent="0.25">
      <c r="A3">
        <v>1</v>
      </c>
      <c r="B3">
        <v>25</v>
      </c>
      <c r="C3" t="s">
        <v>34</v>
      </c>
      <c r="D3">
        <v>3.2183999999999999</v>
      </c>
      <c r="E3">
        <v>31.07</v>
      </c>
      <c r="F3">
        <v>28.47</v>
      </c>
      <c r="G3">
        <v>29.45</v>
      </c>
      <c r="H3">
        <v>0.55000000000000004</v>
      </c>
      <c r="I3">
        <v>58</v>
      </c>
      <c r="J3">
        <v>62.92</v>
      </c>
      <c r="K3">
        <v>28.92</v>
      </c>
      <c r="L3">
        <v>2</v>
      </c>
      <c r="M3">
        <v>29</v>
      </c>
      <c r="N3">
        <v>7</v>
      </c>
      <c r="O3">
        <v>7994.37</v>
      </c>
      <c r="P3">
        <v>153.56</v>
      </c>
      <c r="Q3">
        <v>1342.99</v>
      </c>
      <c r="R3">
        <v>221.29</v>
      </c>
      <c r="S3">
        <v>105.05</v>
      </c>
      <c r="T3">
        <v>44420.160000000003</v>
      </c>
      <c r="U3">
        <v>0.47</v>
      </c>
      <c r="V3">
        <v>0.67</v>
      </c>
      <c r="W3">
        <v>7.38</v>
      </c>
      <c r="X3">
        <v>2.65</v>
      </c>
      <c r="Y3">
        <v>2</v>
      </c>
      <c r="Z3">
        <v>10</v>
      </c>
      <c r="AA3">
        <v>194.7246188261397</v>
      </c>
      <c r="AB3">
        <v>266.43081412168738</v>
      </c>
      <c r="AC3">
        <v>241.00303115998759</v>
      </c>
      <c r="AD3">
        <v>194724.61882613969</v>
      </c>
      <c r="AE3">
        <v>266430.81412168738</v>
      </c>
      <c r="AF3">
        <v>2.120652777864935E-5</v>
      </c>
      <c r="AG3">
        <v>13</v>
      </c>
      <c r="AH3">
        <v>241003.03115998759</v>
      </c>
    </row>
    <row r="4" spans="1:34" x14ac:dyDescent="0.25">
      <c r="A4">
        <v>2</v>
      </c>
      <c r="B4">
        <v>25</v>
      </c>
      <c r="C4" t="s">
        <v>34</v>
      </c>
      <c r="D4">
        <v>3.2347000000000001</v>
      </c>
      <c r="E4">
        <v>30.91</v>
      </c>
      <c r="F4">
        <v>28.35</v>
      </c>
      <c r="G4">
        <v>30.93</v>
      </c>
      <c r="H4">
        <v>0.81</v>
      </c>
      <c r="I4">
        <v>55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153.94</v>
      </c>
      <c r="Q4">
        <v>1343.37</v>
      </c>
      <c r="R4">
        <v>216.16</v>
      </c>
      <c r="S4">
        <v>105.05</v>
      </c>
      <c r="T4">
        <v>41870.32</v>
      </c>
      <c r="U4">
        <v>0.49</v>
      </c>
      <c r="V4">
        <v>0.67</v>
      </c>
      <c r="W4">
        <v>7.41</v>
      </c>
      <c r="X4">
        <v>2.5299999999999998</v>
      </c>
      <c r="Y4">
        <v>2</v>
      </c>
      <c r="Z4">
        <v>10</v>
      </c>
      <c r="AA4">
        <v>194.33376156444271</v>
      </c>
      <c r="AB4">
        <v>265.89602597282828</v>
      </c>
      <c r="AC4">
        <v>240.51928244147561</v>
      </c>
      <c r="AD4">
        <v>194333.76156444271</v>
      </c>
      <c r="AE4">
        <v>265896.02597282833</v>
      </c>
      <c r="AF4">
        <v>2.131393096122205E-5</v>
      </c>
      <c r="AG4">
        <v>13</v>
      </c>
      <c r="AH4">
        <v>240519.2824414756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1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1.5069999999999999</v>
      </c>
      <c r="E2">
        <v>66.36</v>
      </c>
      <c r="F2">
        <v>48.57</v>
      </c>
      <c r="G2">
        <v>6.4</v>
      </c>
      <c r="H2">
        <v>0.11</v>
      </c>
      <c r="I2">
        <v>455</v>
      </c>
      <c r="J2">
        <v>167.88</v>
      </c>
      <c r="K2">
        <v>51.39</v>
      </c>
      <c r="L2">
        <v>1</v>
      </c>
      <c r="M2">
        <v>453</v>
      </c>
      <c r="N2">
        <v>30.49</v>
      </c>
      <c r="O2">
        <v>20939.59</v>
      </c>
      <c r="P2">
        <v>617.49</v>
      </c>
      <c r="Q2">
        <v>1344.62</v>
      </c>
      <c r="R2">
        <v>906.29</v>
      </c>
      <c r="S2">
        <v>105.05</v>
      </c>
      <c r="T2">
        <v>384933.93</v>
      </c>
      <c r="U2">
        <v>0.12</v>
      </c>
      <c r="V2">
        <v>0.39</v>
      </c>
      <c r="W2">
        <v>7.98</v>
      </c>
      <c r="X2">
        <v>22.72</v>
      </c>
      <c r="Y2">
        <v>2</v>
      </c>
      <c r="Z2">
        <v>10</v>
      </c>
      <c r="AA2">
        <v>815.77554242331985</v>
      </c>
      <c r="AB2">
        <v>1116.180086620509</v>
      </c>
      <c r="AC2">
        <v>1009.653425722037</v>
      </c>
      <c r="AD2">
        <v>815775.54242331989</v>
      </c>
      <c r="AE2">
        <v>1116180.0866205089</v>
      </c>
      <c r="AF2">
        <v>6.0612361547308896E-6</v>
      </c>
      <c r="AG2">
        <v>28</v>
      </c>
      <c r="AH2">
        <v>1009653.425722037</v>
      </c>
    </row>
    <row r="3" spans="1:34" x14ac:dyDescent="0.25">
      <c r="A3">
        <v>1</v>
      </c>
      <c r="B3">
        <v>85</v>
      </c>
      <c r="C3" t="s">
        <v>34</v>
      </c>
      <c r="D3">
        <v>2.4826000000000001</v>
      </c>
      <c r="E3">
        <v>40.28</v>
      </c>
      <c r="F3">
        <v>32.82</v>
      </c>
      <c r="G3">
        <v>13.13</v>
      </c>
      <c r="H3">
        <v>0.21</v>
      </c>
      <c r="I3">
        <v>150</v>
      </c>
      <c r="J3">
        <v>169.33</v>
      </c>
      <c r="K3">
        <v>51.39</v>
      </c>
      <c r="L3">
        <v>2</v>
      </c>
      <c r="M3">
        <v>148</v>
      </c>
      <c r="N3">
        <v>30.94</v>
      </c>
      <c r="O3">
        <v>21118.46</v>
      </c>
      <c r="P3">
        <v>411.61</v>
      </c>
      <c r="Q3">
        <v>1343.11</v>
      </c>
      <c r="R3">
        <v>369.57</v>
      </c>
      <c r="S3">
        <v>105.05</v>
      </c>
      <c r="T3">
        <v>118101.1</v>
      </c>
      <c r="U3">
        <v>0.28000000000000003</v>
      </c>
      <c r="V3">
        <v>0.57999999999999996</v>
      </c>
      <c r="W3">
        <v>7.51</v>
      </c>
      <c r="X3">
        <v>7</v>
      </c>
      <c r="Y3">
        <v>2</v>
      </c>
      <c r="Z3">
        <v>10</v>
      </c>
      <c r="AA3">
        <v>387.24815386126699</v>
      </c>
      <c r="AB3">
        <v>529.85000829579371</v>
      </c>
      <c r="AC3">
        <v>479.28186715319958</v>
      </c>
      <c r="AD3">
        <v>387248.15386126703</v>
      </c>
      <c r="AE3">
        <v>529850.00829579367</v>
      </c>
      <c r="AF3">
        <v>9.9851525399700793E-6</v>
      </c>
      <c r="AG3">
        <v>17</v>
      </c>
      <c r="AH3">
        <v>479281.86715319962</v>
      </c>
    </row>
    <row r="4" spans="1:34" x14ac:dyDescent="0.25">
      <c r="A4">
        <v>2</v>
      </c>
      <c r="B4">
        <v>85</v>
      </c>
      <c r="C4" t="s">
        <v>34</v>
      </c>
      <c r="D4">
        <v>2.8290000000000002</v>
      </c>
      <c r="E4">
        <v>35.35</v>
      </c>
      <c r="F4">
        <v>29.93</v>
      </c>
      <c r="G4">
        <v>19.95</v>
      </c>
      <c r="H4">
        <v>0.31</v>
      </c>
      <c r="I4">
        <v>90</v>
      </c>
      <c r="J4">
        <v>170.79</v>
      </c>
      <c r="K4">
        <v>51.39</v>
      </c>
      <c r="L4">
        <v>3</v>
      </c>
      <c r="M4">
        <v>88</v>
      </c>
      <c r="N4">
        <v>31.4</v>
      </c>
      <c r="O4">
        <v>21297.94</v>
      </c>
      <c r="P4">
        <v>369.37</v>
      </c>
      <c r="Q4">
        <v>1342.63</v>
      </c>
      <c r="R4">
        <v>271.38</v>
      </c>
      <c r="S4">
        <v>105.05</v>
      </c>
      <c r="T4">
        <v>69302.509999999995</v>
      </c>
      <c r="U4">
        <v>0.39</v>
      </c>
      <c r="V4">
        <v>0.64</v>
      </c>
      <c r="W4">
        <v>7.41</v>
      </c>
      <c r="X4">
        <v>4.0999999999999996</v>
      </c>
      <c r="Y4">
        <v>2</v>
      </c>
      <c r="Z4">
        <v>10</v>
      </c>
      <c r="AA4">
        <v>321.92192291515289</v>
      </c>
      <c r="AB4">
        <v>440.46777712541189</v>
      </c>
      <c r="AC4">
        <v>398.43015067696967</v>
      </c>
      <c r="AD4">
        <v>321921.92291515297</v>
      </c>
      <c r="AE4">
        <v>440467.7771254119</v>
      </c>
      <c r="AF4">
        <v>1.137839222410995E-5</v>
      </c>
      <c r="AG4">
        <v>15</v>
      </c>
      <c r="AH4">
        <v>398430.15067696967</v>
      </c>
    </row>
    <row r="5" spans="1:34" x14ac:dyDescent="0.25">
      <c r="A5">
        <v>3</v>
      </c>
      <c r="B5">
        <v>85</v>
      </c>
      <c r="C5" t="s">
        <v>34</v>
      </c>
      <c r="D5">
        <v>3.0057999999999998</v>
      </c>
      <c r="E5">
        <v>33.270000000000003</v>
      </c>
      <c r="F5">
        <v>28.73</v>
      </c>
      <c r="G5">
        <v>26.93</v>
      </c>
      <c r="H5">
        <v>0.41</v>
      </c>
      <c r="I5">
        <v>64</v>
      </c>
      <c r="J5">
        <v>172.25</v>
      </c>
      <c r="K5">
        <v>51.39</v>
      </c>
      <c r="L5">
        <v>4</v>
      </c>
      <c r="M5">
        <v>62</v>
      </c>
      <c r="N5">
        <v>31.86</v>
      </c>
      <c r="O5">
        <v>21478.05</v>
      </c>
      <c r="P5">
        <v>347.92</v>
      </c>
      <c r="Q5">
        <v>1342.64</v>
      </c>
      <c r="R5">
        <v>231.49</v>
      </c>
      <c r="S5">
        <v>105.05</v>
      </c>
      <c r="T5">
        <v>49490.74</v>
      </c>
      <c r="U5">
        <v>0.45</v>
      </c>
      <c r="V5">
        <v>0.67</v>
      </c>
      <c r="W5">
        <v>7.35</v>
      </c>
      <c r="X5">
        <v>2.91</v>
      </c>
      <c r="Y5">
        <v>2</v>
      </c>
      <c r="Z5">
        <v>10</v>
      </c>
      <c r="AA5">
        <v>293.39691670567839</v>
      </c>
      <c r="AB5">
        <v>401.43860519515073</v>
      </c>
      <c r="AC5">
        <v>363.12586813794582</v>
      </c>
      <c r="AD5">
        <v>293396.91670567839</v>
      </c>
      <c r="AE5">
        <v>401438.60519515071</v>
      </c>
      <c r="AF5">
        <v>1.208949146243537E-5</v>
      </c>
      <c r="AG5">
        <v>14</v>
      </c>
      <c r="AH5">
        <v>363125.86813794583</v>
      </c>
    </row>
    <row r="6" spans="1:34" x14ac:dyDescent="0.25">
      <c r="A6">
        <v>4</v>
      </c>
      <c r="B6">
        <v>85</v>
      </c>
      <c r="C6" t="s">
        <v>34</v>
      </c>
      <c r="D6">
        <v>3.12</v>
      </c>
      <c r="E6">
        <v>32.049999999999997</v>
      </c>
      <c r="F6">
        <v>28.02</v>
      </c>
      <c r="G6">
        <v>34.31</v>
      </c>
      <c r="H6">
        <v>0.51</v>
      </c>
      <c r="I6">
        <v>49</v>
      </c>
      <c r="J6">
        <v>173.71</v>
      </c>
      <c r="K6">
        <v>51.39</v>
      </c>
      <c r="L6">
        <v>5</v>
      </c>
      <c r="M6">
        <v>47</v>
      </c>
      <c r="N6">
        <v>32.32</v>
      </c>
      <c r="O6">
        <v>21658.78</v>
      </c>
      <c r="P6">
        <v>332.98</v>
      </c>
      <c r="Q6">
        <v>1342.57</v>
      </c>
      <c r="R6">
        <v>207.6</v>
      </c>
      <c r="S6">
        <v>105.05</v>
      </c>
      <c r="T6">
        <v>37618.519999999997</v>
      </c>
      <c r="U6">
        <v>0.51</v>
      </c>
      <c r="V6">
        <v>0.68</v>
      </c>
      <c r="W6">
        <v>7.32</v>
      </c>
      <c r="X6">
        <v>2.2000000000000002</v>
      </c>
      <c r="Y6">
        <v>2</v>
      </c>
      <c r="Z6">
        <v>10</v>
      </c>
      <c r="AA6">
        <v>282.25156329531399</v>
      </c>
      <c r="AB6">
        <v>386.18904096080001</v>
      </c>
      <c r="AC6">
        <v>349.33170091122372</v>
      </c>
      <c r="AD6">
        <v>282251.56329531397</v>
      </c>
      <c r="AE6">
        <v>386189.04096080002</v>
      </c>
      <c r="AF6">
        <v>1.25488100880958E-5</v>
      </c>
      <c r="AG6">
        <v>14</v>
      </c>
      <c r="AH6">
        <v>349331.70091122371</v>
      </c>
    </row>
    <row r="7" spans="1:34" x14ac:dyDescent="0.25">
      <c r="A7">
        <v>5</v>
      </c>
      <c r="B7">
        <v>85</v>
      </c>
      <c r="C7" t="s">
        <v>34</v>
      </c>
      <c r="D7">
        <v>3.1905000000000001</v>
      </c>
      <c r="E7">
        <v>31.34</v>
      </c>
      <c r="F7">
        <v>27.61</v>
      </c>
      <c r="G7">
        <v>41.42</v>
      </c>
      <c r="H7">
        <v>0.61</v>
      </c>
      <c r="I7">
        <v>40</v>
      </c>
      <c r="J7">
        <v>175.18</v>
      </c>
      <c r="K7">
        <v>51.39</v>
      </c>
      <c r="L7">
        <v>6</v>
      </c>
      <c r="M7">
        <v>38</v>
      </c>
      <c r="N7">
        <v>32.79</v>
      </c>
      <c r="O7">
        <v>21840.16</v>
      </c>
      <c r="P7">
        <v>322.39</v>
      </c>
      <c r="Q7">
        <v>1342.48</v>
      </c>
      <c r="R7">
        <v>193.62</v>
      </c>
      <c r="S7">
        <v>105.05</v>
      </c>
      <c r="T7">
        <v>30672.48</v>
      </c>
      <c r="U7">
        <v>0.54</v>
      </c>
      <c r="V7">
        <v>0.69</v>
      </c>
      <c r="W7">
        <v>7.32</v>
      </c>
      <c r="X7">
        <v>1.8</v>
      </c>
      <c r="Y7">
        <v>2</v>
      </c>
      <c r="Z7">
        <v>10</v>
      </c>
      <c r="AA7">
        <v>275.44688071568299</v>
      </c>
      <c r="AB7">
        <v>376.87857405394061</v>
      </c>
      <c r="AC7">
        <v>340.90981189863248</v>
      </c>
      <c r="AD7">
        <v>275446.88071568299</v>
      </c>
      <c r="AE7">
        <v>376878.57405394048</v>
      </c>
      <c r="AF7">
        <v>1.283236493143258E-5</v>
      </c>
      <c r="AG7">
        <v>14</v>
      </c>
      <c r="AH7">
        <v>340909.81189863262</v>
      </c>
    </row>
    <row r="8" spans="1:34" x14ac:dyDescent="0.25">
      <c r="A8">
        <v>6</v>
      </c>
      <c r="B8">
        <v>85</v>
      </c>
      <c r="C8" t="s">
        <v>34</v>
      </c>
      <c r="D8">
        <v>3.2513000000000001</v>
      </c>
      <c r="E8">
        <v>30.76</v>
      </c>
      <c r="F8">
        <v>27.27</v>
      </c>
      <c r="G8">
        <v>49.58</v>
      </c>
      <c r="H8">
        <v>0.7</v>
      </c>
      <c r="I8">
        <v>33</v>
      </c>
      <c r="J8">
        <v>176.66</v>
      </c>
      <c r="K8">
        <v>51.39</v>
      </c>
      <c r="L8">
        <v>7</v>
      </c>
      <c r="M8">
        <v>31</v>
      </c>
      <c r="N8">
        <v>33.270000000000003</v>
      </c>
      <c r="O8">
        <v>22022.17</v>
      </c>
      <c r="P8">
        <v>311.05</v>
      </c>
      <c r="Q8">
        <v>1342.53</v>
      </c>
      <c r="R8">
        <v>182.05</v>
      </c>
      <c r="S8">
        <v>105.05</v>
      </c>
      <c r="T8">
        <v>24924.5</v>
      </c>
      <c r="U8">
        <v>0.57999999999999996</v>
      </c>
      <c r="V8">
        <v>0.7</v>
      </c>
      <c r="W8">
        <v>7.3</v>
      </c>
      <c r="X8">
        <v>1.45</v>
      </c>
      <c r="Y8">
        <v>2</v>
      </c>
      <c r="Z8">
        <v>10</v>
      </c>
      <c r="AA8">
        <v>259.43876216571692</v>
      </c>
      <c r="AB8">
        <v>354.9755600255296</v>
      </c>
      <c r="AC8">
        <v>321.09719078801987</v>
      </c>
      <c r="AD8">
        <v>259438.76216571691</v>
      </c>
      <c r="AE8">
        <v>354975.56002552959</v>
      </c>
      <c r="AF8">
        <v>1.307690584596984E-5</v>
      </c>
      <c r="AG8">
        <v>13</v>
      </c>
      <c r="AH8">
        <v>321097.19078801991</v>
      </c>
    </row>
    <row r="9" spans="1:34" x14ac:dyDescent="0.25">
      <c r="A9">
        <v>7</v>
      </c>
      <c r="B9">
        <v>85</v>
      </c>
      <c r="C9" t="s">
        <v>34</v>
      </c>
      <c r="D9">
        <v>3.2833999999999999</v>
      </c>
      <c r="E9">
        <v>30.46</v>
      </c>
      <c r="F9">
        <v>27.1</v>
      </c>
      <c r="G9">
        <v>56.07</v>
      </c>
      <c r="H9">
        <v>0.8</v>
      </c>
      <c r="I9">
        <v>29</v>
      </c>
      <c r="J9">
        <v>178.14</v>
      </c>
      <c r="K9">
        <v>51.39</v>
      </c>
      <c r="L9">
        <v>8</v>
      </c>
      <c r="M9">
        <v>27</v>
      </c>
      <c r="N9">
        <v>33.75</v>
      </c>
      <c r="O9">
        <v>22204.83</v>
      </c>
      <c r="P9">
        <v>303.07</v>
      </c>
      <c r="Q9">
        <v>1342.54</v>
      </c>
      <c r="R9">
        <v>176.29</v>
      </c>
      <c r="S9">
        <v>105.05</v>
      </c>
      <c r="T9">
        <v>22066.31</v>
      </c>
      <c r="U9">
        <v>0.6</v>
      </c>
      <c r="V9">
        <v>0.71</v>
      </c>
      <c r="W9">
        <v>7.29</v>
      </c>
      <c r="X9">
        <v>1.28</v>
      </c>
      <c r="Y9">
        <v>2</v>
      </c>
      <c r="Z9">
        <v>10</v>
      </c>
      <c r="AA9">
        <v>255.74666606375521</v>
      </c>
      <c r="AB9">
        <v>349.92387125487602</v>
      </c>
      <c r="AC9">
        <v>316.52762810365289</v>
      </c>
      <c r="AD9">
        <v>255746.6660637552</v>
      </c>
      <c r="AE9">
        <v>349923.87125487602</v>
      </c>
      <c r="AF9">
        <v>1.3206013795914671E-5</v>
      </c>
      <c r="AG9">
        <v>13</v>
      </c>
      <c r="AH9">
        <v>316527.62810365303</v>
      </c>
    </row>
    <row r="10" spans="1:34" x14ac:dyDescent="0.25">
      <c r="A10">
        <v>8</v>
      </c>
      <c r="B10">
        <v>85</v>
      </c>
      <c r="C10" t="s">
        <v>34</v>
      </c>
      <c r="D10">
        <v>3.3180000000000001</v>
      </c>
      <c r="E10">
        <v>30.14</v>
      </c>
      <c r="F10">
        <v>26.92</v>
      </c>
      <c r="G10">
        <v>64.599999999999994</v>
      </c>
      <c r="H10">
        <v>0.89</v>
      </c>
      <c r="I10">
        <v>25</v>
      </c>
      <c r="J10">
        <v>179.63</v>
      </c>
      <c r="K10">
        <v>51.39</v>
      </c>
      <c r="L10">
        <v>9</v>
      </c>
      <c r="M10">
        <v>23</v>
      </c>
      <c r="N10">
        <v>34.24</v>
      </c>
      <c r="O10">
        <v>22388.15</v>
      </c>
      <c r="P10">
        <v>293.45</v>
      </c>
      <c r="Q10">
        <v>1342.56</v>
      </c>
      <c r="R10">
        <v>170.11</v>
      </c>
      <c r="S10">
        <v>105.05</v>
      </c>
      <c r="T10">
        <v>18992.68</v>
      </c>
      <c r="U10">
        <v>0.62</v>
      </c>
      <c r="V10">
        <v>0.71</v>
      </c>
      <c r="W10">
        <v>7.29</v>
      </c>
      <c r="X10">
        <v>1.1000000000000001</v>
      </c>
      <c r="Y10">
        <v>2</v>
      </c>
      <c r="Z10">
        <v>10</v>
      </c>
      <c r="AA10">
        <v>251.58530556198059</v>
      </c>
      <c r="AB10">
        <v>344.23011423008228</v>
      </c>
      <c r="AC10">
        <v>311.37727525806559</v>
      </c>
      <c r="AD10">
        <v>251585.30556198061</v>
      </c>
      <c r="AE10">
        <v>344230.11423008231</v>
      </c>
      <c r="AF10">
        <v>1.334517688214804E-5</v>
      </c>
      <c r="AG10">
        <v>13</v>
      </c>
      <c r="AH10">
        <v>311377.27525806561</v>
      </c>
    </row>
    <row r="11" spans="1:34" x14ac:dyDescent="0.25">
      <c r="A11">
        <v>9</v>
      </c>
      <c r="B11">
        <v>85</v>
      </c>
      <c r="C11" t="s">
        <v>34</v>
      </c>
      <c r="D11">
        <v>3.3448000000000002</v>
      </c>
      <c r="E11">
        <v>29.9</v>
      </c>
      <c r="F11">
        <v>26.78</v>
      </c>
      <c r="G11">
        <v>73.03</v>
      </c>
      <c r="H11">
        <v>0.98</v>
      </c>
      <c r="I11">
        <v>22</v>
      </c>
      <c r="J11">
        <v>181.12</v>
      </c>
      <c r="K11">
        <v>51.39</v>
      </c>
      <c r="L11">
        <v>10</v>
      </c>
      <c r="M11">
        <v>20</v>
      </c>
      <c r="N11">
        <v>34.729999999999997</v>
      </c>
      <c r="O11">
        <v>22572.13</v>
      </c>
      <c r="P11">
        <v>285.08999999999997</v>
      </c>
      <c r="Q11">
        <v>1342.59</v>
      </c>
      <c r="R11">
        <v>165.52</v>
      </c>
      <c r="S11">
        <v>105.05</v>
      </c>
      <c r="T11">
        <v>16714.22</v>
      </c>
      <c r="U11">
        <v>0.63</v>
      </c>
      <c r="V11">
        <v>0.71</v>
      </c>
      <c r="W11">
        <v>7.28</v>
      </c>
      <c r="X11">
        <v>0.96</v>
      </c>
      <c r="Y11">
        <v>2</v>
      </c>
      <c r="Z11">
        <v>10</v>
      </c>
      <c r="AA11">
        <v>248.18369643289219</v>
      </c>
      <c r="AB11">
        <v>339.57588255126251</v>
      </c>
      <c r="AC11">
        <v>307.16723691841571</v>
      </c>
      <c r="AD11">
        <v>248183.6964328922</v>
      </c>
      <c r="AE11">
        <v>339575.8825512625</v>
      </c>
      <c r="AF11">
        <v>1.3452967943161169E-5</v>
      </c>
      <c r="AG11">
        <v>13</v>
      </c>
      <c r="AH11">
        <v>307167.23691841558</v>
      </c>
    </row>
    <row r="12" spans="1:34" x14ac:dyDescent="0.25">
      <c r="A12">
        <v>10</v>
      </c>
      <c r="B12">
        <v>85</v>
      </c>
      <c r="C12" t="s">
        <v>34</v>
      </c>
      <c r="D12">
        <v>3.3738999999999999</v>
      </c>
      <c r="E12">
        <v>29.64</v>
      </c>
      <c r="F12">
        <v>26.62</v>
      </c>
      <c r="G12">
        <v>84.07</v>
      </c>
      <c r="H12">
        <v>1.07</v>
      </c>
      <c r="I12">
        <v>19</v>
      </c>
      <c r="J12">
        <v>182.62</v>
      </c>
      <c r="K12">
        <v>51.39</v>
      </c>
      <c r="L12">
        <v>11</v>
      </c>
      <c r="M12">
        <v>16</v>
      </c>
      <c r="N12">
        <v>35.22</v>
      </c>
      <c r="O12">
        <v>22756.91</v>
      </c>
      <c r="P12">
        <v>274.16000000000003</v>
      </c>
      <c r="Q12">
        <v>1342.66</v>
      </c>
      <c r="R12">
        <v>160.19</v>
      </c>
      <c r="S12">
        <v>105.05</v>
      </c>
      <c r="T12">
        <v>14065.29</v>
      </c>
      <c r="U12">
        <v>0.66</v>
      </c>
      <c r="V12">
        <v>0.72</v>
      </c>
      <c r="W12">
        <v>7.28</v>
      </c>
      <c r="X12">
        <v>0.81</v>
      </c>
      <c r="Y12">
        <v>2</v>
      </c>
      <c r="Z12">
        <v>10</v>
      </c>
      <c r="AA12">
        <v>244.05979096874211</v>
      </c>
      <c r="AB12">
        <v>333.93337316134631</v>
      </c>
      <c r="AC12">
        <v>302.06324070535959</v>
      </c>
      <c r="AD12">
        <v>244059.79096874211</v>
      </c>
      <c r="AE12">
        <v>333933.3731613463</v>
      </c>
      <c r="AF12">
        <v>1.357000972955975E-5</v>
      </c>
      <c r="AG12">
        <v>13</v>
      </c>
      <c r="AH12">
        <v>302063.24070535961</v>
      </c>
    </row>
    <row r="13" spans="1:34" x14ac:dyDescent="0.25">
      <c r="A13">
        <v>11</v>
      </c>
      <c r="B13">
        <v>85</v>
      </c>
      <c r="C13" t="s">
        <v>34</v>
      </c>
      <c r="D13">
        <v>3.3784999999999998</v>
      </c>
      <c r="E13">
        <v>29.6</v>
      </c>
      <c r="F13">
        <v>26.62</v>
      </c>
      <c r="G13">
        <v>88.72</v>
      </c>
      <c r="H13">
        <v>1.1599999999999999</v>
      </c>
      <c r="I13">
        <v>18</v>
      </c>
      <c r="J13">
        <v>184.12</v>
      </c>
      <c r="K13">
        <v>51.39</v>
      </c>
      <c r="L13">
        <v>12</v>
      </c>
      <c r="M13">
        <v>8</v>
      </c>
      <c r="N13">
        <v>35.729999999999997</v>
      </c>
      <c r="O13">
        <v>22942.240000000002</v>
      </c>
      <c r="P13">
        <v>269.61</v>
      </c>
      <c r="Q13">
        <v>1342.57</v>
      </c>
      <c r="R13">
        <v>159.52000000000001</v>
      </c>
      <c r="S13">
        <v>105.05</v>
      </c>
      <c r="T13">
        <v>13736.15</v>
      </c>
      <c r="U13">
        <v>0.66</v>
      </c>
      <c r="V13">
        <v>0.72</v>
      </c>
      <c r="W13">
        <v>7.29</v>
      </c>
      <c r="X13">
        <v>0.8</v>
      </c>
      <c r="Y13">
        <v>2</v>
      </c>
      <c r="Z13">
        <v>10</v>
      </c>
      <c r="AA13">
        <v>242.72966897242651</v>
      </c>
      <c r="AB13">
        <v>332.11344156514713</v>
      </c>
      <c r="AC13">
        <v>300.41700082641108</v>
      </c>
      <c r="AD13">
        <v>242729.66897242641</v>
      </c>
      <c r="AE13">
        <v>332113.44156514708</v>
      </c>
      <c r="AF13">
        <v>1.358851118033066E-5</v>
      </c>
      <c r="AG13">
        <v>13</v>
      </c>
      <c r="AH13">
        <v>300417.00082641112</v>
      </c>
    </row>
    <row r="14" spans="1:34" x14ac:dyDescent="0.25">
      <c r="A14">
        <v>12</v>
      </c>
      <c r="B14">
        <v>85</v>
      </c>
      <c r="C14" t="s">
        <v>34</v>
      </c>
      <c r="D14">
        <v>3.3923000000000001</v>
      </c>
      <c r="E14">
        <v>29.48</v>
      </c>
      <c r="F14">
        <v>26.53</v>
      </c>
      <c r="G14">
        <v>93.64</v>
      </c>
      <c r="H14">
        <v>1.24</v>
      </c>
      <c r="I14">
        <v>17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267.76</v>
      </c>
      <c r="Q14">
        <v>1342.67</v>
      </c>
      <c r="R14">
        <v>156.27000000000001</v>
      </c>
      <c r="S14">
        <v>105.05</v>
      </c>
      <c r="T14">
        <v>12114.37</v>
      </c>
      <c r="U14">
        <v>0.67</v>
      </c>
      <c r="V14">
        <v>0.72</v>
      </c>
      <c r="W14">
        <v>7.29</v>
      </c>
      <c r="X14">
        <v>0.71</v>
      </c>
      <c r="Y14">
        <v>2</v>
      </c>
      <c r="Z14">
        <v>10</v>
      </c>
      <c r="AA14">
        <v>241.63866582040961</v>
      </c>
      <c r="AB14">
        <v>330.62068292089629</v>
      </c>
      <c r="AC14">
        <v>299.06670897206709</v>
      </c>
      <c r="AD14">
        <v>241638.6658204096</v>
      </c>
      <c r="AE14">
        <v>330620.68292089627</v>
      </c>
      <c r="AF14">
        <v>1.36440155326434E-5</v>
      </c>
      <c r="AG14">
        <v>13</v>
      </c>
      <c r="AH14">
        <v>299066.70897206722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2.8990999999999998</v>
      </c>
      <c r="E2">
        <v>34.49</v>
      </c>
      <c r="F2">
        <v>31.3</v>
      </c>
      <c r="G2">
        <v>15.92</v>
      </c>
      <c r="H2">
        <v>0.34</v>
      </c>
      <c r="I2">
        <v>118</v>
      </c>
      <c r="J2">
        <v>51.33</v>
      </c>
      <c r="K2">
        <v>24.83</v>
      </c>
      <c r="L2">
        <v>1</v>
      </c>
      <c r="M2">
        <v>116</v>
      </c>
      <c r="N2">
        <v>5.51</v>
      </c>
      <c r="O2">
        <v>6564.78</v>
      </c>
      <c r="P2">
        <v>161.36000000000001</v>
      </c>
      <c r="Q2">
        <v>1343.27</v>
      </c>
      <c r="R2">
        <v>318.56</v>
      </c>
      <c r="S2">
        <v>105.05</v>
      </c>
      <c r="T2">
        <v>92754.57</v>
      </c>
      <c r="U2">
        <v>0.33</v>
      </c>
      <c r="V2">
        <v>0.61</v>
      </c>
      <c r="W2">
        <v>7.44</v>
      </c>
      <c r="X2">
        <v>5.48</v>
      </c>
      <c r="Y2">
        <v>2</v>
      </c>
      <c r="Z2">
        <v>10</v>
      </c>
      <c r="AA2">
        <v>222.96859470968971</v>
      </c>
      <c r="AB2">
        <v>305.07546796181612</v>
      </c>
      <c r="AC2">
        <v>275.95949347573912</v>
      </c>
      <c r="AD2">
        <v>222968.5947096897</v>
      </c>
      <c r="AE2">
        <v>305075.46796181612</v>
      </c>
      <c r="AF2">
        <v>2.090177369299429E-5</v>
      </c>
      <c r="AG2">
        <v>15</v>
      </c>
      <c r="AH2">
        <v>275959.49347573909</v>
      </c>
    </row>
    <row r="3" spans="1:34" x14ac:dyDescent="0.25">
      <c r="A3">
        <v>1</v>
      </c>
      <c r="B3">
        <v>20</v>
      </c>
      <c r="C3" t="s">
        <v>34</v>
      </c>
      <c r="D3">
        <v>3.1640999999999999</v>
      </c>
      <c r="E3">
        <v>31.6</v>
      </c>
      <c r="F3">
        <v>29.01</v>
      </c>
      <c r="G3">
        <v>25.23</v>
      </c>
      <c r="H3">
        <v>0.66</v>
      </c>
      <c r="I3">
        <v>69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138.38</v>
      </c>
      <c r="Q3">
        <v>1343.68</v>
      </c>
      <c r="R3">
        <v>237.52</v>
      </c>
      <c r="S3">
        <v>105.05</v>
      </c>
      <c r="T3">
        <v>52481.32</v>
      </c>
      <c r="U3">
        <v>0.44</v>
      </c>
      <c r="V3">
        <v>0.66</v>
      </c>
      <c r="W3">
        <v>7.46</v>
      </c>
      <c r="X3">
        <v>3.19</v>
      </c>
      <c r="Y3">
        <v>2</v>
      </c>
      <c r="Z3">
        <v>10</v>
      </c>
      <c r="AA3">
        <v>198.12607703780671</v>
      </c>
      <c r="AB3">
        <v>271.08483930863309</v>
      </c>
      <c r="AC3">
        <v>245.21288271505821</v>
      </c>
      <c r="AD3">
        <v>198126.07703780671</v>
      </c>
      <c r="AE3">
        <v>271084.83930863318</v>
      </c>
      <c r="AF3">
        <v>2.2812356297472752E-5</v>
      </c>
      <c r="AG3">
        <v>14</v>
      </c>
      <c r="AH3">
        <v>245212.88271505819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1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1.8576999999999999</v>
      </c>
      <c r="E2">
        <v>53.83</v>
      </c>
      <c r="F2">
        <v>42.42</v>
      </c>
      <c r="G2">
        <v>7.51</v>
      </c>
      <c r="H2">
        <v>0.13</v>
      </c>
      <c r="I2">
        <v>339</v>
      </c>
      <c r="J2">
        <v>133.21</v>
      </c>
      <c r="K2">
        <v>46.47</v>
      </c>
      <c r="L2">
        <v>1</v>
      </c>
      <c r="M2">
        <v>337</v>
      </c>
      <c r="N2">
        <v>20.75</v>
      </c>
      <c r="O2">
        <v>16663.419999999998</v>
      </c>
      <c r="P2">
        <v>462.54</v>
      </c>
      <c r="Q2">
        <v>1343.69</v>
      </c>
      <c r="R2">
        <v>695.01</v>
      </c>
      <c r="S2">
        <v>105.05</v>
      </c>
      <c r="T2">
        <v>279872.39</v>
      </c>
      <c r="U2">
        <v>0.15</v>
      </c>
      <c r="V2">
        <v>0.45</v>
      </c>
      <c r="W2">
        <v>7.85</v>
      </c>
      <c r="X2">
        <v>16.59</v>
      </c>
      <c r="Y2">
        <v>2</v>
      </c>
      <c r="Z2">
        <v>10</v>
      </c>
      <c r="AA2">
        <v>557.16644352272806</v>
      </c>
      <c r="AB2">
        <v>762.33970847648447</v>
      </c>
      <c r="AC2">
        <v>689.58307664998881</v>
      </c>
      <c r="AD2">
        <v>557166.44352272805</v>
      </c>
      <c r="AE2">
        <v>762339.70847648452</v>
      </c>
      <c r="AF2">
        <v>8.3256500719654054E-6</v>
      </c>
      <c r="AG2">
        <v>23</v>
      </c>
      <c r="AH2">
        <v>689583.07664998877</v>
      </c>
    </row>
    <row r="3" spans="1:34" x14ac:dyDescent="0.25">
      <c r="A3">
        <v>1</v>
      </c>
      <c r="B3">
        <v>65</v>
      </c>
      <c r="C3" t="s">
        <v>34</v>
      </c>
      <c r="D3">
        <v>2.7052999999999998</v>
      </c>
      <c r="E3">
        <v>36.96</v>
      </c>
      <c r="F3">
        <v>31.46</v>
      </c>
      <c r="G3">
        <v>15.47</v>
      </c>
      <c r="H3">
        <v>0.26</v>
      </c>
      <c r="I3">
        <v>122</v>
      </c>
      <c r="J3">
        <v>134.55000000000001</v>
      </c>
      <c r="K3">
        <v>46.47</v>
      </c>
      <c r="L3">
        <v>2</v>
      </c>
      <c r="M3">
        <v>120</v>
      </c>
      <c r="N3">
        <v>21.09</v>
      </c>
      <c r="O3">
        <v>16828.84</v>
      </c>
      <c r="P3">
        <v>335.19</v>
      </c>
      <c r="Q3">
        <v>1343.01</v>
      </c>
      <c r="R3">
        <v>324.05</v>
      </c>
      <c r="S3">
        <v>105.05</v>
      </c>
      <c r="T3">
        <v>95479.2</v>
      </c>
      <c r="U3">
        <v>0.32</v>
      </c>
      <c r="V3">
        <v>0.61</v>
      </c>
      <c r="W3">
        <v>7.45</v>
      </c>
      <c r="X3">
        <v>5.64</v>
      </c>
      <c r="Y3">
        <v>2</v>
      </c>
      <c r="Z3">
        <v>10</v>
      </c>
      <c r="AA3">
        <v>323.18475275528681</v>
      </c>
      <c r="AB3">
        <v>442.19563662480351</v>
      </c>
      <c r="AC3">
        <v>399.99310569080541</v>
      </c>
      <c r="AD3">
        <v>323184.75275528681</v>
      </c>
      <c r="AE3">
        <v>442195.63662480348</v>
      </c>
      <c r="AF3">
        <v>1.2124337158684401E-5</v>
      </c>
      <c r="AG3">
        <v>16</v>
      </c>
      <c r="AH3">
        <v>399993.10569080542</v>
      </c>
    </row>
    <row r="4" spans="1:34" x14ac:dyDescent="0.25">
      <c r="A4">
        <v>2</v>
      </c>
      <c r="B4">
        <v>65</v>
      </c>
      <c r="C4" t="s">
        <v>34</v>
      </c>
      <c r="D4">
        <v>2.9912999999999998</v>
      </c>
      <c r="E4">
        <v>33.43</v>
      </c>
      <c r="F4">
        <v>29.24</v>
      </c>
      <c r="G4">
        <v>23.7</v>
      </c>
      <c r="H4">
        <v>0.39</v>
      </c>
      <c r="I4">
        <v>74</v>
      </c>
      <c r="J4">
        <v>135.9</v>
      </c>
      <c r="K4">
        <v>46.47</v>
      </c>
      <c r="L4">
        <v>3</v>
      </c>
      <c r="M4">
        <v>72</v>
      </c>
      <c r="N4">
        <v>21.43</v>
      </c>
      <c r="O4">
        <v>16994.64</v>
      </c>
      <c r="P4">
        <v>303.18</v>
      </c>
      <c r="Q4">
        <v>1342.73</v>
      </c>
      <c r="R4">
        <v>247.91</v>
      </c>
      <c r="S4">
        <v>105.05</v>
      </c>
      <c r="T4">
        <v>57647.79</v>
      </c>
      <c r="U4">
        <v>0.42</v>
      </c>
      <c r="V4">
        <v>0.65</v>
      </c>
      <c r="W4">
        <v>7.39</v>
      </c>
      <c r="X4">
        <v>3.41</v>
      </c>
      <c r="Y4">
        <v>2</v>
      </c>
      <c r="Z4">
        <v>10</v>
      </c>
      <c r="AA4">
        <v>274.70300942777948</v>
      </c>
      <c r="AB4">
        <v>375.86077654054583</v>
      </c>
      <c r="AC4">
        <v>339.98915155142839</v>
      </c>
      <c r="AD4">
        <v>274703.00942777953</v>
      </c>
      <c r="AE4">
        <v>375860.77654054569</v>
      </c>
      <c r="AF4">
        <v>1.340610274009265E-5</v>
      </c>
      <c r="AG4">
        <v>14</v>
      </c>
      <c r="AH4">
        <v>339989.15155142843</v>
      </c>
    </row>
    <row r="5" spans="1:34" x14ac:dyDescent="0.25">
      <c r="A5">
        <v>3</v>
      </c>
      <c r="B5">
        <v>65</v>
      </c>
      <c r="C5" t="s">
        <v>34</v>
      </c>
      <c r="D5">
        <v>3.1482999999999999</v>
      </c>
      <c r="E5">
        <v>31.76</v>
      </c>
      <c r="F5">
        <v>28.17</v>
      </c>
      <c r="G5">
        <v>32.5</v>
      </c>
      <c r="H5">
        <v>0.52</v>
      </c>
      <c r="I5">
        <v>52</v>
      </c>
      <c r="J5">
        <v>137.25</v>
      </c>
      <c r="K5">
        <v>46.47</v>
      </c>
      <c r="L5">
        <v>4</v>
      </c>
      <c r="M5">
        <v>50</v>
      </c>
      <c r="N5">
        <v>21.78</v>
      </c>
      <c r="O5">
        <v>17160.919999999998</v>
      </c>
      <c r="P5">
        <v>283.82</v>
      </c>
      <c r="Q5">
        <v>1342.66</v>
      </c>
      <c r="R5">
        <v>212.47</v>
      </c>
      <c r="S5">
        <v>105.05</v>
      </c>
      <c r="T5">
        <v>40041.29</v>
      </c>
      <c r="U5">
        <v>0.49</v>
      </c>
      <c r="V5">
        <v>0.68</v>
      </c>
      <c r="W5">
        <v>7.33</v>
      </c>
      <c r="X5">
        <v>2.35</v>
      </c>
      <c r="Y5">
        <v>2</v>
      </c>
      <c r="Z5">
        <v>10</v>
      </c>
      <c r="AA5">
        <v>260.72120026202663</v>
      </c>
      <c r="AB5">
        <v>356.73024840607638</v>
      </c>
      <c r="AC5">
        <v>322.68441417224778</v>
      </c>
      <c r="AD5">
        <v>260721.2002620266</v>
      </c>
      <c r="AE5">
        <v>356730.2484060764</v>
      </c>
      <c r="AF5">
        <v>1.4109729300516061E-5</v>
      </c>
      <c r="AG5">
        <v>14</v>
      </c>
      <c r="AH5">
        <v>322684.41417224793</v>
      </c>
    </row>
    <row r="6" spans="1:34" x14ac:dyDescent="0.25">
      <c r="A6">
        <v>4</v>
      </c>
      <c r="B6">
        <v>65</v>
      </c>
      <c r="C6" t="s">
        <v>34</v>
      </c>
      <c r="D6">
        <v>3.2378</v>
      </c>
      <c r="E6">
        <v>30.88</v>
      </c>
      <c r="F6">
        <v>27.62</v>
      </c>
      <c r="G6">
        <v>41.42</v>
      </c>
      <c r="H6">
        <v>0.64</v>
      </c>
      <c r="I6">
        <v>40</v>
      </c>
      <c r="J6">
        <v>138.6</v>
      </c>
      <c r="K6">
        <v>46.47</v>
      </c>
      <c r="L6">
        <v>5</v>
      </c>
      <c r="M6">
        <v>38</v>
      </c>
      <c r="N6">
        <v>22.13</v>
      </c>
      <c r="O6">
        <v>17327.689999999999</v>
      </c>
      <c r="P6">
        <v>269.58999999999997</v>
      </c>
      <c r="Q6">
        <v>1342.57</v>
      </c>
      <c r="R6">
        <v>193.67</v>
      </c>
      <c r="S6">
        <v>105.05</v>
      </c>
      <c r="T6">
        <v>30699.31</v>
      </c>
      <c r="U6">
        <v>0.54</v>
      </c>
      <c r="V6">
        <v>0.69</v>
      </c>
      <c r="W6">
        <v>7.32</v>
      </c>
      <c r="X6">
        <v>1.8</v>
      </c>
      <c r="Y6">
        <v>2</v>
      </c>
      <c r="Z6">
        <v>10</v>
      </c>
      <c r="AA6">
        <v>242.90437409307231</v>
      </c>
      <c r="AB6">
        <v>332.35248081866069</v>
      </c>
      <c r="AC6">
        <v>300.63322650906298</v>
      </c>
      <c r="AD6">
        <v>242904.37409307231</v>
      </c>
      <c r="AE6">
        <v>332352.4808186607</v>
      </c>
      <c r="AF6">
        <v>1.451084125693578E-5</v>
      </c>
      <c r="AG6">
        <v>13</v>
      </c>
      <c r="AH6">
        <v>300633.22650906298</v>
      </c>
    </row>
    <row r="7" spans="1:34" x14ac:dyDescent="0.25">
      <c r="A7">
        <v>5</v>
      </c>
      <c r="B7">
        <v>65</v>
      </c>
      <c r="C7" t="s">
        <v>34</v>
      </c>
      <c r="D7">
        <v>3.3001999999999998</v>
      </c>
      <c r="E7">
        <v>30.3</v>
      </c>
      <c r="F7">
        <v>27.25</v>
      </c>
      <c r="G7">
        <v>51.09</v>
      </c>
      <c r="H7">
        <v>0.76</v>
      </c>
      <c r="I7">
        <v>32</v>
      </c>
      <c r="J7">
        <v>139.94999999999999</v>
      </c>
      <c r="K7">
        <v>46.47</v>
      </c>
      <c r="L7">
        <v>6</v>
      </c>
      <c r="M7">
        <v>30</v>
      </c>
      <c r="N7">
        <v>22.49</v>
      </c>
      <c r="O7">
        <v>17494.97</v>
      </c>
      <c r="P7">
        <v>256.76</v>
      </c>
      <c r="Q7">
        <v>1342.51</v>
      </c>
      <c r="R7">
        <v>181.31</v>
      </c>
      <c r="S7">
        <v>105.05</v>
      </c>
      <c r="T7">
        <v>24559.5</v>
      </c>
      <c r="U7">
        <v>0.57999999999999996</v>
      </c>
      <c r="V7">
        <v>0.7</v>
      </c>
      <c r="W7">
        <v>7.3</v>
      </c>
      <c r="X7">
        <v>1.43</v>
      </c>
      <c r="Y7">
        <v>2</v>
      </c>
      <c r="Z7">
        <v>10</v>
      </c>
      <c r="AA7">
        <v>236.751779955405</v>
      </c>
      <c r="AB7">
        <v>323.93423008621193</v>
      </c>
      <c r="AC7">
        <v>293.0184018114274</v>
      </c>
      <c r="AD7">
        <v>236751.77995540501</v>
      </c>
      <c r="AE7">
        <v>323934.23008621187</v>
      </c>
      <c r="AF7">
        <v>1.4790499201970299E-5</v>
      </c>
      <c r="AG7">
        <v>13</v>
      </c>
      <c r="AH7">
        <v>293018.40181142738</v>
      </c>
    </row>
    <row r="8" spans="1:34" x14ac:dyDescent="0.25">
      <c r="A8">
        <v>6</v>
      </c>
      <c r="B8">
        <v>65</v>
      </c>
      <c r="C8" t="s">
        <v>34</v>
      </c>
      <c r="D8">
        <v>3.3492000000000002</v>
      </c>
      <c r="E8">
        <v>29.86</v>
      </c>
      <c r="F8">
        <v>26.97</v>
      </c>
      <c r="G8">
        <v>62.24</v>
      </c>
      <c r="H8">
        <v>0.88</v>
      </c>
      <c r="I8">
        <v>26</v>
      </c>
      <c r="J8">
        <v>141.31</v>
      </c>
      <c r="K8">
        <v>46.47</v>
      </c>
      <c r="L8">
        <v>7</v>
      </c>
      <c r="M8">
        <v>24</v>
      </c>
      <c r="N8">
        <v>22.85</v>
      </c>
      <c r="O8">
        <v>17662.75</v>
      </c>
      <c r="P8">
        <v>243.33</v>
      </c>
      <c r="Q8">
        <v>1342.6</v>
      </c>
      <c r="R8">
        <v>172.09</v>
      </c>
      <c r="S8">
        <v>105.05</v>
      </c>
      <c r="T8">
        <v>19978.39</v>
      </c>
      <c r="U8">
        <v>0.61</v>
      </c>
      <c r="V8">
        <v>0.71</v>
      </c>
      <c r="W8">
        <v>7.29</v>
      </c>
      <c r="X8">
        <v>1.1499999999999999</v>
      </c>
      <c r="Y8">
        <v>2</v>
      </c>
      <c r="Z8">
        <v>10</v>
      </c>
      <c r="AA8">
        <v>231.22493708587371</v>
      </c>
      <c r="AB8">
        <v>316.3721598450241</v>
      </c>
      <c r="AC8">
        <v>286.17804494062392</v>
      </c>
      <c r="AD8">
        <v>231224.93708587371</v>
      </c>
      <c r="AE8">
        <v>316372.15984502411</v>
      </c>
      <c r="AF8">
        <v>1.50101023959878E-5</v>
      </c>
      <c r="AG8">
        <v>13</v>
      </c>
      <c r="AH8">
        <v>286178.04494062392</v>
      </c>
    </row>
    <row r="9" spans="1:34" x14ac:dyDescent="0.25">
      <c r="A9">
        <v>7</v>
      </c>
      <c r="B9">
        <v>65</v>
      </c>
      <c r="C9" t="s">
        <v>34</v>
      </c>
      <c r="D9">
        <v>3.3742999999999999</v>
      </c>
      <c r="E9">
        <v>29.64</v>
      </c>
      <c r="F9">
        <v>26.83</v>
      </c>
      <c r="G9">
        <v>69.989999999999995</v>
      </c>
      <c r="H9">
        <v>0.99</v>
      </c>
      <c r="I9">
        <v>23</v>
      </c>
      <c r="J9">
        <v>142.68</v>
      </c>
      <c r="K9">
        <v>46.47</v>
      </c>
      <c r="L9">
        <v>8</v>
      </c>
      <c r="M9">
        <v>12</v>
      </c>
      <c r="N9">
        <v>23.21</v>
      </c>
      <c r="O9">
        <v>17831.04</v>
      </c>
      <c r="P9">
        <v>234.2</v>
      </c>
      <c r="Q9">
        <v>1342.79</v>
      </c>
      <c r="R9">
        <v>166.54</v>
      </c>
      <c r="S9">
        <v>105.05</v>
      </c>
      <c r="T9">
        <v>17220.36</v>
      </c>
      <c r="U9">
        <v>0.63</v>
      </c>
      <c r="V9">
        <v>0.71</v>
      </c>
      <c r="W9">
        <v>7.3</v>
      </c>
      <c r="X9">
        <v>1.01</v>
      </c>
      <c r="Y9">
        <v>2</v>
      </c>
      <c r="Z9">
        <v>10</v>
      </c>
      <c r="AA9">
        <v>227.88046395447759</v>
      </c>
      <c r="AB9">
        <v>311.79610415890892</v>
      </c>
      <c r="AC9">
        <v>282.0387215866557</v>
      </c>
      <c r="AD9">
        <v>227880.4639544776</v>
      </c>
      <c r="AE9">
        <v>311796.10415890889</v>
      </c>
      <c r="AF9">
        <v>1.51225930116988E-5</v>
      </c>
      <c r="AG9">
        <v>13</v>
      </c>
      <c r="AH9">
        <v>282038.72158665571</v>
      </c>
    </row>
    <row r="10" spans="1:34" x14ac:dyDescent="0.25">
      <c r="A10">
        <v>8</v>
      </c>
      <c r="B10">
        <v>65</v>
      </c>
      <c r="C10" t="s">
        <v>34</v>
      </c>
      <c r="D10">
        <v>3.3813</v>
      </c>
      <c r="E10">
        <v>29.57</v>
      </c>
      <c r="F10">
        <v>26.8</v>
      </c>
      <c r="G10">
        <v>73.08</v>
      </c>
      <c r="H10">
        <v>1.1100000000000001</v>
      </c>
      <c r="I10">
        <v>22</v>
      </c>
      <c r="J10">
        <v>144.05000000000001</v>
      </c>
      <c r="K10">
        <v>46.47</v>
      </c>
      <c r="L10">
        <v>9</v>
      </c>
      <c r="M10">
        <v>0</v>
      </c>
      <c r="N10">
        <v>23.58</v>
      </c>
      <c r="O10">
        <v>17999.830000000002</v>
      </c>
      <c r="P10">
        <v>234.59</v>
      </c>
      <c r="Q10">
        <v>1343.15</v>
      </c>
      <c r="R10">
        <v>164.99</v>
      </c>
      <c r="S10">
        <v>105.05</v>
      </c>
      <c r="T10">
        <v>16448.38</v>
      </c>
      <c r="U10">
        <v>0.64</v>
      </c>
      <c r="V10">
        <v>0.71</v>
      </c>
      <c r="W10">
        <v>7.31</v>
      </c>
      <c r="X10">
        <v>0.98</v>
      </c>
      <c r="Y10">
        <v>2</v>
      </c>
      <c r="Z10">
        <v>10</v>
      </c>
      <c r="AA10">
        <v>227.72636145971879</v>
      </c>
      <c r="AB10">
        <v>311.58525432705778</v>
      </c>
      <c r="AC10">
        <v>281.84799496682677</v>
      </c>
      <c r="AD10">
        <v>227726.36145971881</v>
      </c>
      <c r="AE10">
        <v>311585.25432705792</v>
      </c>
      <c r="AF10">
        <v>1.5153964896558449E-5</v>
      </c>
      <c r="AG10">
        <v>13</v>
      </c>
      <c r="AH10">
        <v>281847.99496682681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1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1.6808000000000001</v>
      </c>
      <c r="E2">
        <v>59.49</v>
      </c>
      <c r="F2">
        <v>45.21</v>
      </c>
      <c r="G2">
        <v>6.9</v>
      </c>
      <c r="H2">
        <v>0.12</v>
      </c>
      <c r="I2">
        <v>393</v>
      </c>
      <c r="J2">
        <v>150.44</v>
      </c>
      <c r="K2">
        <v>49.1</v>
      </c>
      <c r="L2">
        <v>1</v>
      </c>
      <c r="M2">
        <v>391</v>
      </c>
      <c r="N2">
        <v>25.34</v>
      </c>
      <c r="O2">
        <v>18787.759999999998</v>
      </c>
      <c r="P2">
        <v>534.73</v>
      </c>
      <c r="Q2">
        <v>1344.01</v>
      </c>
      <c r="R2">
        <v>791.44</v>
      </c>
      <c r="S2">
        <v>105.05</v>
      </c>
      <c r="T2">
        <v>327818.03999999998</v>
      </c>
      <c r="U2">
        <v>0.13</v>
      </c>
      <c r="V2">
        <v>0.42</v>
      </c>
      <c r="W2">
        <v>7.89</v>
      </c>
      <c r="X2">
        <v>19.37</v>
      </c>
      <c r="Y2">
        <v>2</v>
      </c>
      <c r="Z2">
        <v>10</v>
      </c>
      <c r="AA2">
        <v>667.24773823998703</v>
      </c>
      <c r="AB2">
        <v>912.95779235261068</v>
      </c>
      <c r="AC2">
        <v>825.82638199478583</v>
      </c>
      <c r="AD2">
        <v>667247.73823998705</v>
      </c>
      <c r="AE2">
        <v>912957.79235261073</v>
      </c>
      <c r="AF2">
        <v>7.110336170585288E-6</v>
      </c>
      <c r="AG2">
        <v>25</v>
      </c>
      <c r="AH2">
        <v>825826.38199478586</v>
      </c>
    </row>
    <row r="3" spans="1:34" x14ac:dyDescent="0.25">
      <c r="A3">
        <v>1</v>
      </c>
      <c r="B3">
        <v>75</v>
      </c>
      <c r="C3" t="s">
        <v>34</v>
      </c>
      <c r="D3">
        <v>2.5928</v>
      </c>
      <c r="E3">
        <v>38.57</v>
      </c>
      <c r="F3">
        <v>32.14</v>
      </c>
      <c r="G3">
        <v>14.18</v>
      </c>
      <c r="H3">
        <v>0.23</v>
      </c>
      <c r="I3">
        <v>136</v>
      </c>
      <c r="J3">
        <v>151.83000000000001</v>
      </c>
      <c r="K3">
        <v>49.1</v>
      </c>
      <c r="L3">
        <v>2</v>
      </c>
      <c r="M3">
        <v>134</v>
      </c>
      <c r="N3">
        <v>25.73</v>
      </c>
      <c r="O3">
        <v>18959.54</v>
      </c>
      <c r="P3">
        <v>373.16</v>
      </c>
      <c r="Q3">
        <v>1342.87</v>
      </c>
      <c r="R3">
        <v>346.72</v>
      </c>
      <c r="S3">
        <v>105.05</v>
      </c>
      <c r="T3">
        <v>106743.85</v>
      </c>
      <c r="U3">
        <v>0.3</v>
      </c>
      <c r="V3">
        <v>0.59</v>
      </c>
      <c r="W3">
        <v>7.48</v>
      </c>
      <c r="X3">
        <v>6.31</v>
      </c>
      <c r="Y3">
        <v>2</v>
      </c>
      <c r="Z3">
        <v>10</v>
      </c>
      <c r="AA3">
        <v>359.05124576452408</v>
      </c>
      <c r="AB3">
        <v>491.26975467803919</v>
      </c>
      <c r="AC3">
        <v>444.38365879299761</v>
      </c>
      <c r="AD3">
        <v>359051.24576452421</v>
      </c>
      <c r="AE3">
        <v>491269.75467803917</v>
      </c>
      <c r="AF3">
        <v>1.096839577766155E-5</v>
      </c>
      <c r="AG3">
        <v>17</v>
      </c>
      <c r="AH3">
        <v>444383.65879299759</v>
      </c>
    </row>
    <row r="4" spans="1:34" x14ac:dyDescent="0.25">
      <c r="A4">
        <v>2</v>
      </c>
      <c r="B4">
        <v>75</v>
      </c>
      <c r="C4" t="s">
        <v>34</v>
      </c>
      <c r="D4">
        <v>2.9104000000000001</v>
      </c>
      <c r="E4">
        <v>34.36</v>
      </c>
      <c r="F4">
        <v>29.58</v>
      </c>
      <c r="G4">
        <v>21.64</v>
      </c>
      <c r="H4">
        <v>0.35</v>
      </c>
      <c r="I4">
        <v>82</v>
      </c>
      <c r="J4">
        <v>153.22999999999999</v>
      </c>
      <c r="K4">
        <v>49.1</v>
      </c>
      <c r="L4">
        <v>3</v>
      </c>
      <c r="M4">
        <v>80</v>
      </c>
      <c r="N4">
        <v>26.13</v>
      </c>
      <c r="O4">
        <v>19131.849999999999</v>
      </c>
      <c r="P4">
        <v>336.97</v>
      </c>
      <c r="Q4">
        <v>1342.59</v>
      </c>
      <c r="R4">
        <v>260.37</v>
      </c>
      <c r="S4">
        <v>105.05</v>
      </c>
      <c r="T4">
        <v>63838.239999999998</v>
      </c>
      <c r="U4">
        <v>0.4</v>
      </c>
      <c r="V4">
        <v>0.65</v>
      </c>
      <c r="W4">
        <v>7.38</v>
      </c>
      <c r="X4">
        <v>3.76</v>
      </c>
      <c r="Y4">
        <v>2</v>
      </c>
      <c r="Z4">
        <v>10</v>
      </c>
      <c r="AA4">
        <v>302.96400752243989</v>
      </c>
      <c r="AB4">
        <v>414.52872092090251</v>
      </c>
      <c r="AC4">
        <v>374.96668159092462</v>
      </c>
      <c r="AD4">
        <v>302964.00752243988</v>
      </c>
      <c r="AE4">
        <v>414528.7209209025</v>
      </c>
      <c r="AF4">
        <v>1.231194811451179E-5</v>
      </c>
      <c r="AG4">
        <v>15</v>
      </c>
      <c r="AH4">
        <v>374966.68159092462</v>
      </c>
    </row>
    <row r="5" spans="1:34" x14ac:dyDescent="0.25">
      <c r="A5">
        <v>3</v>
      </c>
      <c r="B5">
        <v>75</v>
      </c>
      <c r="C5" t="s">
        <v>34</v>
      </c>
      <c r="D5">
        <v>3.0790999999999999</v>
      </c>
      <c r="E5">
        <v>32.479999999999997</v>
      </c>
      <c r="F5">
        <v>28.43</v>
      </c>
      <c r="G5">
        <v>29.41</v>
      </c>
      <c r="H5">
        <v>0.46</v>
      </c>
      <c r="I5">
        <v>58</v>
      </c>
      <c r="J5">
        <v>154.63</v>
      </c>
      <c r="K5">
        <v>49.1</v>
      </c>
      <c r="L5">
        <v>4</v>
      </c>
      <c r="M5">
        <v>56</v>
      </c>
      <c r="N5">
        <v>26.53</v>
      </c>
      <c r="O5">
        <v>19304.72</v>
      </c>
      <c r="P5">
        <v>316.61</v>
      </c>
      <c r="Q5">
        <v>1342.52</v>
      </c>
      <c r="R5">
        <v>221.35</v>
      </c>
      <c r="S5">
        <v>105.05</v>
      </c>
      <c r="T5">
        <v>44451.65</v>
      </c>
      <c r="U5">
        <v>0.47</v>
      </c>
      <c r="V5">
        <v>0.67</v>
      </c>
      <c r="W5">
        <v>7.34</v>
      </c>
      <c r="X5">
        <v>2.61</v>
      </c>
      <c r="Y5">
        <v>2</v>
      </c>
      <c r="Z5">
        <v>10</v>
      </c>
      <c r="AA5">
        <v>276.89636717625649</v>
      </c>
      <c r="AB5">
        <v>378.86182537612672</v>
      </c>
      <c r="AC5">
        <v>342.70378449813978</v>
      </c>
      <c r="AD5">
        <v>276896.36717625649</v>
      </c>
      <c r="AE5">
        <v>378861.82537612668</v>
      </c>
      <c r="AF5">
        <v>1.302560453525057E-5</v>
      </c>
      <c r="AG5">
        <v>14</v>
      </c>
      <c r="AH5">
        <v>342703.78449813992</v>
      </c>
    </row>
    <row r="6" spans="1:34" x14ac:dyDescent="0.25">
      <c r="A6">
        <v>4</v>
      </c>
      <c r="B6">
        <v>75</v>
      </c>
      <c r="C6" t="s">
        <v>34</v>
      </c>
      <c r="D6">
        <v>3.1743999999999999</v>
      </c>
      <c r="E6">
        <v>31.5</v>
      </c>
      <c r="F6">
        <v>27.85</v>
      </c>
      <c r="G6">
        <v>37.130000000000003</v>
      </c>
      <c r="H6">
        <v>0.56999999999999995</v>
      </c>
      <c r="I6">
        <v>45</v>
      </c>
      <c r="J6">
        <v>156.03</v>
      </c>
      <c r="K6">
        <v>49.1</v>
      </c>
      <c r="L6">
        <v>5</v>
      </c>
      <c r="M6">
        <v>43</v>
      </c>
      <c r="N6">
        <v>26.94</v>
      </c>
      <c r="O6">
        <v>19478.150000000001</v>
      </c>
      <c r="P6">
        <v>303.58</v>
      </c>
      <c r="Q6">
        <v>1342.52</v>
      </c>
      <c r="R6">
        <v>201.89</v>
      </c>
      <c r="S6">
        <v>105.05</v>
      </c>
      <c r="T6">
        <v>34782.239999999998</v>
      </c>
      <c r="U6">
        <v>0.52</v>
      </c>
      <c r="V6">
        <v>0.69</v>
      </c>
      <c r="W6">
        <v>7.32</v>
      </c>
      <c r="X6">
        <v>2.0299999999999998</v>
      </c>
      <c r="Y6">
        <v>2</v>
      </c>
      <c r="Z6">
        <v>10</v>
      </c>
      <c r="AA6">
        <v>268.14532027095731</v>
      </c>
      <c r="AB6">
        <v>366.88825693135431</v>
      </c>
      <c r="AC6">
        <v>331.87295662072768</v>
      </c>
      <c r="AD6">
        <v>268145.32027095731</v>
      </c>
      <c r="AE6">
        <v>366888.25693135429</v>
      </c>
      <c r="AF6">
        <v>1.3428754842875971E-5</v>
      </c>
      <c r="AG6">
        <v>14</v>
      </c>
      <c r="AH6">
        <v>331872.95662072772</v>
      </c>
    </row>
    <row r="7" spans="1:34" x14ac:dyDescent="0.25">
      <c r="A7">
        <v>5</v>
      </c>
      <c r="B7">
        <v>75</v>
      </c>
      <c r="C7" t="s">
        <v>34</v>
      </c>
      <c r="D7">
        <v>3.2461000000000002</v>
      </c>
      <c r="E7">
        <v>30.81</v>
      </c>
      <c r="F7">
        <v>27.43</v>
      </c>
      <c r="G7">
        <v>45.72</v>
      </c>
      <c r="H7">
        <v>0.67</v>
      </c>
      <c r="I7">
        <v>36</v>
      </c>
      <c r="J7">
        <v>157.44</v>
      </c>
      <c r="K7">
        <v>49.1</v>
      </c>
      <c r="L7">
        <v>6</v>
      </c>
      <c r="M7">
        <v>34</v>
      </c>
      <c r="N7">
        <v>27.35</v>
      </c>
      <c r="O7">
        <v>19652.13</v>
      </c>
      <c r="P7">
        <v>290.70999999999998</v>
      </c>
      <c r="Q7">
        <v>1342.6</v>
      </c>
      <c r="R7">
        <v>187.42</v>
      </c>
      <c r="S7">
        <v>105.05</v>
      </c>
      <c r="T7">
        <v>27591.93</v>
      </c>
      <c r="U7">
        <v>0.56000000000000005</v>
      </c>
      <c r="V7">
        <v>0.7</v>
      </c>
      <c r="W7">
        <v>7.31</v>
      </c>
      <c r="X7">
        <v>1.61</v>
      </c>
      <c r="Y7">
        <v>2</v>
      </c>
      <c r="Z7">
        <v>10</v>
      </c>
      <c r="AA7">
        <v>251.35322055790999</v>
      </c>
      <c r="AB7">
        <v>343.91256528864551</v>
      </c>
      <c r="AC7">
        <v>311.09003274191662</v>
      </c>
      <c r="AD7">
        <v>251353.22055791001</v>
      </c>
      <c r="AE7">
        <v>343912.56528864551</v>
      </c>
      <c r="AF7">
        <v>1.373206939751125E-5</v>
      </c>
      <c r="AG7">
        <v>13</v>
      </c>
      <c r="AH7">
        <v>311090.0327419166</v>
      </c>
    </row>
    <row r="8" spans="1:34" x14ac:dyDescent="0.25">
      <c r="A8">
        <v>6</v>
      </c>
      <c r="B8">
        <v>75</v>
      </c>
      <c r="C8" t="s">
        <v>34</v>
      </c>
      <c r="D8">
        <v>3.2957999999999998</v>
      </c>
      <c r="E8">
        <v>30.34</v>
      </c>
      <c r="F8">
        <v>27.15</v>
      </c>
      <c r="G8">
        <v>54.3</v>
      </c>
      <c r="H8">
        <v>0.78</v>
      </c>
      <c r="I8">
        <v>30</v>
      </c>
      <c r="J8">
        <v>158.86000000000001</v>
      </c>
      <c r="K8">
        <v>49.1</v>
      </c>
      <c r="L8">
        <v>7</v>
      </c>
      <c r="M8">
        <v>28</v>
      </c>
      <c r="N8">
        <v>27.77</v>
      </c>
      <c r="O8">
        <v>19826.68</v>
      </c>
      <c r="P8">
        <v>279.60000000000002</v>
      </c>
      <c r="Q8">
        <v>1342.67</v>
      </c>
      <c r="R8">
        <v>177.89</v>
      </c>
      <c r="S8">
        <v>105.05</v>
      </c>
      <c r="T8">
        <v>22858.7</v>
      </c>
      <c r="U8">
        <v>0.59</v>
      </c>
      <c r="V8">
        <v>0.7</v>
      </c>
      <c r="W8">
        <v>7.29</v>
      </c>
      <c r="X8">
        <v>1.33</v>
      </c>
      <c r="Y8">
        <v>2</v>
      </c>
      <c r="Z8">
        <v>10</v>
      </c>
      <c r="AA8">
        <v>246.09270436978579</v>
      </c>
      <c r="AB8">
        <v>336.71489496246249</v>
      </c>
      <c r="AC8">
        <v>304.57929796966852</v>
      </c>
      <c r="AD8">
        <v>246092.70436978579</v>
      </c>
      <c r="AE8">
        <v>336714.89496246248</v>
      </c>
      <c r="AF8">
        <v>1.3942316724782839E-5</v>
      </c>
      <c r="AG8">
        <v>13</v>
      </c>
      <c r="AH8">
        <v>304579.29796966852</v>
      </c>
    </row>
    <row r="9" spans="1:34" x14ac:dyDescent="0.25">
      <c r="A9">
        <v>7</v>
      </c>
      <c r="B9">
        <v>75</v>
      </c>
      <c r="C9" t="s">
        <v>34</v>
      </c>
      <c r="D9">
        <v>3.3403</v>
      </c>
      <c r="E9">
        <v>29.94</v>
      </c>
      <c r="F9">
        <v>26.9</v>
      </c>
      <c r="G9">
        <v>64.55</v>
      </c>
      <c r="H9">
        <v>0.88</v>
      </c>
      <c r="I9">
        <v>25</v>
      </c>
      <c r="J9">
        <v>160.28</v>
      </c>
      <c r="K9">
        <v>49.1</v>
      </c>
      <c r="L9">
        <v>8</v>
      </c>
      <c r="M9">
        <v>23</v>
      </c>
      <c r="N9">
        <v>28.19</v>
      </c>
      <c r="O9">
        <v>20001.93</v>
      </c>
      <c r="P9">
        <v>267.75</v>
      </c>
      <c r="Q9">
        <v>1342.53</v>
      </c>
      <c r="R9">
        <v>169.24</v>
      </c>
      <c r="S9">
        <v>105.05</v>
      </c>
      <c r="T9">
        <v>18559.87</v>
      </c>
      <c r="U9">
        <v>0.62</v>
      </c>
      <c r="V9">
        <v>0.71</v>
      </c>
      <c r="W9">
        <v>7.29</v>
      </c>
      <c r="X9">
        <v>1.08</v>
      </c>
      <c r="Y9">
        <v>2</v>
      </c>
      <c r="Z9">
        <v>10</v>
      </c>
      <c r="AA9">
        <v>241.0206547959489</v>
      </c>
      <c r="AB9">
        <v>329.77509297250748</v>
      </c>
      <c r="AC9">
        <v>298.30182094155941</v>
      </c>
      <c r="AD9">
        <v>241020.65479594891</v>
      </c>
      <c r="AE9">
        <v>329775.09297250753</v>
      </c>
      <c r="AF9">
        <v>1.4130566343768469E-5</v>
      </c>
      <c r="AG9">
        <v>13</v>
      </c>
      <c r="AH9">
        <v>298301.82094155939</v>
      </c>
    </row>
    <row r="10" spans="1:34" x14ac:dyDescent="0.25">
      <c r="A10">
        <v>8</v>
      </c>
      <c r="B10">
        <v>75</v>
      </c>
      <c r="C10" t="s">
        <v>34</v>
      </c>
      <c r="D10">
        <v>3.3624999999999998</v>
      </c>
      <c r="E10">
        <v>29.74</v>
      </c>
      <c r="F10">
        <v>26.79</v>
      </c>
      <c r="G10">
        <v>73.069999999999993</v>
      </c>
      <c r="H10">
        <v>0.99</v>
      </c>
      <c r="I10">
        <v>22</v>
      </c>
      <c r="J10">
        <v>161.71</v>
      </c>
      <c r="K10">
        <v>49.1</v>
      </c>
      <c r="L10">
        <v>9</v>
      </c>
      <c r="M10">
        <v>19</v>
      </c>
      <c r="N10">
        <v>28.61</v>
      </c>
      <c r="O10">
        <v>20177.64</v>
      </c>
      <c r="P10">
        <v>259.14999999999998</v>
      </c>
      <c r="Q10">
        <v>1342.47</v>
      </c>
      <c r="R10">
        <v>165.82</v>
      </c>
      <c r="S10">
        <v>105.05</v>
      </c>
      <c r="T10">
        <v>16863.919999999998</v>
      </c>
      <c r="U10">
        <v>0.63</v>
      </c>
      <c r="V10">
        <v>0.71</v>
      </c>
      <c r="W10">
        <v>7.28</v>
      </c>
      <c r="X10">
        <v>0.97</v>
      </c>
      <c r="Y10">
        <v>2</v>
      </c>
      <c r="Z10">
        <v>10</v>
      </c>
      <c r="AA10">
        <v>237.86807931256729</v>
      </c>
      <c r="AB10">
        <v>325.4616001143325</v>
      </c>
      <c r="AC10">
        <v>294.40000178774199</v>
      </c>
      <c r="AD10">
        <v>237868.07931256731</v>
      </c>
      <c r="AE10">
        <v>325461.60011433251</v>
      </c>
      <c r="AF10">
        <v>1.422447963683545E-5</v>
      </c>
      <c r="AG10">
        <v>13</v>
      </c>
      <c r="AH10">
        <v>294400.00178774202</v>
      </c>
    </row>
    <row r="11" spans="1:34" x14ac:dyDescent="0.25">
      <c r="A11">
        <v>9</v>
      </c>
      <c r="B11">
        <v>75</v>
      </c>
      <c r="C11" t="s">
        <v>34</v>
      </c>
      <c r="D11">
        <v>3.3778999999999999</v>
      </c>
      <c r="E11">
        <v>29.6</v>
      </c>
      <c r="F11">
        <v>26.72</v>
      </c>
      <c r="G11">
        <v>80.150000000000006</v>
      </c>
      <c r="H11">
        <v>1.0900000000000001</v>
      </c>
      <c r="I11">
        <v>20</v>
      </c>
      <c r="J11">
        <v>163.13</v>
      </c>
      <c r="K11">
        <v>49.1</v>
      </c>
      <c r="L11">
        <v>10</v>
      </c>
      <c r="M11">
        <v>9</v>
      </c>
      <c r="N11">
        <v>29.04</v>
      </c>
      <c r="O11">
        <v>20353.939999999999</v>
      </c>
      <c r="P11">
        <v>252.24</v>
      </c>
      <c r="Q11">
        <v>1342.59</v>
      </c>
      <c r="R11">
        <v>162.94999999999999</v>
      </c>
      <c r="S11">
        <v>105.05</v>
      </c>
      <c r="T11">
        <v>15436.86</v>
      </c>
      <c r="U11">
        <v>0.64</v>
      </c>
      <c r="V11">
        <v>0.72</v>
      </c>
      <c r="W11">
        <v>7.29</v>
      </c>
      <c r="X11">
        <v>0.9</v>
      </c>
      <c r="Y11">
        <v>2</v>
      </c>
      <c r="Z11">
        <v>10</v>
      </c>
      <c r="AA11">
        <v>235.4722119576081</v>
      </c>
      <c r="AB11">
        <v>322.18346870107109</v>
      </c>
      <c r="AC11">
        <v>291.43473063567478</v>
      </c>
      <c r="AD11">
        <v>235472.21195760809</v>
      </c>
      <c r="AE11">
        <v>322183.46870107111</v>
      </c>
      <c r="AF11">
        <v>1.4289626695990029E-5</v>
      </c>
      <c r="AG11">
        <v>13</v>
      </c>
      <c r="AH11">
        <v>291434.73063567479</v>
      </c>
    </row>
    <row r="12" spans="1:34" x14ac:dyDescent="0.25">
      <c r="A12">
        <v>10</v>
      </c>
      <c r="B12">
        <v>75</v>
      </c>
      <c r="C12" t="s">
        <v>34</v>
      </c>
      <c r="D12">
        <v>3.3881999999999999</v>
      </c>
      <c r="E12">
        <v>29.51</v>
      </c>
      <c r="F12">
        <v>26.66</v>
      </c>
      <c r="G12">
        <v>84.18</v>
      </c>
      <c r="H12">
        <v>1.18</v>
      </c>
      <c r="I12">
        <v>19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250.12</v>
      </c>
      <c r="Q12">
        <v>1342.89</v>
      </c>
      <c r="R12">
        <v>160.55000000000001</v>
      </c>
      <c r="S12">
        <v>105.05</v>
      </c>
      <c r="T12">
        <v>14244.81</v>
      </c>
      <c r="U12">
        <v>0.65</v>
      </c>
      <c r="V12">
        <v>0.72</v>
      </c>
      <c r="W12">
        <v>7.3</v>
      </c>
      <c r="X12">
        <v>0.84</v>
      </c>
      <c r="Y12">
        <v>2</v>
      </c>
      <c r="Z12">
        <v>10</v>
      </c>
      <c r="AA12">
        <v>234.50375654552869</v>
      </c>
      <c r="AB12">
        <v>320.85838528102732</v>
      </c>
      <c r="AC12">
        <v>290.23611131747327</v>
      </c>
      <c r="AD12">
        <v>234503.75654552871</v>
      </c>
      <c r="AE12">
        <v>320858.38528102729</v>
      </c>
      <c r="AF12">
        <v>1.4333199079710301E-5</v>
      </c>
      <c r="AG12">
        <v>13</v>
      </c>
      <c r="AH12">
        <v>290236.11131747329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1.3435999999999999</v>
      </c>
      <c r="E2">
        <v>74.42</v>
      </c>
      <c r="F2">
        <v>52.41</v>
      </c>
      <c r="G2">
        <v>5.99</v>
      </c>
      <c r="H2">
        <v>0.1</v>
      </c>
      <c r="I2">
        <v>525</v>
      </c>
      <c r="J2">
        <v>185.69</v>
      </c>
      <c r="K2">
        <v>53.44</v>
      </c>
      <c r="L2">
        <v>1</v>
      </c>
      <c r="M2">
        <v>523</v>
      </c>
      <c r="N2">
        <v>36.26</v>
      </c>
      <c r="O2">
        <v>23136.14</v>
      </c>
      <c r="P2">
        <v>711.6</v>
      </c>
      <c r="Q2">
        <v>1345.05</v>
      </c>
      <c r="R2">
        <v>1037.3800000000001</v>
      </c>
      <c r="S2">
        <v>105.05</v>
      </c>
      <c r="T2">
        <v>450128.33</v>
      </c>
      <c r="U2">
        <v>0.1</v>
      </c>
      <c r="V2">
        <v>0.37</v>
      </c>
      <c r="W2">
        <v>8.11</v>
      </c>
      <c r="X2">
        <v>26.57</v>
      </c>
      <c r="Y2">
        <v>2</v>
      </c>
      <c r="Z2">
        <v>10</v>
      </c>
      <c r="AA2">
        <v>1009.884989148629</v>
      </c>
      <c r="AB2">
        <v>1381.769195134485</v>
      </c>
      <c r="AC2">
        <v>1249.895082476095</v>
      </c>
      <c r="AD2">
        <v>1009884.989148629</v>
      </c>
      <c r="AE2">
        <v>1381769.1951344849</v>
      </c>
      <c r="AF2">
        <v>5.1669396077526564E-6</v>
      </c>
      <c r="AG2">
        <v>32</v>
      </c>
      <c r="AH2">
        <v>1249895.0824760951</v>
      </c>
    </row>
    <row r="3" spans="1:34" x14ac:dyDescent="0.25">
      <c r="A3">
        <v>1</v>
      </c>
      <c r="B3">
        <v>95</v>
      </c>
      <c r="C3" t="s">
        <v>34</v>
      </c>
      <c r="D3">
        <v>2.3786</v>
      </c>
      <c r="E3">
        <v>42.04</v>
      </c>
      <c r="F3">
        <v>33.47</v>
      </c>
      <c r="G3">
        <v>12.24</v>
      </c>
      <c r="H3">
        <v>0.19</v>
      </c>
      <c r="I3">
        <v>164</v>
      </c>
      <c r="J3">
        <v>187.21</v>
      </c>
      <c r="K3">
        <v>53.44</v>
      </c>
      <c r="L3">
        <v>2</v>
      </c>
      <c r="M3">
        <v>162</v>
      </c>
      <c r="N3">
        <v>36.770000000000003</v>
      </c>
      <c r="O3">
        <v>23322.880000000001</v>
      </c>
      <c r="P3">
        <v>449.47</v>
      </c>
      <c r="Q3">
        <v>1343.22</v>
      </c>
      <c r="R3">
        <v>392.03</v>
      </c>
      <c r="S3">
        <v>105.05</v>
      </c>
      <c r="T3">
        <v>129258.07</v>
      </c>
      <c r="U3">
        <v>0.27</v>
      </c>
      <c r="V3">
        <v>0.56999999999999995</v>
      </c>
      <c r="W3">
        <v>7.51</v>
      </c>
      <c r="X3">
        <v>7.64</v>
      </c>
      <c r="Y3">
        <v>2</v>
      </c>
      <c r="Z3">
        <v>10</v>
      </c>
      <c r="AA3">
        <v>426.72058116337138</v>
      </c>
      <c r="AB3">
        <v>583.85792473112372</v>
      </c>
      <c r="AC3">
        <v>528.13534384452839</v>
      </c>
      <c r="AD3">
        <v>426720.58116337139</v>
      </c>
      <c r="AE3">
        <v>583857.92473112373</v>
      </c>
      <c r="AF3">
        <v>9.147129019797908E-6</v>
      </c>
      <c r="AG3">
        <v>18</v>
      </c>
      <c r="AH3">
        <v>528135.34384452843</v>
      </c>
    </row>
    <row r="4" spans="1:34" x14ac:dyDescent="0.25">
      <c r="A4">
        <v>2</v>
      </c>
      <c r="B4">
        <v>95</v>
      </c>
      <c r="C4" t="s">
        <v>34</v>
      </c>
      <c r="D4">
        <v>2.7431000000000001</v>
      </c>
      <c r="E4">
        <v>36.46</v>
      </c>
      <c r="F4">
        <v>30.34</v>
      </c>
      <c r="G4">
        <v>18.57</v>
      </c>
      <c r="H4">
        <v>0.28000000000000003</v>
      </c>
      <c r="I4">
        <v>98</v>
      </c>
      <c r="J4">
        <v>188.73</v>
      </c>
      <c r="K4">
        <v>53.44</v>
      </c>
      <c r="L4">
        <v>3</v>
      </c>
      <c r="M4">
        <v>96</v>
      </c>
      <c r="N4">
        <v>37.29</v>
      </c>
      <c r="O4">
        <v>23510.33</v>
      </c>
      <c r="P4">
        <v>402.01</v>
      </c>
      <c r="Q4">
        <v>1342.77</v>
      </c>
      <c r="R4">
        <v>286.47000000000003</v>
      </c>
      <c r="S4">
        <v>105.05</v>
      </c>
      <c r="T4">
        <v>76809.649999999994</v>
      </c>
      <c r="U4">
        <v>0.37</v>
      </c>
      <c r="V4">
        <v>0.63</v>
      </c>
      <c r="W4">
        <v>7.39</v>
      </c>
      <c r="X4">
        <v>4.5199999999999996</v>
      </c>
      <c r="Y4">
        <v>2</v>
      </c>
      <c r="Z4">
        <v>10</v>
      </c>
      <c r="AA4">
        <v>352.1403919624014</v>
      </c>
      <c r="AB4">
        <v>481.81401962062279</v>
      </c>
      <c r="AC4">
        <v>435.83036581825348</v>
      </c>
      <c r="AD4">
        <v>352140.39196240139</v>
      </c>
      <c r="AE4">
        <v>481814.01962062292</v>
      </c>
      <c r="AF4">
        <v>1.054884789969211E-5</v>
      </c>
      <c r="AG4">
        <v>16</v>
      </c>
      <c r="AH4">
        <v>435830.36581825349</v>
      </c>
    </row>
    <row r="5" spans="1:34" x14ac:dyDescent="0.25">
      <c r="A5">
        <v>3</v>
      </c>
      <c r="B5">
        <v>95</v>
      </c>
      <c r="C5" t="s">
        <v>34</v>
      </c>
      <c r="D5">
        <v>2.9325999999999999</v>
      </c>
      <c r="E5">
        <v>34.1</v>
      </c>
      <c r="F5">
        <v>29.02</v>
      </c>
      <c r="G5">
        <v>24.88</v>
      </c>
      <c r="H5">
        <v>0.37</v>
      </c>
      <c r="I5">
        <v>70</v>
      </c>
      <c r="J5">
        <v>190.25</v>
      </c>
      <c r="K5">
        <v>53.44</v>
      </c>
      <c r="L5">
        <v>4</v>
      </c>
      <c r="M5">
        <v>68</v>
      </c>
      <c r="N5">
        <v>37.82</v>
      </c>
      <c r="O5">
        <v>23698.48</v>
      </c>
      <c r="P5">
        <v>379.36</v>
      </c>
      <c r="Q5">
        <v>1342.58</v>
      </c>
      <c r="R5">
        <v>241.29</v>
      </c>
      <c r="S5">
        <v>105.05</v>
      </c>
      <c r="T5">
        <v>54357.46</v>
      </c>
      <c r="U5">
        <v>0.44</v>
      </c>
      <c r="V5">
        <v>0.66</v>
      </c>
      <c r="W5">
        <v>7.37</v>
      </c>
      <c r="X5">
        <v>3.2</v>
      </c>
      <c r="Y5">
        <v>2</v>
      </c>
      <c r="Z5">
        <v>10</v>
      </c>
      <c r="AA5">
        <v>320.37130966391169</v>
      </c>
      <c r="AB5">
        <v>438.34615966683509</v>
      </c>
      <c r="AC5">
        <v>396.51101741093061</v>
      </c>
      <c r="AD5">
        <v>320371.30966391182</v>
      </c>
      <c r="AE5">
        <v>438346.1596668351</v>
      </c>
      <c r="AF5">
        <v>1.1277587893491689E-5</v>
      </c>
      <c r="AG5">
        <v>15</v>
      </c>
      <c r="AH5">
        <v>396511.0174109306</v>
      </c>
    </row>
    <row r="6" spans="1:34" x14ac:dyDescent="0.25">
      <c r="A6">
        <v>4</v>
      </c>
      <c r="B6">
        <v>95</v>
      </c>
      <c r="C6" t="s">
        <v>34</v>
      </c>
      <c r="D6">
        <v>3.0516999999999999</v>
      </c>
      <c r="E6">
        <v>32.770000000000003</v>
      </c>
      <c r="F6">
        <v>28.29</v>
      </c>
      <c r="G6">
        <v>31.43</v>
      </c>
      <c r="H6">
        <v>0.46</v>
      </c>
      <c r="I6">
        <v>54</v>
      </c>
      <c r="J6">
        <v>191.78</v>
      </c>
      <c r="K6">
        <v>53.44</v>
      </c>
      <c r="L6">
        <v>5</v>
      </c>
      <c r="M6">
        <v>52</v>
      </c>
      <c r="N6">
        <v>38.35</v>
      </c>
      <c r="O6">
        <v>23887.360000000001</v>
      </c>
      <c r="P6">
        <v>364.23</v>
      </c>
      <c r="Q6">
        <v>1342.58</v>
      </c>
      <c r="R6">
        <v>216.63</v>
      </c>
      <c r="S6">
        <v>105.05</v>
      </c>
      <c r="T6">
        <v>42109.22</v>
      </c>
      <c r="U6">
        <v>0.48</v>
      </c>
      <c r="V6">
        <v>0.68</v>
      </c>
      <c r="W6">
        <v>7.34</v>
      </c>
      <c r="X6">
        <v>2.4700000000000002</v>
      </c>
      <c r="Y6">
        <v>2</v>
      </c>
      <c r="Z6">
        <v>10</v>
      </c>
      <c r="AA6">
        <v>298.07166038802728</v>
      </c>
      <c r="AB6">
        <v>407.83479573647628</v>
      </c>
      <c r="AC6">
        <v>368.91161523111708</v>
      </c>
      <c r="AD6">
        <v>298071.66038802732</v>
      </c>
      <c r="AE6">
        <v>407834.79573647631</v>
      </c>
      <c r="AF6">
        <v>1.1735598095399509E-5</v>
      </c>
      <c r="AG6">
        <v>14</v>
      </c>
      <c r="AH6">
        <v>368911.61523111712</v>
      </c>
    </row>
    <row r="7" spans="1:34" x14ac:dyDescent="0.25">
      <c r="A7">
        <v>5</v>
      </c>
      <c r="B7">
        <v>95</v>
      </c>
      <c r="C7" t="s">
        <v>34</v>
      </c>
      <c r="D7">
        <v>3.1345999999999998</v>
      </c>
      <c r="E7">
        <v>31.9</v>
      </c>
      <c r="F7">
        <v>27.8</v>
      </c>
      <c r="G7">
        <v>37.9</v>
      </c>
      <c r="H7">
        <v>0.55000000000000004</v>
      </c>
      <c r="I7">
        <v>44</v>
      </c>
      <c r="J7">
        <v>193.32</v>
      </c>
      <c r="K7">
        <v>53.44</v>
      </c>
      <c r="L7">
        <v>6</v>
      </c>
      <c r="M7">
        <v>42</v>
      </c>
      <c r="N7">
        <v>38.89</v>
      </c>
      <c r="O7">
        <v>24076.95</v>
      </c>
      <c r="P7">
        <v>352.4</v>
      </c>
      <c r="Q7">
        <v>1342.57</v>
      </c>
      <c r="R7">
        <v>199.91</v>
      </c>
      <c r="S7">
        <v>105.05</v>
      </c>
      <c r="T7">
        <v>33798.199999999997</v>
      </c>
      <c r="U7">
        <v>0.53</v>
      </c>
      <c r="V7">
        <v>0.69</v>
      </c>
      <c r="W7">
        <v>7.32</v>
      </c>
      <c r="X7">
        <v>1.98</v>
      </c>
      <c r="Y7">
        <v>2</v>
      </c>
      <c r="Z7">
        <v>10</v>
      </c>
      <c r="AA7">
        <v>289.64679989425741</v>
      </c>
      <c r="AB7">
        <v>396.3075299302871</v>
      </c>
      <c r="AC7">
        <v>358.48449549485139</v>
      </c>
      <c r="AD7">
        <v>289646.79989425727</v>
      </c>
      <c r="AE7">
        <v>396307.5299302871</v>
      </c>
      <c r="AF7">
        <v>1.205439780772661E-5</v>
      </c>
      <c r="AG7">
        <v>14</v>
      </c>
      <c r="AH7">
        <v>358484.49549485138</v>
      </c>
    </row>
    <row r="8" spans="1:34" x14ac:dyDescent="0.25">
      <c r="A8">
        <v>6</v>
      </c>
      <c r="B8">
        <v>95</v>
      </c>
      <c r="C8" t="s">
        <v>34</v>
      </c>
      <c r="D8">
        <v>3.2029999999999998</v>
      </c>
      <c r="E8">
        <v>31.22</v>
      </c>
      <c r="F8">
        <v>27.41</v>
      </c>
      <c r="G8">
        <v>45.69</v>
      </c>
      <c r="H8">
        <v>0.64</v>
      </c>
      <c r="I8">
        <v>36</v>
      </c>
      <c r="J8">
        <v>194.86</v>
      </c>
      <c r="K8">
        <v>53.44</v>
      </c>
      <c r="L8">
        <v>7</v>
      </c>
      <c r="M8">
        <v>34</v>
      </c>
      <c r="N8">
        <v>39.43</v>
      </c>
      <c r="O8">
        <v>24267.279999999999</v>
      </c>
      <c r="P8">
        <v>341.72</v>
      </c>
      <c r="Q8">
        <v>1342.53</v>
      </c>
      <c r="R8">
        <v>186.72</v>
      </c>
      <c r="S8">
        <v>105.05</v>
      </c>
      <c r="T8">
        <v>27243.59</v>
      </c>
      <c r="U8">
        <v>0.56000000000000005</v>
      </c>
      <c r="V8">
        <v>0.7</v>
      </c>
      <c r="W8">
        <v>7.31</v>
      </c>
      <c r="X8">
        <v>1.59</v>
      </c>
      <c r="Y8">
        <v>2</v>
      </c>
      <c r="Z8">
        <v>10</v>
      </c>
      <c r="AA8">
        <v>282.80058267968928</v>
      </c>
      <c r="AB8">
        <v>386.94023350352802</v>
      </c>
      <c r="AC8">
        <v>350.01120069197901</v>
      </c>
      <c r="AD8">
        <v>282800.58267968928</v>
      </c>
      <c r="AE8">
        <v>386940.23350352788</v>
      </c>
      <c r="AF8">
        <v>1.2317436412348731E-5</v>
      </c>
      <c r="AG8">
        <v>14</v>
      </c>
      <c r="AH8">
        <v>350011.20069197897</v>
      </c>
    </row>
    <row r="9" spans="1:34" x14ac:dyDescent="0.25">
      <c r="A9">
        <v>7</v>
      </c>
      <c r="B9">
        <v>95</v>
      </c>
      <c r="C9" t="s">
        <v>34</v>
      </c>
      <c r="D9">
        <v>3.2414999999999998</v>
      </c>
      <c r="E9">
        <v>30.85</v>
      </c>
      <c r="F9">
        <v>27.23</v>
      </c>
      <c r="G9">
        <v>52.7</v>
      </c>
      <c r="H9">
        <v>0.72</v>
      </c>
      <c r="I9">
        <v>31</v>
      </c>
      <c r="J9">
        <v>196.41</v>
      </c>
      <c r="K9">
        <v>53.44</v>
      </c>
      <c r="L9">
        <v>8</v>
      </c>
      <c r="M9">
        <v>29</v>
      </c>
      <c r="N9">
        <v>39.979999999999997</v>
      </c>
      <c r="O9">
        <v>24458.36</v>
      </c>
      <c r="P9">
        <v>333.98</v>
      </c>
      <c r="Q9">
        <v>1342.49</v>
      </c>
      <c r="R9">
        <v>180.49</v>
      </c>
      <c r="S9">
        <v>105.05</v>
      </c>
      <c r="T9">
        <v>24156.1</v>
      </c>
      <c r="U9">
        <v>0.57999999999999996</v>
      </c>
      <c r="V9">
        <v>0.7</v>
      </c>
      <c r="W9">
        <v>7.3</v>
      </c>
      <c r="X9">
        <v>1.41</v>
      </c>
      <c r="Y9">
        <v>2</v>
      </c>
      <c r="Z9">
        <v>10</v>
      </c>
      <c r="AA9">
        <v>268.81911453031569</v>
      </c>
      <c r="AB9">
        <v>367.81017196271318</v>
      </c>
      <c r="AC9">
        <v>332.70688537540968</v>
      </c>
      <c r="AD9">
        <v>268819.11453031568</v>
      </c>
      <c r="AE9">
        <v>367810.17196271318</v>
      </c>
      <c r="AF9">
        <v>1.246549176728955E-5</v>
      </c>
      <c r="AG9">
        <v>13</v>
      </c>
      <c r="AH9">
        <v>332706.88537540968</v>
      </c>
    </row>
    <row r="10" spans="1:34" x14ac:dyDescent="0.25">
      <c r="A10">
        <v>8</v>
      </c>
      <c r="B10">
        <v>95</v>
      </c>
      <c r="C10" t="s">
        <v>34</v>
      </c>
      <c r="D10">
        <v>3.2803</v>
      </c>
      <c r="E10">
        <v>30.48</v>
      </c>
      <c r="F10">
        <v>27.01</v>
      </c>
      <c r="G10">
        <v>60.03</v>
      </c>
      <c r="H10">
        <v>0.81</v>
      </c>
      <c r="I10">
        <v>27</v>
      </c>
      <c r="J10">
        <v>197.97</v>
      </c>
      <c r="K10">
        <v>53.44</v>
      </c>
      <c r="L10">
        <v>9</v>
      </c>
      <c r="M10">
        <v>25</v>
      </c>
      <c r="N10">
        <v>40.53</v>
      </c>
      <c r="O10">
        <v>24650.18</v>
      </c>
      <c r="P10">
        <v>325.33999999999997</v>
      </c>
      <c r="Q10">
        <v>1342.52</v>
      </c>
      <c r="R10">
        <v>173.07</v>
      </c>
      <c r="S10">
        <v>105.05</v>
      </c>
      <c r="T10">
        <v>20466.71</v>
      </c>
      <c r="U10">
        <v>0.61</v>
      </c>
      <c r="V10">
        <v>0.71</v>
      </c>
      <c r="W10">
        <v>7.3</v>
      </c>
      <c r="X10">
        <v>1.19</v>
      </c>
      <c r="Y10">
        <v>2</v>
      </c>
      <c r="Z10">
        <v>10</v>
      </c>
      <c r="AA10">
        <v>264.47372700691841</v>
      </c>
      <c r="AB10">
        <v>361.86462104823329</v>
      </c>
      <c r="AC10">
        <v>327.32876949557459</v>
      </c>
      <c r="AD10">
        <v>264473.7270069184</v>
      </c>
      <c r="AE10">
        <v>361864.62104823341</v>
      </c>
      <c r="AF10">
        <v>1.261470080032081E-5</v>
      </c>
      <c r="AG10">
        <v>13</v>
      </c>
      <c r="AH10">
        <v>327328.76949557458</v>
      </c>
    </row>
    <row r="11" spans="1:34" x14ac:dyDescent="0.25">
      <c r="A11">
        <v>9</v>
      </c>
      <c r="B11">
        <v>95</v>
      </c>
      <c r="C11" t="s">
        <v>34</v>
      </c>
      <c r="D11">
        <v>3.3090999999999999</v>
      </c>
      <c r="E11">
        <v>30.22</v>
      </c>
      <c r="F11">
        <v>26.86</v>
      </c>
      <c r="G11">
        <v>67.14</v>
      </c>
      <c r="H11">
        <v>0.89</v>
      </c>
      <c r="I11">
        <v>24</v>
      </c>
      <c r="J11">
        <v>199.53</v>
      </c>
      <c r="K11">
        <v>53.44</v>
      </c>
      <c r="L11">
        <v>10</v>
      </c>
      <c r="M11">
        <v>22</v>
      </c>
      <c r="N11">
        <v>41.1</v>
      </c>
      <c r="O11">
        <v>24842.77</v>
      </c>
      <c r="P11">
        <v>317.64</v>
      </c>
      <c r="Q11">
        <v>1342.49</v>
      </c>
      <c r="R11">
        <v>168.18</v>
      </c>
      <c r="S11">
        <v>105.05</v>
      </c>
      <c r="T11">
        <v>18033.240000000002</v>
      </c>
      <c r="U11">
        <v>0.62</v>
      </c>
      <c r="V11">
        <v>0.71</v>
      </c>
      <c r="W11">
        <v>7.28</v>
      </c>
      <c r="X11">
        <v>1.04</v>
      </c>
      <c r="Y11">
        <v>2</v>
      </c>
      <c r="Z11">
        <v>10</v>
      </c>
      <c r="AA11">
        <v>260.99951061651097</v>
      </c>
      <c r="AB11">
        <v>357.11104491126832</v>
      </c>
      <c r="AC11">
        <v>323.02886799343548</v>
      </c>
      <c r="AD11">
        <v>260999.51061651099</v>
      </c>
      <c r="AE11">
        <v>357111.04491126828</v>
      </c>
      <c r="AF11">
        <v>1.272545389700381E-5</v>
      </c>
      <c r="AG11">
        <v>13</v>
      </c>
      <c r="AH11">
        <v>323028.86799343547</v>
      </c>
    </row>
    <row r="12" spans="1:34" x14ac:dyDescent="0.25">
      <c r="A12">
        <v>10</v>
      </c>
      <c r="B12">
        <v>95</v>
      </c>
      <c r="C12" t="s">
        <v>34</v>
      </c>
      <c r="D12">
        <v>3.3245</v>
      </c>
      <c r="E12">
        <v>30.08</v>
      </c>
      <c r="F12">
        <v>26.79</v>
      </c>
      <c r="G12">
        <v>73.069999999999993</v>
      </c>
      <c r="H12">
        <v>0.97</v>
      </c>
      <c r="I12">
        <v>22</v>
      </c>
      <c r="J12">
        <v>201.1</v>
      </c>
      <c r="K12">
        <v>53.44</v>
      </c>
      <c r="L12">
        <v>11</v>
      </c>
      <c r="M12">
        <v>20</v>
      </c>
      <c r="N12">
        <v>41.66</v>
      </c>
      <c r="O12">
        <v>25036.12</v>
      </c>
      <c r="P12">
        <v>309.12</v>
      </c>
      <c r="Q12">
        <v>1342.46</v>
      </c>
      <c r="R12">
        <v>165.96</v>
      </c>
      <c r="S12">
        <v>105.05</v>
      </c>
      <c r="T12">
        <v>16932.09</v>
      </c>
      <c r="U12">
        <v>0.63</v>
      </c>
      <c r="V12">
        <v>0.71</v>
      </c>
      <c r="W12">
        <v>7.28</v>
      </c>
      <c r="X12">
        <v>0.97</v>
      </c>
      <c r="Y12">
        <v>2</v>
      </c>
      <c r="Z12">
        <v>10</v>
      </c>
      <c r="AA12">
        <v>258.03166428687689</v>
      </c>
      <c r="AB12">
        <v>353.05030663075661</v>
      </c>
      <c r="AC12">
        <v>319.35568087524013</v>
      </c>
      <c r="AD12">
        <v>258031.66428687691</v>
      </c>
      <c r="AE12">
        <v>353050.30663075659</v>
      </c>
      <c r="AF12">
        <v>1.278467603898013E-5</v>
      </c>
      <c r="AG12">
        <v>13</v>
      </c>
      <c r="AH12">
        <v>319355.68087524013</v>
      </c>
    </row>
    <row r="13" spans="1:34" x14ac:dyDescent="0.25">
      <c r="A13">
        <v>11</v>
      </c>
      <c r="B13">
        <v>95</v>
      </c>
      <c r="C13" t="s">
        <v>34</v>
      </c>
      <c r="D13">
        <v>3.3529</v>
      </c>
      <c r="E13">
        <v>29.83</v>
      </c>
      <c r="F13">
        <v>26.65</v>
      </c>
      <c r="G13">
        <v>84.16</v>
      </c>
      <c r="H13">
        <v>1.05</v>
      </c>
      <c r="I13">
        <v>19</v>
      </c>
      <c r="J13">
        <v>202.67</v>
      </c>
      <c r="K13">
        <v>53.44</v>
      </c>
      <c r="L13">
        <v>12</v>
      </c>
      <c r="M13">
        <v>17</v>
      </c>
      <c r="N13">
        <v>42.24</v>
      </c>
      <c r="O13">
        <v>25230.25</v>
      </c>
      <c r="P13">
        <v>300.91000000000003</v>
      </c>
      <c r="Q13">
        <v>1342.49</v>
      </c>
      <c r="R13">
        <v>160.78</v>
      </c>
      <c r="S13">
        <v>105.05</v>
      </c>
      <c r="T13">
        <v>14361.22</v>
      </c>
      <c r="U13">
        <v>0.65</v>
      </c>
      <c r="V13">
        <v>0.72</v>
      </c>
      <c r="W13">
        <v>7.29</v>
      </c>
      <c r="X13">
        <v>0.83</v>
      </c>
      <c r="Y13">
        <v>2</v>
      </c>
      <c r="Z13">
        <v>10</v>
      </c>
      <c r="AA13">
        <v>254.55886507921389</v>
      </c>
      <c r="AB13">
        <v>348.29866954574629</v>
      </c>
      <c r="AC13">
        <v>315.05753336465722</v>
      </c>
      <c r="AD13">
        <v>254558.86507921389</v>
      </c>
      <c r="AE13">
        <v>348298.66954574641</v>
      </c>
      <c r="AF13">
        <v>1.28938908982092E-5</v>
      </c>
      <c r="AG13">
        <v>13</v>
      </c>
      <c r="AH13">
        <v>315057.5333646572</v>
      </c>
    </row>
    <row r="14" spans="1:34" x14ac:dyDescent="0.25">
      <c r="A14">
        <v>12</v>
      </c>
      <c r="B14">
        <v>95</v>
      </c>
      <c r="C14" t="s">
        <v>34</v>
      </c>
      <c r="D14">
        <v>3.3635000000000002</v>
      </c>
      <c r="E14">
        <v>29.73</v>
      </c>
      <c r="F14">
        <v>26.59</v>
      </c>
      <c r="G14">
        <v>88.64</v>
      </c>
      <c r="H14">
        <v>1.1299999999999999</v>
      </c>
      <c r="I14">
        <v>18</v>
      </c>
      <c r="J14">
        <v>204.25</v>
      </c>
      <c r="K14">
        <v>53.44</v>
      </c>
      <c r="L14">
        <v>13</v>
      </c>
      <c r="M14">
        <v>16</v>
      </c>
      <c r="N14">
        <v>42.82</v>
      </c>
      <c r="O14">
        <v>25425.3</v>
      </c>
      <c r="P14">
        <v>294.2</v>
      </c>
      <c r="Q14">
        <v>1342.48</v>
      </c>
      <c r="R14">
        <v>159.13</v>
      </c>
      <c r="S14">
        <v>105.05</v>
      </c>
      <c r="T14">
        <v>13539.37</v>
      </c>
      <c r="U14">
        <v>0.66</v>
      </c>
      <c r="V14">
        <v>0.72</v>
      </c>
      <c r="W14">
        <v>7.28</v>
      </c>
      <c r="X14">
        <v>0.77</v>
      </c>
      <c r="Y14">
        <v>2</v>
      </c>
      <c r="Z14">
        <v>10</v>
      </c>
      <c r="AA14">
        <v>252.32022871393301</v>
      </c>
      <c r="AB14">
        <v>345.2356685091043</v>
      </c>
      <c r="AC14">
        <v>312.28686084800239</v>
      </c>
      <c r="AD14">
        <v>252320.228713933</v>
      </c>
      <c r="AE14">
        <v>345235.66850910429</v>
      </c>
      <c r="AF14">
        <v>1.293465419073836E-5</v>
      </c>
      <c r="AG14">
        <v>13</v>
      </c>
      <c r="AH14">
        <v>312286.86084800243</v>
      </c>
    </row>
    <row r="15" spans="1:34" x14ac:dyDescent="0.25">
      <c r="A15">
        <v>13</v>
      </c>
      <c r="B15">
        <v>95</v>
      </c>
      <c r="C15" t="s">
        <v>34</v>
      </c>
      <c r="D15">
        <v>3.3835999999999999</v>
      </c>
      <c r="E15">
        <v>29.55</v>
      </c>
      <c r="F15">
        <v>26.49</v>
      </c>
      <c r="G15">
        <v>99.34</v>
      </c>
      <c r="H15">
        <v>1.21</v>
      </c>
      <c r="I15">
        <v>16</v>
      </c>
      <c r="J15">
        <v>205.84</v>
      </c>
      <c r="K15">
        <v>53.44</v>
      </c>
      <c r="L15">
        <v>14</v>
      </c>
      <c r="M15">
        <v>10</v>
      </c>
      <c r="N15">
        <v>43.4</v>
      </c>
      <c r="O15">
        <v>25621.03</v>
      </c>
      <c r="P15">
        <v>287.87</v>
      </c>
      <c r="Q15">
        <v>1342.51</v>
      </c>
      <c r="R15">
        <v>155.63999999999999</v>
      </c>
      <c r="S15">
        <v>105.05</v>
      </c>
      <c r="T15">
        <v>11806.62</v>
      </c>
      <c r="U15">
        <v>0.67</v>
      </c>
      <c r="V15">
        <v>0.72</v>
      </c>
      <c r="W15">
        <v>7.27</v>
      </c>
      <c r="X15">
        <v>0.67</v>
      </c>
      <c r="Y15">
        <v>2</v>
      </c>
      <c r="Z15">
        <v>10</v>
      </c>
      <c r="AA15">
        <v>249.78332598492429</v>
      </c>
      <c r="AB15">
        <v>341.76456627502688</v>
      </c>
      <c r="AC15">
        <v>309.1470357394216</v>
      </c>
      <c r="AD15">
        <v>249783.3259849243</v>
      </c>
      <c r="AE15">
        <v>341764.56627502688</v>
      </c>
      <c r="AF15">
        <v>1.3011950622798371E-5</v>
      </c>
      <c r="AG15">
        <v>13</v>
      </c>
      <c r="AH15">
        <v>309147.03573942161</v>
      </c>
    </row>
    <row r="16" spans="1:34" x14ac:dyDescent="0.25">
      <c r="A16">
        <v>14</v>
      </c>
      <c r="B16">
        <v>95</v>
      </c>
      <c r="C16" t="s">
        <v>34</v>
      </c>
      <c r="D16">
        <v>3.3797000000000001</v>
      </c>
      <c r="E16">
        <v>29.59</v>
      </c>
      <c r="F16">
        <v>26.52</v>
      </c>
      <c r="G16">
        <v>99.46</v>
      </c>
      <c r="H16">
        <v>1.28</v>
      </c>
      <c r="I16">
        <v>16</v>
      </c>
      <c r="J16">
        <v>207.43</v>
      </c>
      <c r="K16">
        <v>53.44</v>
      </c>
      <c r="L16">
        <v>15</v>
      </c>
      <c r="M16">
        <v>3</v>
      </c>
      <c r="N16">
        <v>44</v>
      </c>
      <c r="O16">
        <v>25817.56</v>
      </c>
      <c r="P16">
        <v>286.70999999999998</v>
      </c>
      <c r="Q16">
        <v>1342.67</v>
      </c>
      <c r="R16">
        <v>156.22999999999999</v>
      </c>
      <c r="S16">
        <v>105.05</v>
      </c>
      <c r="T16">
        <v>12097.39</v>
      </c>
      <c r="U16">
        <v>0.67</v>
      </c>
      <c r="V16">
        <v>0.72</v>
      </c>
      <c r="W16">
        <v>7.29</v>
      </c>
      <c r="X16">
        <v>0.71</v>
      </c>
      <c r="Y16">
        <v>2</v>
      </c>
      <c r="Z16">
        <v>10</v>
      </c>
      <c r="AA16">
        <v>249.67659428525729</v>
      </c>
      <c r="AB16">
        <v>341.61853125487232</v>
      </c>
      <c r="AC16">
        <v>309.01493809662912</v>
      </c>
      <c r="AD16">
        <v>249676.59428525731</v>
      </c>
      <c r="AE16">
        <v>341618.53125487227</v>
      </c>
      <c r="AF16">
        <v>1.299695280762255E-5</v>
      </c>
      <c r="AG16">
        <v>13</v>
      </c>
      <c r="AH16">
        <v>309014.93809662911</v>
      </c>
    </row>
    <row r="17" spans="1:34" x14ac:dyDescent="0.25">
      <c r="A17">
        <v>15</v>
      </c>
      <c r="B17">
        <v>95</v>
      </c>
      <c r="C17" t="s">
        <v>34</v>
      </c>
      <c r="D17">
        <v>3.3795000000000002</v>
      </c>
      <c r="E17">
        <v>29.59</v>
      </c>
      <c r="F17">
        <v>26.53</v>
      </c>
      <c r="G17">
        <v>99.47</v>
      </c>
      <c r="H17">
        <v>1.36</v>
      </c>
      <c r="I17">
        <v>16</v>
      </c>
      <c r="J17">
        <v>209.03</v>
      </c>
      <c r="K17">
        <v>53.44</v>
      </c>
      <c r="L17">
        <v>16</v>
      </c>
      <c r="M17">
        <v>0</v>
      </c>
      <c r="N17">
        <v>44.6</v>
      </c>
      <c r="O17">
        <v>26014.91</v>
      </c>
      <c r="P17">
        <v>288.14</v>
      </c>
      <c r="Q17">
        <v>1342.68</v>
      </c>
      <c r="R17">
        <v>156.16</v>
      </c>
      <c r="S17">
        <v>105.05</v>
      </c>
      <c r="T17">
        <v>12064.39</v>
      </c>
      <c r="U17">
        <v>0.67</v>
      </c>
      <c r="V17">
        <v>0.72</v>
      </c>
      <c r="W17">
        <v>7.29</v>
      </c>
      <c r="X17">
        <v>0.71</v>
      </c>
      <c r="Y17">
        <v>2</v>
      </c>
      <c r="Z17">
        <v>10</v>
      </c>
      <c r="AA17">
        <v>250.06978107579951</v>
      </c>
      <c r="AB17">
        <v>342.1565067678689</v>
      </c>
      <c r="AC17">
        <v>309.50156998171877</v>
      </c>
      <c r="AD17">
        <v>250069.78107579949</v>
      </c>
      <c r="AE17">
        <v>342156.50676786888</v>
      </c>
      <c r="AF17">
        <v>1.299618368889558E-5</v>
      </c>
      <c r="AG17">
        <v>13</v>
      </c>
      <c r="AH17">
        <v>309501.56998171879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1.2601</v>
      </c>
      <c r="E2">
        <v>79.36</v>
      </c>
      <c r="F2">
        <v>54.79</v>
      </c>
      <c r="G2">
        <v>5.8</v>
      </c>
      <c r="H2">
        <v>0.09</v>
      </c>
      <c r="I2">
        <v>567</v>
      </c>
      <c r="J2">
        <v>194.77</v>
      </c>
      <c r="K2">
        <v>54.38</v>
      </c>
      <c r="L2">
        <v>1</v>
      </c>
      <c r="M2">
        <v>565</v>
      </c>
      <c r="N2">
        <v>39.4</v>
      </c>
      <c r="O2">
        <v>24256.19</v>
      </c>
      <c r="P2">
        <v>767.17</v>
      </c>
      <c r="Q2">
        <v>1344.83</v>
      </c>
      <c r="R2">
        <v>1118.1199999999999</v>
      </c>
      <c r="S2">
        <v>105.05</v>
      </c>
      <c r="T2">
        <v>490291.34</v>
      </c>
      <c r="U2">
        <v>0.09</v>
      </c>
      <c r="V2">
        <v>0.35</v>
      </c>
      <c r="W2">
        <v>8.1999999999999993</v>
      </c>
      <c r="X2">
        <v>28.94</v>
      </c>
      <c r="Y2">
        <v>2</v>
      </c>
      <c r="Z2">
        <v>10</v>
      </c>
      <c r="AA2">
        <v>1131.487352401416</v>
      </c>
      <c r="AB2">
        <v>1548.1509132545909</v>
      </c>
      <c r="AC2">
        <v>1400.3975629370259</v>
      </c>
      <c r="AD2">
        <v>1131487.3524014161</v>
      </c>
      <c r="AE2">
        <v>1548150.9132545909</v>
      </c>
      <c r="AF2">
        <v>4.7466019884645438E-6</v>
      </c>
      <c r="AG2">
        <v>34</v>
      </c>
      <c r="AH2">
        <v>1400397.5629370259</v>
      </c>
    </row>
    <row r="3" spans="1:34" x14ac:dyDescent="0.25">
      <c r="A3">
        <v>1</v>
      </c>
      <c r="B3">
        <v>100</v>
      </c>
      <c r="C3" t="s">
        <v>34</v>
      </c>
      <c r="D3">
        <v>2.3256000000000001</v>
      </c>
      <c r="E3">
        <v>43</v>
      </c>
      <c r="F3">
        <v>33.83</v>
      </c>
      <c r="G3">
        <v>11.87</v>
      </c>
      <c r="H3">
        <v>0.18</v>
      </c>
      <c r="I3">
        <v>171</v>
      </c>
      <c r="J3">
        <v>196.32</v>
      </c>
      <c r="K3">
        <v>54.38</v>
      </c>
      <c r="L3">
        <v>2</v>
      </c>
      <c r="M3">
        <v>169</v>
      </c>
      <c r="N3">
        <v>39.950000000000003</v>
      </c>
      <c r="O3">
        <v>24447.22</v>
      </c>
      <c r="P3">
        <v>469.09</v>
      </c>
      <c r="Q3">
        <v>1342.89</v>
      </c>
      <c r="R3">
        <v>404.52</v>
      </c>
      <c r="S3">
        <v>105.05</v>
      </c>
      <c r="T3">
        <v>135470.82</v>
      </c>
      <c r="U3">
        <v>0.26</v>
      </c>
      <c r="V3">
        <v>0.56999999999999995</v>
      </c>
      <c r="W3">
        <v>7.52</v>
      </c>
      <c r="X3">
        <v>8</v>
      </c>
      <c r="Y3">
        <v>2</v>
      </c>
      <c r="Z3">
        <v>10</v>
      </c>
      <c r="AA3">
        <v>442.91994334631892</v>
      </c>
      <c r="AB3">
        <v>606.02260673525348</v>
      </c>
      <c r="AC3">
        <v>548.18465970651073</v>
      </c>
      <c r="AD3">
        <v>442919.94334631891</v>
      </c>
      <c r="AE3">
        <v>606022.60673525347</v>
      </c>
      <c r="AF3">
        <v>8.7601758466575214E-6</v>
      </c>
      <c r="AG3">
        <v>18</v>
      </c>
      <c r="AH3">
        <v>548184.65970651072</v>
      </c>
    </row>
    <row r="4" spans="1:34" x14ac:dyDescent="0.25">
      <c r="A4">
        <v>2</v>
      </c>
      <c r="B4">
        <v>100</v>
      </c>
      <c r="C4" t="s">
        <v>34</v>
      </c>
      <c r="D4">
        <v>2.7044999999999999</v>
      </c>
      <c r="E4">
        <v>36.979999999999997</v>
      </c>
      <c r="F4">
        <v>30.49</v>
      </c>
      <c r="G4">
        <v>17.940000000000001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100</v>
      </c>
      <c r="N4">
        <v>40.5</v>
      </c>
      <c r="O4">
        <v>24639</v>
      </c>
      <c r="P4">
        <v>417.94</v>
      </c>
      <c r="Q4">
        <v>1342.66</v>
      </c>
      <c r="R4">
        <v>291.23</v>
      </c>
      <c r="S4">
        <v>105.05</v>
      </c>
      <c r="T4">
        <v>79167.62</v>
      </c>
      <c r="U4">
        <v>0.36</v>
      </c>
      <c r="V4">
        <v>0.63</v>
      </c>
      <c r="W4">
        <v>7.41</v>
      </c>
      <c r="X4">
        <v>4.67</v>
      </c>
      <c r="Y4">
        <v>2</v>
      </c>
      <c r="Z4">
        <v>10</v>
      </c>
      <c r="AA4">
        <v>362.17459685733758</v>
      </c>
      <c r="AB4">
        <v>495.5432614357519</v>
      </c>
      <c r="AC4">
        <v>448.24930806365859</v>
      </c>
      <c r="AD4">
        <v>362174.59685733757</v>
      </c>
      <c r="AE4">
        <v>495543.26143575192</v>
      </c>
      <c r="AF4">
        <v>1.0187433598763871E-5</v>
      </c>
      <c r="AG4">
        <v>16</v>
      </c>
      <c r="AH4">
        <v>448249.30806365871</v>
      </c>
    </row>
    <row r="5" spans="1:34" x14ac:dyDescent="0.25">
      <c r="A5">
        <v>3</v>
      </c>
      <c r="B5">
        <v>100</v>
      </c>
      <c r="C5" t="s">
        <v>34</v>
      </c>
      <c r="D5">
        <v>2.9051</v>
      </c>
      <c r="E5">
        <v>34.42</v>
      </c>
      <c r="F5">
        <v>29.11</v>
      </c>
      <c r="G5">
        <v>24.25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393.8</v>
      </c>
      <c r="Q5">
        <v>1342.96</v>
      </c>
      <c r="R5">
        <v>243.75</v>
      </c>
      <c r="S5">
        <v>105.05</v>
      </c>
      <c r="T5">
        <v>55581.52</v>
      </c>
      <c r="U5">
        <v>0.43</v>
      </c>
      <c r="V5">
        <v>0.66</v>
      </c>
      <c r="W5">
        <v>7.38</v>
      </c>
      <c r="X5">
        <v>3.28</v>
      </c>
      <c r="Y5">
        <v>2</v>
      </c>
      <c r="Z5">
        <v>10</v>
      </c>
      <c r="AA5">
        <v>328.14012495380172</v>
      </c>
      <c r="AB5">
        <v>448.97579548240401</v>
      </c>
      <c r="AC5">
        <v>406.12617570304923</v>
      </c>
      <c r="AD5">
        <v>328140.12495380169</v>
      </c>
      <c r="AE5">
        <v>448975.79548240389</v>
      </c>
      <c r="AF5">
        <v>1.0943062801911231E-5</v>
      </c>
      <c r="AG5">
        <v>15</v>
      </c>
      <c r="AH5">
        <v>406126.17570304917</v>
      </c>
    </row>
    <row r="6" spans="1:34" x14ac:dyDescent="0.25">
      <c r="A6">
        <v>4</v>
      </c>
      <c r="B6">
        <v>100</v>
      </c>
      <c r="C6" t="s">
        <v>34</v>
      </c>
      <c r="D6">
        <v>3.0255000000000001</v>
      </c>
      <c r="E6">
        <v>33.049999999999997</v>
      </c>
      <c r="F6">
        <v>28.36</v>
      </c>
      <c r="G6">
        <v>30.38</v>
      </c>
      <c r="H6">
        <v>0.44</v>
      </c>
      <c r="I6">
        <v>56</v>
      </c>
      <c r="J6">
        <v>201.01</v>
      </c>
      <c r="K6">
        <v>54.38</v>
      </c>
      <c r="L6">
        <v>5</v>
      </c>
      <c r="M6">
        <v>54</v>
      </c>
      <c r="N6">
        <v>41.63</v>
      </c>
      <c r="O6">
        <v>25024.84</v>
      </c>
      <c r="P6">
        <v>378.51</v>
      </c>
      <c r="Q6">
        <v>1342.73</v>
      </c>
      <c r="R6">
        <v>218.86</v>
      </c>
      <c r="S6">
        <v>105.05</v>
      </c>
      <c r="T6">
        <v>43216.28</v>
      </c>
      <c r="U6">
        <v>0.48</v>
      </c>
      <c r="V6">
        <v>0.67</v>
      </c>
      <c r="W6">
        <v>7.34</v>
      </c>
      <c r="X6">
        <v>2.54</v>
      </c>
      <c r="Y6">
        <v>2</v>
      </c>
      <c r="Z6">
        <v>10</v>
      </c>
      <c r="AA6">
        <v>305.22329510252149</v>
      </c>
      <c r="AB6">
        <v>417.61997786070361</v>
      </c>
      <c r="AC6">
        <v>377.7629133069974</v>
      </c>
      <c r="AD6">
        <v>305223.29510252149</v>
      </c>
      <c r="AE6">
        <v>417619.9778607036</v>
      </c>
      <c r="AF6">
        <v>1.139659099761882E-5</v>
      </c>
      <c r="AG6">
        <v>14</v>
      </c>
      <c r="AH6">
        <v>377762.91330699739</v>
      </c>
    </row>
    <row r="7" spans="1:34" x14ac:dyDescent="0.25">
      <c r="A7">
        <v>5</v>
      </c>
      <c r="B7">
        <v>100</v>
      </c>
      <c r="C7" t="s">
        <v>34</v>
      </c>
      <c r="D7">
        <v>3.1166</v>
      </c>
      <c r="E7">
        <v>32.090000000000003</v>
      </c>
      <c r="F7">
        <v>27.82</v>
      </c>
      <c r="G7">
        <v>37.090000000000003</v>
      </c>
      <c r="H7">
        <v>0.53</v>
      </c>
      <c r="I7">
        <v>45</v>
      </c>
      <c r="J7">
        <v>202.58</v>
      </c>
      <c r="K7">
        <v>54.38</v>
      </c>
      <c r="L7">
        <v>6</v>
      </c>
      <c r="M7">
        <v>43</v>
      </c>
      <c r="N7">
        <v>42.2</v>
      </c>
      <c r="O7">
        <v>25218.93</v>
      </c>
      <c r="P7">
        <v>366.14</v>
      </c>
      <c r="Q7">
        <v>1342.63</v>
      </c>
      <c r="R7">
        <v>200.64</v>
      </c>
      <c r="S7">
        <v>105.05</v>
      </c>
      <c r="T7">
        <v>34161.21</v>
      </c>
      <c r="U7">
        <v>0.52</v>
      </c>
      <c r="V7">
        <v>0.69</v>
      </c>
      <c r="W7">
        <v>7.32</v>
      </c>
      <c r="X7">
        <v>2</v>
      </c>
      <c r="Y7">
        <v>2</v>
      </c>
      <c r="Z7">
        <v>10</v>
      </c>
      <c r="AA7">
        <v>295.86464937731432</v>
      </c>
      <c r="AB7">
        <v>404.81506590516489</v>
      </c>
      <c r="AC7">
        <v>366.18008417668858</v>
      </c>
      <c r="AD7">
        <v>295864.64937731432</v>
      </c>
      <c r="AE7">
        <v>404815.06590516493</v>
      </c>
      <c r="AF7">
        <v>1.173975062078295E-5</v>
      </c>
      <c r="AG7">
        <v>14</v>
      </c>
      <c r="AH7">
        <v>366180.08417668857</v>
      </c>
    </row>
    <row r="8" spans="1:34" x14ac:dyDescent="0.25">
      <c r="A8">
        <v>6</v>
      </c>
      <c r="B8">
        <v>100</v>
      </c>
      <c r="C8" t="s">
        <v>34</v>
      </c>
      <c r="D8">
        <v>3.1739999999999999</v>
      </c>
      <c r="E8">
        <v>31.51</v>
      </c>
      <c r="F8">
        <v>27.51</v>
      </c>
      <c r="G8">
        <v>43.44</v>
      </c>
      <c r="H8">
        <v>0.61</v>
      </c>
      <c r="I8">
        <v>38</v>
      </c>
      <c r="J8">
        <v>204.16</v>
      </c>
      <c r="K8">
        <v>54.38</v>
      </c>
      <c r="L8">
        <v>7</v>
      </c>
      <c r="M8">
        <v>36</v>
      </c>
      <c r="N8">
        <v>42.78</v>
      </c>
      <c r="O8">
        <v>25413.94</v>
      </c>
      <c r="P8">
        <v>357.57</v>
      </c>
      <c r="Q8">
        <v>1342.68</v>
      </c>
      <c r="R8">
        <v>190.23</v>
      </c>
      <c r="S8">
        <v>105.05</v>
      </c>
      <c r="T8">
        <v>28989.59</v>
      </c>
      <c r="U8">
        <v>0.55000000000000004</v>
      </c>
      <c r="V8">
        <v>0.69</v>
      </c>
      <c r="W8">
        <v>7.31</v>
      </c>
      <c r="X8">
        <v>1.69</v>
      </c>
      <c r="Y8">
        <v>2</v>
      </c>
      <c r="Z8">
        <v>10</v>
      </c>
      <c r="AA8">
        <v>290.08891631122623</v>
      </c>
      <c r="AB8">
        <v>396.91245311678369</v>
      </c>
      <c r="AC8">
        <v>359.03168566144382</v>
      </c>
      <c r="AD8">
        <v>290088.9163112262</v>
      </c>
      <c r="AE8">
        <v>396912.4531167837</v>
      </c>
      <c r="AF8">
        <v>1.1955967551294711E-5</v>
      </c>
      <c r="AG8">
        <v>14</v>
      </c>
      <c r="AH8">
        <v>359031.68566144368</v>
      </c>
    </row>
    <row r="9" spans="1:34" x14ac:dyDescent="0.25">
      <c r="A9">
        <v>7</v>
      </c>
      <c r="B9">
        <v>100</v>
      </c>
      <c r="C9" t="s">
        <v>34</v>
      </c>
      <c r="D9">
        <v>3.2157</v>
      </c>
      <c r="E9">
        <v>31.1</v>
      </c>
      <c r="F9">
        <v>27.3</v>
      </c>
      <c r="G9">
        <v>49.63</v>
      </c>
      <c r="H9">
        <v>0.69</v>
      </c>
      <c r="I9">
        <v>33</v>
      </c>
      <c r="J9">
        <v>205.75</v>
      </c>
      <c r="K9">
        <v>54.38</v>
      </c>
      <c r="L9">
        <v>8</v>
      </c>
      <c r="M9">
        <v>31</v>
      </c>
      <c r="N9">
        <v>43.37</v>
      </c>
      <c r="O9">
        <v>25609.61</v>
      </c>
      <c r="P9">
        <v>349.59</v>
      </c>
      <c r="Q9">
        <v>1342.51</v>
      </c>
      <c r="R9">
        <v>183.01</v>
      </c>
      <c r="S9">
        <v>105.05</v>
      </c>
      <c r="T9">
        <v>25402.85</v>
      </c>
      <c r="U9">
        <v>0.56999999999999995</v>
      </c>
      <c r="V9">
        <v>0.7</v>
      </c>
      <c r="W9">
        <v>7.3</v>
      </c>
      <c r="X9">
        <v>1.48</v>
      </c>
      <c r="Y9">
        <v>2</v>
      </c>
      <c r="Z9">
        <v>10</v>
      </c>
      <c r="AA9">
        <v>275.68707285491922</v>
      </c>
      <c r="AB9">
        <v>377.20721553537288</v>
      </c>
      <c r="AC9">
        <v>341.20708829832819</v>
      </c>
      <c r="AD9">
        <v>275687.07285491918</v>
      </c>
      <c r="AE9">
        <v>377207.21553537302</v>
      </c>
      <c r="AF9">
        <v>1.211304500778147E-5</v>
      </c>
      <c r="AG9">
        <v>13</v>
      </c>
      <c r="AH9">
        <v>341207.08829832822</v>
      </c>
    </row>
    <row r="10" spans="1:34" x14ac:dyDescent="0.25">
      <c r="A10">
        <v>8</v>
      </c>
      <c r="B10">
        <v>100</v>
      </c>
      <c r="C10" t="s">
        <v>34</v>
      </c>
      <c r="D10">
        <v>3.2524000000000002</v>
      </c>
      <c r="E10">
        <v>30.75</v>
      </c>
      <c r="F10">
        <v>27.1</v>
      </c>
      <c r="G10">
        <v>56.07</v>
      </c>
      <c r="H10">
        <v>0.77</v>
      </c>
      <c r="I10">
        <v>29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341.84</v>
      </c>
      <c r="Q10">
        <v>1342.48</v>
      </c>
      <c r="R10">
        <v>176.47</v>
      </c>
      <c r="S10">
        <v>105.05</v>
      </c>
      <c r="T10">
        <v>22155.35</v>
      </c>
      <c r="U10">
        <v>0.6</v>
      </c>
      <c r="V10">
        <v>0.71</v>
      </c>
      <c r="W10">
        <v>7.29</v>
      </c>
      <c r="X10">
        <v>1.28</v>
      </c>
      <c r="Y10">
        <v>2</v>
      </c>
      <c r="Z10">
        <v>10</v>
      </c>
      <c r="AA10">
        <v>271.58812082648558</v>
      </c>
      <c r="AB10">
        <v>371.5988485370691</v>
      </c>
      <c r="AC10">
        <v>336.13397597494992</v>
      </c>
      <c r="AD10">
        <v>271588.12082648563</v>
      </c>
      <c r="AE10">
        <v>371598.84853706911</v>
      </c>
      <c r="AF10">
        <v>1.225128823687174E-5</v>
      </c>
      <c r="AG10">
        <v>13</v>
      </c>
      <c r="AH10">
        <v>336133.97597494989</v>
      </c>
    </row>
    <row r="11" spans="1:34" x14ac:dyDescent="0.25">
      <c r="A11">
        <v>9</v>
      </c>
      <c r="B11">
        <v>100</v>
      </c>
      <c r="C11" t="s">
        <v>34</v>
      </c>
      <c r="D11">
        <v>3.2900999999999998</v>
      </c>
      <c r="E11">
        <v>30.39</v>
      </c>
      <c r="F11">
        <v>26.91</v>
      </c>
      <c r="G11">
        <v>64.569999999999993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23</v>
      </c>
      <c r="N11">
        <v>44.56</v>
      </c>
      <c r="O11">
        <v>26003.41</v>
      </c>
      <c r="P11">
        <v>332.65</v>
      </c>
      <c r="Q11">
        <v>1342.49</v>
      </c>
      <c r="R11">
        <v>169.58</v>
      </c>
      <c r="S11">
        <v>105.05</v>
      </c>
      <c r="T11">
        <v>18726.91</v>
      </c>
      <c r="U11">
        <v>0.62</v>
      </c>
      <c r="V11">
        <v>0.71</v>
      </c>
      <c r="W11">
        <v>7.29</v>
      </c>
      <c r="X11">
        <v>1.0900000000000001</v>
      </c>
      <c r="Y11">
        <v>2</v>
      </c>
      <c r="Z11">
        <v>10</v>
      </c>
      <c r="AA11">
        <v>267.17603425631302</v>
      </c>
      <c r="AB11">
        <v>365.56203704423689</v>
      </c>
      <c r="AC11">
        <v>330.67330929827563</v>
      </c>
      <c r="AD11">
        <v>267176.034256313</v>
      </c>
      <c r="AE11">
        <v>365562.03704423702</v>
      </c>
      <c r="AF11">
        <v>1.2393298311441311E-5</v>
      </c>
      <c r="AG11">
        <v>13</v>
      </c>
      <c r="AH11">
        <v>330673.30929827562</v>
      </c>
    </row>
    <row r="12" spans="1:34" x14ac:dyDescent="0.25">
      <c r="A12">
        <v>10</v>
      </c>
      <c r="B12">
        <v>100</v>
      </c>
      <c r="C12" t="s">
        <v>34</v>
      </c>
      <c r="D12">
        <v>3.3065000000000002</v>
      </c>
      <c r="E12">
        <v>30.24</v>
      </c>
      <c r="F12">
        <v>26.83</v>
      </c>
      <c r="G12">
        <v>70</v>
      </c>
      <c r="H12">
        <v>0.93</v>
      </c>
      <c r="I12">
        <v>23</v>
      </c>
      <c r="J12">
        <v>210.55</v>
      </c>
      <c r="K12">
        <v>54.38</v>
      </c>
      <c r="L12">
        <v>11</v>
      </c>
      <c r="M12">
        <v>21</v>
      </c>
      <c r="N12">
        <v>45.17</v>
      </c>
      <c r="O12">
        <v>26201.54</v>
      </c>
      <c r="P12">
        <v>325.95</v>
      </c>
      <c r="Q12">
        <v>1342.48</v>
      </c>
      <c r="R12">
        <v>167.22</v>
      </c>
      <c r="S12">
        <v>105.05</v>
      </c>
      <c r="T12">
        <v>17557.349999999999</v>
      </c>
      <c r="U12">
        <v>0.63</v>
      </c>
      <c r="V12">
        <v>0.71</v>
      </c>
      <c r="W12">
        <v>7.29</v>
      </c>
      <c r="X12">
        <v>1.01</v>
      </c>
      <c r="Y12">
        <v>2</v>
      </c>
      <c r="Z12">
        <v>10</v>
      </c>
      <c r="AA12">
        <v>264.58140931243429</v>
      </c>
      <c r="AB12">
        <v>362.01195672924842</v>
      </c>
      <c r="AC12">
        <v>327.46204366598039</v>
      </c>
      <c r="AD12">
        <v>264581.40931243432</v>
      </c>
      <c r="AE12">
        <v>362011.9567292484</v>
      </c>
      <c r="AF12">
        <v>1.245507457730181E-5</v>
      </c>
      <c r="AG12">
        <v>13</v>
      </c>
      <c r="AH12">
        <v>327462.04366598051</v>
      </c>
    </row>
    <row r="13" spans="1:34" x14ac:dyDescent="0.25">
      <c r="A13">
        <v>11</v>
      </c>
      <c r="B13">
        <v>100</v>
      </c>
      <c r="C13" t="s">
        <v>34</v>
      </c>
      <c r="D13">
        <v>3.3369</v>
      </c>
      <c r="E13">
        <v>29.97</v>
      </c>
      <c r="F13">
        <v>26.67</v>
      </c>
      <c r="G13">
        <v>80.02</v>
      </c>
      <c r="H13">
        <v>1</v>
      </c>
      <c r="I13">
        <v>20</v>
      </c>
      <c r="J13">
        <v>212.16</v>
      </c>
      <c r="K13">
        <v>54.38</v>
      </c>
      <c r="L13">
        <v>12</v>
      </c>
      <c r="M13">
        <v>18</v>
      </c>
      <c r="N13">
        <v>45.78</v>
      </c>
      <c r="O13">
        <v>26400.51</v>
      </c>
      <c r="P13">
        <v>318.01</v>
      </c>
      <c r="Q13">
        <v>1342.44</v>
      </c>
      <c r="R13">
        <v>161.91</v>
      </c>
      <c r="S13">
        <v>105.05</v>
      </c>
      <c r="T13">
        <v>14918.02</v>
      </c>
      <c r="U13">
        <v>0.65</v>
      </c>
      <c r="V13">
        <v>0.72</v>
      </c>
      <c r="W13">
        <v>7.28</v>
      </c>
      <c r="X13">
        <v>0.86</v>
      </c>
      <c r="Y13">
        <v>2</v>
      </c>
      <c r="Z13">
        <v>10</v>
      </c>
      <c r="AA13">
        <v>260.98684998373932</v>
      </c>
      <c r="AB13">
        <v>357.09372207496222</v>
      </c>
      <c r="AC13">
        <v>323.01319842431371</v>
      </c>
      <c r="AD13">
        <v>260986.84998373929</v>
      </c>
      <c r="AE13">
        <v>357093.72207496222</v>
      </c>
      <c r="AF13">
        <v>1.25695866798725E-5</v>
      </c>
      <c r="AG13">
        <v>13</v>
      </c>
      <c r="AH13">
        <v>323013.19842431368</v>
      </c>
    </row>
    <row r="14" spans="1:34" x14ac:dyDescent="0.25">
      <c r="A14">
        <v>12</v>
      </c>
      <c r="B14">
        <v>100</v>
      </c>
      <c r="C14" t="s">
        <v>34</v>
      </c>
      <c r="D14">
        <v>3.3445999999999998</v>
      </c>
      <c r="E14">
        <v>29.9</v>
      </c>
      <c r="F14">
        <v>26.64</v>
      </c>
      <c r="G14">
        <v>84.14</v>
      </c>
      <c r="H14">
        <v>1.08</v>
      </c>
      <c r="I14">
        <v>19</v>
      </c>
      <c r="J14">
        <v>213.78</v>
      </c>
      <c r="K14">
        <v>54.38</v>
      </c>
      <c r="L14">
        <v>13</v>
      </c>
      <c r="M14">
        <v>17</v>
      </c>
      <c r="N14">
        <v>46.4</v>
      </c>
      <c r="O14">
        <v>26600.32</v>
      </c>
      <c r="P14">
        <v>311.60000000000002</v>
      </c>
      <c r="Q14">
        <v>1342.46</v>
      </c>
      <c r="R14">
        <v>161.01</v>
      </c>
      <c r="S14">
        <v>105.05</v>
      </c>
      <c r="T14">
        <v>14476.32</v>
      </c>
      <c r="U14">
        <v>0.65</v>
      </c>
      <c r="V14">
        <v>0.72</v>
      </c>
      <c r="W14">
        <v>7.28</v>
      </c>
      <c r="X14">
        <v>0.83</v>
      </c>
      <c r="Y14">
        <v>2</v>
      </c>
      <c r="Z14">
        <v>10</v>
      </c>
      <c r="AA14">
        <v>258.96070853169078</v>
      </c>
      <c r="AB14">
        <v>354.32146595321723</v>
      </c>
      <c r="AC14">
        <v>320.50552253594219</v>
      </c>
      <c r="AD14">
        <v>258960.70853169079</v>
      </c>
      <c r="AE14">
        <v>354321.46595321718</v>
      </c>
      <c r="AF14">
        <v>1.2598591390063101E-5</v>
      </c>
      <c r="AG14">
        <v>13</v>
      </c>
      <c r="AH14">
        <v>320505.5225359422</v>
      </c>
    </row>
    <row r="15" spans="1:34" x14ac:dyDescent="0.25">
      <c r="A15">
        <v>13</v>
      </c>
      <c r="B15">
        <v>100</v>
      </c>
      <c r="C15" t="s">
        <v>34</v>
      </c>
      <c r="D15">
        <v>3.3643000000000001</v>
      </c>
      <c r="E15">
        <v>29.72</v>
      </c>
      <c r="F15">
        <v>26.55</v>
      </c>
      <c r="G15">
        <v>93.69</v>
      </c>
      <c r="H15">
        <v>1.1499999999999999</v>
      </c>
      <c r="I15">
        <v>17</v>
      </c>
      <c r="J15">
        <v>215.41</v>
      </c>
      <c r="K15">
        <v>54.38</v>
      </c>
      <c r="L15">
        <v>14</v>
      </c>
      <c r="M15">
        <v>15</v>
      </c>
      <c r="N15">
        <v>47.03</v>
      </c>
      <c r="O15">
        <v>26801</v>
      </c>
      <c r="P15">
        <v>304.64</v>
      </c>
      <c r="Q15">
        <v>1342.51</v>
      </c>
      <c r="R15">
        <v>157.63</v>
      </c>
      <c r="S15">
        <v>105.05</v>
      </c>
      <c r="T15">
        <v>12793.93</v>
      </c>
      <c r="U15">
        <v>0.67</v>
      </c>
      <c r="V15">
        <v>0.72</v>
      </c>
      <c r="W15">
        <v>7.27</v>
      </c>
      <c r="X15">
        <v>0.73</v>
      </c>
      <c r="Y15">
        <v>2</v>
      </c>
      <c r="Z15">
        <v>10</v>
      </c>
      <c r="AA15">
        <v>256.2382920006234</v>
      </c>
      <c r="AB15">
        <v>350.59653555070429</v>
      </c>
      <c r="AC15">
        <v>317.13609426317788</v>
      </c>
      <c r="AD15">
        <v>256238.29200062339</v>
      </c>
      <c r="AE15">
        <v>350596.53555070428</v>
      </c>
      <c r="AF15">
        <v>1.267279824600529E-5</v>
      </c>
      <c r="AG15">
        <v>13</v>
      </c>
      <c r="AH15">
        <v>317136.09426317789</v>
      </c>
    </row>
    <row r="16" spans="1:34" x14ac:dyDescent="0.25">
      <c r="A16">
        <v>14</v>
      </c>
      <c r="B16">
        <v>100</v>
      </c>
      <c r="C16" t="s">
        <v>34</v>
      </c>
      <c r="D16">
        <v>3.3713000000000002</v>
      </c>
      <c r="E16">
        <v>29.66</v>
      </c>
      <c r="F16">
        <v>26.52</v>
      </c>
      <c r="G16">
        <v>99.46</v>
      </c>
      <c r="H16">
        <v>1.23</v>
      </c>
      <c r="I16">
        <v>16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299.79000000000002</v>
      </c>
      <c r="Q16">
        <v>1342.47</v>
      </c>
      <c r="R16">
        <v>156.6</v>
      </c>
      <c r="S16">
        <v>105.05</v>
      </c>
      <c r="T16">
        <v>12283.83</v>
      </c>
      <c r="U16">
        <v>0.67</v>
      </c>
      <c r="V16">
        <v>0.72</v>
      </c>
      <c r="W16">
        <v>7.28</v>
      </c>
      <c r="X16">
        <v>0.71</v>
      </c>
      <c r="Y16">
        <v>2</v>
      </c>
      <c r="Z16">
        <v>10</v>
      </c>
      <c r="AA16">
        <v>254.66827808568061</v>
      </c>
      <c r="AB16">
        <v>348.44837324815518</v>
      </c>
      <c r="AC16">
        <v>315.1929495558187</v>
      </c>
      <c r="AD16">
        <v>254668.27808568059</v>
      </c>
      <c r="AE16">
        <v>348448.37324815523</v>
      </c>
      <c r="AF16">
        <v>1.2699166164360379E-5</v>
      </c>
      <c r="AG16">
        <v>13</v>
      </c>
      <c r="AH16">
        <v>315192.94955581869</v>
      </c>
    </row>
    <row r="17" spans="1:34" x14ac:dyDescent="0.25">
      <c r="A17">
        <v>15</v>
      </c>
      <c r="B17">
        <v>100</v>
      </c>
      <c r="C17" t="s">
        <v>34</v>
      </c>
      <c r="D17">
        <v>3.3820999999999999</v>
      </c>
      <c r="E17">
        <v>29.57</v>
      </c>
      <c r="F17">
        <v>26.47</v>
      </c>
      <c r="G17">
        <v>105.87</v>
      </c>
      <c r="H17">
        <v>1.3</v>
      </c>
      <c r="I17">
        <v>15</v>
      </c>
      <c r="J17">
        <v>218.68</v>
      </c>
      <c r="K17">
        <v>54.38</v>
      </c>
      <c r="L17">
        <v>16</v>
      </c>
      <c r="M17">
        <v>4</v>
      </c>
      <c r="N17">
        <v>48.31</v>
      </c>
      <c r="O17">
        <v>27204.98</v>
      </c>
      <c r="P17">
        <v>295.83</v>
      </c>
      <c r="Q17">
        <v>1342.46</v>
      </c>
      <c r="R17">
        <v>154.51</v>
      </c>
      <c r="S17">
        <v>105.05</v>
      </c>
      <c r="T17">
        <v>11246.67</v>
      </c>
      <c r="U17">
        <v>0.68</v>
      </c>
      <c r="V17">
        <v>0.72</v>
      </c>
      <c r="W17">
        <v>7.28</v>
      </c>
      <c r="X17">
        <v>0.65</v>
      </c>
      <c r="Y17">
        <v>2</v>
      </c>
      <c r="Z17">
        <v>10</v>
      </c>
      <c r="AA17">
        <v>253.1589952072907</v>
      </c>
      <c r="AB17">
        <v>346.38330582908179</v>
      </c>
      <c r="AC17">
        <v>313.32496927288071</v>
      </c>
      <c r="AD17">
        <v>253158.99520729069</v>
      </c>
      <c r="AE17">
        <v>346383.30582908192</v>
      </c>
      <c r="AF17">
        <v>1.273984809553681E-5</v>
      </c>
      <c r="AG17">
        <v>13</v>
      </c>
      <c r="AH17">
        <v>313324.9692728807</v>
      </c>
    </row>
    <row r="18" spans="1:34" x14ac:dyDescent="0.25">
      <c r="A18">
        <v>16</v>
      </c>
      <c r="B18">
        <v>100</v>
      </c>
      <c r="C18" t="s">
        <v>34</v>
      </c>
      <c r="D18">
        <v>3.3807</v>
      </c>
      <c r="E18">
        <v>29.58</v>
      </c>
      <c r="F18">
        <v>26.48</v>
      </c>
      <c r="G18">
        <v>105.92</v>
      </c>
      <c r="H18">
        <v>1.37</v>
      </c>
      <c r="I18">
        <v>15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297.89</v>
      </c>
      <c r="Q18">
        <v>1342.61</v>
      </c>
      <c r="R18">
        <v>154.69999999999999</v>
      </c>
      <c r="S18">
        <v>105.05</v>
      </c>
      <c r="T18">
        <v>11337.65</v>
      </c>
      <c r="U18">
        <v>0.68</v>
      </c>
      <c r="V18">
        <v>0.72</v>
      </c>
      <c r="W18">
        <v>7.29</v>
      </c>
      <c r="X18">
        <v>0.66</v>
      </c>
      <c r="Y18">
        <v>2</v>
      </c>
      <c r="Z18">
        <v>10</v>
      </c>
      <c r="AA18">
        <v>253.7587754806853</v>
      </c>
      <c r="AB18">
        <v>347.20395165957808</v>
      </c>
      <c r="AC18">
        <v>314.06729381709818</v>
      </c>
      <c r="AD18">
        <v>253758.77548068529</v>
      </c>
      <c r="AE18">
        <v>347203.95165957807</v>
      </c>
      <c r="AF18">
        <v>1.273457451186579E-5</v>
      </c>
      <c r="AG18">
        <v>13</v>
      </c>
      <c r="AH18">
        <v>314067.29381709831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2.0512999999999999</v>
      </c>
      <c r="E2">
        <v>48.75</v>
      </c>
      <c r="F2">
        <v>39.76</v>
      </c>
      <c r="G2">
        <v>8.26</v>
      </c>
      <c r="H2">
        <v>0.15</v>
      </c>
      <c r="I2">
        <v>289</v>
      </c>
      <c r="J2">
        <v>116.05</v>
      </c>
      <c r="K2">
        <v>43.4</v>
      </c>
      <c r="L2">
        <v>1</v>
      </c>
      <c r="M2">
        <v>287</v>
      </c>
      <c r="N2">
        <v>16.649999999999999</v>
      </c>
      <c r="O2">
        <v>14546.17</v>
      </c>
      <c r="P2">
        <v>394.29</v>
      </c>
      <c r="Q2">
        <v>1343.37</v>
      </c>
      <c r="R2">
        <v>606.17999999999995</v>
      </c>
      <c r="S2">
        <v>105.05</v>
      </c>
      <c r="T2">
        <v>235709.19</v>
      </c>
      <c r="U2">
        <v>0.17</v>
      </c>
      <c r="V2">
        <v>0.48</v>
      </c>
      <c r="W2">
        <v>7.71</v>
      </c>
      <c r="X2">
        <v>13.93</v>
      </c>
      <c r="Y2">
        <v>2</v>
      </c>
      <c r="Z2">
        <v>10</v>
      </c>
      <c r="AA2">
        <v>462.82759844679867</v>
      </c>
      <c r="AB2">
        <v>633.26113870748793</v>
      </c>
      <c r="AC2">
        <v>572.82358441683482</v>
      </c>
      <c r="AD2">
        <v>462827.59844679869</v>
      </c>
      <c r="AE2">
        <v>633261.13870748796</v>
      </c>
      <c r="AF2">
        <v>9.8341396380673556E-6</v>
      </c>
      <c r="AG2">
        <v>21</v>
      </c>
      <c r="AH2">
        <v>572823.58441683487</v>
      </c>
    </row>
    <row r="3" spans="1:34" x14ac:dyDescent="0.25">
      <c r="A3">
        <v>1</v>
      </c>
      <c r="B3">
        <v>55</v>
      </c>
      <c r="C3" t="s">
        <v>34</v>
      </c>
      <c r="D3">
        <v>2.8168000000000002</v>
      </c>
      <c r="E3">
        <v>35.5</v>
      </c>
      <c r="F3">
        <v>30.84</v>
      </c>
      <c r="G3">
        <v>17.13</v>
      </c>
      <c r="H3">
        <v>0.3</v>
      </c>
      <c r="I3">
        <v>108</v>
      </c>
      <c r="J3">
        <v>117.34</v>
      </c>
      <c r="K3">
        <v>43.4</v>
      </c>
      <c r="L3">
        <v>2</v>
      </c>
      <c r="M3">
        <v>106</v>
      </c>
      <c r="N3">
        <v>16.940000000000001</v>
      </c>
      <c r="O3">
        <v>14705.49</v>
      </c>
      <c r="P3">
        <v>296.33</v>
      </c>
      <c r="Q3">
        <v>1342.63</v>
      </c>
      <c r="R3">
        <v>302.64</v>
      </c>
      <c r="S3">
        <v>105.05</v>
      </c>
      <c r="T3">
        <v>84846.46</v>
      </c>
      <c r="U3">
        <v>0.35</v>
      </c>
      <c r="V3">
        <v>0.62</v>
      </c>
      <c r="W3">
        <v>7.43</v>
      </c>
      <c r="X3">
        <v>5.01</v>
      </c>
      <c r="Y3">
        <v>2</v>
      </c>
      <c r="Z3">
        <v>10</v>
      </c>
      <c r="AA3">
        <v>289.06170427723708</v>
      </c>
      <c r="AB3">
        <v>395.50697629448308</v>
      </c>
      <c r="AC3">
        <v>357.7603455744644</v>
      </c>
      <c r="AD3">
        <v>289061.70427723712</v>
      </c>
      <c r="AE3">
        <v>395506.97629448312</v>
      </c>
      <c r="AF3">
        <v>1.350402404938728E-5</v>
      </c>
      <c r="AG3">
        <v>15</v>
      </c>
      <c r="AH3">
        <v>357760.34557446442</v>
      </c>
    </row>
    <row r="4" spans="1:34" x14ac:dyDescent="0.25">
      <c r="A4">
        <v>2</v>
      </c>
      <c r="B4">
        <v>55</v>
      </c>
      <c r="C4" t="s">
        <v>34</v>
      </c>
      <c r="D4">
        <v>3.0876999999999999</v>
      </c>
      <c r="E4">
        <v>32.39</v>
      </c>
      <c r="F4">
        <v>28.75</v>
      </c>
      <c r="G4">
        <v>26.54</v>
      </c>
      <c r="H4">
        <v>0.45</v>
      </c>
      <c r="I4">
        <v>65</v>
      </c>
      <c r="J4">
        <v>118.63</v>
      </c>
      <c r="K4">
        <v>43.4</v>
      </c>
      <c r="L4">
        <v>3</v>
      </c>
      <c r="M4">
        <v>63</v>
      </c>
      <c r="N4">
        <v>17.23</v>
      </c>
      <c r="O4">
        <v>14865.24</v>
      </c>
      <c r="P4">
        <v>266.33</v>
      </c>
      <c r="Q4">
        <v>1342.63</v>
      </c>
      <c r="R4">
        <v>232.52</v>
      </c>
      <c r="S4">
        <v>105.05</v>
      </c>
      <c r="T4">
        <v>50000.14</v>
      </c>
      <c r="U4">
        <v>0.45</v>
      </c>
      <c r="V4">
        <v>0.66</v>
      </c>
      <c r="W4">
        <v>7.34</v>
      </c>
      <c r="X4">
        <v>2.93</v>
      </c>
      <c r="Y4">
        <v>2</v>
      </c>
      <c r="Z4">
        <v>10</v>
      </c>
      <c r="AA4">
        <v>255.12490175364761</v>
      </c>
      <c r="AB4">
        <v>349.07314589548179</v>
      </c>
      <c r="AC4">
        <v>315.75809477855847</v>
      </c>
      <c r="AD4">
        <v>255124.9017536476</v>
      </c>
      <c r="AE4">
        <v>349073.14589548192</v>
      </c>
      <c r="AF4">
        <v>1.480274604419664E-5</v>
      </c>
      <c r="AG4">
        <v>14</v>
      </c>
      <c r="AH4">
        <v>315758.09477855847</v>
      </c>
    </row>
    <row r="5" spans="1:34" x14ac:dyDescent="0.25">
      <c r="A5">
        <v>3</v>
      </c>
      <c r="B5">
        <v>55</v>
      </c>
      <c r="C5" t="s">
        <v>34</v>
      </c>
      <c r="D5">
        <v>3.2181999999999999</v>
      </c>
      <c r="E5">
        <v>31.07</v>
      </c>
      <c r="F5">
        <v>27.89</v>
      </c>
      <c r="G5">
        <v>36.380000000000003</v>
      </c>
      <c r="H5">
        <v>0.59</v>
      </c>
      <c r="I5">
        <v>46</v>
      </c>
      <c r="J5">
        <v>119.93</v>
      </c>
      <c r="K5">
        <v>43.4</v>
      </c>
      <c r="L5">
        <v>4</v>
      </c>
      <c r="M5">
        <v>44</v>
      </c>
      <c r="N5">
        <v>17.53</v>
      </c>
      <c r="O5">
        <v>15025.44</v>
      </c>
      <c r="P5">
        <v>248.53</v>
      </c>
      <c r="Q5">
        <v>1342.6</v>
      </c>
      <c r="R5">
        <v>203.35</v>
      </c>
      <c r="S5">
        <v>105.05</v>
      </c>
      <c r="T5">
        <v>35510.050000000003</v>
      </c>
      <c r="U5">
        <v>0.52</v>
      </c>
      <c r="V5">
        <v>0.69</v>
      </c>
      <c r="W5">
        <v>7.31</v>
      </c>
      <c r="X5">
        <v>2.0699999999999998</v>
      </c>
      <c r="Y5">
        <v>2</v>
      </c>
      <c r="Z5">
        <v>10</v>
      </c>
      <c r="AA5">
        <v>234.56376642991049</v>
      </c>
      <c r="AB5">
        <v>320.94049345228768</v>
      </c>
      <c r="AC5">
        <v>290.31038320010828</v>
      </c>
      <c r="AD5">
        <v>234563.76642991061</v>
      </c>
      <c r="AE5">
        <v>320940.49345228769</v>
      </c>
      <c r="AF5">
        <v>1.542837624103172E-5</v>
      </c>
      <c r="AG5">
        <v>13</v>
      </c>
      <c r="AH5">
        <v>290310.38320010819</v>
      </c>
    </row>
    <row r="6" spans="1:34" x14ac:dyDescent="0.25">
      <c r="A6">
        <v>4</v>
      </c>
      <c r="B6">
        <v>55</v>
      </c>
      <c r="C6" t="s">
        <v>34</v>
      </c>
      <c r="D6">
        <v>3.2978000000000001</v>
      </c>
      <c r="E6">
        <v>30.32</v>
      </c>
      <c r="F6">
        <v>27.4</v>
      </c>
      <c r="G6">
        <v>46.98</v>
      </c>
      <c r="H6">
        <v>0.73</v>
      </c>
      <c r="I6">
        <v>35</v>
      </c>
      <c r="J6">
        <v>121.23</v>
      </c>
      <c r="K6">
        <v>43.4</v>
      </c>
      <c r="L6">
        <v>5</v>
      </c>
      <c r="M6">
        <v>33</v>
      </c>
      <c r="N6">
        <v>17.829999999999998</v>
      </c>
      <c r="O6">
        <v>15186.08</v>
      </c>
      <c r="P6">
        <v>232.76</v>
      </c>
      <c r="Q6">
        <v>1342.62</v>
      </c>
      <c r="R6">
        <v>186.54</v>
      </c>
      <c r="S6">
        <v>105.05</v>
      </c>
      <c r="T6">
        <v>27161.8</v>
      </c>
      <c r="U6">
        <v>0.56000000000000005</v>
      </c>
      <c r="V6">
        <v>0.7</v>
      </c>
      <c r="W6">
        <v>7.31</v>
      </c>
      <c r="X6">
        <v>1.58</v>
      </c>
      <c r="Y6">
        <v>2</v>
      </c>
      <c r="Z6">
        <v>10</v>
      </c>
      <c r="AA6">
        <v>227.06836183968841</v>
      </c>
      <c r="AB6">
        <v>310.68495021803841</v>
      </c>
      <c r="AC6">
        <v>281.03361461838699</v>
      </c>
      <c r="AD6">
        <v>227068.36183968841</v>
      </c>
      <c r="AE6">
        <v>310684.95021803828</v>
      </c>
      <c r="AF6">
        <v>1.580998669059549E-5</v>
      </c>
      <c r="AG6">
        <v>13</v>
      </c>
      <c r="AH6">
        <v>281033.61461838702</v>
      </c>
    </row>
    <row r="7" spans="1:34" x14ac:dyDescent="0.25">
      <c r="A7">
        <v>5</v>
      </c>
      <c r="B7">
        <v>55</v>
      </c>
      <c r="C7" t="s">
        <v>34</v>
      </c>
      <c r="D7">
        <v>3.3540999999999999</v>
      </c>
      <c r="E7">
        <v>29.81</v>
      </c>
      <c r="F7">
        <v>27.06</v>
      </c>
      <c r="G7">
        <v>57.99</v>
      </c>
      <c r="H7">
        <v>0.86</v>
      </c>
      <c r="I7">
        <v>28</v>
      </c>
      <c r="J7">
        <v>122.54</v>
      </c>
      <c r="K7">
        <v>43.4</v>
      </c>
      <c r="L7">
        <v>6</v>
      </c>
      <c r="M7">
        <v>19</v>
      </c>
      <c r="N7">
        <v>18.14</v>
      </c>
      <c r="O7">
        <v>15347.16</v>
      </c>
      <c r="P7">
        <v>217.74</v>
      </c>
      <c r="Q7">
        <v>1342.5</v>
      </c>
      <c r="R7">
        <v>174.64</v>
      </c>
      <c r="S7">
        <v>105.05</v>
      </c>
      <c r="T7">
        <v>21244.86</v>
      </c>
      <c r="U7">
        <v>0.6</v>
      </c>
      <c r="V7">
        <v>0.71</v>
      </c>
      <c r="W7">
        <v>7.3</v>
      </c>
      <c r="X7">
        <v>1.24</v>
      </c>
      <c r="Y7">
        <v>2</v>
      </c>
      <c r="Z7">
        <v>10</v>
      </c>
      <c r="AA7">
        <v>220.9874939940768</v>
      </c>
      <c r="AB7">
        <v>302.36483856272071</v>
      </c>
      <c r="AC7">
        <v>273.50756274210022</v>
      </c>
      <c r="AD7">
        <v>220987.49399407679</v>
      </c>
      <c r="AE7">
        <v>302364.83856272069</v>
      </c>
      <c r="AF7">
        <v>1.607989458394273E-5</v>
      </c>
      <c r="AG7">
        <v>13</v>
      </c>
      <c r="AH7">
        <v>273507.56274210021</v>
      </c>
    </row>
    <row r="8" spans="1:34" x14ac:dyDescent="0.25">
      <c r="A8">
        <v>6</v>
      </c>
      <c r="B8">
        <v>55</v>
      </c>
      <c r="C8" t="s">
        <v>34</v>
      </c>
      <c r="D8">
        <v>3.3671000000000002</v>
      </c>
      <c r="E8">
        <v>29.7</v>
      </c>
      <c r="F8">
        <v>26.99</v>
      </c>
      <c r="G8">
        <v>62.29</v>
      </c>
      <c r="H8">
        <v>1</v>
      </c>
      <c r="I8">
        <v>26</v>
      </c>
      <c r="J8">
        <v>123.85</v>
      </c>
      <c r="K8">
        <v>43.4</v>
      </c>
      <c r="L8">
        <v>7</v>
      </c>
      <c r="M8">
        <v>1</v>
      </c>
      <c r="N8">
        <v>18.45</v>
      </c>
      <c r="O8">
        <v>15508.69</v>
      </c>
      <c r="P8">
        <v>215.98</v>
      </c>
      <c r="Q8">
        <v>1342.93</v>
      </c>
      <c r="R8">
        <v>171.75</v>
      </c>
      <c r="S8">
        <v>105.05</v>
      </c>
      <c r="T8">
        <v>19809.080000000002</v>
      </c>
      <c r="U8">
        <v>0.61</v>
      </c>
      <c r="V8">
        <v>0.71</v>
      </c>
      <c r="W8">
        <v>7.32</v>
      </c>
      <c r="X8">
        <v>1.17</v>
      </c>
      <c r="Y8">
        <v>2</v>
      </c>
      <c r="Z8">
        <v>10</v>
      </c>
      <c r="AA8">
        <v>220.0660848255614</v>
      </c>
      <c r="AB8">
        <v>301.10412588865501</v>
      </c>
      <c r="AC8">
        <v>272.36717071622559</v>
      </c>
      <c r="AD8">
        <v>220066.08482556141</v>
      </c>
      <c r="AE8">
        <v>301104.12588865502</v>
      </c>
      <c r="AF8">
        <v>1.6142217898569978E-5</v>
      </c>
      <c r="AG8">
        <v>13</v>
      </c>
      <c r="AH8">
        <v>272367.17071622558</v>
      </c>
    </row>
    <row r="9" spans="1:34" x14ac:dyDescent="0.25">
      <c r="A9">
        <v>7</v>
      </c>
      <c r="B9">
        <v>55</v>
      </c>
      <c r="C9" t="s">
        <v>34</v>
      </c>
      <c r="D9">
        <v>3.3668999999999998</v>
      </c>
      <c r="E9">
        <v>29.7</v>
      </c>
      <c r="F9">
        <v>27</v>
      </c>
      <c r="G9">
        <v>62.3</v>
      </c>
      <c r="H9">
        <v>1.1299999999999999</v>
      </c>
      <c r="I9">
        <v>26</v>
      </c>
      <c r="J9">
        <v>125.16</v>
      </c>
      <c r="K9">
        <v>43.4</v>
      </c>
      <c r="L9">
        <v>8</v>
      </c>
      <c r="M9">
        <v>0</v>
      </c>
      <c r="N9">
        <v>18.760000000000002</v>
      </c>
      <c r="O9">
        <v>15670.68</v>
      </c>
      <c r="P9">
        <v>218.24</v>
      </c>
      <c r="Q9">
        <v>1342.89</v>
      </c>
      <c r="R9">
        <v>171.73</v>
      </c>
      <c r="S9">
        <v>105.05</v>
      </c>
      <c r="T9">
        <v>19800.61</v>
      </c>
      <c r="U9">
        <v>0.61</v>
      </c>
      <c r="V9">
        <v>0.71</v>
      </c>
      <c r="W9">
        <v>7.32</v>
      </c>
      <c r="X9">
        <v>1.18</v>
      </c>
      <c r="Y9">
        <v>2</v>
      </c>
      <c r="Z9">
        <v>10</v>
      </c>
      <c r="AA9">
        <v>220.67031937078889</v>
      </c>
      <c r="AB9">
        <v>301.93086625038171</v>
      </c>
      <c r="AC9">
        <v>273.11500813816667</v>
      </c>
      <c r="AD9">
        <v>220670.3193707889</v>
      </c>
      <c r="AE9">
        <v>301930.86625038169</v>
      </c>
      <c r="AF9">
        <v>1.6141259078344939E-5</v>
      </c>
      <c r="AG9">
        <v>13</v>
      </c>
      <c r="AH9">
        <v>273115.00813816668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15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1.2601</v>
      </c>
      <c r="E2">
        <v>79.36</v>
      </c>
      <c r="F2">
        <v>54.79</v>
      </c>
      <c r="G2">
        <v>5.8</v>
      </c>
      <c r="H2">
        <v>0.09</v>
      </c>
      <c r="I2">
        <v>567</v>
      </c>
      <c r="J2">
        <v>194.77</v>
      </c>
      <c r="K2">
        <v>54.38</v>
      </c>
      <c r="L2">
        <v>1</v>
      </c>
      <c r="M2">
        <v>565</v>
      </c>
      <c r="N2">
        <v>39.4</v>
      </c>
      <c r="O2">
        <v>24256.19</v>
      </c>
      <c r="P2">
        <v>767.17</v>
      </c>
      <c r="Q2">
        <v>1344.83</v>
      </c>
      <c r="R2">
        <v>1118.1199999999999</v>
      </c>
      <c r="S2">
        <v>105.05</v>
      </c>
      <c r="T2">
        <v>490291.34</v>
      </c>
      <c r="U2">
        <v>0.09</v>
      </c>
      <c r="V2">
        <v>0.35</v>
      </c>
      <c r="W2">
        <v>8.1999999999999993</v>
      </c>
      <c r="X2">
        <v>28.94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2.3256000000000001</v>
      </c>
      <c r="E3">
        <v>43</v>
      </c>
      <c r="F3">
        <v>33.83</v>
      </c>
      <c r="G3">
        <v>11.87</v>
      </c>
      <c r="H3">
        <v>0.18</v>
      </c>
      <c r="I3">
        <v>171</v>
      </c>
      <c r="J3">
        <v>196.32</v>
      </c>
      <c r="K3">
        <v>54.38</v>
      </c>
      <c r="L3">
        <v>2</v>
      </c>
      <c r="M3">
        <v>169</v>
      </c>
      <c r="N3">
        <v>39.950000000000003</v>
      </c>
      <c r="O3">
        <v>24447.22</v>
      </c>
      <c r="P3">
        <v>469.09</v>
      </c>
      <c r="Q3">
        <v>1342.89</v>
      </c>
      <c r="R3">
        <v>404.52</v>
      </c>
      <c r="S3">
        <v>105.05</v>
      </c>
      <c r="T3">
        <v>135470.82</v>
      </c>
      <c r="U3">
        <v>0.26</v>
      </c>
      <c r="V3">
        <v>0.56999999999999995</v>
      </c>
      <c r="W3">
        <v>7.52</v>
      </c>
      <c r="X3">
        <v>8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2.7044999999999999</v>
      </c>
      <c r="E4">
        <v>36.979999999999997</v>
      </c>
      <c r="F4">
        <v>30.49</v>
      </c>
      <c r="G4">
        <v>17.940000000000001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100</v>
      </c>
      <c r="N4">
        <v>40.5</v>
      </c>
      <c r="O4">
        <v>24639</v>
      </c>
      <c r="P4">
        <v>417.94</v>
      </c>
      <c r="Q4">
        <v>1342.66</v>
      </c>
      <c r="R4">
        <v>291.23</v>
      </c>
      <c r="S4">
        <v>105.05</v>
      </c>
      <c r="T4">
        <v>79167.62</v>
      </c>
      <c r="U4">
        <v>0.36</v>
      </c>
      <c r="V4">
        <v>0.63</v>
      </c>
      <c r="W4">
        <v>7.41</v>
      </c>
      <c r="X4">
        <v>4.67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2.9051</v>
      </c>
      <c r="E5">
        <v>34.42</v>
      </c>
      <c r="F5">
        <v>29.11</v>
      </c>
      <c r="G5">
        <v>24.25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393.8</v>
      </c>
      <c r="Q5">
        <v>1342.96</v>
      </c>
      <c r="R5">
        <v>243.75</v>
      </c>
      <c r="S5">
        <v>105.05</v>
      </c>
      <c r="T5">
        <v>55581.52</v>
      </c>
      <c r="U5">
        <v>0.43</v>
      </c>
      <c r="V5">
        <v>0.66</v>
      </c>
      <c r="W5">
        <v>7.38</v>
      </c>
      <c r="X5">
        <v>3.28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3.0255000000000001</v>
      </c>
      <c r="E6">
        <v>33.049999999999997</v>
      </c>
      <c r="F6">
        <v>28.36</v>
      </c>
      <c r="G6">
        <v>30.38</v>
      </c>
      <c r="H6">
        <v>0.44</v>
      </c>
      <c r="I6">
        <v>56</v>
      </c>
      <c r="J6">
        <v>201.01</v>
      </c>
      <c r="K6">
        <v>54.38</v>
      </c>
      <c r="L6">
        <v>5</v>
      </c>
      <c r="M6">
        <v>54</v>
      </c>
      <c r="N6">
        <v>41.63</v>
      </c>
      <c r="O6">
        <v>25024.84</v>
      </c>
      <c r="P6">
        <v>378.51</v>
      </c>
      <c r="Q6">
        <v>1342.73</v>
      </c>
      <c r="R6">
        <v>218.86</v>
      </c>
      <c r="S6">
        <v>105.05</v>
      </c>
      <c r="T6">
        <v>43216.28</v>
      </c>
      <c r="U6">
        <v>0.48</v>
      </c>
      <c r="V6">
        <v>0.67</v>
      </c>
      <c r="W6">
        <v>7.34</v>
      </c>
      <c r="X6">
        <v>2.54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3.1166</v>
      </c>
      <c r="E7">
        <v>32.090000000000003</v>
      </c>
      <c r="F7">
        <v>27.82</v>
      </c>
      <c r="G7">
        <v>37.090000000000003</v>
      </c>
      <c r="H7">
        <v>0.53</v>
      </c>
      <c r="I7">
        <v>45</v>
      </c>
      <c r="J7">
        <v>202.58</v>
      </c>
      <c r="K7">
        <v>54.38</v>
      </c>
      <c r="L7">
        <v>6</v>
      </c>
      <c r="M7">
        <v>43</v>
      </c>
      <c r="N7">
        <v>42.2</v>
      </c>
      <c r="O7">
        <v>25218.93</v>
      </c>
      <c r="P7">
        <v>366.14</v>
      </c>
      <c r="Q7">
        <v>1342.63</v>
      </c>
      <c r="R7">
        <v>200.64</v>
      </c>
      <c r="S7">
        <v>105.05</v>
      </c>
      <c r="T7">
        <v>34161.21</v>
      </c>
      <c r="U7">
        <v>0.52</v>
      </c>
      <c r="V7">
        <v>0.69</v>
      </c>
      <c r="W7">
        <v>7.32</v>
      </c>
      <c r="X7">
        <v>2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3.1739999999999999</v>
      </c>
      <c r="E8">
        <v>31.51</v>
      </c>
      <c r="F8">
        <v>27.51</v>
      </c>
      <c r="G8">
        <v>43.44</v>
      </c>
      <c r="H8">
        <v>0.61</v>
      </c>
      <c r="I8">
        <v>38</v>
      </c>
      <c r="J8">
        <v>204.16</v>
      </c>
      <c r="K8">
        <v>54.38</v>
      </c>
      <c r="L8">
        <v>7</v>
      </c>
      <c r="M8">
        <v>36</v>
      </c>
      <c r="N8">
        <v>42.78</v>
      </c>
      <c r="O8">
        <v>25413.94</v>
      </c>
      <c r="P8">
        <v>357.57</v>
      </c>
      <c r="Q8">
        <v>1342.68</v>
      </c>
      <c r="R8">
        <v>190.23</v>
      </c>
      <c r="S8">
        <v>105.05</v>
      </c>
      <c r="T8">
        <v>28989.59</v>
      </c>
      <c r="U8">
        <v>0.55000000000000004</v>
      </c>
      <c r="V8">
        <v>0.69</v>
      </c>
      <c r="W8">
        <v>7.31</v>
      </c>
      <c r="X8">
        <v>1.69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3.2157</v>
      </c>
      <c r="E9">
        <v>31.1</v>
      </c>
      <c r="F9">
        <v>27.3</v>
      </c>
      <c r="G9">
        <v>49.63</v>
      </c>
      <c r="H9">
        <v>0.69</v>
      </c>
      <c r="I9">
        <v>33</v>
      </c>
      <c r="J9">
        <v>205.75</v>
      </c>
      <c r="K9">
        <v>54.38</v>
      </c>
      <c r="L9">
        <v>8</v>
      </c>
      <c r="M9">
        <v>31</v>
      </c>
      <c r="N9">
        <v>43.37</v>
      </c>
      <c r="O9">
        <v>25609.61</v>
      </c>
      <c r="P9">
        <v>349.59</v>
      </c>
      <c r="Q9">
        <v>1342.51</v>
      </c>
      <c r="R9">
        <v>183.01</v>
      </c>
      <c r="S9">
        <v>105.05</v>
      </c>
      <c r="T9">
        <v>25402.85</v>
      </c>
      <c r="U9">
        <v>0.56999999999999995</v>
      </c>
      <c r="V9">
        <v>0.7</v>
      </c>
      <c r="W9">
        <v>7.3</v>
      </c>
      <c r="X9">
        <v>1.48</v>
      </c>
      <c r="Y9">
        <v>2</v>
      </c>
      <c r="Z9">
        <v>10</v>
      </c>
    </row>
    <row r="10" spans="1:26" x14ac:dyDescent="0.25">
      <c r="A10">
        <v>8</v>
      </c>
      <c r="B10">
        <v>100</v>
      </c>
      <c r="C10" t="s">
        <v>34</v>
      </c>
      <c r="D10">
        <v>3.2524000000000002</v>
      </c>
      <c r="E10">
        <v>30.75</v>
      </c>
      <c r="F10">
        <v>27.1</v>
      </c>
      <c r="G10">
        <v>56.07</v>
      </c>
      <c r="H10">
        <v>0.77</v>
      </c>
      <c r="I10">
        <v>29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341.84</v>
      </c>
      <c r="Q10">
        <v>1342.48</v>
      </c>
      <c r="R10">
        <v>176.47</v>
      </c>
      <c r="S10">
        <v>105.05</v>
      </c>
      <c r="T10">
        <v>22155.35</v>
      </c>
      <c r="U10">
        <v>0.6</v>
      </c>
      <c r="V10">
        <v>0.71</v>
      </c>
      <c r="W10">
        <v>7.29</v>
      </c>
      <c r="X10">
        <v>1.28</v>
      </c>
      <c r="Y10">
        <v>2</v>
      </c>
      <c r="Z10">
        <v>10</v>
      </c>
    </row>
    <row r="11" spans="1:26" x14ac:dyDescent="0.25">
      <c r="A11">
        <v>9</v>
      </c>
      <c r="B11">
        <v>100</v>
      </c>
      <c r="C11" t="s">
        <v>34</v>
      </c>
      <c r="D11">
        <v>3.2900999999999998</v>
      </c>
      <c r="E11">
        <v>30.39</v>
      </c>
      <c r="F11">
        <v>26.91</v>
      </c>
      <c r="G11">
        <v>64.569999999999993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23</v>
      </c>
      <c r="N11">
        <v>44.56</v>
      </c>
      <c r="O11">
        <v>26003.41</v>
      </c>
      <c r="P11">
        <v>332.65</v>
      </c>
      <c r="Q11">
        <v>1342.49</v>
      </c>
      <c r="R11">
        <v>169.58</v>
      </c>
      <c r="S11">
        <v>105.05</v>
      </c>
      <c r="T11">
        <v>18726.91</v>
      </c>
      <c r="U11">
        <v>0.62</v>
      </c>
      <c r="V11">
        <v>0.71</v>
      </c>
      <c r="W11">
        <v>7.29</v>
      </c>
      <c r="X11">
        <v>1.0900000000000001</v>
      </c>
      <c r="Y11">
        <v>2</v>
      </c>
      <c r="Z11">
        <v>10</v>
      </c>
    </row>
    <row r="12" spans="1:26" x14ac:dyDescent="0.25">
      <c r="A12">
        <v>10</v>
      </c>
      <c r="B12">
        <v>100</v>
      </c>
      <c r="C12" t="s">
        <v>34</v>
      </c>
      <c r="D12">
        <v>3.3065000000000002</v>
      </c>
      <c r="E12">
        <v>30.24</v>
      </c>
      <c r="F12">
        <v>26.83</v>
      </c>
      <c r="G12">
        <v>70</v>
      </c>
      <c r="H12">
        <v>0.93</v>
      </c>
      <c r="I12">
        <v>23</v>
      </c>
      <c r="J12">
        <v>210.55</v>
      </c>
      <c r="K12">
        <v>54.38</v>
      </c>
      <c r="L12">
        <v>11</v>
      </c>
      <c r="M12">
        <v>21</v>
      </c>
      <c r="N12">
        <v>45.17</v>
      </c>
      <c r="O12">
        <v>26201.54</v>
      </c>
      <c r="P12">
        <v>325.95</v>
      </c>
      <c r="Q12">
        <v>1342.48</v>
      </c>
      <c r="R12">
        <v>167.22</v>
      </c>
      <c r="S12">
        <v>105.05</v>
      </c>
      <c r="T12">
        <v>17557.349999999999</v>
      </c>
      <c r="U12">
        <v>0.63</v>
      </c>
      <c r="V12">
        <v>0.71</v>
      </c>
      <c r="W12">
        <v>7.29</v>
      </c>
      <c r="X12">
        <v>1.01</v>
      </c>
      <c r="Y12">
        <v>2</v>
      </c>
      <c r="Z12">
        <v>10</v>
      </c>
    </row>
    <row r="13" spans="1:26" x14ac:dyDescent="0.25">
      <c r="A13">
        <v>11</v>
      </c>
      <c r="B13">
        <v>100</v>
      </c>
      <c r="C13" t="s">
        <v>34</v>
      </c>
      <c r="D13">
        <v>3.3369</v>
      </c>
      <c r="E13">
        <v>29.97</v>
      </c>
      <c r="F13">
        <v>26.67</v>
      </c>
      <c r="G13">
        <v>80.02</v>
      </c>
      <c r="H13">
        <v>1</v>
      </c>
      <c r="I13">
        <v>20</v>
      </c>
      <c r="J13">
        <v>212.16</v>
      </c>
      <c r="K13">
        <v>54.38</v>
      </c>
      <c r="L13">
        <v>12</v>
      </c>
      <c r="M13">
        <v>18</v>
      </c>
      <c r="N13">
        <v>45.78</v>
      </c>
      <c r="O13">
        <v>26400.51</v>
      </c>
      <c r="P13">
        <v>318.01</v>
      </c>
      <c r="Q13">
        <v>1342.44</v>
      </c>
      <c r="R13">
        <v>161.91</v>
      </c>
      <c r="S13">
        <v>105.05</v>
      </c>
      <c r="T13">
        <v>14918.02</v>
      </c>
      <c r="U13">
        <v>0.65</v>
      </c>
      <c r="V13">
        <v>0.72</v>
      </c>
      <c r="W13">
        <v>7.28</v>
      </c>
      <c r="X13">
        <v>0.86</v>
      </c>
      <c r="Y13">
        <v>2</v>
      </c>
      <c r="Z13">
        <v>10</v>
      </c>
    </row>
    <row r="14" spans="1:26" x14ac:dyDescent="0.25">
      <c r="A14">
        <v>12</v>
      </c>
      <c r="B14">
        <v>100</v>
      </c>
      <c r="C14" t="s">
        <v>34</v>
      </c>
      <c r="D14">
        <v>3.3445999999999998</v>
      </c>
      <c r="E14">
        <v>29.9</v>
      </c>
      <c r="F14">
        <v>26.64</v>
      </c>
      <c r="G14">
        <v>84.14</v>
      </c>
      <c r="H14">
        <v>1.08</v>
      </c>
      <c r="I14">
        <v>19</v>
      </c>
      <c r="J14">
        <v>213.78</v>
      </c>
      <c r="K14">
        <v>54.38</v>
      </c>
      <c r="L14">
        <v>13</v>
      </c>
      <c r="M14">
        <v>17</v>
      </c>
      <c r="N14">
        <v>46.4</v>
      </c>
      <c r="O14">
        <v>26600.32</v>
      </c>
      <c r="P14">
        <v>311.60000000000002</v>
      </c>
      <c r="Q14">
        <v>1342.46</v>
      </c>
      <c r="R14">
        <v>161.01</v>
      </c>
      <c r="S14">
        <v>105.05</v>
      </c>
      <c r="T14">
        <v>14476.32</v>
      </c>
      <c r="U14">
        <v>0.65</v>
      </c>
      <c r="V14">
        <v>0.72</v>
      </c>
      <c r="W14">
        <v>7.28</v>
      </c>
      <c r="X14">
        <v>0.83</v>
      </c>
      <c r="Y14">
        <v>2</v>
      </c>
      <c r="Z14">
        <v>10</v>
      </c>
    </row>
    <row r="15" spans="1:26" x14ac:dyDescent="0.25">
      <c r="A15">
        <v>13</v>
      </c>
      <c r="B15">
        <v>100</v>
      </c>
      <c r="C15" t="s">
        <v>34</v>
      </c>
      <c r="D15">
        <v>3.3643000000000001</v>
      </c>
      <c r="E15">
        <v>29.72</v>
      </c>
      <c r="F15">
        <v>26.55</v>
      </c>
      <c r="G15">
        <v>93.69</v>
      </c>
      <c r="H15">
        <v>1.1499999999999999</v>
      </c>
      <c r="I15">
        <v>17</v>
      </c>
      <c r="J15">
        <v>215.41</v>
      </c>
      <c r="K15">
        <v>54.38</v>
      </c>
      <c r="L15">
        <v>14</v>
      </c>
      <c r="M15">
        <v>15</v>
      </c>
      <c r="N15">
        <v>47.03</v>
      </c>
      <c r="O15">
        <v>26801</v>
      </c>
      <c r="P15">
        <v>304.64</v>
      </c>
      <c r="Q15">
        <v>1342.51</v>
      </c>
      <c r="R15">
        <v>157.63</v>
      </c>
      <c r="S15">
        <v>105.05</v>
      </c>
      <c r="T15">
        <v>12793.93</v>
      </c>
      <c r="U15">
        <v>0.67</v>
      </c>
      <c r="V15">
        <v>0.72</v>
      </c>
      <c r="W15">
        <v>7.27</v>
      </c>
      <c r="X15">
        <v>0.73</v>
      </c>
      <c r="Y15">
        <v>2</v>
      </c>
      <c r="Z15">
        <v>10</v>
      </c>
    </row>
    <row r="16" spans="1:26" x14ac:dyDescent="0.25">
      <c r="A16">
        <v>14</v>
      </c>
      <c r="B16">
        <v>100</v>
      </c>
      <c r="C16" t="s">
        <v>34</v>
      </c>
      <c r="D16">
        <v>3.3713000000000002</v>
      </c>
      <c r="E16">
        <v>29.66</v>
      </c>
      <c r="F16">
        <v>26.52</v>
      </c>
      <c r="G16">
        <v>99.46</v>
      </c>
      <c r="H16">
        <v>1.23</v>
      </c>
      <c r="I16">
        <v>16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299.79000000000002</v>
      </c>
      <c r="Q16">
        <v>1342.47</v>
      </c>
      <c r="R16">
        <v>156.6</v>
      </c>
      <c r="S16">
        <v>105.05</v>
      </c>
      <c r="T16">
        <v>12283.83</v>
      </c>
      <c r="U16">
        <v>0.67</v>
      </c>
      <c r="V16">
        <v>0.72</v>
      </c>
      <c r="W16">
        <v>7.28</v>
      </c>
      <c r="X16">
        <v>0.71</v>
      </c>
      <c r="Y16">
        <v>2</v>
      </c>
      <c r="Z16">
        <v>10</v>
      </c>
    </row>
    <row r="17" spans="1:26" x14ac:dyDescent="0.25">
      <c r="A17">
        <v>15</v>
      </c>
      <c r="B17">
        <v>100</v>
      </c>
      <c r="C17" t="s">
        <v>34</v>
      </c>
      <c r="D17">
        <v>3.3820999999999999</v>
      </c>
      <c r="E17">
        <v>29.57</v>
      </c>
      <c r="F17">
        <v>26.47</v>
      </c>
      <c r="G17">
        <v>105.87</v>
      </c>
      <c r="H17">
        <v>1.3</v>
      </c>
      <c r="I17">
        <v>15</v>
      </c>
      <c r="J17">
        <v>218.68</v>
      </c>
      <c r="K17">
        <v>54.38</v>
      </c>
      <c r="L17">
        <v>16</v>
      </c>
      <c r="M17">
        <v>4</v>
      </c>
      <c r="N17">
        <v>48.31</v>
      </c>
      <c r="O17">
        <v>27204.98</v>
      </c>
      <c r="P17">
        <v>295.83</v>
      </c>
      <c r="Q17">
        <v>1342.46</v>
      </c>
      <c r="R17">
        <v>154.51</v>
      </c>
      <c r="S17">
        <v>105.05</v>
      </c>
      <c r="T17">
        <v>11246.67</v>
      </c>
      <c r="U17">
        <v>0.68</v>
      </c>
      <c r="V17">
        <v>0.72</v>
      </c>
      <c r="W17">
        <v>7.28</v>
      </c>
      <c r="X17">
        <v>0.65</v>
      </c>
      <c r="Y17">
        <v>2</v>
      </c>
      <c r="Z17">
        <v>10</v>
      </c>
    </row>
    <row r="18" spans="1:26" x14ac:dyDescent="0.25">
      <c r="A18">
        <v>16</v>
      </c>
      <c r="B18">
        <v>100</v>
      </c>
      <c r="C18" t="s">
        <v>34</v>
      </c>
      <c r="D18">
        <v>3.3807</v>
      </c>
      <c r="E18">
        <v>29.58</v>
      </c>
      <c r="F18">
        <v>26.48</v>
      </c>
      <c r="G18">
        <v>105.92</v>
      </c>
      <c r="H18">
        <v>1.37</v>
      </c>
      <c r="I18">
        <v>15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297.89</v>
      </c>
      <c r="Q18">
        <v>1342.61</v>
      </c>
      <c r="R18">
        <v>154.69999999999999</v>
      </c>
      <c r="S18">
        <v>105.05</v>
      </c>
      <c r="T18">
        <v>11337.65</v>
      </c>
      <c r="U18">
        <v>0.68</v>
      </c>
      <c r="V18">
        <v>0.72</v>
      </c>
      <c r="W18">
        <v>7.29</v>
      </c>
      <c r="X18">
        <v>0.66</v>
      </c>
      <c r="Y18">
        <v>2</v>
      </c>
      <c r="Z18">
        <v>10</v>
      </c>
    </row>
    <row r="19" spans="1:26" x14ac:dyDescent="0.25">
      <c r="A19">
        <v>0</v>
      </c>
      <c r="B19">
        <v>40</v>
      </c>
      <c r="C19" t="s">
        <v>34</v>
      </c>
      <c r="D19">
        <v>2.3666</v>
      </c>
      <c r="E19">
        <v>42.26</v>
      </c>
      <c r="F19">
        <v>36.200000000000003</v>
      </c>
      <c r="G19">
        <v>9.9600000000000009</v>
      </c>
      <c r="H19">
        <v>0.2</v>
      </c>
      <c r="I19">
        <v>218</v>
      </c>
      <c r="J19">
        <v>89.87</v>
      </c>
      <c r="K19">
        <v>37.549999999999997</v>
      </c>
      <c r="L19">
        <v>1</v>
      </c>
      <c r="M19">
        <v>216</v>
      </c>
      <c r="N19">
        <v>11.32</v>
      </c>
      <c r="O19">
        <v>11317.98</v>
      </c>
      <c r="P19">
        <v>298.75</v>
      </c>
      <c r="Q19">
        <v>1343.24</v>
      </c>
      <c r="R19">
        <v>483.58</v>
      </c>
      <c r="S19">
        <v>105.05</v>
      </c>
      <c r="T19">
        <v>174764.74</v>
      </c>
      <c r="U19">
        <v>0.22</v>
      </c>
      <c r="V19">
        <v>0.53</v>
      </c>
      <c r="W19">
        <v>7.63</v>
      </c>
      <c r="X19">
        <v>10.37</v>
      </c>
      <c r="Y19">
        <v>2</v>
      </c>
      <c r="Z19">
        <v>10</v>
      </c>
    </row>
    <row r="20" spans="1:26" x14ac:dyDescent="0.25">
      <c r="A20">
        <v>1</v>
      </c>
      <c r="B20">
        <v>40</v>
      </c>
      <c r="C20" t="s">
        <v>34</v>
      </c>
      <c r="D20">
        <v>3.0057</v>
      </c>
      <c r="E20">
        <v>33.270000000000003</v>
      </c>
      <c r="F20">
        <v>29.72</v>
      </c>
      <c r="G20">
        <v>20.98</v>
      </c>
      <c r="H20">
        <v>0.39</v>
      </c>
      <c r="I20">
        <v>85</v>
      </c>
      <c r="J20">
        <v>91.1</v>
      </c>
      <c r="K20">
        <v>37.549999999999997</v>
      </c>
      <c r="L20">
        <v>2</v>
      </c>
      <c r="M20">
        <v>83</v>
      </c>
      <c r="N20">
        <v>11.54</v>
      </c>
      <c r="O20">
        <v>11468.97</v>
      </c>
      <c r="P20">
        <v>232.39</v>
      </c>
      <c r="Q20">
        <v>1342.77</v>
      </c>
      <c r="R20">
        <v>265.56</v>
      </c>
      <c r="S20">
        <v>105.05</v>
      </c>
      <c r="T20">
        <v>66420.399999999994</v>
      </c>
      <c r="U20">
        <v>0.4</v>
      </c>
      <c r="V20">
        <v>0.64</v>
      </c>
      <c r="W20">
        <v>7.38</v>
      </c>
      <c r="X20">
        <v>3.9</v>
      </c>
      <c r="Y20">
        <v>2</v>
      </c>
      <c r="Z20">
        <v>10</v>
      </c>
    </row>
    <row r="21" spans="1:26" x14ac:dyDescent="0.25">
      <c r="A21">
        <v>2</v>
      </c>
      <c r="B21">
        <v>40</v>
      </c>
      <c r="C21" t="s">
        <v>34</v>
      </c>
      <c r="D21">
        <v>3.2277</v>
      </c>
      <c r="E21">
        <v>30.98</v>
      </c>
      <c r="F21">
        <v>28.08</v>
      </c>
      <c r="G21">
        <v>33.03</v>
      </c>
      <c r="H21">
        <v>0.56999999999999995</v>
      </c>
      <c r="I21">
        <v>51</v>
      </c>
      <c r="J21">
        <v>92.32</v>
      </c>
      <c r="K21">
        <v>37.549999999999997</v>
      </c>
      <c r="L21">
        <v>3</v>
      </c>
      <c r="M21">
        <v>49</v>
      </c>
      <c r="N21">
        <v>11.77</v>
      </c>
      <c r="O21">
        <v>11620.34</v>
      </c>
      <c r="P21">
        <v>205.74</v>
      </c>
      <c r="Q21">
        <v>1342.76</v>
      </c>
      <c r="R21">
        <v>209.21</v>
      </c>
      <c r="S21">
        <v>105.05</v>
      </c>
      <c r="T21">
        <v>38414.120000000003</v>
      </c>
      <c r="U21">
        <v>0.5</v>
      </c>
      <c r="V21">
        <v>0.68</v>
      </c>
      <c r="W21">
        <v>7.33</v>
      </c>
      <c r="X21">
        <v>2.2599999999999998</v>
      </c>
      <c r="Y21">
        <v>2</v>
      </c>
      <c r="Z21">
        <v>10</v>
      </c>
    </row>
    <row r="22" spans="1:26" x14ac:dyDescent="0.25">
      <c r="A22">
        <v>3</v>
      </c>
      <c r="B22">
        <v>40</v>
      </c>
      <c r="C22" t="s">
        <v>34</v>
      </c>
      <c r="D22">
        <v>3.3273000000000001</v>
      </c>
      <c r="E22">
        <v>30.05</v>
      </c>
      <c r="F22">
        <v>27.43</v>
      </c>
      <c r="G22">
        <v>45.72</v>
      </c>
      <c r="H22">
        <v>0.75</v>
      </c>
      <c r="I22">
        <v>36</v>
      </c>
      <c r="J22">
        <v>93.55</v>
      </c>
      <c r="K22">
        <v>37.549999999999997</v>
      </c>
      <c r="L22">
        <v>4</v>
      </c>
      <c r="M22">
        <v>15</v>
      </c>
      <c r="N22">
        <v>12</v>
      </c>
      <c r="O22">
        <v>11772.07</v>
      </c>
      <c r="P22">
        <v>188</v>
      </c>
      <c r="Q22">
        <v>1342.79</v>
      </c>
      <c r="R22">
        <v>186.74</v>
      </c>
      <c r="S22">
        <v>105.05</v>
      </c>
      <c r="T22">
        <v>27255.97</v>
      </c>
      <c r="U22">
        <v>0.56000000000000005</v>
      </c>
      <c r="V22">
        <v>0.7</v>
      </c>
      <c r="W22">
        <v>7.33</v>
      </c>
      <c r="X22">
        <v>1.61</v>
      </c>
      <c r="Y22">
        <v>2</v>
      </c>
      <c r="Z22">
        <v>10</v>
      </c>
    </row>
    <row r="23" spans="1:26" x14ac:dyDescent="0.25">
      <c r="A23">
        <v>4</v>
      </c>
      <c r="B23">
        <v>40</v>
      </c>
      <c r="C23" t="s">
        <v>34</v>
      </c>
      <c r="D23">
        <v>3.3347000000000002</v>
      </c>
      <c r="E23">
        <v>29.99</v>
      </c>
      <c r="F23">
        <v>27.39</v>
      </c>
      <c r="G23">
        <v>46.95</v>
      </c>
      <c r="H23">
        <v>0.93</v>
      </c>
      <c r="I23">
        <v>35</v>
      </c>
      <c r="J23">
        <v>94.79</v>
      </c>
      <c r="K23">
        <v>37.549999999999997</v>
      </c>
      <c r="L23">
        <v>5</v>
      </c>
      <c r="M23">
        <v>0</v>
      </c>
      <c r="N23">
        <v>12.23</v>
      </c>
      <c r="O23">
        <v>11924.18</v>
      </c>
      <c r="P23">
        <v>188.31</v>
      </c>
      <c r="Q23">
        <v>1342.91</v>
      </c>
      <c r="R23">
        <v>184.53</v>
      </c>
      <c r="S23">
        <v>105.05</v>
      </c>
      <c r="T23">
        <v>26155.87</v>
      </c>
      <c r="U23">
        <v>0.56999999999999995</v>
      </c>
      <c r="V23">
        <v>0.7</v>
      </c>
      <c r="W23">
        <v>7.34</v>
      </c>
      <c r="X23">
        <v>1.57</v>
      </c>
      <c r="Y23">
        <v>2</v>
      </c>
      <c r="Z23">
        <v>10</v>
      </c>
    </row>
    <row r="24" spans="1:26" x14ac:dyDescent="0.25">
      <c r="A24">
        <v>0</v>
      </c>
      <c r="B24">
        <v>30</v>
      </c>
      <c r="C24" t="s">
        <v>34</v>
      </c>
      <c r="D24">
        <v>2.6093999999999999</v>
      </c>
      <c r="E24">
        <v>38.32</v>
      </c>
      <c r="F24">
        <v>33.82</v>
      </c>
      <c r="G24">
        <v>11.87</v>
      </c>
      <c r="H24">
        <v>0.24</v>
      </c>
      <c r="I24">
        <v>171</v>
      </c>
      <c r="J24">
        <v>71.52</v>
      </c>
      <c r="K24">
        <v>32.270000000000003</v>
      </c>
      <c r="L24">
        <v>1</v>
      </c>
      <c r="M24">
        <v>169</v>
      </c>
      <c r="N24">
        <v>8.25</v>
      </c>
      <c r="O24">
        <v>9054.6</v>
      </c>
      <c r="P24">
        <v>234.01</v>
      </c>
      <c r="Q24">
        <v>1343.08</v>
      </c>
      <c r="R24">
        <v>404.75</v>
      </c>
      <c r="S24">
        <v>105.05</v>
      </c>
      <c r="T24">
        <v>135583.72</v>
      </c>
      <c r="U24">
        <v>0.26</v>
      </c>
      <c r="V24">
        <v>0.56999999999999995</v>
      </c>
      <c r="W24">
        <v>7.51</v>
      </c>
      <c r="X24">
        <v>7.99</v>
      </c>
      <c r="Y24">
        <v>2</v>
      </c>
      <c r="Z24">
        <v>10</v>
      </c>
    </row>
    <row r="25" spans="1:26" x14ac:dyDescent="0.25">
      <c r="A25">
        <v>1</v>
      </c>
      <c r="B25">
        <v>30</v>
      </c>
      <c r="C25" t="s">
        <v>34</v>
      </c>
      <c r="D25">
        <v>3.1486000000000001</v>
      </c>
      <c r="E25">
        <v>31.76</v>
      </c>
      <c r="F25">
        <v>28.87</v>
      </c>
      <c r="G25">
        <v>25.86</v>
      </c>
      <c r="H25">
        <v>0.48</v>
      </c>
      <c r="I25">
        <v>67</v>
      </c>
      <c r="J25">
        <v>72.7</v>
      </c>
      <c r="K25">
        <v>32.270000000000003</v>
      </c>
      <c r="L25">
        <v>2</v>
      </c>
      <c r="M25">
        <v>65</v>
      </c>
      <c r="N25">
        <v>8.43</v>
      </c>
      <c r="O25">
        <v>9200.25</v>
      </c>
      <c r="P25">
        <v>181.94</v>
      </c>
      <c r="Q25">
        <v>1342.62</v>
      </c>
      <c r="R25">
        <v>236.42</v>
      </c>
      <c r="S25">
        <v>105.05</v>
      </c>
      <c r="T25">
        <v>51941.35</v>
      </c>
      <c r="U25">
        <v>0.44</v>
      </c>
      <c r="V25">
        <v>0.66</v>
      </c>
      <c r="W25">
        <v>7.35</v>
      </c>
      <c r="X25">
        <v>3.05</v>
      </c>
      <c r="Y25">
        <v>2</v>
      </c>
      <c r="Z25">
        <v>10</v>
      </c>
    </row>
    <row r="26" spans="1:26" x14ac:dyDescent="0.25">
      <c r="A26">
        <v>2</v>
      </c>
      <c r="B26">
        <v>30</v>
      </c>
      <c r="C26" t="s">
        <v>34</v>
      </c>
      <c r="D26">
        <v>3.2793000000000001</v>
      </c>
      <c r="E26">
        <v>30.49</v>
      </c>
      <c r="F26">
        <v>27.93</v>
      </c>
      <c r="G26">
        <v>36.44</v>
      </c>
      <c r="H26">
        <v>0.71</v>
      </c>
      <c r="I26">
        <v>46</v>
      </c>
      <c r="J26">
        <v>73.88</v>
      </c>
      <c r="K26">
        <v>32.270000000000003</v>
      </c>
      <c r="L26">
        <v>3</v>
      </c>
      <c r="M26">
        <v>2</v>
      </c>
      <c r="N26">
        <v>8.61</v>
      </c>
      <c r="O26">
        <v>9346.23</v>
      </c>
      <c r="P26">
        <v>164.85</v>
      </c>
      <c r="Q26">
        <v>1343.06</v>
      </c>
      <c r="R26">
        <v>202.73</v>
      </c>
      <c r="S26">
        <v>105.05</v>
      </c>
      <c r="T26">
        <v>35197.519999999997</v>
      </c>
      <c r="U26">
        <v>0.52</v>
      </c>
      <c r="V26">
        <v>0.68</v>
      </c>
      <c r="W26">
        <v>7.37</v>
      </c>
      <c r="X26">
        <v>2.11</v>
      </c>
      <c r="Y26">
        <v>2</v>
      </c>
      <c r="Z26">
        <v>10</v>
      </c>
    </row>
    <row r="27" spans="1:26" x14ac:dyDescent="0.25">
      <c r="A27">
        <v>3</v>
      </c>
      <c r="B27">
        <v>30</v>
      </c>
      <c r="C27" t="s">
        <v>34</v>
      </c>
      <c r="D27">
        <v>3.28</v>
      </c>
      <c r="E27">
        <v>30.49</v>
      </c>
      <c r="F27">
        <v>27.93</v>
      </c>
      <c r="G27">
        <v>36.43</v>
      </c>
      <c r="H27">
        <v>0.93</v>
      </c>
      <c r="I27">
        <v>46</v>
      </c>
      <c r="J27">
        <v>75.069999999999993</v>
      </c>
      <c r="K27">
        <v>32.270000000000003</v>
      </c>
      <c r="L27">
        <v>4</v>
      </c>
      <c r="M27">
        <v>0</v>
      </c>
      <c r="N27">
        <v>8.8000000000000007</v>
      </c>
      <c r="O27">
        <v>9492.5499999999993</v>
      </c>
      <c r="P27">
        <v>167.18</v>
      </c>
      <c r="Q27">
        <v>1343.12</v>
      </c>
      <c r="R27">
        <v>202.01</v>
      </c>
      <c r="S27">
        <v>105.05</v>
      </c>
      <c r="T27">
        <v>34840.35</v>
      </c>
      <c r="U27">
        <v>0.52</v>
      </c>
      <c r="V27">
        <v>0.68</v>
      </c>
      <c r="W27">
        <v>7.39</v>
      </c>
      <c r="X27">
        <v>2.11</v>
      </c>
      <c r="Y27">
        <v>2</v>
      </c>
      <c r="Z27">
        <v>10</v>
      </c>
    </row>
    <row r="28" spans="1:26" x14ac:dyDescent="0.25">
      <c r="A28">
        <v>0</v>
      </c>
      <c r="B28">
        <v>15</v>
      </c>
      <c r="C28" t="s">
        <v>34</v>
      </c>
      <c r="D28">
        <v>3.0350000000000001</v>
      </c>
      <c r="E28">
        <v>32.950000000000003</v>
      </c>
      <c r="F28">
        <v>30.21</v>
      </c>
      <c r="G28">
        <v>19.28</v>
      </c>
      <c r="H28">
        <v>0.43</v>
      </c>
      <c r="I28">
        <v>94</v>
      </c>
      <c r="J28">
        <v>39.78</v>
      </c>
      <c r="K28">
        <v>19.54</v>
      </c>
      <c r="L28">
        <v>1</v>
      </c>
      <c r="M28">
        <v>31</v>
      </c>
      <c r="N28">
        <v>4.24</v>
      </c>
      <c r="O28">
        <v>5140</v>
      </c>
      <c r="P28">
        <v>119.4</v>
      </c>
      <c r="Q28">
        <v>1343.23</v>
      </c>
      <c r="R28">
        <v>278.7</v>
      </c>
      <c r="S28">
        <v>105.05</v>
      </c>
      <c r="T28">
        <v>72942.179999999993</v>
      </c>
      <c r="U28">
        <v>0.38</v>
      </c>
      <c r="V28">
        <v>0.63</v>
      </c>
      <c r="W28">
        <v>7.48</v>
      </c>
      <c r="X28">
        <v>4.38</v>
      </c>
      <c r="Y28">
        <v>2</v>
      </c>
      <c r="Z28">
        <v>10</v>
      </c>
    </row>
    <row r="29" spans="1:26" x14ac:dyDescent="0.25">
      <c r="A29">
        <v>1</v>
      </c>
      <c r="B29">
        <v>15</v>
      </c>
      <c r="C29" t="s">
        <v>34</v>
      </c>
      <c r="D29">
        <v>3.0554999999999999</v>
      </c>
      <c r="E29">
        <v>32.729999999999997</v>
      </c>
      <c r="F29">
        <v>30.02</v>
      </c>
      <c r="G29">
        <v>19.79</v>
      </c>
      <c r="H29">
        <v>0.84</v>
      </c>
      <c r="I29">
        <v>91</v>
      </c>
      <c r="J29">
        <v>40.89</v>
      </c>
      <c r="K29">
        <v>19.54</v>
      </c>
      <c r="L29">
        <v>2</v>
      </c>
      <c r="M29">
        <v>0</v>
      </c>
      <c r="N29">
        <v>4.3499999999999996</v>
      </c>
      <c r="O29">
        <v>5277.26</v>
      </c>
      <c r="P29">
        <v>121.04</v>
      </c>
      <c r="Q29">
        <v>1343.34</v>
      </c>
      <c r="R29">
        <v>270.82</v>
      </c>
      <c r="S29">
        <v>105.05</v>
      </c>
      <c r="T29">
        <v>69017.539999999994</v>
      </c>
      <c r="U29">
        <v>0.39</v>
      </c>
      <c r="V29">
        <v>0.64</v>
      </c>
      <c r="W29">
        <v>7.51</v>
      </c>
      <c r="X29">
        <v>4.2</v>
      </c>
      <c r="Y29">
        <v>2</v>
      </c>
      <c r="Z29">
        <v>10</v>
      </c>
    </row>
    <row r="30" spans="1:26" x14ac:dyDescent="0.25">
      <c r="A30">
        <v>0</v>
      </c>
      <c r="B30">
        <v>70</v>
      </c>
      <c r="C30" t="s">
        <v>34</v>
      </c>
      <c r="D30">
        <v>1.7742</v>
      </c>
      <c r="E30">
        <v>56.36</v>
      </c>
      <c r="F30">
        <v>43.62</v>
      </c>
      <c r="G30">
        <v>7.19</v>
      </c>
      <c r="H30">
        <v>0.12</v>
      </c>
      <c r="I30">
        <v>364</v>
      </c>
      <c r="J30">
        <v>141.81</v>
      </c>
      <c r="K30">
        <v>47.83</v>
      </c>
      <c r="L30">
        <v>1</v>
      </c>
      <c r="M30">
        <v>362</v>
      </c>
      <c r="N30">
        <v>22.98</v>
      </c>
      <c r="O30">
        <v>17723.39</v>
      </c>
      <c r="P30">
        <v>495.99</v>
      </c>
      <c r="Q30">
        <v>1343.14</v>
      </c>
      <c r="R30">
        <v>737.61</v>
      </c>
      <c r="S30">
        <v>105.05</v>
      </c>
      <c r="T30">
        <v>301048.15000000002</v>
      </c>
      <c r="U30">
        <v>0.14000000000000001</v>
      </c>
      <c r="V30">
        <v>0.44</v>
      </c>
      <c r="W30">
        <v>7.83</v>
      </c>
      <c r="X30">
        <v>17.78</v>
      </c>
      <c r="Y30">
        <v>2</v>
      </c>
      <c r="Z30">
        <v>10</v>
      </c>
    </row>
    <row r="31" spans="1:26" x14ac:dyDescent="0.25">
      <c r="A31">
        <v>1</v>
      </c>
      <c r="B31">
        <v>70</v>
      </c>
      <c r="C31" t="s">
        <v>34</v>
      </c>
      <c r="D31">
        <v>2.6404000000000001</v>
      </c>
      <c r="E31">
        <v>37.869999999999997</v>
      </c>
      <c r="F31">
        <v>31.89</v>
      </c>
      <c r="G31">
        <v>14.72</v>
      </c>
      <c r="H31">
        <v>0.25</v>
      </c>
      <c r="I31">
        <v>130</v>
      </c>
      <c r="J31">
        <v>143.16999999999999</v>
      </c>
      <c r="K31">
        <v>47.83</v>
      </c>
      <c r="L31">
        <v>2</v>
      </c>
      <c r="M31">
        <v>128</v>
      </c>
      <c r="N31">
        <v>23.34</v>
      </c>
      <c r="O31">
        <v>17891.86</v>
      </c>
      <c r="P31">
        <v>355.33</v>
      </c>
      <c r="Q31">
        <v>1343.01</v>
      </c>
      <c r="R31">
        <v>337.99</v>
      </c>
      <c r="S31">
        <v>105.05</v>
      </c>
      <c r="T31">
        <v>102408.98</v>
      </c>
      <c r="U31">
        <v>0.31</v>
      </c>
      <c r="V31">
        <v>0.6</v>
      </c>
      <c r="W31">
        <v>7.47</v>
      </c>
      <c r="X31">
        <v>6.06</v>
      </c>
      <c r="Y31">
        <v>2</v>
      </c>
      <c r="Z31">
        <v>10</v>
      </c>
    </row>
    <row r="32" spans="1:26" x14ac:dyDescent="0.25">
      <c r="A32">
        <v>2</v>
      </c>
      <c r="B32">
        <v>70</v>
      </c>
      <c r="C32" t="s">
        <v>34</v>
      </c>
      <c r="D32">
        <v>2.9537</v>
      </c>
      <c r="E32">
        <v>33.86</v>
      </c>
      <c r="F32">
        <v>29.37</v>
      </c>
      <c r="G32">
        <v>22.6</v>
      </c>
      <c r="H32">
        <v>0.37</v>
      </c>
      <c r="I32">
        <v>78</v>
      </c>
      <c r="J32">
        <v>144.54</v>
      </c>
      <c r="K32">
        <v>47.83</v>
      </c>
      <c r="L32">
        <v>3</v>
      </c>
      <c r="M32">
        <v>76</v>
      </c>
      <c r="N32">
        <v>23.71</v>
      </c>
      <c r="O32">
        <v>18060.849999999999</v>
      </c>
      <c r="P32">
        <v>319.76</v>
      </c>
      <c r="Q32">
        <v>1342.73</v>
      </c>
      <c r="R32">
        <v>253.26</v>
      </c>
      <c r="S32">
        <v>105.05</v>
      </c>
      <c r="T32">
        <v>60303.89</v>
      </c>
      <c r="U32">
        <v>0.41</v>
      </c>
      <c r="V32">
        <v>0.65</v>
      </c>
      <c r="W32">
        <v>7.37</v>
      </c>
      <c r="X32">
        <v>3.55</v>
      </c>
      <c r="Y32">
        <v>2</v>
      </c>
      <c r="Z32">
        <v>10</v>
      </c>
    </row>
    <row r="33" spans="1:26" x14ac:dyDescent="0.25">
      <c r="A33">
        <v>3</v>
      </c>
      <c r="B33">
        <v>70</v>
      </c>
      <c r="C33" t="s">
        <v>34</v>
      </c>
      <c r="D33">
        <v>3.1126</v>
      </c>
      <c r="E33">
        <v>32.130000000000003</v>
      </c>
      <c r="F33">
        <v>28.31</v>
      </c>
      <c r="G33">
        <v>30.88</v>
      </c>
      <c r="H33">
        <v>0.49</v>
      </c>
      <c r="I33">
        <v>55</v>
      </c>
      <c r="J33">
        <v>145.91999999999999</v>
      </c>
      <c r="K33">
        <v>47.83</v>
      </c>
      <c r="L33">
        <v>4</v>
      </c>
      <c r="M33">
        <v>53</v>
      </c>
      <c r="N33">
        <v>24.09</v>
      </c>
      <c r="O33">
        <v>18230.349999999999</v>
      </c>
      <c r="P33">
        <v>300.14</v>
      </c>
      <c r="Q33">
        <v>1342.71</v>
      </c>
      <c r="R33">
        <v>216.94</v>
      </c>
      <c r="S33">
        <v>105.05</v>
      </c>
      <c r="T33">
        <v>42257.09</v>
      </c>
      <c r="U33">
        <v>0.48</v>
      </c>
      <c r="V33">
        <v>0.68</v>
      </c>
      <c r="W33">
        <v>7.35</v>
      </c>
      <c r="X33">
        <v>2.4900000000000002</v>
      </c>
      <c r="Y33">
        <v>2</v>
      </c>
      <c r="Z33">
        <v>10</v>
      </c>
    </row>
    <row r="34" spans="1:26" x14ac:dyDescent="0.25">
      <c r="A34">
        <v>4</v>
      </c>
      <c r="B34">
        <v>70</v>
      </c>
      <c r="C34" t="s">
        <v>34</v>
      </c>
      <c r="D34">
        <v>3.2119</v>
      </c>
      <c r="E34">
        <v>31.13</v>
      </c>
      <c r="F34">
        <v>27.69</v>
      </c>
      <c r="G34">
        <v>39.56</v>
      </c>
      <c r="H34">
        <v>0.6</v>
      </c>
      <c r="I34">
        <v>42</v>
      </c>
      <c r="J34">
        <v>147.30000000000001</v>
      </c>
      <c r="K34">
        <v>47.83</v>
      </c>
      <c r="L34">
        <v>5</v>
      </c>
      <c r="M34">
        <v>40</v>
      </c>
      <c r="N34">
        <v>24.47</v>
      </c>
      <c r="O34">
        <v>18400.38</v>
      </c>
      <c r="P34">
        <v>285.77</v>
      </c>
      <c r="Q34">
        <v>1342.57</v>
      </c>
      <c r="R34">
        <v>196.36</v>
      </c>
      <c r="S34">
        <v>105.05</v>
      </c>
      <c r="T34">
        <v>32033.759999999998</v>
      </c>
      <c r="U34">
        <v>0.53</v>
      </c>
      <c r="V34">
        <v>0.69</v>
      </c>
      <c r="W34">
        <v>7.32</v>
      </c>
      <c r="X34">
        <v>1.87</v>
      </c>
      <c r="Y34">
        <v>2</v>
      </c>
      <c r="Z34">
        <v>10</v>
      </c>
    </row>
    <row r="35" spans="1:26" x14ac:dyDescent="0.25">
      <c r="A35">
        <v>5</v>
      </c>
      <c r="B35">
        <v>70</v>
      </c>
      <c r="C35" t="s">
        <v>34</v>
      </c>
      <c r="D35">
        <v>3.2726000000000002</v>
      </c>
      <c r="E35">
        <v>30.56</v>
      </c>
      <c r="F35">
        <v>27.35</v>
      </c>
      <c r="G35">
        <v>48.26</v>
      </c>
      <c r="H35">
        <v>0.71</v>
      </c>
      <c r="I35">
        <v>34</v>
      </c>
      <c r="J35">
        <v>148.68</v>
      </c>
      <c r="K35">
        <v>47.83</v>
      </c>
      <c r="L35">
        <v>6</v>
      </c>
      <c r="M35">
        <v>32</v>
      </c>
      <c r="N35">
        <v>24.85</v>
      </c>
      <c r="O35">
        <v>18570.939999999999</v>
      </c>
      <c r="P35">
        <v>273.7</v>
      </c>
      <c r="Q35">
        <v>1342.47</v>
      </c>
      <c r="R35">
        <v>184.61</v>
      </c>
      <c r="S35">
        <v>105.05</v>
      </c>
      <c r="T35">
        <v>26199.43</v>
      </c>
      <c r="U35">
        <v>0.56999999999999995</v>
      </c>
      <c r="V35">
        <v>0.7</v>
      </c>
      <c r="W35">
        <v>7.3</v>
      </c>
      <c r="X35">
        <v>1.53</v>
      </c>
      <c r="Y35">
        <v>2</v>
      </c>
      <c r="Z35">
        <v>10</v>
      </c>
    </row>
    <row r="36" spans="1:26" x14ac:dyDescent="0.25">
      <c r="A36">
        <v>6</v>
      </c>
      <c r="B36">
        <v>70</v>
      </c>
      <c r="C36" t="s">
        <v>34</v>
      </c>
      <c r="D36">
        <v>3.3233999999999999</v>
      </c>
      <c r="E36">
        <v>30.09</v>
      </c>
      <c r="F36">
        <v>27.05</v>
      </c>
      <c r="G36">
        <v>57.97</v>
      </c>
      <c r="H36">
        <v>0.83</v>
      </c>
      <c r="I36">
        <v>28</v>
      </c>
      <c r="J36">
        <v>150.07</v>
      </c>
      <c r="K36">
        <v>47.83</v>
      </c>
      <c r="L36">
        <v>7</v>
      </c>
      <c r="M36">
        <v>26</v>
      </c>
      <c r="N36">
        <v>25.24</v>
      </c>
      <c r="O36">
        <v>18742.03</v>
      </c>
      <c r="P36">
        <v>261.93</v>
      </c>
      <c r="Q36">
        <v>1342.63</v>
      </c>
      <c r="R36">
        <v>174.64</v>
      </c>
      <c r="S36">
        <v>105.05</v>
      </c>
      <c r="T36">
        <v>21246.32</v>
      </c>
      <c r="U36">
        <v>0.6</v>
      </c>
      <c r="V36">
        <v>0.71</v>
      </c>
      <c r="W36">
        <v>7.29</v>
      </c>
      <c r="X36">
        <v>1.23</v>
      </c>
      <c r="Y36">
        <v>2</v>
      </c>
      <c r="Z36">
        <v>10</v>
      </c>
    </row>
    <row r="37" spans="1:26" x14ac:dyDescent="0.25">
      <c r="A37">
        <v>7</v>
      </c>
      <c r="B37">
        <v>70</v>
      </c>
      <c r="C37" t="s">
        <v>34</v>
      </c>
      <c r="D37">
        <v>3.3555000000000001</v>
      </c>
      <c r="E37">
        <v>29.8</v>
      </c>
      <c r="F37">
        <v>26.88</v>
      </c>
      <c r="G37">
        <v>67.2</v>
      </c>
      <c r="H37">
        <v>0.94</v>
      </c>
      <c r="I37">
        <v>24</v>
      </c>
      <c r="J37">
        <v>151.46</v>
      </c>
      <c r="K37">
        <v>47.83</v>
      </c>
      <c r="L37">
        <v>8</v>
      </c>
      <c r="M37">
        <v>22</v>
      </c>
      <c r="N37">
        <v>25.63</v>
      </c>
      <c r="O37">
        <v>18913.66</v>
      </c>
      <c r="P37">
        <v>250.96</v>
      </c>
      <c r="Q37">
        <v>1342.54</v>
      </c>
      <c r="R37">
        <v>168.86</v>
      </c>
      <c r="S37">
        <v>105.05</v>
      </c>
      <c r="T37">
        <v>18372.11</v>
      </c>
      <c r="U37">
        <v>0.62</v>
      </c>
      <c r="V37">
        <v>0.71</v>
      </c>
      <c r="W37">
        <v>7.29</v>
      </c>
      <c r="X37">
        <v>1.06</v>
      </c>
      <c r="Y37">
        <v>2</v>
      </c>
      <c r="Z37">
        <v>10</v>
      </c>
    </row>
    <row r="38" spans="1:26" x14ac:dyDescent="0.25">
      <c r="A38">
        <v>8</v>
      </c>
      <c r="B38">
        <v>70</v>
      </c>
      <c r="C38" t="s">
        <v>34</v>
      </c>
      <c r="D38">
        <v>3.3794</v>
      </c>
      <c r="E38">
        <v>29.59</v>
      </c>
      <c r="F38">
        <v>26.76</v>
      </c>
      <c r="G38">
        <v>76.45</v>
      </c>
      <c r="H38">
        <v>1.04</v>
      </c>
      <c r="I38">
        <v>21</v>
      </c>
      <c r="J38">
        <v>152.85</v>
      </c>
      <c r="K38">
        <v>47.83</v>
      </c>
      <c r="L38">
        <v>9</v>
      </c>
      <c r="M38">
        <v>8</v>
      </c>
      <c r="N38">
        <v>26.03</v>
      </c>
      <c r="O38">
        <v>19085.830000000002</v>
      </c>
      <c r="P38">
        <v>242.58</v>
      </c>
      <c r="Q38">
        <v>1342.55</v>
      </c>
      <c r="R38">
        <v>163.88</v>
      </c>
      <c r="S38">
        <v>105.05</v>
      </c>
      <c r="T38">
        <v>15901.15</v>
      </c>
      <c r="U38">
        <v>0.64</v>
      </c>
      <c r="V38">
        <v>0.71</v>
      </c>
      <c r="W38">
        <v>7.3</v>
      </c>
      <c r="X38">
        <v>0.94</v>
      </c>
      <c r="Y38">
        <v>2</v>
      </c>
      <c r="Z38">
        <v>10</v>
      </c>
    </row>
    <row r="39" spans="1:26" x14ac:dyDescent="0.25">
      <c r="A39">
        <v>9</v>
      </c>
      <c r="B39">
        <v>70</v>
      </c>
      <c r="C39" t="s">
        <v>34</v>
      </c>
      <c r="D39">
        <v>3.3801000000000001</v>
      </c>
      <c r="E39">
        <v>29.58</v>
      </c>
      <c r="F39">
        <v>26.75</v>
      </c>
      <c r="G39">
        <v>76.430000000000007</v>
      </c>
      <c r="H39">
        <v>1.1499999999999999</v>
      </c>
      <c r="I39">
        <v>21</v>
      </c>
      <c r="J39">
        <v>154.25</v>
      </c>
      <c r="K39">
        <v>47.83</v>
      </c>
      <c r="L39">
        <v>10</v>
      </c>
      <c r="M39">
        <v>0</v>
      </c>
      <c r="N39">
        <v>26.43</v>
      </c>
      <c r="O39">
        <v>19258.55</v>
      </c>
      <c r="P39">
        <v>243.47</v>
      </c>
      <c r="Q39">
        <v>1342.63</v>
      </c>
      <c r="R39">
        <v>163.62</v>
      </c>
      <c r="S39">
        <v>105.05</v>
      </c>
      <c r="T39">
        <v>15770.27</v>
      </c>
      <c r="U39">
        <v>0.64</v>
      </c>
      <c r="V39">
        <v>0.71</v>
      </c>
      <c r="W39">
        <v>7.31</v>
      </c>
      <c r="X39">
        <v>0.93</v>
      </c>
      <c r="Y39">
        <v>2</v>
      </c>
      <c r="Z39">
        <v>10</v>
      </c>
    </row>
    <row r="40" spans="1:26" x14ac:dyDescent="0.25">
      <c r="A40">
        <v>0</v>
      </c>
      <c r="B40">
        <v>90</v>
      </c>
      <c r="C40" t="s">
        <v>34</v>
      </c>
      <c r="D40">
        <v>1.4258999999999999</v>
      </c>
      <c r="E40">
        <v>70.13</v>
      </c>
      <c r="F40">
        <v>50.36</v>
      </c>
      <c r="G40">
        <v>6.19</v>
      </c>
      <c r="H40">
        <v>0.1</v>
      </c>
      <c r="I40">
        <v>488</v>
      </c>
      <c r="J40">
        <v>176.73</v>
      </c>
      <c r="K40">
        <v>52.44</v>
      </c>
      <c r="L40">
        <v>1</v>
      </c>
      <c r="M40">
        <v>486</v>
      </c>
      <c r="N40">
        <v>33.29</v>
      </c>
      <c r="O40">
        <v>22031.19</v>
      </c>
      <c r="P40">
        <v>662.17</v>
      </c>
      <c r="Q40">
        <v>1343.88</v>
      </c>
      <c r="R40">
        <v>966.94</v>
      </c>
      <c r="S40">
        <v>105.05</v>
      </c>
      <c r="T40">
        <v>415092.11</v>
      </c>
      <c r="U40">
        <v>0.11</v>
      </c>
      <c r="V40">
        <v>0.38</v>
      </c>
      <c r="W40">
        <v>8.06</v>
      </c>
      <c r="X40">
        <v>24.52</v>
      </c>
      <c r="Y40">
        <v>2</v>
      </c>
      <c r="Z40">
        <v>10</v>
      </c>
    </row>
    <row r="41" spans="1:26" x14ac:dyDescent="0.25">
      <c r="A41">
        <v>1</v>
      </c>
      <c r="B41">
        <v>90</v>
      </c>
      <c r="C41" t="s">
        <v>34</v>
      </c>
      <c r="D41">
        <v>2.4277000000000002</v>
      </c>
      <c r="E41">
        <v>41.19</v>
      </c>
      <c r="F41">
        <v>33.19</v>
      </c>
      <c r="G41">
        <v>12.68</v>
      </c>
      <c r="H41">
        <v>0.2</v>
      </c>
      <c r="I41">
        <v>157</v>
      </c>
      <c r="J41">
        <v>178.21</v>
      </c>
      <c r="K41">
        <v>52.44</v>
      </c>
      <c r="L41">
        <v>2</v>
      </c>
      <c r="M41">
        <v>155</v>
      </c>
      <c r="N41">
        <v>33.770000000000003</v>
      </c>
      <c r="O41">
        <v>22213.89</v>
      </c>
      <c r="P41">
        <v>431</v>
      </c>
      <c r="Q41">
        <v>1342.89</v>
      </c>
      <c r="R41">
        <v>381.65</v>
      </c>
      <c r="S41">
        <v>105.05</v>
      </c>
      <c r="T41">
        <v>124106.47</v>
      </c>
      <c r="U41">
        <v>0.28000000000000003</v>
      </c>
      <c r="V41">
        <v>0.57999999999999996</v>
      </c>
      <c r="W41">
        <v>7.53</v>
      </c>
      <c r="X41">
        <v>7.36</v>
      </c>
      <c r="Y41">
        <v>2</v>
      </c>
      <c r="Z41">
        <v>10</v>
      </c>
    </row>
    <row r="42" spans="1:26" x14ac:dyDescent="0.25">
      <c r="A42">
        <v>2</v>
      </c>
      <c r="B42">
        <v>90</v>
      </c>
      <c r="C42" t="s">
        <v>34</v>
      </c>
      <c r="D42">
        <v>2.7823000000000002</v>
      </c>
      <c r="E42">
        <v>35.94</v>
      </c>
      <c r="F42">
        <v>30.18</v>
      </c>
      <c r="G42">
        <v>19.260000000000002</v>
      </c>
      <c r="H42">
        <v>0.3</v>
      </c>
      <c r="I42">
        <v>94</v>
      </c>
      <c r="J42">
        <v>179.7</v>
      </c>
      <c r="K42">
        <v>52.44</v>
      </c>
      <c r="L42">
        <v>3</v>
      </c>
      <c r="M42">
        <v>92</v>
      </c>
      <c r="N42">
        <v>34.26</v>
      </c>
      <c r="O42">
        <v>22397.24</v>
      </c>
      <c r="P42">
        <v>386.35</v>
      </c>
      <c r="Q42">
        <v>1342.64</v>
      </c>
      <c r="R42">
        <v>280.27999999999997</v>
      </c>
      <c r="S42">
        <v>105.05</v>
      </c>
      <c r="T42">
        <v>73735.460000000006</v>
      </c>
      <c r="U42">
        <v>0.37</v>
      </c>
      <c r="V42">
        <v>0.63</v>
      </c>
      <c r="W42">
        <v>7.41</v>
      </c>
      <c r="X42">
        <v>4.3600000000000003</v>
      </c>
      <c r="Y42">
        <v>2</v>
      </c>
      <c r="Z42">
        <v>10</v>
      </c>
    </row>
    <row r="43" spans="1:26" x14ac:dyDescent="0.25">
      <c r="A43">
        <v>3</v>
      </c>
      <c r="B43">
        <v>90</v>
      </c>
      <c r="C43" t="s">
        <v>34</v>
      </c>
      <c r="D43">
        <v>2.9679000000000002</v>
      </c>
      <c r="E43">
        <v>33.69</v>
      </c>
      <c r="F43">
        <v>28.89</v>
      </c>
      <c r="G43">
        <v>25.87</v>
      </c>
      <c r="H43">
        <v>0.39</v>
      </c>
      <c r="I43">
        <v>67</v>
      </c>
      <c r="J43">
        <v>181.19</v>
      </c>
      <c r="K43">
        <v>52.44</v>
      </c>
      <c r="L43">
        <v>4</v>
      </c>
      <c r="M43">
        <v>65</v>
      </c>
      <c r="N43">
        <v>34.75</v>
      </c>
      <c r="O43">
        <v>22581.25</v>
      </c>
      <c r="P43">
        <v>363.88</v>
      </c>
      <c r="Q43">
        <v>1342.78</v>
      </c>
      <c r="R43">
        <v>236.41</v>
      </c>
      <c r="S43">
        <v>105.05</v>
      </c>
      <c r="T43">
        <v>51935.17</v>
      </c>
      <c r="U43">
        <v>0.44</v>
      </c>
      <c r="V43">
        <v>0.66</v>
      </c>
      <c r="W43">
        <v>7.37</v>
      </c>
      <c r="X43">
        <v>3.07</v>
      </c>
      <c r="Y43">
        <v>2</v>
      </c>
      <c r="Z43">
        <v>10</v>
      </c>
    </row>
    <row r="44" spans="1:26" x14ac:dyDescent="0.25">
      <c r="A44">
        <v>4</v>
      </c>
      <c r="B44">
        <v>90</v>
      </c>
      <c r="C44" t="s">
        <v>34</v>
      </c>
      <c r="D44">
        <v>3.0794999999999999</v>
      </c>
      <c r="E44">
        <v>32.47</v>
      </c>
      <c r="F44">
        <v>28.2</v>
      </c>
      <c r="G44">
        <v>32.54</v>
      </c>
      <c r="H44">
        <v>0.49</v>
      </c>
      <c r="I44">
        <v>52</v>
      </c>
      <c r="J44">
        <v>182.69</v>
      </c>
      <c r="K44">
        <v>52.44</v>
      </c>
      <c r="L44">
        <v>5</v>
      </c>
      <c r="M44">
        <v>50</v>
      </c>
      <c r="N44">
        <v>35.25</v>
      </c>
      <c r="O44">
        <v>22766.06</v>
      </c>
      <c r="P44">
        <v>349.73</v>
      </c>
      <c r="Q44">
        <v>1342.62</v>
      </c>
      <c r="R44">
        <v>213.48</v>
      </c>
      <c r="S44">
        <v>105.05</v>
      </c>
      <c r="T44">
        <v>40543.94</v>
      </c>
      <c r="U44">
        <v>0.49</v>
      </c>
      <c r="V44">
        <v>0.68</v>
      </c>
      <c r="W44">
        <v>7.34</v>
      </c>
      <c r="X44">
        <v>2.38</v>
      </c>
      <c r="Y44">
        <v>2</v>
      </c>
      <c r="Z44">
        <v>10</v>
      </c>
    </row>
    <row r="45" spans="1:26" x14ac:dyDescent="0.25">
      <c r="A45">
        <v>5</v>
      </c>
      <c r="B45">
        <v>90</v>
      </c>
      <c r="C45" t="s">
        <v>34</v>
      </c>
      <c r="D45">
        <v>3.1627999999999998</v>
      </c>
      <c r="E45">
        <v>31.62</v>
      </c>
      <c r="F45">
        <v>27.7</v>
      </c>
      <c r="G45">
        <v>39.58</v>
      </c>
      <c r="H45">
        <v>0.57999999999999996</v>
      </c>
      <c r="I45">
        <v>42</v>
      </c>
      <c r="J45">
        <v>184.19</v>
      </c>
      <c r="K45">
        <v>52.44</v>
      </c>
      <c r="L45">
        <v>6</v>
      </c>
      <c r="M45">
        <v>40</v>
      </c>
      <c r="N45">
        <v>35.75</v>
      </c>
      <c r="O45">
        <v>22951.43</v>
      </c>
      <c r="P45">
        <v>337.73</v>
      </c>
      <c r="Q45">
        <v>1342.57</v>
      </c>
      <c r="R45">
        <v>196.88</v>
      </c>
      <c r="S45">
        <v>105.05</v>
      </c>
      <c r="T45">
        <v>32293.119999999999</v>
      </c>
      <c r="U45">
        <v>0.53</v>
      </c>
      <c r="V45">
        <v>0.69</v>
      </c>
      <c r="W45">
        <v>7.31</v>
      </c>
      <c r="X45">
        <v>1.88</v>
      </c>
      <c r="Y45">
        <v>2</v>
      </c>
      <c r="Z45">
        <v>10</v>
      </c>
    </row>
    <row r="46" spans="1:26" x14ac:dyDescent="0.25">
      <c r="A46">
        <v>6</v>
      </c>
      <c r="B46">
        <v>90</v>
      </c>
      <c r="C46" t="s">
        <v>34</v>
      </c>
      <c r="D46">
        <v>3.2208999999999999</v>
      </c>
      <c r="E46">
        <v>31.05</v>
      </c>
      <c r="F46">
        <v>27.38</v>
      </c>
      <c r="G46">
        <v>46.94</v>
      </c>
      <c r="H46">
        <v>0.67</v>
      </c>
      <c r="I46">
        <v>35</v>
      </c>
      <c r="J46">
        <v>185.7</v>
      </c>
      <c r="K46">
        <v>52.44</v>
      </c>
      <c r="L46">
        <v>7</v>
      </c>
      <c r="M46">
        <v>33</v>
      </c>
      <c r="N46">
        <v>36.26</v>
      </c>
      <c r="O46">
        <v>23137.49</v>
      </c>
      <c r="P46">
        <v>327.55</v>
      </c>
      <c r="Q46">
        <v>1342.58</v>
      </c>
      <c r="R46">
        <v>185.41</v>
      </c>
      <c r="S46">
        <v>105.05</v>
      </c>
      <c r="T46">
        <v>26594.76</v>
      </c>
      <c r="U46">
        <v>0.56999999999999995</v>
      </c>
      <c r="V46">
        <v>0.7</v>
      </c>
      <c r="W46">
        <v>7.32</v>
      </c>
      <c r="X46">
        <v>1.56</v>
      </c>
      <c r="Y46">
        <v>2</v>
      </c>
      <c r="Z46">
        <v>10</v>
      </c>
    </row>
    <row r="47" spans="1:26" x14ac:dyDescent="0.25">
      <c r="A47">
        <v>7</v>
      </c>
      <c r="B47">
        <v>90</v>
      </c>
      <c r="C47" t="s">
        <v>34</v>
      </c>
      <c r="D47">
        <v>3.2629000000000001</v>
      </c>
      <c r="E47">
        <v>30.65</v>
      </c>
      <c r="F47">
        <v>27.16</v>
      </c>
      <c r="G47">
        <v>54.32</v>
      </c>
      <c r="H47">
        <v>0.76</v>
      </c>
      <c r="I47">
        <v>30</v>
      </c>
      <c r="J47">
        <v>187.22</v>
      </c>
      <c r="K47">
        <v>52.44</v>
      </c>
      <c r="L47">
        <v>8</v>
      </c>
      <c r="M47">
        <v>28</v>
      </c>
      <c r="N47">
        <v>36.78</v>
      </c>
      <c r="O47">
        <v>23324.240000000002</v>
      </c>
      <c r="P47">
        <v>319</v>
      </c>
      <c r="Q47">
        <v>1342.62</v>
      </c>
      <c r="R47">
        <v>178.13</v>
      </c>
      <c r="S47">
        <v>105.05</v>
      </c>
      <c r="T47">
        <v>22981.34</v>
      </c>
      <c r="U47">
        <v>0.59</v>
      </c>
      <c r="V47">
        <v>0.7</v>
      </c>
      <c r="W47">
        <v>7.3</v>
      </c>
      <c r="X47">
        <v>1.34</v>
      </c>
      <c r="Y47">
        <v>2</v>
      </c>
      <c r="Z47">
        <v>10</v>
      </c>
    </row>
    <row r="48" spans="1:26" x14ac:dyDescent="0.25">
      <c r="A48">
        <v>8</v>
      </c>
      <c r="B48">
        <v>90</v>
      </c>
      <c r="C48" t="s">
        <v>34</v>
      </c>
      <c r="D48">
        <v>3.2970000000000002</v>
      </c>
      <c r="E48">
        <v>30.33</v>
      </c>
      <c r="F48">
        <v>26.99</v>
      </c>
      <c r="G48">
        <v>62.27</v>
      </c>
      <c r="H48">
        <v>0.85</v>
      </c>
      <c r="I48">
        <v>26</v>
      </c>
      <c r="J48">
        <v>188.74</v>
      </c>
      <c r="K48">
        <v>52.44</v>
      </c>
      <c r="L48">
        <v>9</v>
      </c>
      <c r="M48">
        <v>24</v>
      </c>
      <c r="N48">
        <v>37.299999999999997</v>
      </c>
      <c r="O48">
        <v>23511.69</v>
      </c>
      <c r="P48">
        <v>310.2</v>
      </c>
      <c r="Q48">
        <v>1342.59</v>
      </c>
      <c r="R48">
        <v>172.19</v>
      </c>
      <c r="S48">
        <v>105.05</v>
      </c>
      <c r="T48">
        <v>20029.14</v>
      </c>
      <c r="U48">
        <v>0.61</v>
      </c>
      <c r="V48">
        <v>0.71</v>
      </c>
      <c r="W48">
        <v>7.3</v>
      </c>
      <c r="X48">
        <v>1.17</v>
      </c>
      <c r="Y48">
        <v>2</v>
      </c>
      <c r="Z48">
        <v>10</v>
      </c>
    </row>
    <row r="49" spans="1:26" x14ac:dyDescent="0.25">
      <c r="A49">
        <v>9</v>
      </c>
      <c r="B49">
        <v>90</v>
      </c>
      <c r="C49" t="s">
        <v>34</v>
      </c>
      <c r="D49">
        <v>3.3264</v>
      </c>
      <c r="E49">
        <v>30.06</v>
      </c>
      <c r="F49">
        <v>26.82</v>
      </c>
      <c r="G49">
        <v>69.98</v>
      </c>
      <c r="H49">
        <v>0.93</v>
      </c>
      <c r="I49">
        <v>23</v>
      </c>
      <c r="J49">
        <v>190.26</v>
      </c>
      <c r="K49">
        <v>52.44</v>
      </c>
      <c r="L49">
        <v>10</v>
      </c>
      <c r="M49">
        <v>21</v>
      </c>
      <c r="N49">
        <v>37.82</v>
      </c>
      <c r="O49">
        <v>23699.85</v>
      </c>
      <c r="P49">
        <v>301.60000000000002</v>
      </c>
      <c r="Q49">
        <v>1342.56</v>
      </c>
      <c r="R49">
        <v>166.82</v>
      </c>
      <c r="S49">
        <v>105.05</v>
      </c>
      <c r="T49">
        <v>17357.8</v>
      </c>
      <c r="U49">
        <v>0.63</v>
      </c>
      <c r="V49">
        <v>0.71</v>
      </c>
      <c r="W49">
        <v>7.29</v>
      </c>
      <c r="X49">
        <v>1.01</v>
      </c>
      <c r="Y49">
        <v>2</v>
      </c>
      <c r="Z49">
        <v>10</v>
      </c>
    </row>
    <row r="50" spans="1:26" x14ac:dyDescent="0.25">
      <c r="A50">
        <v>10</v>
      </c>
      <c r="B50">
        <v>90</v>
      </c>
      <c r="C50" t="s">
        <v>34</v>
      </c>
      <c r="D50">
        <v>3.3445999999999998</v>
      </c>
      <c r="E50">
        <v>29.9</v>
      </c>
      <c r="F50">
        <v>26.73</v>
      </c>
      <c r="G50">
        <v>76.38</v>
      </c>
      <c r="H50">
        <v>1.02</v>
      </c>
      <c r="I50">
        <v>21</v>
      </c>
      <c r="J50">
        <v>191.79</v>
      </c>
      <c r="K50">
        <v>52.44</v>
      </c>
      <c r="L50">
        <v>11</v>
      </c>
      <c r="M50">
        <v>19</v>
      </c>
      <c r="N50">
        <v>38.35</v>
      </c>
      <c r="O50">
        <v>23888.73</v>
      </c>
      <c r="P50">
        <v>293.27</v>
      </c>
      <c r="Q50">
        <v>1342.48</v>
      </c>
      <c r="R50">
        <v>163.89</v>
      </c>
      <c r="S50">
        <v>105.05</v>
      </c>
      <c r="T50">
        <v>15905.66</v>
      </c>
      <c r="U50">
        <v>0.64</v>
      </c>
      <c r="V50">
        <v>0.71</v>
      </c>
      <c r="W50">
        <v>7.28</v>
      </c>
      <c r="X50">
        <v>0.91</v>
      </c>
      <c r="Y50">
        <v>2</v>
      </c>
      <c r="Z50">
        <v>10</v>
      </c>
    </row>
    <row r="51" spans="1:26" x14ac:dyDescent="0.25">
      <c r="A51">
        <v>11</v>
      </c>
      <c r="B51">
        <v>90</v>
      </c>
      <c r="C51" t="s">
        <v>34</v>
      </c>
      <c r="D51">
        <v>3.3723000000000001</v>
      </c>
      <c r="E51">
        <v>29.65</v>
      </c>
      <c r="F51">
        <v>26.59</v>
      </c>
      <c r="G51">
        <v>88.64</v>
      </c>
      <c r="H51">
        <v>1.1000000000000001</v>
      </c>
      <c r="I51">
        <v>18</v>
      </c>
      <c r="J51">
        <v>193.33</v>
      </c>
      <c r="K51">
        <v>52.44</v>
      </c>
      <c r="L51">
        <v>12</v>
      </c>
      <c r="M51">
        <v>15</v>
      </c>
      <c r="N51">
        <v>38.89</v>
      </c>
      <c r="O51">
        <v>24078.33</v>
      </c>
      <c r="P51">
        <v>284.27</v>
      </c>
      <c r="Q51">
        <v>1342.46</v>
      </c>
      <c r="R51">
        <v>158.94</v>
      </c>
      <c r="S51">
        <v>105.05</v>
      </c>
      <c r="T51">
        <v>13442.99</v>
      </c>
      <c r="U51">
        <v>0.66</v>
      </c>
      <c r="V51">
        <v>0.72</v>
      </c>
      <c r="W51">
        <v>7.28</v>
      </c>
      <c r="X51">
        <v>0.77</v>
      </c>
      <c r="Y51">
        <v>2</v>
      </c>
      <c r="Z51">
        <v>10</v>
      </c>
    </row>
    <row r="52" spans="1:26" x14ac:dyDescent="0.25">
      <c r="A52">
        <v>12</v>
      </c>
      <c r="B52">
        <v>90</v>
      </c>
      <c r="C52" t="s">
        <v>34</v>
      </c>
      <c r="D52">
        <v>3.3809999999999998</v>
      </c>
      <c r="E52">
        <v>29.58</v>
      </c>
      <c r="F52">
        <v>26.55</v>
      </c>
      <c r="G52">
        <v>93.71</v>
      </c>
      <c r="H52">
        <v>1.18</v>
      </c>
      <c r="I52">
        <v>17</v>
      </c>
      <c r="J52">
        <v>194.88</v>
      </c>
      <c r="K52">
        <v>52.44</v>
      </c>
      <c r="L52">
        <v>13</v>
      </c>
      <c r="M52">
        <v>8</v>
      </c>
      <c r="N52">
        <v>39.43</v>
      </c>
      <c r="O52">
        <v>24268.67</v>
      </c>
      <c r="P52">
        <v>278.19</v>
      </c>
      <c r="Q52">
        <v>1342.65</v>
      </c>
      <c r="R52">
        <v>157.25</v>
      </c>
      <c r="S52">
        <v>105.05</v>
      </c>
      <c r="T52">
        <v>12603.27</v>
      </c>
      <c r="U52">
        <v>0.67</v>
      </c>
      <c r="V52">
        <v>0.72</v>
      </c>
      <c r="W52">
        <v>7.29</v>
      </c>
      <c r="X52">
        <v>0.73</v>
      </c>
      <c r="Y52">
        <v>2</v>
      </c>
      <c r="Z52">
        <v>10</v>
      </c>
    </row>
    <row r="53" spans="1:26" x14ac:dyDescent="0.25">
      <c r="A53">
        <v>13</v>
      </c>
      <c r="B53">
        <v>90</v>
      </c>
      <c r="C53" t="s">
        <v>34</v>
      </c>
      <c r="D53">
        <v>3.3902000000000001</v>
      </c>
      <c r="E53">
        <v>29.5</v>
      </c>
      <c r="F53">
        <v>26.51</v>
      </c>
      <c r="G53">
        <v>99.4</v>
      </c>
      <c r="H53">
        <v>1.27</v>
      </c>
      <c r="I53">
        <v>16</v>
      </c>
      <c r="J53">
        <v>196.42</v>
      </c>
      <c r="K53">
        <v>52.44</v>
      </c>
      <c r="L53">
        <v>14</v>
      </c>
      <c r="M53">
        <v>2</v>
      </c>
      <c r="N53">
        <v>39.979999999999997</v>
      </c>
      <c r="O53">
        <v>24459.75</v>
      </c>
      <c r="P53">
        <v>274.70999999999998</v>
      </c>
      <c r="Q53">
        <v>1342.55</v>
      </c>
      <c r="R53">
        <v>155.86000000000001</v>
      </c>
      <c r="S53">
        <v>105.05</v>
      </c>
      <c r="T53">
        <v>11915.94</v>
      </c>
      <c r="U53">
        <v>0.67</v>
      </c>
      <c r="V53">
        <v>0.72</v>
      </c>
      <c r="W53">
        <v>7.28</v>
      </c>
      <c r="X53">
        <v>0.69</v>
      </c>
      <c r="Y53">
        <v>2</v>
      </c>
      <c r="Z53">
        <v>10</v>
      </c>
    </row>
    <row r="54" spans="1:26" x14ac:dyDescent="0.25">
      <c r="A54">
        <v>14</v>
      </c>
      <c r="B54">
        <v>90</v>
      </c>
      <c r="C54" t="s">
        <v>34</v>
      </c>
      <c r="D54">
        <v>3.3894000000000002</v>
      </c>
      <c r="E54">
        <v>29.5</v>
      </c>
      <c r="F54">
        <v>26.51</v>
      </c>
      <c r="G54">
        <v>99.43</v>
      </c>
      <c r="H54">
        <v>1.35</v>
      </c>
      <c r="I54">
        <v>16</v>
      </c>
      <c r="J54">
        <v>197.98</v>
      </c>
      <c r="K54">
        <v>52.44</v>
      </c>
      <c r="L54">
        <v>15</v>
      </c>
      <c r="M54">
        <v>0</v>
      </c>
      <c r="N54">
        <v>40.54</v>
      </c>
      <c r="O54">
        <v>24651.58</v>
      </c>
      <c r="P54">
        <v>277.64999999999998</v>
      </c>
      <c r="Q54">
        <v>1342.92</v>
      </c>
      <c r="R54">
        <v>155.79</v>
      </c>
      <c r="S54">
        <v>105.05</v>
      </c>
      <c r="T54">
        <v>11880.43</v>
      </c>
      <c r="U54">
        <v>0.67</v>
      </c>
      <c r="V54">
        <v>0.72</v>
      </c>
      <c r="W54">
        <v>7.29</v>
      </c>
      <c r="X54">
        <v>0.7</v>
      </c>
      <c r="Y54">
        <v>2</v>
      </c>
      <c r="Z54">
        <v>10</v>
      </c>
    </row>
    <row r="55" spans="1:26" x14ac:dyDescent="0.25">
      <c r="A55">
        <v>0</v>
      </c>
      <c r="B55">
        <v>10</v>
      </c>
      <c r="C55" t="s">
        <v>34</v>
      </c>
      <c r="D55">
        <v>2.8329</v>
      </c>
      <c r="E55">
        <v>35.299999999999997</v>
      </c>
      <c r="F55">
        <v>32.14</v>
      </c>
      <c r="G55">
        <v>14.18</v>
      </c>
      <c r="H55">
        <v>0.64</v>
      </c>
      <c r="I55">
        <v>136</v>
      </c>
      <c r="J55">
        <v>26.11</v>
      </c>
      <c r="K55">
        <v>12.1</v>
      </c>
      <c r="L55">
        <v>1</v>
      </c>
      <c r="M55">
        <v>0</v>
      </c>
      <c r="N55">
        <v>3.01</v>
      </c>
      <c r="O55">
        <v>3454.41</v>
      </c>
      <c r="P55">
        <v>92.99</v>
      </c>
      <c r="Q55">
        <v>1344.84</v>
      </c>
      <c r="R55">
        <v>339.81</v>
      </c>
      <c r="S55">
        <v>105.05</v>
      </c>
      <c r="T55">
        <v>103290.17</v>
      </c>
      <c r="U55">
        <v>0.31</v>
      </c>
      <c r="V55">
        <v>0.59</v>
      </c>
      <c r="W55">
        <v>7.66</v>
      </c>
      <c r="X55">
        <v>6.31</v>
      </c>
      <c r="Y55">
        <v>2</v>
      </c>
      <c r="Z55">
        <v>10</v>
      </c>
    </row>
    <row r="56" spans="1:26" x14ac:dyDescent="0.25">
      <c r="A56">
        <v>0</v>
      </c>
      <c r="B56">
        <v>45</v>
      </c>
      <c r="C56" t="s">
        <v>34</v>
      </c>
      <c r="D56">
        <v>2.2519999999999998</v>
      </c>
      <c r="E56">
        <v>44.41</v>
      </c>
      <c r="F56">
        <v>37.44</v>
      </c>
      <c r="G56">
        <v>9.2799999999999994</v>
      </c>
      <c r="H56">
        <v>0.18</v>
      </c>
      <c r="I56">
        <v>242</v>
      </c>
      <c r="J56">
        <v>98.71</v>
      </c>
      <c r="K56">
        <v>39.72</v>
      </c>
      <c r="L56">
        <v>1</v>
      </c>
      <c r="M56">
        <v>240</v>
      </c>
      <c r="N56">
        <v>12.99</v>
      </c>
      <c r="O56">
        <v>12407.75</v>
      </c>
      <c r="P56">
        <v>331.04</v>
      </c>
      <c r="Q56">
        <v>1343.4</v>
      </c>
      <c r="R56">
        <v>526.39</v>
      </c>
      <c r="S56">
        <v>105.05</v>
      </c>
      <c r="T56">
        <v>196051.48</v>
      </c>
      <c r="U56">
        <v>0.2</v>
      </c>
      <c r="V56">
        <v>0.51</v>
      </c>
      <c r="W56">
        <v>7.66</v>
      </c>
      <c r="X56">
        <v>11.61</v>
      </c>
      <c r="Y56">
        <v>2</v>
      </c>
      <c r="Z56">
        <v>10</v>
      </c>
    </row>
    <row r="57" spans="1:26" x14ac:dyDescent="0.25">
      <c r="A57">
        <v>1</v>
      </c>
      <c r="B57">
        <v>45</v>
      </c>
      <c r="C57" t="s">
        <v>34</v>
      </c>
      <c r="D57">
        <v>2.9447000000000001</v>
      </c>
      <c r="E57">
        <v>33.96</v>
      </c>
      <c r="F57">
        <v>30.06</v>
      </c>
      <c r="G57">
        <v>19.39</v>
      </c>
      <c r="H57">
        <v>0.35</v>
      </c>
      <c r="I57">
        <v>93</v>
      </c>
      <c r="J57">
        <v>99.95</v>
      </c>
      <c r="K57">
        <v>39.72</v>
      </c>
      <c r="L57">
        <v>2</v>
      </c>
      <c r="M57">
        <v>91</v>
      </c>
      <c r="N57">
        <v>13.24</v>
      </c>
      <c r="O57">
        <v>12561.45</v>
      </c>
      <c r="P57">
        <v>254.56</v>
      </c>
      <c r="Q57">
        <v>1342.86</v>
      </c>
      <c r="R57">
        <v>276.41000000000003</v>
      </c>
      <c r="S57">
        <v>105.05</v>
      </c>
      <c r="T57">
        <v>71806.7</v>
      </c>
      <c r="U57">
        <v>0.38</v>
      </c>
      <c r="V57">
        <v>0.64</v>
      </c>
      <c r="W57">
        <v>7.4</v>
      </c>
      <c r="X57">
        <v>4.24</v>
      </c>
      <c r="Y57">
        <v>2</v>
      </c>
      <c r="Z57">
        <v>10</v>
      </c>
    </row>
    <row r="58" spans="1:26" x14ac:dyDescent="0.25">
      <c r="A58">
        <v>2</v>
      </c>
      <c r="B58">
        <v>45</v>
      </c>
      <c r="C58" t="s">
        <v>34</v>
      </c>
      <c r="D58">
        <v>3.1747000000000001</v>
      </c>
      <c r="E58">
        <v>31.5</v>
      </c>
      <c r="F58">
        <v>28.36</v>
      </c>
      <c r="G58">
        <v>30.39</v>
      </c>
      <c r="H58">
        <v>0.52</v>
      </c>
      <c r="I58">
        <v>56</v>
      </c>
      <c r="J58">
        <v>101.2</v>
      </c>
      <c r="K58">
        <v>39.72</v>
      </c>
      <c r="L58">
        <v>3</v>
      </c>
      <c r="M58">
        <v>54</v>
      </c>
      <c r="N58">
        <v>13.49</v>
      </c>
      <c r="O58">
        <v>12715.54</v>
      </c>
      <c r="P58">
        <v>227.55</v>
      </c>
      <c r="Q58">
        <v>1342.74</v>
      </c>
      <c r="R58">
        <v>219.41</v>
      </c>
      <c r="S58">
        <v>105.05</v>
      </c>
      <c r="T58">
        <v>43490.09</v>
      </c>
      <c r="U58">
        <v>0.48</v>
      </c>
      <c r="V58">
        <v>0.67</v>
      </c>
      <c r="W58">
        <v>7.33</v>
      </c>
      <c r="X58">
        <v>2.54</v>
      </c>
      <c r="Y58">
        <v>2</v>
      </c>
      <c r="Z58">
        <v>10</v>
      </c>
    </row>
    <row r="59" spans="1:26" x14ac:dyDescent="0.25">
      <c r="A59">
        <v>3</v>
      </c>
      <c r="B59">
        <v>45</v>
      </c>
      <c r="C59" t="s">
        <v>34</v>
      </c>
      <c r="D59">
        <v>3.2926000000000002</v>
      </c>
      <c r="E59">
        <v>30.37</v>
      </c>
      <c r="F59">
        <v>27.58</v>
      </c>
      <c r="G59">
        <v>42.43</v>
      </c>
      <c r="H59">
        <v>0.69</v>
      </c>
      <c r="I59">
        <v>39</v>
      </c>
      <c r="J59">
        <v>102.45</v>
      </c>
      <c r="K59">
        <v>39.72</v>
      </c>
      <c r="L59">
        <v>4</v>
      </c>
      <c r="M59">
        <v>37</v>
      </c>
      <c r="N59">
        <v>13.74</v>
      </c>
      <c r="O59">
        <v>12870.03</v>
      </c>
      <c r="P59">
        <v>208.93</v>
      </c>
      <c r="Q59">
        <v>1342.49</v>
      </c>
      <c r="R59">
        <v>192.66</v>
      </c>
      <c r="S59">
        <v>105.05</v>
      </c>
      <c r="T59">
        <v>30198.81</v>
      </c>
      <c r="U59">
        <v>0.55000000000000004</v>
      </c>
      <c r="V59">
        <v>0.69</v>
      </c>
      <c r="W59">
        <v>7.31</v>
      </c>
      <c r="X59">
        <v>1.76</v>
      </c>
      <c r="Y59">
        <v>2</v>
      </c>
      <c r="Z59">
        <v>10</v>
      </c>
    </row>
    <row r="60" spans="1:26" x14ac:dyDescent="0.25">
      <c r="A60">
        <v>4</v>
      </c>
      <c r="B60">
        <v>45</v>
      </c>
      <c r="C60" t="s">
        <v>34</v>
      </c>
      <c r="D60">
        <v>3.3498000000000001</v>
      </c>
      <c r="E60">
        <v>29.85</v>
      </c>
      <c r="F60">
        <v>27.23</v>
      </c>
      <c r="G60">
        <v>52.7</v>
      </c>
      <c r="H60">
        <v>0.85</v>
      </c>
      <c r="I60">
        <v>31</v>
      </c>
      <c r="J60">
        <v>103.71</v>
      </c>
      <c r="K60">
        <v>39.72</v>
      </c>
      <c r="L60">
        <v>5</v>
      </c>
      <c r="M60">
        <v>4</v>
      </c>
      <c r="N60">
        <v>14</v>
      </c>
      <c r="O60">
        <v>13024.91</v>
      </c>
      <c r="P60">
        <v>195.49</v>
      </c>
      <c r="Q60">
        <v>1343.21</v>
      </c>
      <c r="R60">
        <v>179.45</v>
      </c>
      <c r="S60">
        <v>105.05</v>
      </c>
      <c r="T60">
        <v>23633.54</v>
      </c>
      <c r="U60">
        <v>0.59</v>
      </c>
      <c r="V60">
        <v>0.7</v>
      </c>
      <c r="W60">
        <v>7.33</v>
      </c>
      <c r="X60">
        <v>1.41</v>
      </c>
      <c r="Y60">
        <v>2</v>
      </c>
      <c r="Z60">
        <v>10</v>
      </c>
    </row>
    <row r="61" spans="1:26" x14ac:dyDescent="0.25">
      <c r="A61">
        <v>5</v>
      </c>
      <c r="B61">
        <v>45</v>
      </c>
      <c r="C61" t="s">
        <v>34</v>
      </c>
      <c r="D61">
        <v>3.3494000000000002</v>
      </c>
      <c r="E61">
        <v>29.86</v>
      </c>
      <c r="F61">
        <v>27.23</v>
      </c>
      <c r="G61">
        <v>52.71</v>
      </c>
      <c r="H61">
        <v>1.01</v>
      </c>
      <c r="I61">
        <v>31</v>
      </c>
      <c r="J61">
        <v>104.97</v>
      </c>
      <c r="K61">
        <v>39.72</v>
      </c>
      <c r="L61">
        <v>6</v>
      </c>
      <c r="M61">
        <v>0</v>
      </c>
      <c r="N61">
        <v>14.25</v>
      </c>
      <c r="O61">
        <v>13180.19</v>
      </c>
      <c r="P61">
        <v>198.24</v>
      </c>
      <c r="Q61">
        <v>1343.28</v>
      </c>
      <c r="R61">
        <v>179.36</v>
      </c>
      <c r="S61">
        <v>105.05</v>
      </c>
      <c r="T61">
        <v>23591.55</v>
      </c>
      <c r="U61">
        <v>0.59</v>
      </c>
      <c r="V61">
        <v>0.7</v>
      </c>
      <c r="W61">
        <v>7.33</v>
      </c>
      <c r="X61">
        <v>1.41</v>
      </c>
      <c r="Y61">
        <v>2</v>
      </c>
      <c r="Z61">
        <v>10</v>
      </c>
    </row>
    <row r="62" spans="1:26" x14ac:dyDescent="0.25">
      <c r="A62">
        <v>0</v>
      </c>
      <c r="B62">
        <v>60</v>
      </c>
      <c r="C62" t="s">
        <v>34</v>
      </c>
      <c r="D62">
        <v>1.9505999999999999</v>
      </c>
      <c r="E62">
        <v>51.27</v>
      </c>
      <c r="F62">
        <v>41.11</v>
      </c>
      <c r="G62">
        <v>7.86</v>
      </c>
      <c r="H62">
        <v>0.14000000000000001</v>
      </c>
      <c r="I62">
        <v>314</v>
      </c>
      <c r="J62">
        <v>124.63</v>
      </c>
      <c r="K62">
        <v>45</v>
      </c>
      <c r="L62">
        <v>1</v>
      </c>
      <c r="M62">
        <v>312</v>
      </c>
      <c r="N62">
        <v>18.64</v>
      </c>
      <c r="O62">
        <v>15605.44</v>
      </c>
      <c r="P62">
        <v>428.24</v>
      </c>
      <c r="Q62">
        <v>1343.51</v>
      </c>
      <c r="R62">
        <v>651.02</v>
      </c>
      <c r="S62">
        <v>105.05</v>
      </c>
      <c r="T62">
        <v>258001.89</v>
      </c>
      <c r="U62">
        <v>0.16</v>
      </c>
      <c r="V62">
        <v>0.47</v>
      </c>
      <c r="W62">
        <v>7.78</v>
      </c>
      <c r="X62">
        <v>15.28</v>
      </c>
      <c r="Y62">
        <v>2</v>
      </c>
      <c r="Z62">
        <v>10</v>
      </c>
    </row>
    <row r="63" spans="1:26" x14ac:dyDescent="0.25">
      <c r="A63">
        <v>1</v>
      </c>
      <c r="B63">
        <v>60</v>
      </c>
      <c r="C63" t="s">
        <v>34</v>
      </c>
      <c r="D63">
        <v>2.7616999999999998</v>
      </c>
      <c r="E63">
        <v>36.21</v>
      </c>
      <c r="F63">
        <v>31.14</v>
      </c>
      <c r="G63">
        <v>16.25</v>
      </c>
      <c r="H63">
        <v>0.28000000000000003</v>
      </c>
      <c r="I63">
        <v>115</v>
      </c>
      <c r="J63">
        <v>125.95</v>
      </c>
      <c r="K63">
        <v>45</v>
      </c>
      <c r="L63">
        <v>2</v>
      </c>
      <c r="M63">
        <v>113</v>
      </c>
      <c r="N63">
        <v>18.95</v>
      </c>
      <c r="O63">
        <v>15767.7</v>
      </c>
      <c r="P63">
        <v>315.75</v>
      </c>
      <c r="Q63">
        <v>1342.99</v>
      </c>
      <c r="R63">
        <v>312.57</v>
      </c>
      <c r="S63">
        <v>105.05</v>
      </c>
      <c r="T63">
        <v>89773.32</v>
      </c>
      <c r="U63">
        <v>0.34</v>
      </c>
      <c r="V63">
        <v>0.61</v>
      </c>
      <c r="W63">
        <v>7.45</v>
      </c>
      <c r="X63">
        <v>5.31</v>
      </c>
      <c r="Y63">
        <v>2</v>
      </c>
      <c r="Z63">
        <v>10</v>
      </c>
    </row>
    <row r="64" spans="1:26" x14ac:dyDescent="0.25">
      <c r="A64">
        <v>2</v>
      </c>
      <c r="B64">
        <v>60</v>
      </c>
      <c r="C64" t="s">
        <v>34</v>
      </c>
      <c r="D64">
        <v>3.0366</v>
      </c>
      <c r="E64">
        <v>32.93</v>
      </c>
      <c r="F64">
        <v>29.01</v>
      </c>
      <c r="G64">
        <v>24.87</v>
      </c>
      <c r="H64">
        <v>0.42</v>
      </c>
      <c r="I64">
        <v>70</v>
      </c>
      <c r="J64">
        <v>127.27</v>
      </c>
      <c r="K64">
        <v>45</v>
      </c>
      <c r="L64">
        <v>3</v>
      </c>
      <c r="M64">
        <v>68</v>
      </c>
      <c r="N64">
        <v>19.27</v>
      </c>
      <c r="O64">
        <v>15930.42</v>
      </c>
      <c r="P64">
        <v>285.33</v>
      </c>
      <c r="Q64">
        <v>1342.7</v>
      </c>
      <c r="R64">
        <v>240.68</v>
      </c>
      <c r="S64">
        <v>105.05</v>
      </c>
      <c r="T64">
        <v>54052.57</v>
      </c>
      <c r="U64">
        <v>0.44</v>
      </c>
      <c r="V64">
        <v>0.66</v>
      </c>
      <c r="W64">
        <v>7.37</v>
      </c>
      <c r="X64">
        <v>3.19</v>
      </c>
      <c r="Y64">
        <v>2</v>
      </c>
      <c r="Z64">
        <v>10</v>
      </c>
    </row>
    <row r="65" spans="1:26" x14ac:dyDescent="0.25">
      <c r="A65">
        <v>3</v>
      </c>
      <c r="B65">
        <v>60</v>
      </c>
      <c r="C65" t="s">
        <v>34</v>
      </c>
      <c r="D65">
        <v>3.1825000000000001</v>
      </c>
      <c r="E65">
        <v>31.42</v>
      </c>
      <c r="F65">
        <v>28.04</v>
      </c>
      <c r="G65">
        <v>34.33</v>
      </c>
      <c r="H65">
        <v>0.55000000000000004</v>
      </c>
      <c r="I65">
        <v>49</v>
      </c>
      <c r="J65">
        <v>128.59</v>
      </c>
      <c r="K65">
        <v>45</v>
      </c>
      <c r="L65">
        <v>4</v>
      </c>
      <c r="M65">
        <v>47</v>
      </c>
      <c r="N65">
        <v>19.59</v>
      </c>
      <c r="O65">
        <v>16093.6</v>
      </c>
      <c r="P65">
        <v>266.32</v>
      </c>
      <c r="Q65">
        <v>1342.75</v>
      </c>
      <c r="R65">
        <v>208.2</v>
      </c>
      <c r="S65">
        <v>105.05</v>
      </c>
      <c r="T65">
        <v>37921.089999999997</v>
      </c>
      <c r="U65">
        <v>0.5</v>
      </c>
      <c r="V65">
        <v>0.68</v>
      </c>
      <c r="W65">
        <v>7.32</v>
      </c>
      <c r="X65">
        <v>2.2200000000000002</v>
      </c>
      <c r="Y65">
        <v>2</v>
      </c>
      <c r="Z65">
        <v>10</v>
      </c>
    </row>
    <row r="66" spans="1:26" x14ac:dyDescent="0.25">
      <c r="A66">
        <v>4</v>
      </c>
      <c r="B66">
        <v>60</v>
      </c>
      <c r="C66" t="s">
        <v>34</v>
      </c>
      <c r="D66">
        <v>3.2747000000000002</v>
      </c>
      <c r="E66">
        <v>30.54</v>
      </c>
      <c r="F66">
        <v>27.46</v>
      </c>
      <c r="G66">
        <v>44.53</v>
      </c>
      <c r="H66">
        <v>0.68</v>
      </c>
      <c r="I66">
        <v>37</v>
      </c>
      <c r="J66">
        <v>129.91999999999999</v>
      </c>
      <c r="K66">
        <v>45</v>
      </c>
      <c r="L66">
        <v>5</v>
      </c>
      <c r="M66">
        <v>35</v>
      </c>
      <c r="N66">
        <v>19.920000000000002</v>
      </c>
      <c r="O66">
        <v>16257.24</v>
      </c>
      <c r="P66">
        <v>250.85</v>
      </c>
      <c r="Q66">
        <v>1342.52</v>
      </c>
      <c r="R66">
        <v>188.44</v>
      </c>
      <c r="S66">
        <v>105.05</v>
      </c>
      <c r="T66">
        <v>28098.71</v>
      </c>
      <c r="U66">
        <v>0.56000000000000005</v>
      </c>
      <c r="V66">
        <v>0.7</v>
      </c>
      <c r="W66">
        <v>7.31</v>
      </c>
      <c r="X66">
        <v>1.64</v>
      </c>
      <c r="Y66">
        <v>2</v>
      </c>
      <c r="Z66">
        <v>10</v>
      </c>
    </row>
    <row r="67" spans="1:26" x14ac:dyDescent="0.25">
      <c r="A67">
        <v>5</v>
      </c>
      <c r="B67">
        <v>60</v>
      </c>
      <c r="C67" t="s">
        <v>34</v>
      </c>
      <c r="D67">
        <v>3.3267000000000002</v>
      </c>
      <c r="E67">
        <v>30.06</v>
      </c>
      <c r="F67">
        <v>27.16</v>
      </c>
      <c r="G67">
        <v>54.32</v>
      </c>
      <c r="H67">
        <v>0.81</v>
      </c>
      <c r="I67">
        <v>30</v>
      </c>
      <c r="J67">
        <v>131.25</v>
      </c>
      <c r="K67">
        <v>45</v>
      </c>
      <c r="L67">
        <v>6</v>
      </c>
      <c r="M67">
        <v>28</v>
      </c>
      <c r="N67">
        <v>20.25</v>
      </c>
      <c r="O67">
        <v>16421.36</v>
      </c>
      <c r="P67">
        <v>238.16</v>
      </c>
      <c r="Q67">
        <v>1342.64</v>
      </c>
      <c r="R67">
        <v>178.24</v>
      </c>
      <c r="S67">
        <v>105.05</v>
      </c>
      <c r="T67">
        <v>23032.77</v>
      </c>
      <c r="U67">
        <v>0.59</v>
      </c>
      <c r="V67">
        <v>0.7</v>
      </c>
      <c r="W67">
        <v>7.3</v>
      </c>
      <c r="X67">
        <v>1.34</v>
      </c>
      <c r="Y67">
        <v>2</v>
      </c>
      <c r="Z67">
        <v>10</v>
      </c>
    </row>
    <row r="68" spans="1:26" x14ac:dyDescent="0.25">
      <c r="A68">
        <v>6</v>
      </c>
      <c r="B68">
        <v>60</v>
      </c>
      <c r="C68" t="s">
        <v>34</v>
      </c>
      <c r="D68">
        <v>3.3673000000000002</v>
      </c>
      <c r="E68">
        <v>29.7</v>
      </c>
      <c r="F68">
        <v>26.93</v>
      </c>
      <c r="G68">
        <v>64.62</v>
      </c>
      <c r="H68">
        <v>0.93</v>
      </c>
      <c r="I68">
        <v>25</v>
      </c>
      <c r="J68">
        <v>132.58000000000001</v>
      </c>
      <c r="K68">
        <v>45</v>
      </c>
      <c r="L68">
        <v>7</v>
      </c>
      <c r="M68">
        <v>15</v>
      </c>
      <c r="N68">
        <v>20.59</v>
      </c>
      <c r="O68">
        <v>16585.95</v>
      </c>
      <c r="P68">
        <v>225.95</v>
      </c>
      <c r="Q68">
        <v>1342.53</v>
      </c>
      <c r="R68">
        <v>170.14</v>
      </c>
      <c r="S68">
        <v>105.05</v>
      </c>
      <c r="T68">
        <v>19011.54</v>
      </c>
      <c r="U68">
        <v>0.62</v>
      </c>
      <c r="V68">
        <v>0.71</v>
      </c>
      <c r="W68">
        <v>7.3</v>
      </c>
      <c r="X68">
        <v>1.1100000000000001</v>
      </c>
      <c r="Y68">
        <v>2</v>
      </c>
      <c r="Z68">
        <v>10</v>
      </c>
    </row>
    <row r="69" spans="1:26" x14ac:dyDescent="0.25">
      <c r="A69">
        <v>7</v>
      </c>
      <c r="B69">
        <v>60</v>
      </c>
      <c r="C69" t="s">
        <v>34</v>
      </c>
      <c r="D69">
        <v>3.3727999999999998</v>
      </c>
      <c r="E69">
        <v>29.65</v>
      </c>
      <c r="F69">
        <v>26.9</v>
      </c>
      <c r="G69">
        <v>67.260000000000005</v>
      </c>
      <c r="H69">
        <v>1.06</v>
      </c>
      <c r="I69">
        <v>24</v>
      </c>
      <c r="J69">
        <v>133.91999999999999</v>
      </c>
      <c r="K69">
        <v>45</v>
      </c>
      <c r="L69">
        <v>8</v>
      </c>
      <c r="M69">
        <v>0</v>
      </c>
      <c r="N69">
        <v>20.93</v>
      </c>
      <c r="O69">
        <v>16751.02</v>
      </c>
      <c r="P69">
        <v>224.4</v>
      </c>
      <c r="Q69">
        <v>1342.85</v>
      </c>
      <c r="R69">
        <v>168.78</v>
      </c>
      <c r="S69">
        <v>105.05</v>
      </c>
      <c r="T69">
        <v>18332.810000000001</v>
      </c>
      <c r="U69">
        <v>0.62</v>
      </c>
      <c r="V69">
        <v>0.71</v>
      </c>
      <c r="W69">
        <v>7.31</v>
      </c>
      <c r="X69">
        <v>1.08</v>
      </c>
      <c r="Y69">
        <v>2</v>
      </c>
      <c r="Z69">
        <v>10</v>
      </c>
    </row>
    <row r="70" spans="1:26" x14ac:dyDescent="0.25">
      <c r="A70">
        <v>0</v>
      </c>
      <c r="B70">
        <v>80</v>
      </c>
      <c r="C70" t="s">
        <v>34</v>
      </c>
      <c r="D70">
        <v>1.5954999999999999</v>
      </c>
      <c r="E70">
        <v>62.67</v>
      </c>
      <c r="F70">
        <v>46.75</v>
      </c>
      <c r="G70">
        <v>6.65</v>
      </c>
      <c r="H70">
        <v>0.11</v>
      </c>
      <c r="I70">
        <v>422</v>
      </c>
      <c r="J70">
        <v>159.12</v>
      </c>
      <c r="K70">
        <v>50.28</v>
      </c>
      <c r="L70">
        <v>1</v>
      </c>
      <c r="M70">
        <v>420</v>
      </c>
      <c r="N70">
        <v>27.84</v>
      </c>
      <c r="O70">
        <v>19859.16</v>
      </c>
      <c r="P70">
        <v>573.91</v>
      </c>
      <c r="Q70">
        <v>1343.74</v>
      </c>
      <c r="R70">
        <v>844.03</v>
      </c>
      <c r="S70">
        <v>105.05</v>
      </c>
      <c r="T70">
        <v>353967.39</v>
      </c>
      <c r="U70">
        <v>0.12</v>
      </c>
      <c r="V70">
        <v>0.41</v>
      </c>
      <c r="W70">
        <v>7.94</v>
      </c>
      <c r="X70">
        <v>20.91</v>
      </c>
      <c r="Y70">
        <v>2</v>
      </c>
      <c r="Z70">
        <v>10</v>
      </c>
    </row>
    <row r="71" spans="1:26" x14ac:dyDescent="0.25">
      <c r="A71">
        <v>1</v>
      </c>
      <c r="B71">
        <v>80</v>
      </c>
      <c r="C71" t="s">
        <v>34</v>
      </c>
      <c r="D71">
        <v>2.5375000000000001</v>
      </c>
      <c r="E71">
        <v>39.409999999999997</v>
      </c>
      <c r="F71">
        <v>32.479999999999997</v>
      </c>
      <c r="G71">
        <v>13.63</v>
      </c>
      <c r="H71">
        <v>0.22</v>
      </c>
      <c r="I71">
        <v>143</v>
      </c>
      <c r="J71">
        <v>160.54</v>
      </c>
      <c r="K71">
        <v>50.28</v>
      </c>
      <c r="L71">
        <v>2</v>
      </c>
      <c r="M71">
        <v>141</v>
      </c>
      <c r="N71">
        <v>28.26</v>
      </c>
      <c r="O71">
        <v>20034.400000000001</v>
      </c>
      <c r="P71">
        <v>392.4</v>
      </c>
      <c r="Q71">
        <v>1342.88</v>
      </c>
      <c r="R71">
        <v>358.05</v>
      </c>
      <c r="S71">
        <v>105.05</v>
      </c>
      <c r="T71">
        <v>112373.08</v>
      </c>
      <c r="U71">
        <v>0.28999999999999998</v>
      </c>
      <c r="V71">
        <v>0.59</v>
      </c>
      <c r="W71">
        <v>7.49</v>
      </c>
      <c r="X71">
        <v>6.65</v>
      </c>
      <c r="Y71">
        <v>2</v>
      </c>
      <c r="Z71">
        <v>10</v>
      </c>
    </row>
    <row r="72" spans="1:26" x14ac:dyDescent="0.25">
      <c r="A72">
        <v>2</v>
      </c>
      <c r="B72">
        <v>80</v>
      </c>
      <c r="C72" t="s">
        <v>34</v>
      </c>
      <c r="D72">
        <v>2.8677999999999999</v>
      </c>
      <c r="E72">
        <v>34.869999999999997</v>
      </c>
      <c r="F72">
        <v>29.77</v>
      </c>
      <c r="G72">
        <v>20.77</v>
      </c>
      <c r="H72">
        <v>0.33</v>
      </c>
      <c r="I72">
        <v>86</v>
      </c>
      <c r="J72">
        <v>161.97</v>
      </c>
      <c r="K72">
        <v>50.28</v>
      </c>
      <c r="L72">
        <v>3</v>
      </c>
      <c r="M72">
        <v>84</v>
      </c>
      <c r="N72">
        <v>28.69</v>
      </c>
      <c r="O72">
        <v>20210.21</v>
      </c>
      <c r="P72">
        <v>353.27</v>
      </c>
      <c r="Q72">
        <v>1342.64</v>
      </c>
      <c r="R72">
        <v>266.58</v>
      </c>
      <c r="S72">
        <v>105.05</v>
      </c>
      <c r="T72">
        <v>66922.66</v>
      </c>
      <c r="U72">
        <v>0.39</v>
      </c>
      <c r="V72">
        <v>0.64</v>
      </c>
      <c r="W72">
        <v>7.39</v>
      </c>
      <c r="X72">
        <v>3.95</v>
      </c>
      <c r="Y72">
        <v>2</v>
      </c>
      <c r="Z72">
        <v>10</v>
      </c>
    </row>
    <row r="73" spans="1:26" x14ac:dyDescent="0.25">
      <c r="A73">
        <v>3</v>
      </c>
      <c r="B73">
        <v>80</v>
      </c>
      <c r="C73" t="s">
        <v>34</v>
      </c>
      <c r="D73">
        <v>3.0424000000000002</v>
      </c>
      <c r="E73">
        <v>32.869999999999997</v>
      </c>
      <c r="F73">
        <v>28.58</v>
      </c>
      <c r="G73">
        <v>28.11</v>
      </c>
      <c r="H73">
        <v>0.43</v>
      </c>
      <c r="I73">
        <v>61</v>
      </c>
      <c r="J73">
        <v>163.4</v>
      </c>
      <c r="K73">
        <v>50.28</v>
      </c>
      <c r="L73">
        <v>4</v>
      </c>
      <c r="M73">
        <v>59</v>
      </c>
      <c r="N73">
        <v>29.12</v>
      </c>
      <c r="O73">
        <v>20386.62</v>
      </c>
      <c r="P73">
        <v>332.44</v>
      </c>
      <c r="Q73">
        <v>1342.98</v>
      </c>
      <c r="R73">
        <v>226.46</v>
      </c>
      <c r="S73">
        <v>105.05</v>
      </c>
      <c r="T73">
        <v>46990.89</v>
      </c>
      <c r="U73">
        <v>0.46</v>
      </c>
      <c r="V73">
        <v>0.67</v>
      </c>
      <c r="W73">
        <v>7.34</v>
      </c>
      <c r="X73">
        <v>2.76</v>
      </c>
      <c r="Y73">
        <v>2</v>
      </c>
      <c r="Z73">
        <v>10</v>
      </c>
    </row>
    <row r="74" spans="1:26" x14ac:dyDescent="0.25">
      <c r="A74">
        <v>4</v>
      </c>
      <c r="B74">
        <v>80</v>
      </c>
      <c r="C74" t="s">
        <v>34</v>
      </c>
      <c r="D74">
        <v>3.145</v>
      </c>
      <c r="E74">
        <v>31.8</v>
      </c>
      <c r="F74">
        <v>27.96</v>
      </c>
      <c r="G74">
        <v>35.69</v>
      </c>
      <c r="H74">
        <v>0.54</v>
      </c>
      <c r="I74">
        <v>47</v>
      </c>
      <c r="J74">
        <v>164.83</v>
      </c>
      <c r="K74">
        <v>50.28</v>
      </c>
      <c r="L74">
        <v>5</v>
      </c>
      <c r="M74">
        <v>45</v>
      </c>
      <c r="N74">
        <v>29.55</v>
      </c>
      <c r="O74">
        <v>20563.61</v>
      </c>
      <c r="P74">
        <v>318.77</v>
      </c>
      <c r="Q74">
        <v>1342.75</v>
      </c>
      <c r="R74">
        <v>204.88</v>
      </c>
      <c r="S74">
        <v>105.05</v>
      </c>
      <c r="T74">
        <v>36271.25</v>
      </c>
      <c r="U74">
        <v>0.51</v>
      </c>
      <c r="V74">
        <v>0.68</v>
      </c>
      <c r="W74">
        <v>7.34</v>
      </c>
      <c r="X74">
        <v>2.14</v>
      </c>
      <c r="Y74">
        <v>2</v>
      </c>
      <c r="Z74">
        <v>10</v>
      </c>
    </row>
    <row r="75" spans="1:26" x14ac:dyDescent="0.25">
      <c r="A75">
        <v>5</v>
      </c>
      <c r="B75">
        <v>80</v>
      </c>
      <c r="C75" t="s">
        <v>34</v>
      </c>
      <c r="D75">
        <v>3.2178</v>
      </c>
      <c r="E75">
        <v>31.08</v>
      </c>
      <c r="F75">
        <v>27.53</v>
      </c>
      <c r="G75">
        <v>43.46</v>
      </c>
      <c r="H75">
        <v>0.64</v>
      </c>
      <c r="I75">
        <v>38</v>
      </c>
      <c r="J75">
        <v>166.27</v>
      </c>
      <c r="K75">
        <v>50.28</v>
      </c>
      <c r="L75">
        <v>6</v>
      </c>
      <c r="M75">
        <v>36</v>
      </c>
      <c r="N75">
        <v>29.99</v>
      </c>
      <c r="O75">
        <v>20741.2</v>
      </c>
      <c r="P75">
        <v>306.95999999999998</v>
      </c>
      <c r="Q75">
        <v>1342.72</v>
      </c>
      <c r="R75">
        <v>190.53</v>
      </c>
      <c r="S75">
        <v>105.05</v>
      </c>
      <c r="T75">
        <v>29136.89</v>
      </c>
      <c r="U75">
        <v>0.55000000000000004</v>
      </c>
      <c r="V75">
        <v>0.69</v>
      </c>
      <c r="W75">
        <v>7.32</v>
      </c>
      <c r="X75">
        <v>1.71</v>
      </c>
      <c r="Y75">
        <v>2</v>
      </c>
      <c r="Z75">
        <v>10</v>
      </c>
    </row>
    <row r="76" spans="1:26" x14ac:dyDescent="0.25">
      <c r="A76">
        <v>6</v>
      </c>
      <c r="B76">
        <v>80</v>
      </c>
      <c r="C76" t="s">
        <v>34</v>
      </c>
      <c r="D76">
        <v>3.2682000000000002</v>
      </c>
      <c r="E76">
        <v>30.6</v>
      </c>
      <c r="F76">
        <v>27.24</v>
      </c>
      <c r="G76">
        <v>51.08</v>
      </c>
      <c r="H76">
        <v>0.74</v>
      </c>
      <c r="I76">
        <v>32</v>
      </c>
      <c r="J76">
        <v>167.72</v>
      </c>
      <c r="K76">
        <v>50.28</v>
      </c>
      <c r="L76">
        <v>7</v>
      </c>
      <c r="M76">
        <v>30</v>
      </c>
      <c r="N76">
        <v>30.44</v>
      </c>
      <c r="O76">
        <v>20919.39</v>
      </c>
      <c r="P76">
        <v>296.58</v>
      </c>
      <c r="Q76">
        <v>1342.62</v>
      </c>
      <c r="R76">
        <v>181.18</v>
      </c>
      <c r="S76">
        <v>105.05</v>
      </c>
      <c r="T76">
        <v>24493.279999999999</v>
      </c>
      <c r="U76">
        <v>0.57999999999999996</v>
      </c>
      <c r="V76">
        <v>0.7</v>
      </c>
      <c r="W76">
        <v>7.3</v>
      </c>
      <c r="X76">
        <v>1.42</v>
      </c>
      <c r="Y76">
        <v>2</v>
      </c>
      <c r="Z76">
        <v>10</v>
      </c>
    </row>
    <row r="77" spans="1:26" x14ac:dyDescent="0.25">
      <c r="A77">
        <v>7</v>
      </c>
      <c r="B77">
        <v>80</v>
      </c>
      <c r="C77" t="s">
        <v>34</v>
      </c>
      <c r="D77">
        <v>3.3102999999999998</v>
      </c>
      <c r="E77">
        <v>30.21</v>
      </c>
      <c r="F77">
        <v>27.01</v>
      </c>
      <c r="G77">
        <v>60.03</v>
      </c>
      <c r="H77">
        <v>0.84</v>
      </c>
      <c r="I77">
        <v>27</v>
      </c>
      <c r="J77">
        <v>169.17</v>
      </c>
      <c r="K77">
        <v>50.28</v>
      </c>
      <c r="L77">
        <v>8</v>
      </c>
      <c r="M77">
        <v>25</v>
      </c>
      <c r="N77">
        <v>30.89</v>
      </c>
      <c r="O77">
        <v>21098.19</v>
      </c>
      <c r="P77">
        <v>286.79000000000002</v>
      </c>
      <c r="Q77">
        <v>1342.48</v>
      </c>
      <c r="R77">
        <v>173.34</v>
      </c>
      <c r="S77">
        <v>105.05</v>
      </c>
      <c r="T77">
        <v>20600.21</v>
      </c>
      <c r="U77">
        <v>0.61</v>
      </c>
      <c r="V77">
        <v>0.71</v>
      </c>
      <c r="W77">
        <v>7.29</v>
      </c>
      <c r="X77">
        <v>1.19</v>
      </c>
      <c r="Y77">
        <v>2</v>
      </c>
      <c r="Z77">
        <v>10</v>
      </c>
    </row>
    <row r="78" spans="1:26" x14ac:dyDescent="0.25">
      <c r="A78">
        <v>8</v>
      </c>
      <c r="B78">
        <v>80</v>
      </c>
      <c r="C78" t="s">
        <v>34</v>
      </c>
      <c r="D78">
        <v>3.3447</v>
      </c>
      <c r="E78">
        <v>29.9</v>
      </c>
      <c r="F78">
        <v>26.83</v>
      </c>
      <c r="G78">
        <v>70</v>
      </c>
      <c r="H78">
        <v>0.94</v>
      </c>
      <c r="I78">
        <v>23</v>
      </c>
      <c r="J78">
        <v>170.62</v>
      </c>
      <c r="K78">
        <v>50.28</v>
      </c>
      <c r="L78">
        <v>9</v>
      </c>
      <c r="M78">
        <v>21</v>
      </c>
      <c r="N78">
        <v>31.34</v>
      </c>
      <c r="O78">
        <v>21277.599999999999</v>
      </c>
      <c r="P78">
        <v>276.02</v>
      </c>
      <c r="Q78">
        <v>1342.49</v>
      </c>
      <c r="R78">
        <v>167</v>
      </c>
      <c r="S78">
        <v>105.05</v>
      </c>
      <c r="T78">
        <v>17449.34</v>
      </c>
      <c r="U78">
        <v>0.63</v>
      </c>
      <c r="V78">
        <v>0.71</v>
      </c>
      <c r="W78">
        <v>7.29</v>
      </c>
      <c r="X78">
        <v>1.01</v>
      </c>
      <c r="Y78">
        <v>2</v>
      </c>
      <c r="Z78">
        <v>10</v>
      </c>
    </row>
    <row r="79" spans="1:26" x14ac:dyDescent="0.25">
      <c r="A79">
        <v>9</v>
      </c>
      <c r="B79">
        <v>80</v>
      </c>
      <c r="C79" t="s">
        <v>34</v>
      </c>
      <c r="D79">
        <v>3.3622000000000001</v>
      </c>
      <c r="E79">
        <v>29.74</v>
      </c>
      <c r="F79">
        <v>26.74</v>
      </c>
      <c r="G79">
        <v>76.400000000000006</v>
      </c>
      <c r="H79">
        <v>1.03</v>
      </c>
      <c r="I79">
        <v>21</v>
      </c>
      <c r="J79">
        <v>172.08</v>
      </c>
      <c r="K79">
        <v>50.28</v>
      </c>
      <c r="L79">
        <v>10</v>
      </c>
      <c r="M79">
        <v>18</v>
      </c>
      <c r="N79">
        <v>31.8</v>
      </c>
      <c r="O79">
        <v>21457.64</v>
      </c>
      <c r="P79">
        <v>266.52999999999997</v>
      </c>
      <c r="Q79">
        <v>1342.55</v>
      </c>
      <c r="R79">
        <v>164.13</v>
      </c>
      <c r="S79">
        <v>105.05</v>
      </c>
      <c r="T79">
        <v>16025.73</v>
      </c>
      <c r="U79">
        <v>0.64</v>
      </c>
      <c r="V79">
        <v>0.71</v>
      </c>
      <c r="W79">
        <v>7.28</v>
      </c>
      <c r="X79">
        <v>0.92</v>
      </c>
      <c r="Y79">
        <v>2</v>
      </c>
      <c r="Z79">
        <v>10</v>
      </c>
    </row>
    <row r="80" spans="1:26" x14ac:dyDescent="0.25">
      <c r="A80">
        <v>10</v>
      </c>
      <c r="B80">
        <v>80</v>
      </c>
      <c r="C80" t="s">
        <v>34</v>
      </c>
      <c r="D80">
        <v>3.3795999999999999</v>
      </c>
      <c r="E80">
        <v>29.59</v>
      </c>
      <c r="F80">
        <v>26.65</v>
      </c>
      <c r="G80">
        <v>84.17</v>
      </c>
      <c r="H80">
        <v>1.1200000000000001</v>
      </c>
      <c r="I80">
        <v>19</v>
      </c>
      <c r="J80">
        <v>173.55</v>
      </c>
      <c r="K80">
        <v>50.28</v>
      </c>
      <c r="L80">
        <v>11</v>
      </c>
      <c r="M80">
        <v>9</v>
      </c>
      <c r="N80">
        <v>32.270000000000003</v>
      </c>
      <c r="O80">
        <v>21638.31</v>
      </c>
      <c r="P80">
        <v>259.74</v>
      </c>
      <c r="Q80">
        <v>1342.73</v>
      </c>
      <c r="R80">
        <v>160.88</v>
      </c>
      <c r="S80">
        <v>105.05</v>
      </c>
      <c r="T80">
        <v>14409.31</v>
      </c>
      <c r="U80">
        <v>0.65</v>
      </c>
      <c r="V80">
        <v>0.72</v>
      </c>
      <c r="W80">
        <v>7.29</v>
      </c>
      <c r="X80">
        <v>0.83</v>
      </c>
      <c r="Y80">
        <v>2</v>
      </c>
      <c r="Z80">
        <v>10</v>
      </c>
    </row>
    <row r="81" spans="1:26" x14ac:dyDescent="0.25">
      <c r="A81">
        <v>11</v>
      </c>
      <c r="B81">
        <v>80</v>
      </c>
      <c r="C81" t="s">
        <v>34</v>
      </c>
      <c r="D81">
        <v>3.3898999999999999</v>
      </c>
      <c r="E81">
        <v>29.5</v>
      </c>
      <c r="F81">
        <v>26.6</v>
      </c>
      <c r="G81">
        <v>88.65</v>
      </c>
      <c r="H81">
        <v>1.22</v>
      </c>
      <c r="I81">
        <v>18</v>
      </c>
      <c r="J81">
        <v>175.02</v>
      </c>
      <c r="K81">
        <v>50.28</v>
      </c>
      <c r="L81">
        <v>12</v>
      </c>
      <c r="M81">
        <v>0</v>
      </c>
      <c r="N81">
        <v>32.74</v>
      </c>
      <c r="O81">
        <v>21819.599999999999</v>
      </c>
      <c r="P81">
        <v>259.41000000000003</v>
      </c>
      <c r="Q81">
        <v>1342.76</v>
      </c>
      <c r="R81">
        <v>158.55000000000001</v>
      </c>
      <c r="S81">
        <v>105.05</v>
      </c>
      <c r="T81">
        <v>13249.76</v>
      </c>
      <c r="U81">
        <v>0.66</v>
      </c>
      <c r="V81">
        <v>0.72</v>
      </c>
      <c r="W81">
        <v>7.3</v>
      </c>
      <c r="X81">
        <v>0.78</v>
      </c>
      <c r="Y81">
        <v>2</v>
      </c>
      <c r="Z81">
        <v>10</v>
      </c>
    </row>
    <row r="82" spans="1:26" x14ac:dyDescent="0.25">
      <c r="A82">
        <v>0</v>
      </c>
      <c r="B82">
        <v>35</v>
      </c>
      <c r="C82" t="s">
        <v>34</v>
      </c>
      <c r="D82">
        <v>2.4784000000000002</v>
      </c>
      <c r="E82">
        <v>40.35</v>
      </c>
      <c r="F82">
        <v>35.1</v>
      </c>
      <c r="G82">
        <v>10.8</v>
      </c>
      <c r="H82">
        <v>0.22</v>
      </c>
      <c r="I82">
        <v>195</v>
      </c>
      <c r="J82">
        <v>80.84</v>
      </c>
      <c r="K82">
        <v>35.1</v>
      </c>
      <c r="L82">
        <v>1</v>
      </c>
      <c r="M82">
        <v>193</v>
      </c>
      <c r="N82">
        <v>9.74</v>
      </c>
      <c r="O82">
        <v>10204.209999999999</v>
      </c>
      <c r="P82">
        <v>267.38</v>
      </c>
      <c r="Q82">
        <v>1342.83</v>
      </c>
      <c r="R82">
        <v>446.93</v>
      </c>
      <c r="S82">
        <v>105.05</v>
      </c>
      <c r="T82">
        <v>156555.67000000001</v>
      </c>
      <c r="U82">
        <v>0.24</v>
      </c>
      <c r="V82">
        <v>0.54</v>
      </c>
      <c r="W82">
        <v>7.58</v>
      </c>
      <c r="X82">
        <v>9.27</v>
      </c>
      <c r="Y82">
        <v>2</v>
      </c>
      <c r="Z82">
        <v>10</v>
      </c>
    </row>
    <row r="83" spans="1:26" x14ac:dyDescent="0.25">
      <c r="A83">
        <v>1</v>
      </c>
      <c r="B83">
        <v>35</v>
      </c>
      <c r="C83" t="s">
        <v>34</v>
      </c>
      <c r="D83">
        <v>3.0693000000000001</v>
      </c>
      <c r="E83">
        <v>32.58</v>
      </c>
      <c r="F83">
        <v>29.36</v>
      </c>
      <c r="G83">
        <v>22.88</v>
      </c>
      <c r="H83">
        <v>0.43</v>
      </c>
      <c r="I83">
        <v>77</v>
      </c>
      <c r="J83">
        <v>82.04</v>
      </c>
      <c r="K83">
        <v>35.1</v>
      </c>
      <c r="L83">
        <v>2</v>
      </c>
      <c r="M83">
        <v>75</v>
      </c>
      <c r="N83">
        <v>9.94</v>
      </c>
      <c r="O83">
        <v>10352.530000000001</v>
      </c>
      <c r="P83">
        <v>209.11</v>
      </c>
      <c r="Q83">
        <v>1342.67</v>
      </c>
      <c r="R83">
        <v>252.91</v>
      </c>
      <c r="S83">
        <v>105.05</v>
      </c>
      <c r="T83">
        <v>60131.81</v>
      </c>
      <c r="U83">
        <v>0.42</v>
      </c>
      <c r="V83">
        <v>0.65</v>
      </c>
      <c r="W83">
        <v>7.37</v>
      </c>
      <c r="X83">
        <v>3.54</v>
      </c>
      <c r="Y83">
        <v>2</v>
      </c>
      <c r="Z83">
        <v>10</v>
      </c>
    </row>
    <row r="84" spans="1:26" x14ac:dyDescent="0.25">
      <c r="A84">
        <v>2</v>
      </c>
      <c r="B84">
        <v>35</v>
      </c>
      <c r="C84" t="s">
        <v>34</v>
      </c>
      <c r="D84">
        <v>3.2757000000000001</v>
      </c>
      <c r="E84">
        <v>30.53</v>
      </c>
      <c r="F84">
        <v>27.86</v>
      </c>
      <c r="G84">
        <v>37.15</v>
      </c>
      <c r="H84">
        <v>0.63</v>
      </c>
      <c r="I84">
        <v>45</v>
      </c>
      <c r="J84">
        <v>83.25</v>
      </c>
      <c r="K84">
        <v>35.1</v>
      </c>
      <c r="L84">
        <v>3</v>
      </c>
      <c r="M84">
        <v>36</v>
      </c>
      <c r="N84">
        <v>10.15</v>
      </c>
      <c r="O84">
        <v>10501.19</v>
      </c>
      <c r="P84">
        <v>181.88</v>
      </c>
      <c r="Q84">
        <v>1342.62</v>
      </c>
      <c r="R84">
        <v>201.66</v>
      </c>
      <c r="S84">
        <v>105.05</v>
      </c>
      <c r="T84">
        <v>34671.79</v>
      </c>
      <c r="U84">
        <v>0.52</v>
      </c>
      <c r="V84">
        <v>0.69</v>
      </c>
      <c r="W84">
        <v>7.33</v>
      </c>
      <c r="X84">
        <v>2.04</v>
      </c>
      <c r="Y84">
        <v>2</v>
      </c>
      <c r="Z84">
        <v>10</v>
      </c>
    </row>
    <row r="85" spans="1:26" x14ac:dyDescent="0.25">
      <c r="A85">
        <v>3</v>
      </c>
      <c r="B85">
        <v>35</v>
      </c>
      <c r="C85" t="s">
        <v>34</v>
      </c>
      <c r="D85">
        <v>3.3075000000000001</v>
      </c>
      <c r="E85">
        <v>30.23</v>
      </c>
      <c r="F85">
        <v>27.65</v>
      </c>
      <c r="G85">
        <v>41.48</v>
      </c>
      <c r="H85">
        <v>0.83</v>
      </c>
      <c r="I85">
        <v>40</v>
      </c>
      <c r="J85">
        <v>84.46</v>
      </c>
      <c r="K85">
        <v>35.1</v>
      </c>
      <c r="L85">
        <v>4</v>
      </c>
      <c r="M85">
        <v>0</v>
      </c>
      <c r="N85">
        <v>10.36</v>
      </c>
      <c r="O85">
        <v>10650.22</v>
      </c>
      <c r="P85">
        <v>177.49</v>
      </c>
      <c r="Q85">
        <v>1342.97</v>
      </c>
      <c r="R85">
        <v>193.36</v>
      </c>
      <c r="S85">
        <v>105.05</v>
      </c>
      <c r="T85">
        <v>30542.59</v>
      </c>
      <c r="U85">
        <v>0.54</v>
      </c>
      <c r="V85">
        <v>0.69</v>
      </c>
      <c r="W85">
        <v>7.36</v>
      </c>
      <c r="X85">
        <v>1.83</v>
      </c>
      <c r="Y85">
        <v>2</v>
      </c>
      <c r="Z85">
        <v>10</v>
      </c>
    </row>
    <row r="86" spans="1:26" x14ac:dyDescent="0.25">
      <c r="A86">
        <v>0</v>
      </c>
      <c r="B86">
        <v>50</v>
      </c>
      <c r="C86" t="s">
        <v>34</v>
      </c>
      <c r="D86">
        <v>2.1509999999999998</v>
      </c>
      <c r="E86">
        <v>46.49</v>
      </c>
      <c r="F86">
        <v>38.57</v>
      </c>
      <c r="G86">
        <v>8.73</v>
      </c>
      <c r="H86">
        <v>0.16</v>
      </c>
      <c r="I86">
        <v>265</v>
      </c>
      <c r="J86">
        <v>107.41</v>
      </c>
      <c r="K86">
        <v>41.65</v>
      </c>
      <c r="L86">
        <v>1</v>
      </c>
      <c r="M86">
        <v>263</v>
      </c>
      <c r="N86">
        <v>14.77</v>
      </c>
      <c r="O86">
        <v>13481.73</v>
      </c>
      <c r="P86">
        <v>362.26</v>
      </c>
      <c r="Q86">
        <v>1343.48</v>
      </c>
      <c r="R86">
        <v>565.34</v>
      </c>
      <c r="S86">
        <v>105.05</v>
      </c>
      <c r="T86">
        <v>215408.79</v>
      </c>
      <c r="U86">
        <v>0.19</v>
      </c>
      <c r="V86">
        <v>0.5</v>
      </c>
      <c r="W86">
        <v>7.68</v>
      </c>
      <c r="X86">
        <v>12.73</v>
      </c>
      <c r="Y86">
        <v>2</v>
      </c>
      <c r="Z86">
        <v>10</v>
      </c>
    </row>
    <row r="87" spans="1:26" x14ac:dyDescent="0.25">
      <c r="A87">
        <v>1</v>
      </c>
      <c r="B87">
        <v>50</v>
      </c>
      <c r="C87" t="s">
        <v>34</v>
      </c>
      <c r="D87">
        <v>2.8782000000000001</v>
      </c>
      <c r="E87">
        <v>34.74</v>
      </c>
      <c r="F87">
        <v>30.46</v>
      </c>
      <c r="G87">
        <v>18.100000000000001</v>
      </c>
      <c r="H87">
        <v>0.32</v>
      </c>
      <c r="I87">
        <v>101</v>
      </c>
      <c r="J87">
        <v>108.68</v>
      </c>
      <c r="K87">
        <v>41.65</v>
      </c>
      <c r="L87">
        <v>2</v>
      </c>
      <c r="M87">
        <v>99</v>
      </c>
      <c r="N87">
        <v>15.03</v>
      </c>
      <c r="O87">
        <v>13638.32</v>
      </c>
      <c r="P87">
        <v>275.70999999999998</v>
      </c>
      <c r="Q87">
        <v>1342.9</v>
      </c>
      <c r="R87">
        <v>289.89999999999998</v>
      </c>
      <c r="S87">
        <v>105.05</v>
      </c>
      <c r="T87">
        <v>78509.67</v>
      </c>
      <c r="U87">
        <v>0.36</v>
      </c>
      <c r="V87">
        <v>0.63</v>
      </c>
      <c r="W87">
        <v>7.42</v>
      </c>
      <c r="X87">
        <v>4.6399999999999997</v>
      </c>
      <c r="Y87">
        <v>2</v>
      </c>
      <c r="Z87">
        <v>10</v>
      </c>
    </row>
    <row r="88" spans="1:26" x14ac:dyDescent="0.25">
      <c r="A88">
        <v>2</v>
      </c>
      <c r="B88">
        <v>50</v>
      </c>
      <c r="C88" t="s">
        <v>34</v>
      </c>
      <c r="D88">
        <v>3.1278999999999999</v>
      </c>
      <c r="E88">
        <v>31.97</v>
      </c>
      <c r="F88">
        <v>28.58</v>
      </c>
      <c r="G88">
        <v>28.11</v>
      </c>
      <c r="H88">
        <v>0.48</v>
      </c>
      <c r="I88">
        <v>61</v>
      </c>
      <c r="J88">
        <v>109.96</v>
      </c>
      <c r="K88">
        <v>41.65</v>
      </c>
      <c r="L88">
        <v>3</v>
      </c>
      <c r="M88">
        <v>59</v>
      </c>
      <c r="N88">
        <v>15.31</v>
      </c>
      <c r="O88">
        <v>13795.21</v>
      </c>
      <c r="P88">
        <v>247.59</v>
      </c>
      <c r="Q88">
        <v>1342.73</v>
      </c>
      <c r="R88">
        <v>226.33</v>
      </c>
      <c r="S88">
        <v>105.05</v>
      </c>
      <c r="T88">
        <v>46924.31</v>
      </c>
      <c r="U88">
        <v>0.46</v>
      </c>
      <c r="V88">
        <v>0.67</v>
      </c>
      <c r="W88">
        <v>7.35</v>
      </c>
      <c r="X88">
        <v>2.76</v>
      </c>
      <c r="Y88">
        <v>2</v>
      </c>
      <c r="Z88">
        <v>10</v>
      </c>
    </row>
    <row r="89" spans="1:26" x14ac:dyDescent="0.25">
      <c r="A89">
        <v>3</v>
      </c>
      <c r="B89">
        <v>50</v>
      </c>
      <c r="C89" t="s">
        <v>34</v>
      </c>
      <c r="D89">
        <v>3.2599</v>
      </c>
      <c r="E89">
        <v>30.68</v>
      </c>
      <c r="F89">
        <v>27.71</v>
      </c>
      <c r="G89">
        <v>39.58</v>
      </c>
      <c r="H89">
        <v>0.63</v>
      </c>
      <c r="I89">
        <v>42</v>
      </c>
      <c r="J89">
        <v>111.23</v>
      </c>
      <c r="K89">
        <v>41.65</v>
      </c>
      <c r="L89">
        <v>4</v>
      </c>
      <c r="M89">
        <v>40</v>
      </c>
      <c r="N89">
        <v>15.58</v>
      </c>
      <c r="O89">
        <v>13952.52</v>
      </c>
      <c r="P89">
        <v>228.31</v>
      </c>
      <c r="Q89">
        <v>1342.75</v>
      </c>
      <c r="R89">
        <v>196.85</v>
      </c>
      <c r="S89">
        <v>105.05</v>
      </c>
      <c r="T89">
        <v>32281.47</v>
      </c>
      <c r="U89">
        <v>0.53</v>
      </c>
      <c r="V89">
        <v>0.69</v>
      </c>
      <c r="W89">
        <v>7.32</v>
      </c>
      <c r="X89">
        <v>1.89</v>
      </c>
      <c r="Y89">
        <v>2</v>
      </c>
      <c r="Z89">
        <v>10</v>
      </c>
    </row>
    <row r="90" spans="1:26" x14ac:dyDescent="0.25">
      <c r="A90">
        <v>4</v>
      </c>
      <c r="B90">
        <v>50</v>
      </c>
      <c r="C90" t="s">
        <v>34</v>
      </c>
      <c r="D90">
        <v>3.3328000000000002</v>
      </c>
      <c r="E90">
        <v>30</v>
      </c>
      <c r="F90">
        <v>27.26</v>
      </c>
      <c r="G90">
        <v>51.11</v>
      </c>
      <c r="H90">
        <v>0.78</v>
      </c>
      <c r="I90">
        <v>32</v>
      </c>
      <c r="J90">
        <v>112.51</v>
      </c>
      <c r="K90">
        <v>41.65</v>
      </c>
      <c r="L90">
        <v>5</v>
      </c>
      <c r="M90">
        <v>26</v>
      </c>
      <c r="N90">
        <v>15.86</v>
      </c>
      <c r="O90">
        <v>14110.24</v>
      </c>
      <c r="P90">
        <v>212.97</v>
      </c>
      <c r="Q90">
        <v>1342.57</v>
      </c>
      <c r="R90">
        <v>181.28</v>
      </c>
      <c r="S90">
        <v>105.05</v>
      </c>
      <c r="T90">
        <v>24543.21</v>
      </c>
      <c r="U90">
        <v>0.57999999999999996</v>
      </c>
      <c r="V90">
        <v>0.7</v>
      </c>
      <c r="W90">
        <v>7.31</v>
      </c>
      <c r="X90">
        <v>1.44</v>
      </c>
      <c r="Y90">
        <v>2</v>
      </c>
      <c r="Z90">
        <v>10</v>
      </c>
    </row>
    <row r="91" spans="1:26" x14ac:dyDescent="0.25">
      <c r="A91">
        <v>5</v>
      </c>
      <c r="B91">
        <v>50</v>
      </c>
      <c r="C91" t="s">
        <v>34</v>
      </c>
      <c r="D91">
        <v>3.3635999999999999</v>
      </c>
      <c r="E91">
        <v>29.73</v>
      </c>
      <c r="F91">
        <v>27.07</v>
      </c>
      <c r="G91">
        <v>58.01</v>
      </c>
      <c r="H91">
        <v>0.93</v>
      </c>
      <c r="I91">
        <v>28</v>
      </c>
      <c r="J91">
        <v>113.79</v>
      </c>
      <c r="K91">
        <v>41.65</v>
      </c>
      <c r="L91">
        <v>6</v>
      </c>
      <c r="M91">
        <v>0</v>
      </c>
      <c r="N91">
        <v>16.14</v>
      </c>
      <c r="O91">
        <v>14268.39</v>
      </c>
      <c r="P91">
        <v>206.6</v>
      </c>
      <c r="Q91">
        <v>1342.62</v>
      </c>
      <c r="R91">
        <v>174.2</v>
      </c>
      <c r="S91">
        <v>105.05</v>
      </c>
      <c r="T91">
        <v>21026.61</v>
      </c>
      <c r="U91">
        <v>0.6</v>
      </c>
      <c r="V91">
        <v>0.71</v>
      </c>
      <c r="W91">
        <v>7.33</v>
      </c>
      <c r="X91">
        <v>1.25</v>
      </c>
      <c r="Y91">
        <v>2</v>
      </c>
      <c r="Z91">
        <v>10</v>
      </c>
    </row>
    <row r="92" spans="1:26" x14ac:dyDescent="0.25">
      <c r="A92">
        <v>0</v>
      </c>
      <c r="B92">
        <v>25</v>
      </c>
      <c r="C92" t="s">
        <v>34</v>
      </c>
      <c r="D92">
        <v>2.7412999999999998</v>
      </c>
      <c r="E92">
        <v>36.479999999999997</v>
      </c>
      <c r="F92">
        <v>32.659999999999997</v>
      </c>
      <c r="G92">
        <v>13.42</v>
      </c>
      <c r="H92">
        <v>0.28000000000000003</v>
      </c>
      <c r="I92">
        <v>146</v>
      </c>
      <c r="J92">
        <v>61.76</v>
      </c>
      <c r="K92">
        <v>28.92</v>
      </c>
      <c r="L92">
        <v>1</v>
      </c>
      <c r="M92">
        <v>144</v>
      </c>
      <c r="N92">
        <v>6.84</v>
      </c>
      <c r="O92">
        <v>7851.41</v>
      </c>
      <c r="P92">
        <v>199.87</v>
      </c>
      <c r="Q92">
        <v>1343.02</v>
      </c>
      <c r="R92">
        <v>365.08</v>
      </c>
      <c r="S92">
        <v>105.05</v>
      </c>
      <c r="T92">
        <v>115873.32</v>
      </c>
      <c r="U92">
        <v>0.28999999999999998</v>
      </c>
      <c r="V92">
        <v>0.59</v>
      </c>
      <c r="W92">
        <v>7.47</v>
      </c>
      <c r="X92">
        <v>6.83</v>
      </c>
      <c r="Y92">
        <v>2</v>
      </c>
      <c r="Z92">
        <v>10</v>
      </c>
    </row>
    <row r="93" spans="1:26" x14ac:dyDescent="0.25">
      <c r="A93">
        <v>1</v>
      </c>
      <c r="B93">
        <v>25</v>
      </c>
      <c r="C93" t="s">
        <v>34</v>
      </c>
      <c r="D93">
        <v>3.2183999999999999</v>
      </c>
      <c r="E93">
        <v>31.07</v>
      </c>
      <c r="F93">
        <v>28.47</v>
      </c>
      <c r="G93">
        <v>29.45</v>
      </c>
      <c r="H93">
        <v>0.55000000000000004</v>
      </c>
      <c r="I93">
        <v>58</v>
      </c>
      <c r="J93">
        <v>62.92</v>
      </c>
      <c r="K93">
        <v>28.92</v>
      </c>
      <c r="L93">
        <v>2</v>
      </c>
      <c r="M93">
        <v>29</v>
      </c>
      <c r="N93">
        <v>7</v>
      </c>
      <c r="O93">
        <v>7994.37</v>
      </c>
      <c r="P93">
        <v>153.56</v>
      </c>
      <c r="Q93">
        <v>1342.99</v>
      </c>
      <c r="R93">
        <v>221.29</v>
      </c>
      <c r="S93">
        <v>105.05</v>
      </c>
      <c r="T93">
        <v>44420.160000000003</v>
      </c>
      <c r="U93">
        <v>0.47</v>
      </c>
      <c r="V93">
        <v>0.67</v>
      </c>
      <c r="W93">
        <v>7.38</v>
      </c>
      <c r="X93">
        <v>2.65</v>
      </c>
      <c r="Y93">
        <v>2</v>
      </c>
      <c r="Z93">
        <v>10</v>
      </c>
    </row>
    <row r="94" spans="1:26" x14ac:dyDescent="0.25">
      <c r="A94">
        <v>2</v>
      </c>
      <c r="B94">
        <v>25</v>
      </c>
      <c r="C94" t="s">
        <v>34</v>
      </c>
      <c r="D94">
        <v>3.2347000000000001</v>
      </c>
      <c r="E94">
        <v>30.91</v>
      </c>
      <c r="F94">
        <v>28.35</v>
      </c>
      <c r="G94">
        <v>30.93</v>
      </c>
      <c r="H94">
        <v>0.81</v>
      </c>
      <c r="I94">
        <v>55</v>
      </c>
      <c r="J94">
        <v>64.08</v>
      </c>
      <c r="K94">
        <v>28.92</v>
      </c>
      <c r="L94">
        <v>3</v>
      </c>
      <c r="M94">
        <v>0</v>
      </c>
      <c r="N94">
        <v>7.16</v>
      </c>
      <c r="O94">
        <v>8137.65</v>
      </c>
      <c r="P94">
        <v>153.94</v>
      </c>
      <c r="Q94">
        <v>1343.37</v>
      </c>
      <c r="R94">
        <v>216.16</v>
      </c>
      <c r="S94">
        <v>105.05</v>
      </c>
      <c r="T94">
        <v>41870.32</v>
      </c>
      <c r="U94">
        <v>0.49</v>
      </c>
      <c r="V94">
        <v>0.67</v>
      </c>
      <c r="W94">
        <v>7.41</v>
      </c>
      <c r="X94">
        <v>2.5299999999999998</v>
      </c>
      <c r="Y94">
        <v>2</v>
      </c>
      <c r="Z94">
        <v>10</v>
      </c>
    </row>
    <row r="95" spans="1:26" x14ac:dyDescent="0.25">
      <c r="A95">
        <v>0</v>
      </c>
      <c r="B95">
        <v>85</v>
      </c>
      <c r="C95" t="s">
        <v>34</v>
      </c>
      <c r="D95">
        <v>1.5069999999999999</v>
      </c>
      <c r="E95">
        <v>66.36</v>
      </c>
      <c r="F95">
        <v>48.57</v>
      </c>
      <c r="G95">
        <v>6.4</v>
      </c>
      <c r="H95">
        <v>0.11</v>
      </c>
      <c r="I95">
        <v>455</v>
      </c>
      <c r="J95">
        <v>167.88</v>
      </c>
      <c r="K95">
        <v>51.39</v>
      </c>
      <c r="L95">
        <v>1</v>
      </c>
      <c r="M95">
        <v>453</v>
      </c>
      <c r="N95">
        <v>30.49</v>
      </c>
      <c r="O95">
        <v>20939.59</v>
      </c>
      <c r="P95">
        <v>617.49</v>
      </c>
      <c r="Q95">
        <v>1344.62</v>
      </c>
      <c r="R95">
        <v>906.29</v>
      </c>
      <c r="S95">
        <v>105.05</v>
      </c>
      <c r="T95">
        <v>384933.93</v>
      </c>
      <c r="U95">
        <v>0.12</v>
      </c>
      <c r="V95">
        <v>0.39</v>
      </c>
      <c r="W95">
        <v>7.98</v>
      </c>
      <c r="X95">
        <v>22.72</v>
      </c>
      <c r="Y95">
        <v>2</v>
      </c>
      <c r="Z95">
        <v>10</v>
      </c>
    </row>
    <row r="96" spans="1:26" x14ac:dyDescent="0.25">
      <c r="A96">
        <v>1</v>
      </c>
      <c r="B96">
        <v>85</v>
      </c>
      <c r="C96" t="s">
        <v>34</v>
      </c>
      <c r="D96">
        <v>2.4826000000000001</v>
      </c>
      <c r="E96">
        <v>40.28</v>
      </c>
      <c r="F96">
        <v>32.82</v>
      </c>
      <c r="G96">
        <v>13.13</v>
      </c>
      <c r="H96">
        <v>0.21</v>
      </c>
      <c r="I96">
        <v>150</v>
      </c>
      <c r="J96">
        <v>169.33</v>
      </c>
      <c r="K96">
        <v>51.39</v>
      </c>
      <c r="L96">
        <v>2</v>
      </c>
      <c r="M96">
        <v>148</v>
      </c>
      <c r="N96">
        <v>30.94</v>
      </c>
      <c r="O96">
        <v>21118.46</v>
      </c>
      <c r="P96">
        <v>411.61</v>
      </c>
      <c r="Q96">
        <v>1343.11</v>
      </c>
      <c r="R96">
        <v>369.57</v>
      </c>
      <c r="S96">
        <v>105.05</v>
      </c>
      <c r="T96">
        <v>118101.1</v>
      </c>
      <c r="U96">
        <v>0.28000000000000003</v>
      </c>
      <c r="V96">
        <v>0.57999999999999996</v>
      </c>
      <c r="W96">
        <v>7.51</v>
      </c>
      <c r="X96">
        <v>7</v>
      </c>
      <c r="Y96">
        <v>2</v>
      </c>
      <c r="Z96">
        <v>10</v>
      </c>
    </row>
    <row r="97" spans="1:26" x14ac:dyDescent="0.25">
      <c r="A97">
        <v>2</v>
      </c>
      <c r="B97">
        <v>85</v>
      </c>
      <c r="C97" t="s">
        <v>34</v>
      </c>
      <c r="D97">
        <v>2.8290000000000002</v>
      </c>
      <c r="E97">
        <v>35.35</v>
      </c>
      <c r="F97">
        <v>29.93</v>
      </c>
      <c r="G97">
        <v>19.95</v>
      </c>
      <c r="H97">
        <v>0.31</v>
      </c>
      <c r="I97">
        <v>90</v>
      </c>
      <c r="J97">
        <v>170.79</v>
      </c>
      <c r="K97">
        <v>51.39</v>
      </c>
      <c r="L97">
        <v>3</v>
      </c>
      <c r="M97">
        <v>88</v>
      </c>
      <c r="N97">
        <v>31.4</v>
      </c>
      <c r="O97">
        <v>21297.94</v>
      </c>
      <c r="P97">
        <v>369.37</v>
      </c>
      <c r="Q97">
        <v>1342.63</v>
      </c>
      <c r="R97">
        <v>271.38</v>
      </c>
      <c r="S97">
        <v>105.05</v>
      </c>
      <c r="T97">
        <v>69302.509999999995</v>
      </c>
      <c r="U97">
        <v>0.39</v>
      </c>
      <c r="V97">
        <v>0.64</v>
      </c>
      <c r="W97">
        <v>7.41</v>
      </c>
      <c r="X97">
        <v>4.0999999999999996</v>
      </c>
      <c r="Y97">
        <v>2</v>
      </c>
      <c r="Z97">
        <v>10</v>
      </c>
    </row>
    <row r="98" spans="1:26" x14ac:dyDescent="0.25">
      <c r="A98">
        <v>3</v>
      </c>
      <c r="B98">
        <v>85</v>
      </c>
      <c r="C98" t="s">
        <v>34</v>
      </c>
      <c r="D98">
        <v>3.0057999999999998</v>
      </c>
      <c r="E98">
        <v>33.270000000000003</v>
      </c>
      <c r="F98">
        <v>28.73</v>
      </c>
      <c r="G98">
        <v>26.93</v>
      </c>
      <c r="H98">
        <v>0.41</v>
      </c>
      <c r="I98">
        <v>64</v>
      </c>
      <c r="J98">
        <v>172.25</v>
      </c>
      <c r="K98">
        <v>51.39</v>
      </c>
      <c r="L98">
        <v>4</v>
      </c>
      <c r="M98">
        <v>62</v>
      </c>
      <c r="N98">
        <v>31.86</v>
      </c>
      <c r="O98">
        <v>21478.05</v>
      </c>
      <c r="P98">
        <v>347.92</v>
      </c>
      <c r="Q98">
        <v>1342.64</v>
      </c>
      <c r="R98">
        <v>231.49</v>
      </c>
      <c r="S98">
        <v>105.05</v>
      </c>
      <c r="T98">
        <v>49490.74</v>
      </c>
      <c r="U98">
        <v>0.45</v>
      </c>
      <c r="V98">
        <v>0.67</v>
      </c>
      <c r="W98">
        <v>7.35</v>
      </c>
      <c r="X98">
        <v>2.91</v>
      </c>
      <c r="Y98">
        <v>2</v>
      </c>
      <c r="Z98">
        <v>10</v>
      </c>
    </row>
    <row r="99" spans="1:26" x14ac:dyDescent="0.25">
      <c r="A99">
        <v>4</v>
      </c>
      <c r="B99">
        <v>85</v>
      </c>
      <c r="C99" t="s">
        <v>34</v>
      </c>
      <c r="D99">
        <v>3.12</v>
      </c>
      <c r="E99">
        <v>32.049999999999997</v>
      </c>
      <c r="F99">
        <v>28.02</v>
      </c>
      <c r="G99">
        <v>34.31</v>
      </c>
      <c r="H99">
        <v>0.51</v>
      </c>
      <c r="I99">
        <v>49</v>
      </c>
      <c r="J99">
        <v>173.71</v>
      </c>
      <c r="K99">
        <v>51.39</v>
      </c>
      <c r="L99">
        <v>5</v>
      </c>
      <c r="M99">
        <v>47</v>
      </c>
      <c r="N99">
        <v>32.32</v>
      </c>
      <c r="O99">
        <v>21658.78</v>
      </c>
      <c r="P99">
        <v>332.98</v>
      </c>
      <c r="Q99">
        <v>1342.57</v>
      </c>
      <c r="R99">
        <v>207.6</v>
      </c>
      <c r="S99">
        <v>105.05</v>
      </c>
      <c r="T99">
        <v>37618.519999999997</v>
      </c>
      <c r="U99">
        <v>0.51</v>
      </c>
      <c r="V99">
        <v>0.68</v>
      </c>
      <c r="W99">
        <v>7.32</v>
      </c>
      <c r="X99">
        <v>2.2000000000000002</v>
      </c>
      <c r="Y99">
        <v>2</v>
      </c>
      <c r="Z99">
        <v>10</v>
      </c>
    </row>
    <row r="100" spans="1:26" x14ac:dyDescent="0.25">
      <c r="A100">
        <v>5</v>
      </c>
      <c r="B100">
        <v>85</v>
      </c>
      <c r="C100" t="s">
        <v>34</v>
      </c>
      <c r="D100">
        <v>3.1905000000000001</v>
      </c>
      <c r="E100">
        <v>31.34</v>
      </c>
      <c r="F100">
        <v>27.61</v>
      </c>
      <c r="G100">
        <v>41.42</v>
      </c>
      <c r="H100">
        <v>0.61</v>
      </c>
      <c r="I100">
        <v>40</v>
      </c>
      <c r="J100">
        <v>175.18</v>
      </c>
      <c r="K100">
        <v>51.39</v>
      </c>
      <c r="L100">
        <v>6</v>
      </c>
      <c r="M100">
        <v>38</v>
      </c>
      <c r="N100">
        <v>32.79</v>
      </c>
      <c r="O100">
        <v>21840.16</v>
      </c>
      <c r="P100">
        <v>322.39</v>
      </c>
      <c r="Q100">
        <v>1342.48</v>
      </c>
      <c r="R100">
        <v>193.62</v>
      </c>
      <c r="S100">
        <v>105.05</v>
      </c>
      <c r="T100">
        <v>30672.48</v>
      </c>
      <c r="U100">
        <v>0.54</v>
      </c>
      <c r="V100">
        <v>0.69</v>
      </c>
      <c r="W100">
        <v>7.32</v>
      </c>
      <c r="X100">
        <v>1.8</v>
      </c>
      <c r="Y100">
        <v>2</v>
      </c>
      <c r="Z100">
        <v>10</v>
      </c>
    </row>
    <row r="101" spans="1:26" x14ac:dyDescent="0.25">
      <c r="A101">
        <v>6</v>
      </c>
      <c r="B101">
        <v>85</v>
      </c>
      <c r="C101" t="s">
        <v>34</v>
      </c>
      <c r="D101">
        <v>3.2513000000000001</v>
      </c>
      <c r="E101">
        <v>30.76</v>
      </c>
      <c r="F101">
        <v>27.27</v>
      </c>
      <c r="G101">
        <v>49.58</v>
      </c>
      <c r="H101">
        <v>0.7</v>
      </c>
      <c r="I101">
        <v>33</v>
      </c>
      <c r="J101">
        <v>176.66</v>
      </c>
      <c r="K101">
        <v>51.39</v>
      </c>
      <c r="L101">
        <v>7</v>
      </c>
      <c r="M101">
        <v>31</v>
      </c>
      <c r="N101">
        <v>33.270000000000003</v>
      </c>
      <c r="O101">
        <v>22022.17</v>
      </c>
      <c r="P101">
        <v>311.05</v>
      </c>
      <c r="Q101">
        <v>1342.53</v>
      </c>
      <c r="R101">
        <v>182.05</v>
      </c>
      <c r="S101">
        <v>105.05</v>
      </c>
      <c r="T101">
        <v>24924.5</v>
      </c>
      <c r="U101">
        <v>0.57999999999999996</v>
      </c>
      <c r="V101">
        <v>0.7</v>
      </c>
      <c r="W101">
        <v>7.3</v>
      </c>
      <c r="X101">
        <v>1.45</v>
      </c>
      <c r="Y101">
        <v>2</v>
      </c>
      <c r="Z101">
        <v>10</v>
      </c>
    </row>
    <row r="102" spans="1:26" x14ac:dyDescent="0.25">
      <c r="A102">
        <v>7</v>
      </c>
      <c r="B102">
        <v>85</v>
      </c>
      <c r="C102" t="s">
        <v>34</v>
      </c>
      <c r="D102">
        <v>3.2833999999999999</v>
      </c>
      <c r="E102">
        <v>30.46</v>
      </c>
      <c r="F102">
        <v>27.1</v>
      </c>
      <c r="G102">
        <v>56.07</v>
      </c>
      <c r="H102">
        <v>0.8</v>
      </c>
      <c r="I102">
        <v>29</v>
      </c>
      <c r="J102">
        <v>178.14</v>
      </c>
      <c r="K102">
        <v>51.39</v>
      </c>
      <c r="L102">
        <v>8</v>
      </c>
      <c r="M102">
        <v>27</v>
      </c>
      <c r="N102">
        <v>33.75</v>
      </c>
      <c r="O102">
        <v>22204.83</v>
      </c>
      <c r="P102">
        <v>303.07</v>
      </c>
      <c r="Q102">
        <v>1342.54</v>
      </c>
      <c r="R102">
        <v>176.29</v>
      </c>
      <c r="S102">
        <v>105.05</v>
      </c>
      <c r="T102">
        <v>22066.31</v>
      </c>
      <c r="U102">
        <v>0.6</v>
      </c>
      <c r="V102">
        <v>0.71</v>
      </c>
      <c r="W102">
        <v>7.29</v>
      </c>
      <c r="X102">
        <v>1.28</v>
      </c>
      <c r="Y102">
        <v>2</v>
      </c>
      <c r="Z102">
        <v>10</v>
      </c>
    </row>
    <row r="103" spans="1:26" x14ac:dyDescent="0.25">
      <c r="A103">
        <v>8</v>
      </c>
      <c r="B103">
        <v>85</v>
      </c>
      <c r="C103" t="s">
        <v>34</v>
      </c>
      <c r="D103">
        <v>3.3180000000000001</v>
      </c>
      <c r="E103">
        <v>30.14</v>
      </c>
      <c r="F103">
        <v>26.92</v>
      </c>
      <c r="G103">
        <v>64.599999999999994</v>
      </c>
      <c r="H103">
        <v>0.89</v>
      </c>
      <c r="I103">
        <v>25</v>
      </c>
      <c r="J103">
        <v>179.63</v>
      </c>
      <c r="K103">
        <v>51.39</v>
      </c>
      <c r="L103">
        <v>9</v>
      </c>
      <c r="M103">
        <v>23</v>
      </c>
      <c r="N103">
        <v>34.24</v>
      </c>
      <c r="O103">
        <v>22388.15</v>
      </c>
      <c r="P103">
        <v>293.45</v>
      </c>
      <c r="Q103">
        <v>1342.56</v>
      </c>
      <c r="R103">
        <v>170.11</v>
      </c>
      <c r="S103">
        <v>105.05</v>
      </c>
      <c r="T103">
        <v>18992.68</v>
      </c>
      <c r="U103">
        <v>0.62</v>
      </c>
      <c r="V103">
        <v>0.71</v>
      </c>
      <c r="W103">
        <v>7.29</v>
      </c>
      <c r="X103">
        <v>1.1000000000000001</v>
      </c>
      <c r="Y103">
        <v>2</v>
      </c>
      <c r="Z103">
        <v>10</v>
      </c>
    </row>
    <row r="104" spans="1:26" x14ac:dyDescent="0.25">
      <c r="A104">
        <v>9</v>
      </c>
      <c r="B104">
        <v>85</v>
      </c>
      <c r="C104" t="s">
        <v>34</v>
      </c>
      <c r="D104">
        <v>3.3448000000000002</v>
      </c>
      <c r="E104">
        <v>29.9</v>
      </c>
      <c r="F104">
        <v>26.78</v>
      </c>
      <c r="G104">
        <v>73.03</v>
      </c>
      <c r="H104">
        <v>0.98</v>
      </c>
      <c r="I104">
        <v>22</v>
      </c>
      <c r="J104">
        <v>181.12</v>
      </c>
      <c r="K104">
        <v>51.39</v>
      </c>
      <c r="L104">
        <v>10</v>
      </c>
      <c r="M104">
        <v>20</v>
      </c>
      <c r="N104">
        <v>34.729999999999997</v>
      </c>
      <c r="O104">
        <v>22572.13</v>
      </c>
      <c r="P104">
        <v>285.08999999999997</v>
      </c>
      <c r="Q104">
        <v>1342.59</v>
      </c>
      <c r="R104">
        <v>165.52</v>
      </c>
      <c r="S104">
        <v>105.05</v>
      </c>
      <c r="T104">
        <v>16714.22</v>
      </c>
      <c r="U104">
        <v>0.63</v>
      </c>
      <c r="V104">
        <v>0.71</v>
      </c>
      <c r="W104">
        <v>7.28</v>
      </c>
      <c r="X104">
        <v>0.96</v>
      </c>
      <c r="Y104">
        <v>2</v>
      </c>
      <c r="Z104">
        <v>10</v>
      </c>
    </row>
    <row r="105" spans="1:26" x14ac:dyDescent="0.25">
      <c r="A105">
        <v>10</v>
      </c>
      <c r="B105">
        <v>85</v>
      </c>
      <c r="C105" t="s">
        <v>34</v>
      </c>
      <c r="D105">
        <v>3.3738999999999999</v>
      </c>
      <c r="E105">
        <v>29.64</v>
      </c>
      <c r="F105">
        <v>26.62</v>
      </c>
      <c r="G105">
        <v>84.07</v>
      </c>
      <c r="H105">
        <v>1.07</v>
      </c>
      <c r="I105">
        <v>19</v>
      </c>
      <c r="J105">
        <v>182.62</v>
      </c>
      <c r="K105">
        <v>51.39</v>
      </c>
      <c r="L105">
        <v>11</v>
      </c>
      <c r="M105">
        <v>16</v>
      </c>
      <c r="N105">
        <v>35.22</v>
      </c>
      <c r="O105">
        <v>22756.91</v>
      </c>
      <c r="P105">
        <v>274.16000000000003</v>
      </c>
      <c r="Q105">
        <v>1342.66</v>
      </c>
      <c r="R105">
        <v>160.19</v>
      </c>
      <c r="S105">
        <v>105.05</v>
      </c>
      <c r="T105">
        <v>14065.29</v>
      </c>
      <c r="U105">
        <v>0.66</v>
      </c>
      <c r="V105">
        <v>0.72</v>
      </c>
      <c r="W105">
        <v>7.28</v>
      </c>
      <c r="X105">
        <v>0.81</v>
      </c>
      <c r="Y105">
        <v>2</v>
      </c>
      <c r="Z105">
        <v>10</v>
      </c>
    </row>
    <row r="106" spans="1:26" x14ac:dyDescent="0.25">
      <c r="A106">
        <v>11</v>
      </c>
      <c r="B106">
        <v>85</v>
      </c>
      <c r="C106" t="s">
        <v>34</v>
      </c>
      <c r="D106">
        <v>3.3784999999999998</v>
      </c>
      <c r="E106">
        <v>29.6</v>
      </c>
      <c r="F106">
        <v>26.62</v>
      </c>
      <c r="G106">
        <v>88.72</v>
      </c>
      <c r="H106">
        <v>1.1599999999999999</v>
      </c>
      <c r="I106">
        <v>18</v>
      </c>
      <c r="J106">
        <v>184.12</v>
      </c>
      <c r="K106">
        <v>51.39</v>
      </c>
      <c r="L106">
        <v>12</v>
      </c>
      <c r="M106">
        <v>8</v>
      </c>
      <c r="N106">
        <v>35.729999999999997</v>
      </c>
      <c r="O106">
        <v>22942.240000000002</v>
      </c>
      <c r="P106">
        <v>269.61</v>
      </c>
      <c r="Q106">
        <v>1342.57</v>
      </c>
      <c r="R106">
        <v>159.52000000000001</v>
      </c>
      <c r="S106">
        <v>105.05</v>
      </c>
      <c r="T106">
        <v>13736.15</v>
      </c>
      <c r="U106">
        <v>0.66</v>
      </c>
      <c r="V106">
        <v>0.72</v>
      </c>
      <c r="W106">
        <v>7.29</v>
      </c>
      <c r="X106">
        <v>0.8</v>
      </c>
      <c r="Y106">
        <v>2</v>
      </c>
      <c r="Z106">
        <v>10</v>
      </c>
    </row>
    <row r="107" spans="1:26" x14ac:dyDescent="0.25">
      <c r="A107">
        <v>12</v>
      </c>
      <c r="B107">
        <v>85</v>
      </c>
      <c r="C107" t="s">
        <v>34</v>
      </c>
      <c r="D107">
        <v>3.3923000000000001</v>
      </c>
      <c r="E107">
        <v>29.48</v>
      </c>
      <c r="F107">
        <v>26.53</v>
      </c>
      <c r="G107">
        <v>93.64</v>
      </c>
      <c r="H107">
        <v>1.24</v>
      </c>
      <c r="I107">
        <v>17</v>
      </c>
      <c r="J107">
        <v>185.63</v>
      </c>
      <c r="K107">
        <v>51.39</v>
      </c>
      <c r="L107">
        <v>13</v>
      </c>
      <c r="M107">
        <v>0</v>
      </c>
      <c r="N107">
        <v>36.24</v>
      </c>
      <c r="O107">
        <v>23128.27</v>
      </c>
      <c r="P107">
        <v>267.76</v>
      </c>
      <c r="Q107">
        <v>1342.67</v>
      </c>
      <c r="R107">
        <v>156.27000000000001</v>
      </c>
      <c r="S107">
        <v>105.05</v>
      </c>
      <c r="T107">
        <v>12114.37</v>
      </c>
      <c r="U107">
        <v>0.67</v>
      </c>
      <c r="V107">
        <v>0.72</v>
      </c>
      <c r="W107">
        <v>7.29</v>
      </c>
      <c r="X107">
        <v>0.71</v>
      </c>
      <c r="Y107">
        <v>2</v>
      </c>
      <c r="Z107">
        <v>10</v>
      </c>
    </row>
    <row r="108" spans="1:26" x14ac:dyDescent="0.25">
      <c r="A108">
        <v>0</v>
      </c>
      <c r="B108">
        <v>20</v>
      </c>
      <c r="C108" t="s">
        <v>34</v>
      </c>
      <c r="D108">
        <v>2.8990999999999998</v>
      </c>
      <c r="E108">
        <v>34.49</v>
      </c>
      <c r="F108">
        <v>31.3</v>
      </c>
      <c r="G108">
        <v>15.92</v>
      </c>
      <c r="H108">
        <v>0.34</v>
      </c>
      <c r="I108">
        <v>118</v>
      </c>
      <c r="J108">
        <v>51.33</v>
      </c>
      <c r="K108">
        <v>24.83</v>
      </c>
      <c r="L108">
        <v>1</v>
      </c>
      <c r="M108">
        <v>116</v>
      </c>
      <c r="N108">
        <v>5.51</v>
      </c>
      <c r="O108">
        <v>6564.78</v>
      </c>
      <c r="P108">
        <v>161.36000000000001</v>
      </c>
      <c r="Q108">
        <v>1343.27</v>
      </c>
      <c r="R108">
        <v>318.56</v>
      </c>
      <c r="S108">
        <v>105.05</v>
      </c>
      <c r="T108">
        <v>92754.57</v>
      </c>
      <c r="U108">
        <v>0.33</v>
      </c>
      <c r="V108">
        <v>0.61</v>
      </c>
      <c r="W108">
        <v>7.44</v>
      </c>
      <c r="X108">
        <v>5.48</v>
      </c>
      <c r="Y108">
        <v>2</v>
      </c>
      <c r="Z108">
        <v>10</v>
      </c>
    </row>
    <row r="109" spans="1:26" x14ac:dyDescent="0.25">
      <c r="A109">
        <v>1</v>
      </c>
      <c r="B109">
        <v>20</v>
      </c>
      <c r="C109" t="s">
        <v>34</v>
      </c>
      <c r="D109">
        <v>3.1640999999999999</v>
      </c>
      <c r="E109">
        <v>31.6</v>
      </c>
      <c r="F109">
        <v>29.01</v>
      </c>
      <c r="G109">
        <v>25.23</v>
      </c>
      <c r="H109">
        <v>0.66</v>
      </c>
      <c r="I109">
        <v>69</v>
      </c>
      <c r="J109">
        <v>52.47</v>
      </c>
      <c r="K109">
        <v>24.83</v>
      </c>
      <c r="L109">
        <v>2</v>
      </c>
      <c r="M109">
        <v>0</v>
      </c>
      <c r="N109">
        <v>5.64</v>
      </c>
      <c r="O109">
        <v>6705.1</v>
      </c>
      <c r="P109">
        <v>138.38</v>
      </c>
      <c r="Q109">
        <v>1343.68</v>
      </c>
      <c r="R109">
        <v>237.52</v>
      </c>
      <c r="S109">
        <v>105.05</v>
      </c>
      <c r="T109">
        <v>52481.32</v>
      </c>
      <c r="U109">
        <v>0.44</v>
      </c>
      <c r="V109">
        <v>0.66</v>
      </c>
      <c r="W109">
        <v>7.46</v>
      </c>
      <c r="X109">
        <v>3.19</v>
      </c>
      <c r="Y109">
        <v>2</v>
      </c>
      <c r="Z109">
        <v>10</v>
      </c>
    </row>
    <row r="110" spans="1:26" x14ac:dyDescent="0.25">
      <c r="A110">
        <v>0</v>
      </c>
      <c r="B110">
        <v>65</v>
      </c>
      <c r="C110" t="s">
        <v>34</v>
      </c>
      <c r="D110">
        <v>1.8576999999999999</v>
      </c>
      <c r="E110">
        <v>53.83</v>
      </c>
      <c r="F110">
        <v>42.42</v>
      </c>
      <c r="G110">
        <v>7.51</v>
      </c>
      <c r="H110">
        <v>0.13</v>
      </c>
      <c r="I110">
        <v>339</v>
      </c>
      <c r="J110">
        <v>133.21</v>
      </c>
      <c r="K110">
        <v>46.47</v>
      </c>
      <c r="L110">
        <v>1</v>
      </c>
      <c r="M110">
        <v>337</v>
      </c>
      <c r="N110">
        <v>20.75</v>
      </c>
      <c r="O110">
        <v>16663.419999999998</v>
      </c>
      <c r="P110">
        <v>462.54</v>
      </c>
      <c r="Q110">
        <v>1343.69</v>
      </c>
      <c r="R110">
        <v>695.01</v>
      </c>
      <c r="S110">
        <v>105.05</v>
      </c>
      <c r="T110">
        <v>279872.39</v>
      </c>
      <c r="U110">
        <v>0.15</v>
      </c>
      <c r="V110">
        <v>0.45</v>
      </c>
      <c r="W110">
        <v>7.85</v>
      </c>
      <c r="X110">
        <v>16.59</v>
      </c>
      <c r="Y110">
        <v>2</v>
      </c>
      <c r="Z110">
        <v>10</v>
      </c>
    </row>
    <row r="111" spans="1:26" x14ac:dyDescent="0.25">
      <c r="A111">
        <v>1</v>
      </c>
      <c r="B111">
        <v>65</v>
      </c>
      <c r="C111" t="s">
        <v>34</v>
      </c>
      <c r="D111">
        <v>2.7052999999999998</v>
      </c>
      <c r="E111">
        <v>36.96</v>
      </c>
      <c r="F111">
        <v>31.46</v>
      </c>
      <c r="G111">
        <v>15.47</v>
      </c>
      <c r="H111">
        <v>0.26</v>
      </c>
      <c r="I111">
        <v>122</v>
      </c>
      <c r="J111">
        <v>134.55000000000001</v>
      </c>
      <c r="K111">
        <v>46.47</v>
      </c>
      <c r="L111">
        <v>2</v>
      </c>
      <c r="M111">
        <v>120</v>
      </c>
      <c r="N111">
        <v>21.09</v>
      </c>
      <c r="O111">
        <v>16828.84</v>
      </c>
      <c r="P111">
        <v>335.19</v>
      </c>
      <c r="Q111">
        <v>1343.01</v>
      </c>
      <c r="R111">
        <v>324.05</v>
      </c>
      <c r="S111">
        <v>105.05</v>
      </c>
      <c r="T111">
        <v>95479.2</v>
      </c>
      <c r="U111">
        <v>0.32</v>
      </c>
      <c r="V111">
        <v>0.61</v>
      </c>
      <c r="W111">
        <v>7.45</v>
      </c>
      <c r="X111">
        <v>5.64</v>
      </c>
      <c r="Y111">
        <v>2</v>
      </c>
      <c r="Z111">
        <v>10</v>
      </c>
    </row>
    <row r="112" spans="1:26" x14ac:dyDescent="0.25">
      <c r="A112">
        <v>2</v>
      </c>
      <c r="B112">
        <v>65</v>
      </c>
      <c r="C112" t="s">
        <v>34</v>
      </c>
      <c r="D112">
        <v>2.9912999999999998</v>
      </c>
      <c r="E112">
        <v>33.43</v>
      </c>
      <c r="F112">
        <v>29.24</v>
      </c>
      <c r="G112">
        <v>23.7</v>
      </c>
      <c r="H112">
        <v>0.39</v>
      </c>
      <c r="I112">
        <v>74</v>
      </c>
      <c r="J112">
        <v>135.9</v>
      </c>
      <c r="K112">
        <v>46.47</v>
      </c>
      <c r="L112">
        <v>3</v>
      </c>
      <c r="M112">
        <v>72</v>
      </c>
      <c r="N112">
        <v>21.43</v>
      </c>
      <c r="O112">
        <v>16994.64</v>
      </c>
      <c r="P112">
        <v>303.18</v>
      </c>
      <c r="Q112">
        <v>1342.73</v>
      </c>
      <c r="R112">
        <v>247.91</v>
      </c>
      <c r="S112">
        <v>105.05</v>
      </c>
      <c r="T112">
        <v>57647.79</v>
      </c>
      <c r="U112">
        <v>0.42</v>
      </c>
      <c r="V112">
        <v>0.65</v>
      </c>
      <c r="W112">
        <v>7.39</v>
      </c>
      <c r="X112">
        <v>3.41</v>
      </c>
      <c r="Y112">
        <v>2</v>
      </c>
      <c r="Z112">
        <v>10</v>
      </c>
    </row>
    <row r="113" spans="1:26" x14ac:dyDescent="0.25">
      <c r="A113">
        <v>3</v>
      </c>
      <c r="B113">
        <v>65</v>
      </c>
      <c r="C113" t="s">
        <v>34</v>
      </c>
      <c r="D113">
        <v>3.1482999999999999</v>
      </c>
      <c r="E113">
        <v>31.76</v>
      </c>
      <c r="F113">
        <v>28.17</v>
      </c>
      <c r="G113">
        <v>32.5</v>
      </c>
      <c r="H113">
        <v>0.52</v>
      </c>
      <c r="I113">
        <v>52</v>
      </c>
      <c r="J113">
        <v>137.25</v>
      </c>
      <c r="K113">
        <v>46.47</v>
      </c>
      <c r="L113">
        <v>4</v>
      </c>
      <c r="M113">
        <v>50</v>
      </c>
      <c r="N113">
        <v>21.78</v>
      </c>
      <c r="O113">
        <v>17160.919999999998</v>
      </c>
      <c r="P113">
        <v>283.82</v>
      </c>
      <c r="Q113">
        <v>1342.66</v>
      </c>
      <c r="R113">
        <v>212.47</v>
      </c>
      <c r="S113">
        <v>105.05</v>
      </c>
      <c r="T113">
        <v>40041.29</v>
      </c>
      <c r="U113">
        <v>0.49</v>
      </c>
      <c r="V113">
        <v>0.68</v>
      </c>
      <c r="W113">
        <v>7.33</v>
      </c>
      <c r="X113">
        <v>2.35</v>
      </c>
      <c r="Y113">
        <v>2</v>
      </c>
      <c r="Z113">
        <v>10</v>
      </c>
    </row>
    <row r="114" spans="1:26" x14ac:dyDescent="0.25">
      <c r="A114">
        <v>4</v>
      </c>
      <c r="B114">
        <v>65</v>
      </c>
      <c r="C114" t="s">
        <v>34</v>
      </c>
      <c r="D114">
        <v>3.2378</v>
      </c>
      <c r="E114">
        <v>30.88</v>
      </c>
      <c r="F114">
        <v>27.62</v>
      </c>
      <c r="G114">
        <v>41.42</v>
      </c>
      <c r="H114">
        <v>0.64</v>
      </c>
      <c r="I114">
        <v>40</v>
      </c>
      <c r="J114">
        <v>138.6</v>
      </c>
      <c r="K114">
        <v>46.47</v>
      </c>
      <c r="L114">
        <v>5</v>
      </c>
      <c r="M114">
        <v>38</v>
      </c>
      <c r="N114">
        <v>22.13</v>
      </c>
      <c r="O114">
        <v>17327.689999999999</v>
      </c>
      <c r="P114">
        <v>269.58999999999997</v>
      </c>
      <c r="Q114">
        <v>1342.57</v>
      </c>
      <c r="R114">
        <v>193.67</v>
      </c>
      <c r="S114">
        <v>105.05</v>
      </c>
      <c r="T114">
        <v>30699.31</v>
      </c>
      <c r="U114">
        <v>0.54</v>
      </c>
      <c r="V114">
        <v>0.69</v>
      </c>
      <c r="W114">
        <v>7.32</v>
      </c>
      <c r="X114">
        <v>1.8</v>
      </c>
      <c r="Y114">
        <v>2</v>
      </c>
      <c r="Z114">
        <v>10</v>
      </c>
    </row>
    <row r="115" spans="1:26" x14ac:dyDescent="0.25">
      <c r="A115">
        <v>5</v>
      </c>
      <c r="B115">
        <v>65</v>
      </c>
      <c r="C115" t="s">
        <v>34</v>
      </c>
      <c r="D115">
        <v>3.3001999999999998</v>
      </c>
      <c r="E115">
        <v>30.3</v>
      </c>
      <c r="F115">
        <v>27.25</v>
      </c>
      <c r="G115">
        <v>51.09</v>
      </c>
      <c r="H115">
        <v>0.76</v>
      </c>
      <c r="I115">
        <v>32</v>
      </c>
      <c r="J115">
        <v>139.94999999999999</v>
      </c>
      <c r="K115">
        <v>46.47</v>
      </c>
      <c r="L115">
        <v>6</v>
      </c>
      <c r="M115">
        <v>30</v>
      </c>
      <c r="N115">
        <v>22.49</v>
      </c>
      <c r="O115">
        <v>17494.97</v>
      </c>
      <c r="P115">
        <v>256.76</v>
      </c>
      <c r="Q115">
        <v>1342.51</v>
      </c>
      <c r="R115">
        <v>181.31</v>
      </c>
      <c r="S115">
        <v>105.05</v>
      </c>
      <c r="T115">
        <v>24559.5</v>
      </c>
      <c r="U115">
        <v>0.57999999999999996</v>
      </c>
      <c r="V115">
        <v>0.7</v>
      </c>
      <c r="W115">
        <v>7.3</v>
      </c>
      <c r="X115">
        <v>1.43</v>
      </c>
      <c r="Y115">
        <v>2</v>
      </c>
      <c r="Z115">
        <v>10</v>
      </c>
    </row>
    <row r="116" spans="1:26" x14ac:dyDescent="0.25">
      <c r="A116">
        <v>6</v>
      </c>
      <c r="B116">
        <v>65</v>
      </c>
      <c r="C116" t="s">
        <v>34</v>
      </c>
      <c r="D116">
        <v>3.3492000000000002</v>
      </c>
      <c r="E116">
        <v>29.86</v>
      </c>
      <c r="F116">
        <v>26.97</v>
      </c>
      <c r="G116">
        <v>62.24</v>
      </c>
      <c r="H116">
        <v>0.88</v>
      </c>
      <c r="I116">
        <v>26</v>
      </c>
      <c r="J116">
        <v>141.31</v>
      </c>
      <c r="K116">
        <v>46.47</v>
      </c>
      <c r="L116">
        <v>7</v>
      </c>
      <c r="M116">
        <v>24</v>
      </c>
      <c r="N116">
        <v>22.85</v>
      </c>
      <c r="O116">
        <v>17662.75</v>
      </c>
      <c r="P116">
        <v>243.33</v>
      </c>
      <c r="Q116">
        <v>1342.6</v>
      </c>
      <c r="R116">
        <v>172.09</v>
      </c>
      <c r="S116">
        <v>105.05</v>
      </c>
      <c r="T116">
        <v>19978.39</v>
      </c>
      <c r="U116">
        <v>0.61</v>
      </c>
      <c r="V116">
        <v>0.71</v>
      </c>
      <c r="W116">
        <v>7.29</v>
      </c>
      <c r="X116">
        <v>1.1499999999999999</v>
      </c>
      <c r="Y116">
        <v>2</v>
      </c>
      <c r="Z116">
        <v>10</v>
      </c>
    </row>
    <row r="117" spans="1:26" x14ac:dyDescent="0.25">
      <c r="A117">
        <v>7</v>
      </c>
      <c r="B117">
        <v>65</v>
      </c>
      <c r="C117" t="s">
        <v>34</v>
      </c>
      <c r="D117">
        <v>3.3742999999999999</v>
      </c>
      <c r="E117">
        <v>29.64</v>
      </c>
      <c r="F117">
        <v>26.83</v>
      </c>
      <c r="G117">
        <v>69.989999999999995</v>
      </c>
      <c r="H117">
        <v>0.99</v>
      </c>
      <c r="I117">
        <v>23</v>
      </c>
      <c r="J117">
        <v>142.68</v>
      </c>
      <c r="K117">
        <v>46.47</v>
      </c>
      <c r="L117">
        <v>8</v>
      </c>
      <c r="M117">
        <v>12</v>
      </c>
      <c r="N117">
        <v>23.21</v>
      </c>
      <c r="O117">
        <v>17831.04</v>
      </c>
      <c r="P117">
        <v>234.2</v>
      </c>
      <c r="Q117">
        <v>1342.79</v>
      </c>
      <c r="R117">
        <v>166.54</v>
      </c>
      <c r="S117">
        <v>105.05</v>
      </c>
      <c r="T117">
        <v>17220.36</v>
      </c>
      <c r="U117">
        <v>0.63</v>
      </c>
      <c r="V117">
        <v>0.71</v>
      </c>
      <c r="W117">
        <v>7.3</v>
      </c>
      <c r="X117">
        <v>1.01</v>
      </c>
      <c r="Y117">
        <v>2</v>
      </c>
      <c r="Z117">
        <v>10</v>
      </c>
    </row>
    <row r="118" spans="1:26" x14ac:dyDescent="0.25">
      <c r="A118">
        <v>8</v>
      </c>
      <c r="B118">
        <v>65</v>
      </c>
      <c r="C118" t="s">
        <v>34</v>
      </c>
      <c r="D118">
        <v>3.3813</v>
      </c>
      <c r="E118">
        <v>29.57</v>
      </c>
      <c r="F118">
        <v>26.8</v>
      </c>
      <c r="G118">
        <v>73.08</v>
      </c>
      <c r="H118">
        <v>1.1100000000000001</v>
      </c>
      <c r="I118">
        <v>22</v>
      </c>
      <c r="J118">
        <v>144.05000000000001</v>
      </c>
      <c r="K118">
        <v>46.47</v>
      </c>
      <c r="L118">
        <v>9</v>
      </c>
      <c r="M118">
        <v>0</v>
      </c>
      <c r="N118">
        <v>23.58</v>
      </c>
      <c r="O118">
        <v>17999.830000000002</v>
      </c>
      <c r="P118">
        <v>234.59</v>
      </c>
      <c r="Q118">
        <v>1343.15</v>
      </c>
      <c r="R118">
        <v>164.99</v>
      </c>
      <c r="S118">
        <v>105.05</v>
      </c>
      <c r="T118">
        <v>16448.38</v>
      </c>
      <c r="U118">
        <v>0.64</v>
      </c>
      <c r="V118">
        <v>0.71</v>
      </c>
      <c r="W118">
        <v>7.31</v>
      </c>
      <c r="X118">
        <v>0.98</v>
      </c>
      <c r="Y118">
        <v>2</v>
      </c>
      <c r="Z118">
        <v>10</v>
      </c>
    </row>
    <row r="119" spans="1:26" x14ac:dyDescent="0.25">
      <c r="A119">
        <v>0</v>
      </c>
      <c r="B119">
        <v>75</v>
      </c>
      <c r="C119" t="s">
        <v>34</v>
      </c>
      <c r="D119">
        <v>1.6808000000000001</v>
      </c>
      <c r="E119">
        <v>59.49</v>
      </c>
      <c r="F119">
        <v>45.21</v>
      </c>
      <c r="G119">
        <v>6.9</v>
      </c>
      <c r="H119">
        <v>0.12</v>
      </c>
      <c r="I119">
        <v>393</v>
      </c>
      <c r="J119">
        <v>150.44</v>
      </c>
      <c r="K119">
        <v>49.1</v>
      </c>
      <c r="L119">
        <v>1</v>
      </c>
      <c r="M119">
        <v>391</v>
      </c>
      <c r="N119">
        <v>25.34</v>
      </c>
      <c r="O119">
        <v>18787.759999999998</v>
      </c>
      <c r="P119">
        <v>534.73</v>
      </c>
      <c r="Q119">
        <v>1344.01</v>
      </c>
      <c r="R119">
        <v>791.44</v>
      </c>
      <c r="S119">
        <v>105.05</v>
      </c>
      <c r="T119">
        <v>327818.03999999998</v>
      </c>
      <c r="U119">
        <v>0.13</v>
      </c>
      <c r="V119">
        <v>0.42</v>
      </c>
      <c r="W119">
        <v>7.89</v>
      </c>
      <c r="X119">
        <v>19.37</v>
      </c>
      <c r="Y119">
        <v>2</v>
      </c>
      <c r="Z119">
        <v>10</v>
      </c>
    </row>
    <row r="120" spans="1:26" x14ac:dyDescent="0.25">
      <c r="A120">
        <v>1</v>
      </c>
      <c r="B120">
        <v>75</v>
      </c>
      <c r="C120" t="s">
        <v>34</v>
      </c>
      <c r="D120">
        <v>2.5928</v>
      </c>
      <c r="E120">
        <v>38.57</v>
      </c>
      <c r="F120">
        <v>32.14</v>
      </c>
      <c r="G120">
        <v>14.18</v>
      </c>
      <c r="H120">
        <v>0.23</v>
      </c>
      <c r="I120">
        <v>136</v>
      </c>
      <c r="J120">
        <v>151.83000000000001</v>
      </c>
      <c r="K120">
        <v>49.1</v>
      </c>
      <c r="L120">
        <v>2</v>
      </c>
      <c r="M120">
        <v>134</v>
      </c>
      <c r="N120">
        <v>25.73</v>
      </c>
      <c r="O120">
        <v>18959.54</v>
      </c>
      <c r="P120">
        <v>373.16</v>
      </c>
      <c r="Q120">
        <v>1342.87</v>
      </c>
      <c r="R120">
        <v>346.72</v>
      </c>
      <c r="S120">
        <v>105.05</v>
      </c>
      <c r="T120">
        <v>106743.85</v>
      </c>
      <c r="U120">
        <v>0.3</v>
      </c>
      <c r="V120">
        <v>0.59</v>
      </c>
      <c r="W120">
        <v>7.48</v>
      </c>
      <c r="X120">
        <v>6.31</v>
      </c>
      <c r="Y120">
        <v>2</v>
      </c>
      <c r="Z120">
        <v>10</v>
      </c>
    </row>
    <row r="121" spans="1:26" x14ac:dyDescent="0.25">
      <c r="A121">
        <v>2</v>
      </c>
      <c r="B121">
        <v>75</v>
      </c>
      <c r="C121" t="s">
        <v>34</v>
      </c>
      <c r="D121">
        <v>2.9104000000000001</v>
      </c>
      <c r="E121">
        <v>34.36</v>
      </c>
      <c r="F121">
        <v>29.58</v>
      </c>
      <c r="G121">
        <v>21.64</v>
      </c>
      <c r="H121">
        <v>0.35</v>
      </c>
      <c r="I121">
        <v>82</v>
      </c>
      <c r="J121">
        <v>153.22999999999999</v>
      </c>
      <c r="K121">
        <v>49.1</v>
      </c>
      <c r="L121">
        <v>3</v>
      </c>
      <c r="M121">
        <v>80</v>
      </c>
      <c r="N121">
        <v>26.13</v>
      </c>
      <c r="O121">
        <v>19131.849999999999</v>
      </c>
      <c r="P121">
        <v>336.97</v>
      </c>
      <c r="Q121">
        <v>1342.59</v>
      </c>
      <c r="R121">
        <v>260.37</v>
      </c>
      <c r="S121">
        <v>105.05</v>
      </c>
      <c r="T121">
        <v>63838.239999999998</v>
      </c>
      <c r="U121">
        <v>0.4</v>
      </c>
      <c r="V121">
        <v>0.65</v>
      </c>
      <c r="W121">
        <v>7.38</v>
      </c>
      <c r="X121">
        <v>3.76</v>
      </c>
      <c r="Y121">
        <v>2</v>
      </c>
      <c r="Z121">
        <v>10</v>
      </c>
    </row>
    <row r="122" spans="1:26" x14ac:dyDescent="0.25">
      <c r="A122">
        <v>3</v>
      </c>
      <c r="B122">
        <v>75</v>
      </c>
      <c r="C122" t="s">
        <v>34</v>
      </c>
      <c r="D122">
        <v>3.0790999999999999</v>
      </c>
      <c r="E122">
        <v>32.479999999999997</v>
      </c>
      <c r="F122">
        <v>28.43</v>
      </c>
      <c r="G122">
        <v>29.41</v>
      </c>
      <c r="H122">
        <v>0.46</v>
      </c>
      <c r="I122">
        <v>58</v>
      </c>
      <c r="J122">
        <v>154.63</v>
      </c>
      <c r="K122">
        <v>49.1</v>
      </c>
      <c r="L122">
        <v>4</v>
      </c>
      <c r="M122">
        <v>56</v>
      </c>
      <c r="N122">
        <v>26.53</v>
      </c>
      <c r="O122">
        <v>19304.72</v>
      </c>
      <c r="P122">
        <v>316.61</v>
      </c>
      <c r="Q122">
        <v>1342.52</v>
      </c>
      <c r="R122">
        <v>221.35</v>
      </c>
      <c r="S122">
        <v>105.05</v>
      </c>
      <c r="T122">
        <v>44451.65</v>
      </c>
      <c r="U122">
        <v>0.47</v>
      </c>
      <c r="V122">
        <v>0.67</v>
      </c>
      <c r="W122">
        <v>7.34</v>
      </c>
      <c r="X122">
        <v>2.61</v>
      </c>
      <c r="Y122">
        <v>2</v>
      </c>
      <c r="Z122">
        <v>10</v>
      </c>
    </row>
    <row r="123" spans="1:26" x14ac:dyDescent="0.25">
      <c r="A123">
        <v>4</v>
      </c>
      <c r="B123">
        <v>75</v>
      </c>
      <c r="C123" t="s">
        <v>34</v>
      </c>
      <c r="D123">
        <v>3.1743999999999999</v>
      </c>
      <c r="E123">
        <v>31.5</v>
      </c>
      <c r="F123">
        <v>27.85</v>
      </c>
      <c r="G123">
        <v>37.130000000000003</v>
      </c>
      <c r="H123">
        <v>0.56999999999999995</v>
      </c>
      <c r="I123">
        <v>45</v>
      </c>
      <c r="J123">
        <v>156.03</v>
      </c>
      <c r="K123">
        <v>49.1</v>
      </c>
      <c r="L123">
        <v>5</v>
      </c>
      <c r="M123">
        <v>43</v>
      </c>
      <c r="N123">
        <v>26.94</v>
      </c>
      <c r="O123">
        <v>19478.150000000001</v>
      </c>
      <c r="P123">
        <v>303.58</v>
      </c>
      <c r="Q123">
        <v>1342.52</v>
      </c>
      <c r="R123">
        <v>201.89</v>
      </c>
      <c r="S123">
        <v>105.05</v>
      </c>
      <c r="T123">
        <v>34782.239999999998</v>
      </c>
      <c r="U123">
        <v>0.52</v>
      </c>
      <c r="V123">
        <v>0.69</v>
      </c>
      <c r="W123">
        <v>7.32</v>
      </c>
      <c r="X123">
        <v>2.0299999999999998</v>
      </c>
      <c r="Y123">
        <v>2</v>
      </c>
      <c r="Z123">
        <v>10</v>
      </c>
    </row>
    <row r="124" spans="1:26" x14ac:dyDescent="0.25">
      <c r="A124">
        <v>5</v>
      </c>
      <c r="B124">
        <v>75</v>
      </c>
      <c r="C124" t="s">
        <v>34</v>
      </c>
      <c r="D124">
        <v>3.2461000000000002</v>
      </c>
      <c r="E124">
        <v>30.81</v>
      </c>
      <c r="F124">
        <v>27.43</v>
      </c>
      <c r="G124">
        <v>45.72</v>
      </c>
      <c r="H124">
        <v>0.67</v>
      </c>
      <c r="I124">
        <v>36</v>
      </c>
      <c r="J124">
        <v>157.44</v>
      </c>
      <c r="K124">
        <v>49.1</v>
      </c>
      <c r="L124">
        <v>6</v>
      </c>
      <c r="M124">
        <v>34</v>
      </c>
      <c r="N124">
        <v>27.35</v>
      </c>
      <c r="O124">
        <v>19652.13</v>
      </c>
      <c r="P124">
        <v>290.70999999999998</v>
      </c>
      <c r="Q124">
        <v>1342.6</v>
      </c>
      <c r="R124">
        <v>187.42</v>
      </c>
      <c r="S124">
        <v>105.05</v>
      </c>
      <c r="T124">
        <v>27591.93</v>
      </c>
      <c r="U124">
        <v>0.56000000000000005</v>
      </c>
      <c r="V124">
        <v>0.7</v>
      </c>
      <c r="W124">
        <v>7.31</v>
      </c>
      <c r="X124">
        <v>1.61</v>
      </c>
      <c r="Y124">
        <v>2</v>
      </c>
      <c r="Z124">
        <v>10</v>
      </c>
    </row>
    <row r="125" spans="1:26" x14ac:dyDescent="0.25">
      <c r="A125">
        <v>6</v>
      </c>
      <c r="B125">
        <v>75</v>
      </c>
      <c r="C125" t="s">
        <v>34</v>
      </c>
      <c r="D125">
        <v>3.2957999999999998</v>
      </c>
      <c r="E125">
        <v>30.34</v>
      </c>
      <c r="F125">
        <v>27.15</v>
      </c>
      <c r="G125">
        <v>54.3</v>
      </c>
      <c r="H125">
        <v>0.78</v>
      </c>
      <c r="I125">
        <v>30</v>
      </c>
      <c r="J125">
        <v>158.86000000000001</v>
      </c>
      <c r="K125">
        <v>49.1</v>
      </c>
      <c r="L125">
        <v>7</v>
      </c>
      <c r="M125">
        <v>28</v>
      </c>
      <c r="N125">
        <v>27.77</v>
      </c>
      <c r="O125">
        <v>19826.68</v>
      </c>
      <c r="P125">
        <v>279.60000000000002</v>
      </c>
      <c r="Q125">
        <v>1342.67</v>
      </c>
      <c r="R125">
        <v>177.89</v>
      </c>
      <c r="S125">
        <v>105.05</v>
      </c>
      <c r="T125">
        <v>22858.7</v>
      </c>
      <c r="U125">
        <v>0.59</v>
      </c>
      <c r="V125">
        <v>0.7</v>
      </c>
      <c r="W125">
        <v>7.29</v>
      </c>
      <c r="X125">
        <v>1.33</v>
      </c>
      <c r="Y125">
        <v>2</v>
      </c>
      <c r="Z125">
        <v>10</v>
      </c>
    </row>
    <row r="126" spans="1:26" x14ac:dyDescent="0.25">
      <c r="A126">
        <v>7</v>
      </c>
      <c r="B126">
        <v>75</v>
      </c>
      <c r="C126" t="s">
        <v>34</v>
      </c>
      <c r="D126">
        <v>3.3403</v>
      </c>
      <c r="E126">
        <v>29.94</v>
      </c>
      <c r="F126">
        <v>26.9</v>
      </c>
      <c r="G126">
        <v>64.55</v>
      </c>
      <c r="H126">
        <v>0.88</v>
      </c>
      <c r="I126">
        <v>25</v>
      </c>
      <c r="J126">
        <v>160.28</v>
      </c>
      <c r="K126">
        <v>49.1</v>
      </c>
      <c r="L126">
        <v>8</v>
      </c>
      <c r="M126">
        <v>23</v>
      </c>
      <c r="N126">
        <v>28.19</v>
      </c>
      <c r="O126">
        <v>20001.93</v>
      </c>
      <c r="P126">
        <v>267.75</v>
      </c>
      <c r="Q126">
        <v>1342.53</v>
      </c>
      <c r="R126">
        <v>169.24</v>
      </c>
      <c r="S126">
        <v>105.05</v>
      </c>
      <c r="T126">
        <v>18559.87</v>
      </c>
      <c r="U126">
        <v>0.62</v>
      </c>
      <c r="V126">
        <v>0.71</v>
      </c>
      <c r="W126">
        <v>7.29</v>
      </c>
      <c r="X126">
        <v>1.08</v>
      </c>
      <c r="Y126">
        <v>2</v>
      </c>
      <c r="Z126">
        <v>10</v>
      </c>
    </row>
    <row r="127" spans="1:26" x14ac:dyDescent="0.25">
      <c r="A127">
        <v>8</v>
      </c>
      <c r="B127">
        <v>75</v>
      </c>
      <c r="C127" t="s">
        <v>34</v>
      </c>
      <c r="D127">
        <v>3.3624999999999998</v>
      </c>
      <c r="E127">
        <v>29.74</v>
      </c>
      <c r="F127">
        <v>26.79</v>
      </c>
      <c r="G127">
        <v>73.069999999999993</v>
      </c>
      <c r="H127">
        <v>0.99</v>
      </c>
      <c r="I127">
        <v>22</v>
      </c>
      <c r="J127">
        <v>161.71</v>
      </c>
      <c r="K127">
        <v>49.1</v>
      </c>
      <c r="L127">
        <v>9</v>
      </c>
      <c r="M127">
        <v>19</v>
      </c>
      <c r="N127">
        <v>28.61</v>
      </c>
      <c r="O127">
        <v>20177.64</v>
      </c>
      <c r="P127">
        <v>259.14999999999998</v>
      </c>
      <c r="Q127">
        <v>1342.47</v>
      </c>
      <c r="R127">
        <v>165.82</v>
      </c>
      <c r="S127">
        <v>105.05</v>
      </c>
      <c r="T127">
        <v>16863.919999999998</v>
      </c>
      <c r="U127">
        <v>0.63</v>
      </c>
      <c r="V127">
        <v>0.71</v>
      </c>
      <c r="W127">
        <v>7.28</v>
      </c>
      <c r="X127">
        <v>0.97</v>
      </c>
      <c r="Y127">
        <v>2</v>
      </c>
      <c r="Z127">
        <v>10</v>
      </c>
    </row>
    <row r="128" spans="1:26" x14ac:dyDescent="0.25">
      <c r="A128">
        <v>9</v>
      </c>
      <c r="B128">
        <v>75</v>
      </c>
      <c r="C128" t="s">
        <v>34</v>
      </c>
      <c r="D128">
        <v>3.3778999999999999</v>
      </c>
      <c r="E128">
        <v>29.6</v>
      </c>
      <c r="F128">
        <v>26.72</v>
      </c>
      <c r="G128">
        <v>80.150000000000006</v>
      </c>
      <c r="H128">
        <v>1.0900000000000001</v>
      </c>
      <c r="I128">
        <v>20</v>
      </c>
      <c r="J128">
        <v>163.13</v>
      </c>
      <c r="K128">
        <v>49.1</v>
      </c>
      <c r="L128">
        <v>10</v>
      </c>
      <c r="M128">
        <v>9</v>
      </c>
      <c r="N128">
        <v>29.04</v>
      </c>
      <c r="O128">
        <v>20353.939999999999</v>
      </c>
      <c r="P128">
        <v>252.24</v>
      </c>
      <c r="Q128">
        <v>1342.59</v>
      </c>
      <c r="R128">
        <v>162.94999999999999</v>
      </c>
      <c r="S128">
        <v>105.05</v>
      </c>
      <c r="T128">
        <v>15436.86</v>
      </c>
      <c r="U128">
        <v>0.64</v>
      </c>
      <c r="V128">
        <v>0.72</v>
      </c>
      <c r="W128">
        <v>7.29</v>
      </c>
      <c r="X128">
        <v>0.9</v>
      </c>
      <c r="Y128">
        <v>2</v>
      </c>
      <c r="Z128">
        <v>10</v>
      </c>
    </row>
    <row r="129" spans="1:26" x14ac:dyDescent="0.25">
      <c r="A129">
        <v>10</v>
      </c>
      <c r="B129">
        <v>75</v>
      </c>
      <c r="C129" t="s">
        <v>34</v>
      </c>
      <c r="D129">
        <v>3.3881999999999999</v>
      </c>
      <c r="E129">
        <v>29.51</v>
      </c>
      <c r="F129">
        <v>26.66</v>
      </c>
      <c r="G129">
        <v>84.18</v>
      </c>
      <c r="H129">
        <v>1.18</v>
      </c>
      <c r="I129">
        <v>19</v>
      </c>
      <c r="J129">
        <v>164.57</v>
      </c>
      <c r="K129">
        <v>49.1</v>
      </c>
      <c r="L129">
        <v>11</v>
      </c>
      <c r="M129">
        <v>0</v>
      </c>
      <c r="N129">
        <v>29.47</v>
      </c>
      <c r="O129">
        <v>20530.82</v>
      </c>
      <c r="P129">
        <v>250.12</v>
      </c>
      <c r="Q129">
        <v>1342.89</v>
      </c>
      <c r="R129">
        <v>160.55000000000001</v>
      </c>
      <c r="S129">
        <v>105.05</v>
      </c>
      <c r="T129">
        <v>14244.81</v>
      </c>
      <c r="U129">
        <v>0.65</v>
      </c>
      <c r="V129">
        <v>0.72</v>
      </c>
      <c r="W129">
        <v>7.3</v>
      </c>
      <c r="X129">
        <v>0.84</v>
      </c>
      <c r="Y129">
        <v>2</v>
      </c>
      <c r="Z129">
        <v>10</v>
      </c>
    </row>
    <row r="130" spans="1:26" x14ac:dyDescent="0.25">
      <c r="A130">
        <v>0</v>
      </c>
      <c r="B130">
        <v>95</v>
      </c>
      <c r="C130" t="s">
        <v>34</v>
      </c>
      <c r="D130">
        <v>1.3435999999999999</v>
      </c>
      <c r="E130">
        <v>74.42</v>
      </c>
      <c r="F130">
        <v>52.41</v>
      </c>
      <c r="G130">
        <v>5.99</v>
      </c>
      <c r="H130">
        <v>0.1</v>
      </c>
      <c r="I130">
        <v>525</v>
      </c>
      <c r="J130">
        <v>185.69</v>
      </c>
      <c r="K130">
        <v>53.44</v>
      </c>
      <c r="L130">
        <v>1</v>
      </c>
      <c r="M130">
        <v>523</v>
      </c>
      <c r="N130">
        <v>36.26</v>
      </c>
      <c r="O130">
        <v>23136.14</v>
      </c>
      <c r="P130">
        <v>711.6</v>
      </c>
      <c r="Q130">
        <v>1345.05</v>
      </c>
      <c r="R130">
        <v>1037.3800000000001</v>
      </c>
      <c r="S130">
        <v>105.05</v>
      </c>
      <c r="T130">
        <v>450128.33</v>
      </c>
      <c r="U130">
        <v>0.1</v>
      </c>
      <c r="V130">
        <v>0.37</v>
      </c>
      <c r="W130">
        <v>8.11</v>
      </c>
      <c r="X130">
        <v>26.57</v>
      </c>
      <c r="Y130">
        <v>2</v>
      </c>
      <c r="Z130">
        <v>10</v>
      </c>
    </row>
    <row r="131" spans="1:26" x14ac:dyDescent="0.25">
      <c r="A131">
        <v>1</v>
      </c>
      <c r="B131">
        <v>95</v>
      </c>
      <c r="C131" t="s">
        <v>34</v>
      </c>
      <c r="D131">
        <v>2.3786</v>
      </c>
      <c r="E131">
        <v>42.04</v>
      </c>
      <c r="F131">
        <v>33.47</v>
      </c>
      <c r="G131">
        <v>12.24</v>
      </c>
      <c r="H131">
        <v>0.19</v>
      </c>
      <c r="I131">
        <v>164</v>
      </c>
      <c r="J131">
        <v>187.21</v>
      </c>
      <c r="K131">
        <v>53.44</v>
      </c>
      <c r="L131">
        <v>2</v>
      </c>
      <c r="M131">
        <v>162</v>
      </c>
      <c r="N131">
        <v>36.770000000000003</v>
      </c>
      <c r="O131">
        <v>23322.880000000001</v>
      </c>
      <c r="P131">
        <v>449.47</v>
      </c>
      <c r="Q131">
        <v>1343.22</v>
      </c>
      <c r="R131">
        <v>392.03</v>
      </c>
      <c r="S131">
        <v>105.05</v>
      </c>
      <c r="T131">
        <v>129258.07</v>
      </c>
      <c r="U131">
        <v>0.27</v>
      </c>
      <c r="V131">
        <v>0.56999999999999995</v>
      </c>
      <c r="W131">
        <v>7.51</v>
      </c>
      <c r="X131">
        <v>7.64</v>
      </c>
      <c r="Y131">
        <v>2</v>
      </c>
      <c r="Z131">
        <v>10</v>
      </c>
    </row>
    <row r="132" spans="1:26" x14ac:dyDescent="0.25">
      <c r="A132">
        <v>2</v>
      </c>
      <c r="B132">
        <v>95</v>
      </c>
      <c r="C132" t="s">
        <v>34</v>
      </c>
      <c r="D132">
        <v>2.7431000000000001</v>
      </c>
      <c r="E132">
        <v>36.46</v>
      </c>
      <c r="F132">
        <v>30.34</v>
      </c>
      <c r="G132">
        <v>18.57</v>
      </c>
      <c r="H132">
        <v>0.28000000000000003</v>
      </c>
      <c r="I132">
        <v>98</v>
      </c>
      <c r="J132">
        <v>188.73</v>
      </c>
      <c r="K132">
        <v>53.44</v>
      </c>
      <c r="L132">
        <v>3</v>
      </c>
      <c r="M132">
        <v>96</v>
      </c>
      <c r="N132">
        <v>37.29</v>
      </c>
      <c r="O132">
        <v>23510.33</v>
      </c>
      <c r="P132">
        <v>402.01</v>
      </c>
      <c r="Q132">
        <v>1342.77</v>
      </c>
      <c r="R132">
        <v>286.47000000000003</v>
      </c>
      <c r="S132">
        <v>105.05</v>
      </c>
      <c r="T132">
        <v>76809.649999999994</v>
      </c>
      <c r="U132">
        <v>0.37</v>
      </c>
      <c r="V132">
        <v>0.63</v>
      </c>
      <c r="W132">
        <v>7.39</v>
      </c>
      <c r="X132">
        <v>4.5199999999999996</v>
      </c>
      <c r="Y132">
        <v>2</v>
      </c>
      <c r="Z132">
        <v>10</v>
      </c>
    </row>
    <row r="133" spans="1:26" x14ac:dyDescent="0.25">
      <c r="A133">
        <v>3</v>
      </c>
      <c r="B133">
        <v>95</v>
      </c>
      <c r="C133" t="s">
        <v>34</v>
      </c>
      <c r="D133">
        <v>2.9325999999999999</v>
      </c>
      <c r="E133">
        <v>34.1</v>
      </c>
      <c r="F133">
        <v>29.02</v>
      </c>
      <c r="G133">
        <v>24.88</v>
      </c>
      <c r="H133">
        <v>0.37</v>
      </c>
      <c r="I133">
        <v>70</v>
      </c>
      <c r="J133">
        <v>190.25</v>
      </c>
      <c r="K133">
        <v>53.44</v>
      </c>
      <c r="L133">
        <v>4</v>
      </c>
      <c r="M133">
        <v>68</v>
      </c>
      <c r="N133">
        <v>37.82</v>
      </c>
      <c r="O133">
        <v>23698.48</v>
      </c>
      <c r="P133">
        <v>379.36</v>
      </c>
      <c r="Q133">
        <v>1342.58</v>
      </c>
      <c r="R133">
        <v>241.29</v>
      </c>
      <c r="S133">
        <v>105.05</v>
      </c>
      <c r="T133">
        <v>54357.46</v>
      </c>
      <c r="U133">
        <v>0.44</v>
      </c>
      <c r="V133">
        <v>0.66</v>
      </c>
      <c r="W133">
        <v>7.37</v>
      </c>
      <c r="X133">
        <v>3.2</v>
      </c>
      <c r="Y133">
        <v>2</v>
      </c>
      <c r="Z133">
        <v>10</v>
      </c>
    </row>
    <row r="134" spans="1:26" x14ac:dyDescent="0.25">
      <c r="A134">
        <v>4</v>
      </c>
      <c r="B134">
        <v>95</v>
      </c>
      <c r="C134" t="s">
        <v>34</v>
      </c>
      <c r="D134">
        <v>3.0516999999999999</v>
      </c>
      <c r="E134">
        <v>32.770000000000003</v>
      </c>
      <c r="F134">
        <v>28.29</v>
      </c>
      <c r="G134">
        <v>31.43</v>
      </c>
      <c r="H134">
        <v>0.46</v>
      </c>
      <c r="I134">
        <v>54</v>
      </c>
      <c r="J134">
        <v>191.78</v>
      </c>
      <c r="K134">
        <v>53.44</v>
      </c>
      <c r="L134">
        <v>5</v>
      </c>
      <c r="M134">
        <v>52</v>
      </c>
      <c r="N134">
        <v>38.35</v>
      </c>
      <c r="O134">
        <v>23887.360000000001</v>
      </c>
      <c r="P134">
        <v>364.23</v>
      </c>
      <c r="Q134">
        <v>1342.58</v>
      </c>
      <c r="R134">
        <v>216.63</v>
      </c>
      <c r="S134">
        <v>105.05</v>
      </c>
      <c r="T134">
        <v>42109.22</v>
      </c>
      <c r="U134">
        <v>0.48</v>
      </c>
      <c r="V134">
        <v>0.68</v>
      </c>
      <c r="W134">
        <v>7.34</v>
      </c>
      <c r="X134">
        <v>2.4700000000000002</v>
      </c>
      <c r="Y134">
        <v>2</v>
      </c>
      <c r="Z134">
        <v>10</v>
      </c>
    </row>
    <row r="135" spans="1:26" x14ac:dyDescent="0.25">
      <c r="A135">
        <v>5</v>
      </c>
      <c r="B135">
        <v>95</v>
      </c>
      <c r="C135" t="s">
        <v>34</v>
      </c>
      <c r="D135">
        <v>3.1345999999999998</v>
      </c>
      <c r="E135">
        <v>31.9</v>
      </c>
      <c r="F135">
        <v>27.8</v>
      </c>
      <c r="G135">
        <v>37.9</v>
      </c>
      <c r="H135">
        <v>0.55000000000000004</v>
      </c>
      <c r="I135">
        <v>44</v>
      </c>
      <c r="J135">
        <v>193.32</v>
      </c>
      <c r="K135">
        <v>53.44</v>
      </c>
      <c r="L135">
        <v>6</v>
      </c>
      <c r="M135">
        <v>42</v>
      </c>
      <c r="N135">
        <v>38.89</v>
      </c>
      <c r="O135">
        <v>24076.95</v>
      </c>
      <c r="P135">
        <v>352.4</v>
      </c>
      <c r="Q135">
        <v>1342.57</v>
      </c>
      <c r="R135">
        <v>199.91</v>
      </c>
      <c r="S135">
        <v>105.05</v>
      </c>
      <c r="T135">
        <v>33798.199999999997</v>
      </c>
      <c r="U135">
        <v>0.53</v>
      </c>
      <c r="V135">
        <v>0.69</v>
      </c>
      <c r="W135">
        <v>7.32</v>
      </c>
      <c r="X135">
        <v>1.98</v>
      </c>
      <c r="Y135">
        <v>2</v>
      </c>
      <c r="Z135">
        <v>10</v>
      </c>
    </row>
    <row r="136" spans="1:26" x14ac:dyDescent="0.25">
      <c r="A136">
        <v>6</v>
      </c>
      <c r="B136">
        <v>95</v>
      </c>
      <c r="C136" t="s">
        <v>34</v>
      </c>
      <c r="D136">
        <v>3.2029999999999998</v>
      </c>
      <c r="E136">
        <v>31.22</v>
      </c>
      <c r="F136">
        <v>27.41</v>
      </c>
      <c r="G136">
        <v>45.69</v>
      </c>
      <c r="H136">
        <v>0.64</v>
      </c>
      <c r="I136">
        <v>36</v>
      </c>
      <c r="J136">
        <v>194.86</v>
      </c>
      <c r="K136">
        <v>53.44</v>
      </c>
      <c r="L136">
        <v>7</v>
      </c>
      <c r="M136">
        <v>34</v>
      </c>
      <c r="N136">
        <v>39.43</v>
      </c>
      <c r="O136">
        <v>24267.279999999999</v>
      </c>
      <c r="P136">
        <v>341.72</v>
      </c>
      <c r="Q136">
        <v>1342.53</v>
      </c>
      <c r="R136">
        <v>186.72</v>
      </c>
      <c r="S136">
        <v>105.05</v>
      </c>
      <c r="T136">
        <v>27243.59</v>
      </c>
      <c r="U136">
        <v>0.56000000000000005</v>
      </c>
      <c r="V136">
        <v>0.7</v>
      </c>
      <c r="W136">
        <v>7.31</v>
      </c>
      <c r="X136">
        <v>1.59</v>
      </c>
      <c r="Y136">
        <v>2</v>
      </c>
      <c r="Z136">
        <v>10</v>
      </c>
    </row>
    <row r="137" spans="1:26" x14ac:dyDescent="0.25">
      <c r="A137">
        <v>7</v>
      </c>
      <c r="B137">
        <v>95</v>
      </c>
      <c r="C137" t="s">
        <v>34</v>
      </c>
      <c r="D137">
        <v>3.2414999999999998</v>
      </c>
      <c r="E137">
        <v>30.85</v>
      </c>
      <c r="F137">
        <v>27.23</v>
      </c>
      <c r="G137">
        <v>52.7</v>
      </c>
      <c r="H137">
        <v>0.72</v>
      </c>
      <c r="I137">
        <v>31</v>
      </c>
      <c r="J137">
        <v>196.41</v>
      </c>
      <c r="K137">
        <v>53.44</v>
      </c>
      <c r="L137">
        <v>8</v>
      </c>
      <c r="M137">
        <v>29</v>
      </c>
      <c r="N137">
        <v>39.979999999999997</v>
      </c>
      <c r="O137">
        <v>24458.36</v>
      </c>
      <c r="P137">
        <v>333.98</v>
      </c>
      <c r="Q137">
        <v>1342.49</v>
      </c>
      <c r="R137">
        <v>180.49</v>
      </c>
      <c r="S137">
        <v>105.05</v>
      </c>
      <c r="T137">
        <v>24156.1</v>
      </c>
      <c r="U137">
        <v>0.57999999999999996</v>
      </c>
      <c r="V137">
        <v>0.7</v>
      </c>
      <c r="W137">
        <v>7.3</v>
      </c>
      <c r="X137">
        <v>1.41</v>
      </c>
      <c r="Y137">
        <v>2</v>
      </c>
      <c r="Z137">
        <v>10</v>
      </c>
    </row>
    <row r="138" spans="1:26" x14ac:dyDescent="0.25">
      <c r="A138">
        <v>8</v>
      </c>
      <c r="B138">
        <v>95</v>
      </c>
      <c r="C138" t="s">
        <v>34</v>
      </c>
      <c r="D138">
        <v>3.2803</v>
      </c>
      <c r="E138">
        <v>30.48</v>
      </c>
      <c r="F138">
        <v>27.01</v>
      </c>
      <c r="G138">
        <v>60.03</v>
      </c>
      <c r="H138">
        <v>0.81</v>
      </c>
      <c r="I138">
        <v>27</v>
      </c>
      <c r="J138">
        <v>197.97</v>
      </c>
      <c r="K138">
        <v>53.44</v>
      </c>
      <c r="L138">
        <v>9</v>
      </c>
      <c r="M138">
        <v>25</v>
      </c>
      <c r="N138">
        <v>40.53</v>
      </c>
      <c r="O138">
        <v>24650.18</v>
      </c>
      <c r="P138">
        <v>325.33999999999997</v>
      </c>
      <c r="Q138">
        <v>1342.52</v>
      </c>
      <c r="R138">
        <v>173.07</v>
      </c>
      <c r="S138">
        <v>105.05</v>
      </c>
      <c r="T138">
        <v>20466.71</v>
      </c>
      <c r="U138">
        <v>0.61</v>
      </c>
      <c r="V138">
        <v>0.71</v>
      </c>
      <c r="W138">
        <v>7.3</v>
      </c>
      <c r="X138">
        <v>1.19</v>
      </c>
      <c r="Y138">
        <v>2</v>
      </c>
      <c r="Z138">
        <v>10</v>
      </c>
    </row>
    <row r="139" spans="1:26" x14ac:dyDescent="0.25">
      <c r="A139">
        <v>9</v>
      </c>
      <c r="B139">
        <v>95</v>
      </c>
      <c r="C139" t="s">
        <v>34</v>
      </c>
      <c r="D139">
        <v>3.3090999999999999</v>
      </c>
      <c r="E139">
        <v>30.22</v>
      </c>
      <c r="F139">
        <v>26.86</v>
      </c>
      <c r="G139">
        <v>67.14</v>
      </c>
      <c r="H139">
        <v>0.89</v>
      </c>
      <c r="I139">
        <v>24</v>
      </c>
      <c r="J139">
        <v>199.53</v>
      </c>
      <c r="K139">
        <v>53.44</v>
      </c>
      <c r="L139">
        <v>10</v>
      </c>
      <c r="M139">
        <v>22</v>
      </c>
      <c r="N139">
        <v>41.1</v>
      </c>
      <c r="O139">
        <v>24842.77</v>
      </c>
      <c r="P139">
        <v>317.64</v>
      </c>
      <c r="Q139">
        <v>1342.49</v>
      </c>
      <c r="R139">
        <v>168.18</v>
      </c>
      <c r="S139">
        <v>105.05</v>
      </c>
      <c r="T139">
        <v>18033.240000000002</v>
      </c>
      <c r="U139">
        <v>0.62</v>
      </c>
      <c r="V139">
        <v>0.71</v>
      </c>
      <c r="W139">
        <v>7.28</v>
      </c>
      <c r="X139">
        <v>1.04</v>
      </c>
      <c r="Y139">
        <v>2</v>
      </c>
      <c r="Z139">
        <v>10</v>
      </c>
    </row>
    <row r="140" spans="1:26" x14ac:dyDescent="0.25">
      <c r="A140">
        <v>10</v>
      </c>
      <c r="B140">
        <v>95</v>
      </c>
      <c r="C140" t="s">
        <v>34</v>
      </c>
      <c r="D140">
        <v>3.3245</v>
      </c>
      <c r="E140">
        <v>30.08</v>
      </c>
      <c r="F140">
        <v>26.79</v>
      </c>
      <c r="G140">
        <v>73.069999999999993</v>
      </c>
      <c r="H140">
        <v>0.97</v>
      </c>
      <c r="I140">
        <v>22</v>
      </c>
      <c r="J140">
        <v>201.1</v>
      </c>
      <c r="K140">
        <v>53.44</v>
      </c>
      <c r="L140">
        <v>11</v>
      </c>
      <c r="M140">
        <v>20</v>
      </c>
      <c r="N140">
        <v>41.66</v>
      </c>
      <c r="O140">
        <v>25036.12</v>
      </c>
      <c r="P140">
        <v>309.12</v>
      </c>
      <c r="Q140">
        <v>1342.46</v>
      </c>
      <c r="R140">
        <v>165.96</v>
      </c>
      <c r="S140">
        <v>105.05</v>
      </c>
      <c r="T140">
        <v>16932.09</v>
      </c>
      <c r="U140">
        <v>0.63</v>
      </c>
      <c r="V140">
        <v>0.71</v>
      </c>
      <c r="W140">
        <v>7.28</v>
      </c>
      <c r="X140">
        <v>0.97</v>
      </c>
      <c r="Y140">
        <v>2</v>
      </c>
      <c r="Z140">
        <v>10</v>
      </c>
    </row>
    <row r="141" spans="1:26" x14ac:dyDescent="0.25">
      <c r="A141">
        <v>11</v>
      </c>
      <c r="B141">
        <v>95</v>
      </c>
      <c r="C141" t="s">
        <v>34</v>
      </c>
      <c r="D141">
        <v>3.3529</v>
      </c>
      <c r="E141">
        <v>29.83</v>
      </c>
      <c r="F141">
        <v>26.65</v>
      </c>
      <c r="G141">
        <v>84.16</v>
      </c>
      <c r="H141">
        <v>1.05</v>
      </c>
      <c r="I141">
        <v>19</v>
      </c>
      <c r="J141">
        <v>202.67</v>
      </c>
      <c r="K141">
        <v>53.44</v>
      </c>
      <c r="L141">
        <v>12</v>
      </c>
      <c r="M141">
        <v>17</v>
      </c>
      <c r="N141">
        <v>42.24</v>
      </c>
      <c r="O141">
        <v>25230.25</v>
      </c>
      <c r="P141">
        <v>300.91000000000003</v>
      </c>
      <c r="Q141">
        <v>1342.49</v>
      </c>
      <c r="R141">
        <v>160.78</v>
      </c>
      <c r="S141">
        <v>105.05</v>
      </c>
      <c r="T141">
        <v>14361.22</v>
      </c>
      <c r="U141">
        <v>0.65</v>
      </c>
      <c r="V141">
        <v>0.72</v>
      </c>
      <c r="W141">
        <v>7.29</v>
      </c>
      <c r="X141">
        <v>0.83</v>
      </c>
      <c r="Y141">
        <v>2</v>
      </c>
      <c r="Z141">
        <v>10</v>
      </c>
    </row>
    <row r="142" spans="1:26" x14ac:dyDescent="0.25">
      <c r="A142">
        <v>12</v>
      </c>
      <c r="B142">
        <v>95</v>
      </c>
      <c r="C142" t="s">
        <v>34</v>
      </c>
      <c r="D142">
        <v>3.3635000000000002</v>
      </c>
      <c r="E142">
        <v>29.73</v>
      </c>
      <c r="F142">
        <v>26.59</v>
      </c>
      <c r="G142">
        <v>88.64</v>
      </c>
      <c r="H142">
        <v>1.1299999999999999</v>
      </c>
      <c r="I142">
        <v>18</v>
      </c>
      <c r="J142">
        <v>204.25</v>
      </c>
      <c r="K142">
        <v>53.44</v>
      </c>
      <c r="L142">
        <v>13</v>
      </c>
      <c r="M142">
        <v>16</v>
      </c>
      <c r="N142">
        <v>42.82</v>
      </c>
      <c r="O142">
        <v>25425.3</v>
      </c>
      <c r="P142">
        <v>294.2</v>
      </c>
      <c r="Q142">
        <v>1342.48</v>
      </c>
      <c r="R142">
        <v>159.13</v>
      </c>
      <c r="S142">
        <v>105.05</v>
      </c>
      <c r="T142">
        <v>13539.37</v>
      </c>
      <c r="U142">
        <v>0.66</v>
      </c>
      <c r="V142">
        <v>0.72</v>
      </c>
      <c r="W142">
        <v>7.28</v>
      </c>
      <c r="X142">
        <v>0.77</v>
      </c>
      <c r="Y142">
        <v>2</v>
      </c>
      <c r="Z142">
        <v>10</v>
      </c>
    </row>
    <row r="143" spans="1:26" x14ac:dyDescent="0.25">
      <c r="A143">
        <v>13</v>
      </c>
      <c r="B143">
        <v>95</v>
      </c>
      <c r="C143" t="s">
        <v>34</v>
      </c>
      <c r="D143">
        <v>3.3835999999999999</v>
      </c>
      <c r="E143">
        <v>29.55</v>
      </c>
      <c r="F143">
        <v>26.49</v>
      </c>
      <c r="G143">
        <v>99.34</v>
      </c>
      <c r="H143">
        <v>1.21</v>
      </c>
      <c r="I143">
        <v>16</v>
      </c>
      <c r="J143">
        <v>205.84</v>
      </c>
      <c r="K143">
        <v>53.44</v>
      </c>
      <c r="L143">
        <v>14</v>
      </c>
      <c r="M143">
        <v>10</v>
      </c>
      <c r="N143">
        <v>43.4</v>
      </c>
      <c r="O143">
        <v>25621.03</v>
      </c>
      <c r="P143">
        <v>287.87</v>
      </c>
      <c r="Q143">
        <v>1342.51</v>
      </c>
      <c r="R143">
        <v>155.63999999999999</v>
      </c>
      <c r="S143">
        <v>105.05</v>
      </c>
      <c r="T143">
        <v>11806.62</v>
      </c>
      <c r="U143">
        <v>0.67</v>
      </c>
      <c r="V143">
        <v>0.72</v>
      </c>
      <c r="W143">
        <v>7.27</v>
      </c>
      <c r="X143">
        <v>0.67</v>
      </c>
      <c r="Y143">
        <v>2</v>
      </c>
      <c r="Z143">
        <v>10</v>
      </c>
    </row>
    <row r="144" spans="1:26" x14ac:dyDescent="0.25">
      <c r="A144">
        <v>14</v>
      </c>
      <c r="B144">
        <v>95</v>
      </c>
      <c r="C144" t="s">
        <v>34</v>
      </c>
      <c r="D144">
        <v>3.3797000000000001</v>
      </c>
      <c r="E144">
        <v>29.59</v>
      </c>
      <c r="F144">
        <v>26.52</v>
      </c>
      <c r="G144">
        <v>99.46</v>
      </c>
      <c r="H144">
        <v>1.28</v>
      </c>
      <c r="I144">
        <v>16</v>
      </c>
      <c r="J144">
        <v>207.43</v>
      </c>
      <c r="K144">
        <v>53.44</v>
      </c>
      <c r="L144">
        <v>15</v>
      </c>
      <c r="M144">
        <v>3</v>
      </c>
      <c r="N144">
        <v>44</v>
      </c>
      <c r="O144">
        <v>25817.56</v>
      </c>
      <c r="P144">
        <v>286.70999999999998</v>
      </c>
      <c r="Q144">
        <v>1342.67</v>
      </c>
      <c r="R144">
        <v>156.22999999999999</v>
      </c>
      <c r="S144">
        <v>105.05</v>
      </c>
      <c r="T144">
        <v>12097.39</v>
      </c>
      <c r="U144">
        <v>0.67</v>
      </c>
      <c r="V144">
        <v>0.72</v>
      </c>
      <c r="W144">
        <v>7.29</v>
      </c>
      <c r="X144">
        <v>0.71</v>
      </c>
      <c r="Y144">
        <v>2</v>
      </c>
      <c r="Z144">
        <v>10</v>
      </c>
    </row>
    <row r="145" spans="1:26" x14ac:dyDescent="0.25">
      <c r="A145">
        <v>15</v>
      </c>
      <c r="B145">
        <v>95</v>
      </c>
      <c r="C145" t="s">
        <v>34</v>
      </c>
      <c r="D145">
        <v>3.3795000000000002</v>
      </c>
      <c r="E145">
        <v>29.59</v>
      </c>
      <c r="F145">
        <v>26.53</v>
      </c>
      <c r="G145">
        <v>99.47</v>
      </c>
      <c r="H145">
        <v>1.36</v>
      </c>
      <c r="I145">
        <v>16</v>
      </c>
      <c r="J145">
        <v>209.03</v>
      </c>
      <c r="K145">
        <v>53.44</v>
      </c>
      <c r="L145">
        <v>16</v>
      </c>
      <c r="M145">
        <v>0</v>
      </c>
      <c r="N145">
        <v>44.6</v>
      </c>
      <c r="O145">
        <v>26014.91</v>
      </c>
      <c r="P145">
        <v>288.14</v>
      </c>
      <c r="Q145">
        <v>1342.68</v>
      </c>
      <c r="R145">
        <v>156.16</v>
      </c>
      <c r="S145">
        <v>105.05</v>
      </c>
      <c r="T145">
        <v>12064.39</v>
      </c>
      <c r="U145">
        <v>0.67</v>
      </c>
      <c r="V145">
        <v>0.72</v>
      </c>
      <c r="W145">
        <v>7.29</v>
      </c>
      <c r="X145">
        <v>0.71</v>
      </c>
      <c r="Y145">
        <v>2</v>
      </c>
      <c r="Z145">
        <v>10</v>
      </c>
    </row>
    <row r="146" spans="1:26" x14ac:dyDescent="0.25">
      <c r="A146">
        <v>0</v>
      </c>
      <c r="B146">
        <v>55</v>
      </c>
      <c r="C146" t="s">
        <v>34</v>
      </c>
      <c r="D146">
        <v>2.0512999999999999</v>
      </c>
      <c r="E146">
        <v>48.75</v>
      </c>
      <c r="F146">
        <v>39.76</v>
      </c>
      <c r="G146">
        <v>8.26</v>
      </c>
      <c r="H146">
        <v>0.15</v>
      </c>
      <c r="I146">
        <v>289</v>
      </c>
      <c r="J146">
        <v>116.05</v>
      </c>
      <c r="K146">
        <v>43.4</v>
      </c>
      <c r="L146">
        <v>1</v>
      </c>
      <c r="M146">
        <v>287</v>
      </c>
      <c r="N146">
        <v>16.649999999999999</v>
      </c>
      <c r="O146">
        <v>14546.17</v>
      </c>
      <c r="P146">
        <v>394.29</v>
      </c>
      <c r="Q146">
        <v>1343.37</v>
      </c>
      <c r="R146">
        <v>606.17999999999995</v>
      </c>
      <c r="S146">
        <v>105.05</v>
      </c>
      <c r="T146">
        <v>235709.19</v>
      </c>
      <c r="U146">
        <v>0.17</v>
      </c>
      <c r="V146">
        <v>0.48</v>
      </c>
      <c r="W146">
        <v>7.71</v>
      </c>
      <c r="X146">
        <v>13.93</v>
      </c>
      <c r="Y146">
        <v>2</v>
      </c>
      <c r="Z146">
        <v>10</v>
      </c>
    </row>
    <row r="147" spans="1:26" x14ac:dyDescent="0.25">
      <c r="A147">
        <v>1</v>
      </c>
      <c r="B147">
        <v>55</v>
      </c>
      <c r="C147" t="s">
        <v>34</v>
      </c>
      <c r="D147">
        <v>2.8168000000000002</v>
      </c>
      <c r="E147">
        <v>35.5</v>
      </c>
      <c r="F147">
        <v>30.84</v>
      </c>
      <c r="G147">
        <v>17.13</v>
      </c>
      <c r="H147">
        <v>0.3</v>
      </c>
      <c r="I147">
        <v>108</v>
      </c>
      <c r="J147">
        <v>117.34</v>
      </c>
      <c r="K147">
        <v>43.4</v>
      </c>
      <c r="L147">
        <v>2</v>
      </c>
      <c r="M147">
        <v>106</v>
      </c>
      <c r="N147">
        <v>16.940000000000001</v>
      </c>
      <c r="O147">
        <v>14705.49</v>
      </c>
      <c r="P147">
        <v>296.33</v>
      </c>
      <c r="Q147">
        <v>1342.63</v>
      </c>
      <c r="R147">
        <v>302.64</v>
      </c>
      <c r="S147">
        <v>105.05</v>
      </c>
      <c r="T147">
        <v>84846.46</v>
      </c>
      <c r="U147">
        <v>0.35</v>
      </c>
      <c r="V147">
        <v>0.62</v>
      </c>
      <c r="W147">
        <v>7.43</v>
      </c>
      <c r="X147">
        <v>5.01</v>
      </c>
      <c r="Y147">
        <v>2</v>
      </c>
      <c r="Z147">
        <v>10</v>
      </c>
    </row>
    <row r="148" spans="1:26" x14ac:dyDescent="0.25">
      <c r="A148">
        <v>2</v>
      </c>
      <c r="B148">
        <v>55</v>
      </c>
      <c r="C148" t="s">
        <v>34</v>
      </c>
      <c r="D148">
        <v>3.0876999999999999</v>
      </c>
      <c r="E148">
        <v>32.39</v>
      </c>
      <c r="F148">
        <v>28.75</v>
      </c>
      <c r="G148">
        <v>26.54</v>
      </c>
      <c r="H148">
        <v>0.45</v>
      </c>
      <c r="I148">
        <v>65</v>
      </c>
      <c r="J148">
        <v>118.63</v>
      </c>
      <c r="K148">
        <v>43.4</v>
      </c>
      <c r="L148">
        <v>3</v>
      </c>
      <c r="M148">
        <v>63</v>
      </c>
      <c r="N148">
        <v>17.23</v>
      </c>
      <c r="O148">
        <v>14865.24</v>
      </c>
      <c r="P148">
        <v>266.33</v>
      </c>
      <c r="Q148">
        <v>1342.63</v>
      </c>
      <c r="R148">
        <v>232.52</v>
      </c>
      <c r="S148">
        <v>105.05</v>
      </c>
      <c r="T148">
        <v>50000.14</v>
      </c>
      <c r="U148">
        <v>0.45</v>
      </c>
      <c r="V148">
        <v>0.66</v>
      </c>
      <c r="W148">
        <v>7.34</v>
      </c>
      <c r="X148">
        <v>2.93</v>
      </c>
      <c r="Y148">
        <v>2</v>
      </c>
      <c r="Z148">
        <v>10</v>
      </c>
    </row>
    <row r="149" spans="1:26" x14ac:dyDescent="0.25">
      <c r="A149">
        <v>3</v>
      </c>
      <c r="B149">
        <v>55</v>
      </c>
      <c r="C149" t="s">
        <v>34</v>
      </c>
      <c r="D149">
        <v>3.2181999999999999</v>
      </c>
      <c r="E149">
        <v>31.07</v>
      </c>
      <c r="F149">
        <v>27.89</v>
      </c>
      <c r="G149">
        <v>36.380000000000003</v>
      </c>
      <c r="H149">
        <v>0.59</v>
      </c>
      <c r="I149">
        <v>46</v>
      </c>
      <c r="J149">
        <v>119.93</v>
      </c>
      <c r="K149">
        <v>43.4</v>
      </c>
      <c r="L149">
        <v>4</v>
      </c>
      <c r="M149">
        <v>44</v>
      </c>
      <c r="N149">
        <v>17.53</v>
      </c>
      <c r="O149">
        <v>15025.44</v>
      </c>
      <c r="P149">
        <v>248.53</v>
      </c>
      <c r="Q149">
        <v>1342.6</v>
      </c>
      <c r="R149">
        <v>203.35</v>
      </c>
      <c r="S149">
        <v>105.05</v>
      </c>
      <c r="T149">
        <v>35510.050000000003</v>
      </c>
      <c r="U149">
        <v>0.52</v>
      </c>
      <c r="V149">
        <v>0.69</v>
      </c>
      <c r="W149">
        <v>7.31</v>
      </c>
      <c r="X149">
        <v>2.0699999999999998</v>
      </c>
      <c r="Y149">
        <v>2</v>
      </c>
      <c r="Z149">
        <v>10</v>
      </c>
    </row>
    <row r="150" spans="1:26" x14ac:dyDescent="0.25">
      <c r="A150">
        <v>4</v>
      </c>
      <c r="B150">
        <v>55</v>
      </c>
      <c r="C150" t="s">
        <v>34</v>
      </c>
      <c r="D150">
        <v>3.2978000000000001</v>
      </c>
      <c r="E150">
        <v>30.32</v>
      </c>
      <c r="F150">
        <v>27.4</v>
      </c>
      <c r="G150">
        <v>46.98</v>
      </c>
      <c r="H150">
        <v>0.73</v>
      </c>
      <c r="I150">
        <v>35</v>
      </c>
      <c r="J150">
        <v>121.23</v>
      </c>
      <c r="K150">
        <v>43.4</v>
      </c>
      <c r="L150">
        <v>5</v>
      </c>
      <c r="M150">
        <v>33</v>
      </c>
      <c r="N150">
        <v>17.829999999999998</v>
      </c>
      <c r="O150">
        <v>15186.08</v>
      </c>
      <c r="P150">
        <v>232.76</v>
      </c>
      <c r="Q150">
        <v>1342.62</v>
      </c>
      <c r="R150">
        <v>186.54</v>
      </c>
      <c r="S150">
        <v>105.05</v>
      </c>
      <c r="T150">
        <v>27161.8</v>
      </c>
      <c r="U150">
        <v>0.56000000000000005</v>
      </c>
      <c r="V150">
        <v>0.7</v>
      </c>
      <c r="W150">
        <v>7.31</v>
      </c>
      <c r="X150">
        <v>1.58</v>
      </c>
      <c r="Y150">
        <v>2</v>
      </c>
      <c r="Z150">
        <v>10</v>
      </c>
    </row>
    <row r="151" spans="1:26" x14ac:dyDescent="0.25">
      <c r="A151">
        <v>5</v>
      </c>
      <c r="B151">
        <v>55</v>
      </c>
      <c r="C151" t="s">
        <v>34</v>
      </c>
      <c r="D151">
        <v>3.3540999999999999</v>
      </c>
      <c r="E151">
        <v>29.81</v>
      </c>
      <c r="F151">
        <v>27.06</v>
      </c>
      <c r="G151">
        <v>57.99</v>
      </c>
      <c r="H151">
        <v>0.86</v>
      </c>
      <c r="I151">
        <v>28</v>
      </c>
      <c r="J151">
        <v>122.54</v>
      </c>
      <c r="K151">
        <v>43.4</v>
      </c>
      <c r="L151">
        <v>6</v>
      </c>
      <c r="M151">
        <v>19</v>
      </c>
      <c r="N151">
        <v>18.14</v>
      </c>
      <c r="O151">
        <v>15347.16</v>
      </c>
      <c r="P151">
        <v>217.74</v>
      </c>
      <c r="Q151">
        <v>1342.5</v>
      </c>
      <c r="R151">
        <v>174.64</v>
      </c>
      <c r="S151">
        <v>105.05</v>
      </c>
      <c r="T151">
        <v>21244.86</v>
      </c>
      <c r="U151">
        <v>0.6</v>
      </c>
      <c r="V151">
        <v>0.71</v>
      </c>
      <c r="W151">
        <v>7.3</v>
      </c>
      <c r="X151">
        <v>1.24</v>
      </c>
      <c r="Y151">
        <v>2</v>
      </c>
      <c r="Z151">
        <v>10</v>
      </c>
    </row>
    <row r="152" spans="1:26" x14ac:dyDescent="0.25">
      <c r="A152">
        <v>6</v>
      </c>
      <c r="B152">
        <v>55</v>
      </c>
      <c r="C152" t="s">
        <v>34</v>
      </c>
      <c r="D152">
        <v>3.3671000000000002</v>
      </c>
      <c r="E152">
        <v>29.7</v>
      </c>
      <c r="F152">
        <v>26.99</v>
      </c>
      <c r="G152">
        <v>62.29</v>
      </c>
      <c r="H152">
        <v>1</v>
      </c>
      <c r="I152">
        <v>26</v>
      </c>
      <c r="J152">
        <v>123.85</v>
      </c>
      <c r="K152">
        <v>43.4</v>
      </c>
      <c r="L152">
        <v>7</v>
      </c>
      <c r="M152">
        <v>1</v>
      </c>
      <c r="N152">
        <v>18.45</v>
      </c>
      <c r="O152">
        <v>15508.69</v>
      </c>
      <c r="P152">
        <v>215.98</v>
      </c>
      <c r="Q152">
        <v>1342.93</v>
      </c>
      <c r="R152">
        <v>171.75</v>
      </c>
      <c r="S152">
        <v>105.05</v>
      </c>
      <c r="T152">
        <v>19809.080000000002</v>
      </c>
      <c r="U152">
        <v>0.61</v>
      </c>
      <c r="V152">
        <v>0.71</v>
      </c>
      <c r="W152">
        <v>7.32</v>
      </c>
      <c r="X152">
        <v>1.17</v>
      </c>
      <c r="Y152">
        <v>2</v>
      </c>
      <c r="Z152">
        <v>10</v>
      </c>
    </row>
    <row r="153" spans="1:26" x14ac:dyDescent="0.25">
      <c r="A153">
        <v>7</v>
      </c>
      <c r="B153">
        <v>55</v>
      </c>
      <c r="C153" t="s">
        <v>34</v>
      </c>
      <c r="D153">
        <v>3.3668999999999998</v>
      </c>
      <c r="E153">
        <v>29.7</v>
      </c>
      <c r="F153">
        <v>27</v>
      </c>
      <c r="G153">
        <v>62.3</v>
      </c>
      <c r="H153">
        <v>1.1299999999999999</v>
      </c>
      <c r="I153">
        <v>26</v>
      </c>
      <c r="J153">
        <v>125.16</v>
      </c>
      <c r="K153">
        <v>43.4</v>
      </c>
      <c r="L153">
        <v>8</v>
      </c>
      <c r="M153">
        <v>0</v>
      </c>
      <c r="N153">
        <v>18.760000000000002</v>
      </c>
      <c r="O153">
        <v>15670.68</v>
      </c>
      <c r="P153">
        <v>218.24</v>
      </c>
      <c r="Q153">
        <v>1342.89</v>
      </c>
      <c r="R153">
        <v>171.73</v>
      </c>
      <c r="S153">
        <v>105.05</v>
      </c>
      <c r="T153">
        <v>19800.61</v>
      </c>
      <c r="U153">
        <v>0.61</v>
      </c>
      <c r="V153">
        <v>0.71</v>
      </c>
      <c r="W153">
        <v>7.32</v>
      </c>
      <c r="X153">
        <v>1.18</v>
      </c>
      <c r="Y153">
        <v>2</v>
      </c>
      <c r="Z15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58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INDEX(resultados!$A$2:$ZZ$153, 1, MATCH($B$1, resultados!$A$1:$ZZ$1, 0))</f>
        <v>#N/A</v>
      </c>
      <c r="B7" t="e">
        <f>INDEX(resultados!$A$2:$ZZ$153, 1, MATCH($B$2, resultados!$A$1:$ZZ$1, 0))</f>
        <v>#N/A</v>
      </c>
      <c r="C7" t="e">
        <f>INDEX(resultados!$A$2:$ZZ$153, 1, MATCH($B$3, resultados!$A$1:$ZZ$1, 0))</f>
        <v>#N/A</v>
      </c>
    </row>
    <row r="8" spans="1:3" x14ac:dyDescent="0.25">
      <c r="A8" t="e">
        <f>INDEX(resultados!$A$2:$ZZ$153, 2, MATCH($B$1, resultados!$A$1:$ZZ$1, 0))</f>
        <v>#N/A</v>
      </c>
      <c r="B8" t="e">
        <f>INDEX(resultados!$A$2:$ZZ$153, 2, MATCH($B$2, resultados!$A$1:$ZZ$1, 0))</f>
        <v>#N/A</v>
      </c>
      <c r="C8" t="e">
        <f>INDEX(resultados!$A$2:$ZZ$153, 2, MATCH($B$3, resultados!$A$1:$ZZ$1, 0))</f>
        <v>#N/A</v>
      </c>
    </row>
    <row r="9" spans="1:3" x14ac:dyDescent="0.25">
      <c r="A9" t="e">
        <f>INDEX(resultados!$A$2:$ZZ$153, 3, MATCH($B$1, resultados!$A$1:$ZZ$1, 0))</f>
        <v>#N/A</v>
      </c>
      <c r="B9" t="e">
        <f>INDEX(resultados!$A$2:$ZZ$153, 3, MATCH($B$2, resultados!$A$1:$ZZ$1, 0))</f>
        <v>#N/A</v>
      </c>
      <c r="C9" t="e">
        <f>INDEX(resultados!$A$2:$ZZ$153, 3, MATCH($B$3, resultados!$A$1:$ZZ$1, 0))</f>
        <v>#N/A</v>
      </c>
    </row>
    <row r="10" spans="1:3" x14ac:dyDescent="0.25">
      <c r="A10" t="e">
        <f>INDEX(resultados!$A$2:$ZZ$153, 4, MATCH($B$1, resultados!$A$1:$ZZ$1, 0))</f>
        <v>#N/A</v>
      </c>
      <c r="B10" t="e">
        <f>INDEX(resultados!$A$2:$ZZ$153, 4, MATCH($B$2, resultados!$A$1:$ZZ$1, 0))</f>
        <v>#N/A</v>
      </c>
      <c r="C10" t="e">
        <f>INDEX(resultados!$A$2:$ZZ$153, 4, MATCH($B$3, resultados!$A$1:$ZZ$1, 0))</f>
        <v>#N/A</v>
      </c>
    </row>
    <row r="11" spans="1:3" x14ac:dyDescent="0.25">
      <c r="A11" t="e">
        <f>INDEX(resultados!$A$2:$ZZ$153, 5, MATCH($B$1, resultados!$A$1:$ZZ$1, 0))</f>
        <v>#N/A</v>
      </c>
      <c r="B11" t="e">
        <f>INDEX(resultados!$A$2:$ZZ$153, 5, MATCH($B$2, resultados!$A$1:$ZZ$1, 0))</f>
        <v>#N/A</v>
      </c>
      <c r="C11" t="e">
        <f>INDEX(resultados!$A$2:$ZZ$153, 5, MATCH($B$3, resultados!$A$1:$ZZ$1, 0))</f>
        <v>#N/A</v>
      </c>
    </row>
    <row r="12" spans="1:3" x14ac:dyDescent="0.25">
      <c r="A12" t="e">
        <f>INDEX(resultados!$A$2:$ZZ$153, 6, MATCH($B$1, resultados!$A$1:$ZZ$1, 0))</f>
        <v>#N/A</v>
      </c>
      <c r="B12" t="e">
        <f>INDEX(resultados!$A$2:$ZZ$153, 6, MATCH($B$2, resultados!$A$1:$ZZ$1, 0))</f>
        <v>#N/A</v>
      </c>
      <c r="C12" t="e">
        <f>INDEX(resultados!$A$2:$ZZ$153, 6, MATCH($B$3, resultados!$A$1:$ZZ$1, 0))</f>
        <v>#N/A</v>
      </c>
    </row>
    <row r="13" spans="1:3" x14ac:dyDescent="0.25">
      <c r="A13" t="e">
        <f>INDEX(resultados!$A$2:$ZZ$153, 7, MATCH($B$1, resultados!$A$1:$ZZ$1, 0))</f>
        <v>#N/A</v>
      </c>
      <c r="B13" t="e">
        <f>INDEX(resultados!$A$2:$ZZ$153, 7, MATCH($B$2, resultados!$A$1:$ZZ$1, 0))</f>
        <v>#N/A</v>
      </c>
      <c r="C13" t="e">
        <f>INDEX(resultados!$A$2:$ZZ$153, 7, MATCH($B$3, resultados!$A$1:$ZZ$1, 0))</f>
        <v>#N/A</v>
      </c>
    </row>
    <row r="14" spans="1:3" x14ac:dyDescent="0.25">
      <c r="A14" t="e">
        <f>INDEX(resultados!$A$2:$ZZ$153, 8, MATCH($B$1, resultados!$A$1:$ZZ$1, 0))</f>
        <v>#N/A</v>
      </c>
      <c r="B14" t="e">
        <f>INDEX(resultados!$A$2:$ZZ$153, 8, MATCH($B$2, resultados!$A$1:$ZZ$1, 0))</f>
        <v>#N/A</v>
      </c>
      <c r="C14" t="e">
        <f>INDEX(resultados!$A$2:$ZZ$153, 8, MATCH($B$3, resultados!$A$1:$ZZ$1, 0))</f>
        <v>#N/A</v>
      </c>
    </row>
    <row r="15" spans="1:3" x14ac:dyDescent="0.25">
      <c r="A15" t="e">
        <f>INDEX(resultados!$A$2:$ZZ$153, 9, MATCH($B$1, resultados!$A$1:$ZZ$1, 0))</f>
        <v>#N/A</v>
      </c>
      <c r="B15" t="e">
        <f>INDEX(resultados!$A$2:$ZZ$153, 9, MATCH($B$2, resultados!$A$1:$ZZ$1, 0))</f>
        <v>#N/A</v>
      </c>
      <c r="C15" t="e">
        <f>INDEX(resultados!$A$2:$ZZ$153, 9, MATCH($B$3, resultados!$A$1:$ZZ$1, 0))</f>
        <v>#N/A</v>
      </c>
    </row>
    <row r="16" spans="1:3" x14ac:dyDescent="0.25">
      <c r="A16" t="e">
        <f>INDEX(resultados!$A$2:$ZZ$153, 10, MATCH($B$1, resultados!$A$1:$ZZ$1, 0))</f>
        <v>#N/A</v>
      </c>
      <c r="B16" t="e">
        <f>INDEX(resultados!$A$2:$ZZ$153, 10, MATCH($B$2, resultados!$A$1:$ZZ$1, 0))</f>
        <v>#N/A</v>
      </c>
      <c r="C16" t="e">
        <f>INDEX(resultados!$A$2:$ZZ$153, 10, MATCH($B$3, resultados!$A$1:$ZZ$1, 0))</f>
        <v>#N/A</v>
      </c>
    </row>
    <row r="17" spans="1:3" x14ac:dyDescent="0.25">
      <c r="A17" t="e">
        <f>INDEX(resultados!$A$2:$ZZ$153, 11, MATCH($B$1, resultados!$A$1:$ZZ$1, 0))</f>
        <v>#N/A</v>
      </c>
      <c r="B17" t="e">
        <f>INDEX(resultados!$A$2:$ZZ$153, 11, MATCH($B$2, resultados!$A$1:$ZZ$1, 0))</f>
        <v>#N/A</v>
      </c>
      <c r="C17" t="e">
        <f>INDEX(resultados!$A$2:$ZZ$153, 11, MATCH($B$3, resultados!$A$1:$ZZ$1, 0))</f>
        <v>#N/A</v>
      </c>
    </row>
    <row r="18" spans="1:3" x14ac:dyDescent="0.25">
      <c r="A18" t="e">
        <f>INDEX(resultados!$A$2:$ZZ$153, 12, MATCH($B$1, resultados!$A$1:$ZZ$1, 0))</f>
        <v>#N/A</v>
      </c>
      <c r="B18" t="e">
        <f>INDEX(resultados!$A$2:$ZZ$153, 12, MATCH($B$2, resultados!$A$1:$ZZ$1, 0))</f>
        <v>#N/A</v>
      </c>
      <c r="C18" t="e">
        <f>INDEX(resultados!$A$2:$ZZ$153, 12, MATCH($B$3, resultados!$A$1:$ZZ$1, 0))</f>
        <v>#N/A</v>
      </c>
    </row>
    <row r="19" spans="1:3" x14ac:dyDescent="0.25">
      <c r="A19" t="e">
        <f>INDEX(resultados!$A$2:$ZZ$153, 13, MATCH($B$1, resultados!$A$1:$ZZ$1, 0))</f>
        <v>#N/A</v>
      </c>
      <c r="B19" t="e">
        <f>INDEX(resultados!$A$2:$ZZ$153, 13, MATCH($B$2, resultados!$A$1:$ZZ$1, 0))</f>
        <v>#N/A</v>
      </c>
      <c r="C19" t="e">
        <f>INDEX(resultados!$A$2:$ZZ$153, 13, MATCH($B$3, resultados!$A$1:$ZZ$1, 0))</f>
        <v>#N/A</v>
      </c>
    </row>
    <row r="20" spans="1:3" x14ac:dyDescent="0.25">
      <c r="A20" t="e">
        <f>INDEX(resultados!$A$2:$ZZ$153, 14, MATCH($B$1, resultados!$A$1:$ZZ$1, 0))</f>
        <v>#N/A</v>
      </c>
      <c r="B20" t="e">
        <f>INDEX(resultados!$A$2:$ZZ$153, 14, MATCH($B$2, resultados!$A$1:$ZZ$1, 0))</f>
        <v>#N/A</v>
      </c>
      <c r="C20" t="e">
        <f>INDEX(resultados!$A$2:$ZZ$153, 14, MATCH($B$3, resultados!$A$1:$ZZ$1, 0))</f>
        <v>#N/A</v>
      </c>
    </row>
    <row r="21" spans="1:3" x14ac:dyDescent="0.25">
      <c r="A21" t="e">
        <f>INDEX(resultados!$A$2:$ZZ$153, 15, MATCH($B$1, resultados!$A$1:$ZZ$1, 0))</f>
        <v>#N/A</v>
      </c>
      <c r="B21" t="e">
        <f>INDEX(resultados!$A$2:$ZZ$153, 15, MATCH($B$2, resultados!$A$1:$ZZ$1, 0))</f>
        <v>#N/A</v>
      </c>
      <c r="C21" t="e">
        <f>INDEX(resultados!$A$2:$ZZ$153, 15, MATCH($B$3, resultados!$A$1:$ZZ$1, 0))</f>
        <v>#N/A</v>
      </c>
    </row>
    <row r="22" spans="1:3" x14ac:dyDescent="0.25">
      <c r="A22" t="e">
        <f>INDEX(resultados!$A$2:$ZZ$153, 16, MATCH($B$1, resultados!$A$1:$ZZ$1, 0))</f>
        <v>#N/A</v>
      </c>
      <c r="B22" t="e">
        <f>INDEX(resultados!$A$2:$ZZ$153, 16, MATCH($B$2, resultados!$A$1:$ZZ$1, 0))</f>
        <v>#N/A</v>
      </c>
      <c r="C22" t="e">
        <f>INDEX(resultados!$A$2:$ZZ$153, 16, MATCH($B$3, resultados!$A$1:$ZZ$1, 0))</f>
        <v>#N/A</v>
      </c>
    </row>
    <row r="23" spans="1:3" x14ac:dyDescent="0.25">
      <c r="A23" t="e">
        <f>INDEX(resultados!$A$2:$ZZ$153, 17, MATCH($B$1, resultados!$A$1:$ZZ$1, 0))</f>
        <v>#N/A</v>
      </c>
      <c r="B23" t="e">
        <f>INDEX(resultados!$A$2:$ZZ$153, 17, MATCH($B$2, resultados!$A$1:$ZZ$1, 0))</f>
        <v>#N/A</v>
      </c>
      <c r="C23" t="e">
        <f>INDEX(resultados!$A$2:$ZZ$153, 17, MATCH($B$3, resultados!$A$1:$ZZ$1, 0))</f>
        <v>#N/A</v>
      </c>
    </row>
    <row r="24" spans="1:3" x14ac:dyDescent="0.25">
      <c r="A24" t="e">
        <f>INDEX(resultados!$A$2:$ZZ$153, 18, MATCH($B$1, resultados!$A$1:$ZZ$1, 0))</f>
        <v>#N/A</v>
      </c>
      <c r="B24" t="e">
        <f>INDEX(resultados!$A$2:$ZZ$153, 18, MATCH($B$2, resultados!$A$1:$ZZ$1, 0))</f>
        <v>#N/A</v>
      </c>
      <c r="C24" t="e">
        <f>INDEX(resultados!$A$2:$ZZ$153, 18, MATCH($B$3, resultados!$A$1:$ZZ$1, 0))</f>
        <v>#N/A</v>
      </c>
    </row>
    <row r="25" spans="1:3" x14ac:dyDescent="0.25">
      <c r="A25" t="e">
        <f>INDEX(resultados!$A$2:$ZZ$153, 19, MATCH($B$1, resultados!$A$1:$ZZ$1, 0))</f>
        <v>#N/A</v>
      </c>
      <c r="B25" t="e">
        <f>INDEX(resultados!$A$2:$ZZ$153, 19, MATCH($B$2, resultados!$A$1:$ZZ$1, 0))</f>
        <v>#N/A</v>
      </c>
      <c r="C25" t="e">
        <f>INDEX(resultados!$A$2:$ZZ$153, 19, MATCH($B$3, resultados!$A$1:$ZZ$1, 0))</f>
        <v>#N/A</v>
      </c>
    </row>
    <row r="26" spans="1:3" x14ac:dyDescent="0.25">
      <c r="A26" t="e">
        <f>INDEX(resultados!$A$2:$ZZ$153, 20, MATCH($B$1, resultados!$A$1:$ZZ$1, 0))</f>
        <v>#N/A</v>
      </c>
      <c r="B26" t="e">
        <f>INDEX(resultados!$A$2:$ZZ$153, 20, MATCH($B$2, resultados!$A$1:$ZZ$1, 0))</f>
        <v>#N/A</v>
      </c>
      <c r="C26" t="e">
        <f>INDEX(resultados!$A$2:$ZZ$153, 20, MATCH($B$3, resultados!$A$1:$ZZ$1, 0))</f>
        <v>#N/A</v>
      </c>
    </row>
    <row r="27" spans="1:3" x14ac:dyDescent="0.25">
      <c r="A27" t="e">
        <f>INDEX(resultados!$A$2:$ZZ$153, 21, MATCH($B$1, resultados!$A$1:$ZZ$1, 0))</f>
        <v>#N/A</v>
      </c>
      <c r="B27" t="e">
        <f>INDEX(resultados!$A$2:$ZZ$153, 21, MATCH($B$2, resultados!$A$1:$ZZ$1, 0))</f>
        <v>#N/A</v>
      </c>
      <c r="C27" t="e">
        <f>INDEX(resultados!$A$2:$ZZ$153, 21, MATCH($B$3, resultados!$A$1:$ZZ$1, 0))</f>
        <v>#N/A</v>
      </c>
    </row>
    <row r="28" spans="1:3" x14ac:dyDescent="0.25">
      <c r="A28" t="e">
        <f>INDEX(resultados!$A$2:$ZZ$153, 22, MATCH($B$1, resultados!$A$1:$ZZ$1, 0))</f>
        <v>#N/A</v>
      </c>
      <c r="B28" t="e">
        <f>INDEX(resultados!$A$2:$ZZ$153, 22, MATCH($B$2, resultados!$A$1:$ZZ$1, 0))</f>
        <v>#N/A</v>
      </c>
      <c r="C28" t="e">
        <f>INDEX(resultados!$A$2:$ZZ$153, 22, MATCH($B$3, resultados!$A$1:$ZZ$1, 0))</f>
        <v>#N/A</v>
      </c>
    </row>
    <row r="29" spans="1:3" x14ac:dyDescent="0.25">
      <c r="A29" t="e">
        <f>INDEX(resultados!$A$2:$ZZ$153, 23, MATCH($B$1, resultados!$A$1:$ZZ$1, 0))</f>
        <v>#N/A</v>
      </c>
      <c r="B29" t="e">
        <f>INDEX(resultados!$A$2:$ZZ$153, 23, MATCH($B$2, resultados!$A$1:$ZZ$1, 0))</f>
        <v>#N/A</v>
      </c>
      <c r="C29" t="e">
        <f>INDEX(resultados!$A$2:$ZZ$153, 23, MATCH($B$3, resultados!$A$1:$ZZ$1, 0))</f>
        <v>#N/A</v>
      </c>
    </row>
    <row r="30" spans="1:3" x14ac:dyDescent="0.25">
      <c r="A30" t="e">
        <f>INDEX(resultados!$A$2:$ZZ$153, 24, MATCH($B$1, resultados!$A$1:$ZZ$1, 0))</f>
        <v>#N/A</v>
      </c>
      <c r="B30" t="e">
        <f>INDEX(resultados!$A$2:$ZZ$153, 24, MATCH($B$2, resultados!$A$1:$ZZ$1, 0))</f>
        <v>#N/A</v>
      </c>
      <c r="C30" t="e">
        <f>INDEX(resultados!$A$2:$ZZ$153, 24, MATCH($B$3, resultados!$A$1:$ZZ$1, 0))</f>
        <v>#N/A</v>
      </c>
    </row>
    <row r="31" spans="1:3" x14ac:dyDescent="0.25">
      <c r="A31" t="e">
        <f>INDEX(resultados!$A$2:$ZZ$153, 25, MATCH($B$1, resultados!$A$1:$ZZ$1, 0))</f>
        <v>#N/A</v>
      </c>
      <c r="B31" t="e">
        <f>INDEX(resultados!$A$2:$ZZ$153, 25, MATCH($B$2, resultados!$A$1:$ZZ$1, 0))</f>
        <v>#N/A</v>
      </c>
      <c r="C31" t="e">
        <f>INDEX(resultados!$A$2:$ZZ$153, 25, MATCH($B$3, resultados!$A$1:$ZZ$1, 0))</f>
        <v>#N/A</v>
      </c>
    </row>
    <row r="32" spans="1:3" x14ac:dyDescent="0.25">
      <c r="A32" t="e">
        <f>INDEX(resultados!$A$2:$ZZ$153, 26, MATCH($B$1, resultados!$A$1:$ZZ$1, 0))</f>
        <v>#N/A</v>
      </c>
      <c r="B32" t="e">
        <f>INDEX(resultados!$A$2:$ZZ$153, 26, MATCH($B$2, resultados!$A$1:$ZZ$1, 0))</f>
        <v>#N/A</v>
      </c>
      <c r="C32" t="e">
        <f>INDEX(resultados!$A$2:$ZZ$153, 26, MATCH($B$3, resultados!$A$1:$ZZ$1, 0))</f>
        <v>#N/A</v>
      </c>
    </row>
    <row r="33" spans="1:3" x14ac:dyDescent="0.25">
      <c r="A33" t="e">
        <f>INDEX(resultados!$A$2:$ZZ$153, 27, MATCH($B$1, resultados!$A$1:$ZZ$1, 0))</f>
        <v>#N/A</v>
      </c>
      <c r="B33" t="e">
        <f>INDEX(resultados!$A$2:$ZZ$153, 27, MATCH($B$2, resultados!$A$1:$ZZ$1, 0))</f>
        <v>#N/A</v>
      </c>
      <c r="C33" t="e">
        <f>INDEX(resultados!$A$2:$ZZ$153, 27, MATCH($B$3, resultados!$A$1:$ZZ$1, 0))</f>
        <v>#N/A</v>
      </c>
    </row>
    <row r="34" spans="1:3" x14ac:dyDescent="0.25">
      <c r="A34" t="e">
        <f>INDEX(resultados!$A$2:$ZZ$153, 28, MATCH($B$1, resultados!$A$1:$ZZ$1, 0))</f>
        <v>#N/A</v>
      </c>
      <c r="B34" t="e">
        <f>INDEX(resultados!$A$2:$ZZ$153, 28, MATCH($B$2, resultados!$A$1:$ZZ$1, 0))</f>
        <v>#N/A</v>
      </c>
      <c r="C34" t="e">
        <f>INDEX(resultados!$A$2:$ZZ$153, 28, MATCH($B$3, resultados!$A$1:$ZZ$1, 0))</f>
        <v>#N/A</v>
      </c>
    </row>
    <row r="35" spans="1:3" x14ac:dyDescent="0.25">
      <c r="A35" t="e">
        <f>INDEX(resultados!$A$2:$ZZ$153, 29, MATCH($B$1, resultados!$A$1:$ZZ$1, 0))</f>
        <v>#N/A</v>
      </c>
      <c r="B35" t="e">
        <f>INDEX(resultados!$A$2:$ZZ$153, 29, MATCH($B$2, resultados!$A$1:$ZZ$1, 0))</f>
        <v>#N/A</v>
      </c>
      <c r="C35" t="e">
        <f>INDEX(resultados!$A$2:$ZZ$153, 29, MATCH($B$3, resultados!$A$1:$ZZ$1, 0))</f>
        <v>#N/A</v>
      </c>
    </row>
    <row r="36" spans="1:3" x14ac:dyDescent="0.25">
      <c r="A36" t="e">
        <f>INDEX(resultados!$A$2:$ZZ$153, 30, MATCH($B$1, resultados!$A$1:$ZZ$1, 0))</f>
        <v>#N/A</v>
      </c>
      <c r="B36" t="e">
        <f>INDEX(resultados!$A$2:$ZZ$153, 30, MATCH($B$2, resultados!$A$1:$ZZ$1, 0))</f>
        <v>#N/A</v>
      </c>
      <c r="C36" t="e">
        <f>INDEX(resultados!$A$2:$ZZ$153, 30, MATCH($B$3, resultados!$A$1:$ZZ$1, 0))</f>
        <v>#N/A</v>
      </c>
    </row>
    <row r="37" spans="1:3" x14ac:dyDescent="0.25">
      <c r="A37" t="e">
        <f>INDEX(resultados!$A$2:$ZZ$153, 31, MATCH($B$1, resultados!$A$1:$ZZ$1, 0))</f>
        <v>#N/A</v>
      </c>
      <c r="B37" t="e">
        <f>INDEX(resultados!$A$2:$ZZ$153, 31, MATCH($B$2, resultados!$A$1:$ZZ$1, 0))</f>
        <v>#N/A</v>
      </c>
      <c r="C37" t="e">
        <f>INDEX(resultados!$A$2:$ZZ$153, 31, MATCH($B$3, resultados!$A$1:$ZZ$1, 0))</f>
        <v>#N/A</v>
      </c>
    </row>
    <row r="38" spans="1:3" x14ac:dyDescent="0.25">
      <c r="A38" t="e">
        <f>INDEX(resultados!$A$2:$ZZ$153, 32, MATCH($B$1, resultados!$A$1:$ZZ$1, 0))</f>
        <v>#N/A</v>
      </c>
      <c r="B38" t="e">
        <f>INDEX(resultados!$A$2:$ZZ$153, 32, MATCH($B$2, resultados!$A$1:$ZZ$1, 0))</f>
        <v>#N/A</v>
      </c>
      <c r="C38" t="e">
        <f>INDEX(resultados!$A$2:$ZZ$153, 32, MATCH($B$3, resultados!$A$1:$ZZ$1, 0))</f>
        <v>#N/A</v>
      </c>
    </row>
    <row r="39" spans="1:3" x14ac:dyDescent="0.25">
      <c r="A39" t="e">
        <f>INDEX(resultados!$A$2:$ZZ$153, 33, MATCH($B$1, resultados!$A$1:$ZZ$1, 0))</f>
        <v>#N/A</v>
      </c>
      <c r="B39" t="e">
        <f>INDEX(resultados!$A$2:$ZZ$153, 33, MATCH($B$2, resultados!$A$1:$ZZ$1, 0))</f>
        <v>#N/A</v>
      </c>
      <c r="C39" t="e">
        <f>INDEX(resultados!$A$2:$ZZ$153, 33, MATCH($B$3, resultados!$A$1:$ZZ$1, 0))</f>
        <v>#N/A</v>
      </c>
    </row>
    <row r="40" spans="1:3" x14ac:dyDescent="0.25">
      <c r="A40" t="e">
        <f>INDEX(resultados!$A$2:$ZZ$153, 34, MATCH($B$1, resultados!$A$1:$ZZ$1, 0))</f>
        <v>#N/A</v>
      </c>
      <c r="B40" t="e">
        <f>INDEX(resultados!$A$2:$ZZ$153, 34, MATCH($B$2, resultados!$A$1:$ZZ$1, 0))</f>
        <v>#N/A</v>
      </c>
      <c r="C40" t="e">
        <f>INDEX(resultados!$A$2:$ZZ$153, 34, MATCH($B$3, resultados!$A$1:$ZZ$1, 0))</f>
        <v>#N/A</v>
      </c>
    </row>
    <row r="41" spans="1:3" x14ac:dyDescent="0.25">
      <c r="A41" t="e">
        <f>INDEX(resultados!$A$2:$ZZ$153, 35, MATCH($B$1, resultados!$A$1:$ZZ$1, 0))</f>
        <v>#N/A</v>
      </c>
      <c r="B41" t="e">
        <f>INDEX(resultados!$A$2:$ZZ$153, 35, MATCH($B$2, resultados!$A$1:$ZZ$1, 0))</f>
        <v>#N/A</v>
      </c>
      <c r="C41" t="e">
        <f>INDEX(resultados!$A$2:$ZZ$153, 35, MATCH($B$3, resultados!$A$1:$ZZ$1, 0))</f>
        <v>#N/A</v>
      </c>
    </row>
    <row r="42" spans="1:3" x14ac:dyDescent="0.25">
      <c r="A42" t="e">
        <f>INDEX(resultados!$A$2:$ZZ$153, 36, MATCH($B$1, resultados!$A$1:$ZZ$1, 0))</f>
        <v>#N/A</v>
      </c>
      <c r="B42" t="e">
        <f>INDEX(resultados!$A$2:$ZZ$153, 36, MATCH($B$2, resultados!$A$1:$ZZ$1, 0))</f>
        <v>#N/A</v>
      </c>
      <c r="C42" t="e">
        <f>INDEX(resultados!$A$2:$ZZ$153, 36, MATCH($B$3, resultados!$A$1:$ZZ$1, 0))</f>
        <v>#N/A</v>
      </c>
    </row>
    <row r="43" spans="1:3" x14ac:dyDescent="0.25">
      <c r="A43" t="e">
        <f>INDEX(resultados!$A$2:$ZZ$153, 37, MATCH($B$1, resultados!$A$1:$ZZ$1, 0))</f>
        <v>#N/A</v>
      </c>
      <c r="B43" t="e">
        <f>INDEX(resultados!$A$2:$ZZ$153, 37, MATCH($B$2, resultados!$A$1:$ZZ$1, 0))</f>
        <v>#N/A</v>
      </c>
      <c r="C43" t="e">
        <f>INDEX(resultados!$A$2:$ZZ$153, 37, MATCH($B$3, resultados!$A$1:$ZZ$1, 0))</f>
        <v>#N/A</v>
      </c>
    </row>
    <row r="44" spans="1:3" x14ac:dyDescent="0.25">
      <c r="A44" t="e">
        <f>INDEX(resultados!$A$2:$ZZ$153, 38, MATCH($B$1, resultados!$A$1:$ZZ$1, 0))</f>
        <v>#N/A</v>
      </c>
      <c r="B44" t="e">
        <f>INDEX(resultados!$A$2:$ZZ$153, 38, MATCH($B$2, resultados!$A$1:$ZZ$1, 0))</f>
        <v>#N/A</v>
      </c>
      <c r="C44" t="e">
        <f>INDEX(resultados!$A$2:$ZZ$153, 38, MATCH($B$3, resultados!$A$1:$ZZ$1, 0))</f>
        <v>#N/A</v>
      </c>
    </row>
    <row r="45" spans="1:3" x14ac:dyDescent="0.25">
      <c r="A45" t="e">
        <f>INDEX(resultados!$A$2:$ZZ$153, 39, MATCH($B$1, resultados!$A$1:$ZZ$1, 0))</f>
        <v>#N/A</v>
      </c>
      <c r="B45" t="e">
        <f>INDEX(resultados!$A$2:$ZZ$153, 39, MATCH($B$2, resultados!$A$1:$ZZ$1, 0))</f>
        <v>#N/A</v>
      </c>
      <c r="C45" t="e">
        <f>INDEX(resultados!$A$2:$ZZ$153, 39, MATCH($B$3, resultados!$A$1:$ZZ$1, 0))</f>
        <v>#N/A</v>
      </c>
    </row>
    <row r="46" spans="1:3" x14ac:dyDescent="0.25">
      <c r="A46" t="e">
        <f>INDEX(resultados!$A$2:$ZZ$153, 40, MATCH($B$1, resultados!$A$1:$ZZ$1, 0))</f>
        <v>#N/A</v>
      </c>
      <c r="B46" t="e">
        <f>INDEX(resultados!$A$2:$ZZ$153, 40, MATCH($B$2, resultados!$A$1:$ZZ$1, 0))</f>
        <v>#N/A</v>
      </c>
      <c r="C46" t="e">
        <f>INDEX(resultados!$A$2:$ZZ$153, 40, MATCH($B$3, resultados!$A$1:$ZZ$1, 0))</f>
        <v>#N/A</v>
      </c>
    </row>
    <row r="47" spans="1:3" x14ac:dyDescent="0.25">
      <c r="A47" t="e">
        <f>INDEX(resultados!$A$2:$ZZ$153, 41, MATCH($B$1, resultados!$A$1:$ZZ$1, 0))</f>
        <v>#N/A</v>
      </c>
      <c r="B47" t="e">
        <f>INDEX(resultados!$A$2:$ZZ$153, 41, MATCH($B$2, resultados!$A$1:$ZZ$1, 0))</f>
        <v>#N/A</v>
      </c>
      <c r="C47" t="e">
        <f>INDEX(resultados!$A$2:$ZZ$153, 41, MATCH($B$3, resultados!$A$1:$ZZ$1, 0))</f>
        <v>#N/A</v>
      </c>
    </row>
    <row r="48" spans="1:3" x14ac:dyDescent="0.25">
      <c r="A48" t="e">
        <f>INDEX(resultados!$A$2:$ZZ$153, 42, MATCH($B$1, resultados!$A$1:$ZZ$1, 0))</f>
        <v>#N/A</v>
      </c>
      <c r="B48" t="e">
        <f>INDEX(resultados!$A$2:$ZZ$153, 42, MATCH($B$2, resultados!$A$1:$ZZ$1, 0))</f>
        <v>#N/A</v>
      </c>
      <c r="C48" t="e">
        <f>INDEX(resultados!$A$2:$ZZ$153, 42, MATCH($B$3, resultados!$A$1:$ZZ$1, 0))</f>
        <v>#N/A</v>
      </c>
    </row>
    <row r="49" spans="1:3" x14ac:dyDescent="0.25">
      <c r="A49" t="e">
        <f>INDEX(resultados!$A$2:$ZZ$153, 43, MATCH($B$1, resultados!$A$1:$ZZ$1, 0))</f>
        <v>#N/A</v>
      </c>
      <c r="B49" t="e">
        <f>INDEX(resultados!$A$2:$ZZ$153, 43, MATCH($B$2, resultados!$A$1:$ZZ$1, 0))</f>
        <v>#N/A</v>
      </c>
      <c r="C49" t="e">
        <f>INDEX(resultados!$A$2:$ZZ$153, 43, MATCH($B$3, resultados!$A$1:$ZZ$1, 0))</f>
        <v>#N/A</v>
      </c>
    </row>
    <row r="50" spans="1:3" x14ac:dyDescent="0.25">
      <c r="A50" t="e">
        <f>INDEX(resultados!$A$2:$ZZ$153, 44, MATCH($B$1, resultados!$A$1:$ZZ$1, 0))</f>
        <v>#N/A</v>
      </c>
      <c r="B50" t="e">
        <f>INDEX(resultados!$A$2:$ZZ$153, 44, MATCH($B$2, resultados!$A$1:$ZZ$1, 0))</f>
        <v>#N/A</v>
      </c>
      <c r="C50" t="e">
        <f>INDEX(resultados!$A$2:$ZZ$153, 44, MATCH($B$3, resultados!$A$1:$ZZ$1, 0))</f>
        <v>#N/A</v>
      </c>
    </row>
    <row r="51" spans="1:3" x14ac:dyDescent="0.25">
      <c r="A51" t="e">
        <f>INDEX(resultados!$A$2:$ZZ$153, 45, MATCH($B$1, resultados!$A$1:$ZZ$1, 0))</f>
        <v>#N/A</v>
      </c>
      <c r="B51" t="e">
        <f>INDEX(resultados!$A$2:$ZZ$153, 45, MATCH($B$2, resultados!$A$1:$ZZ$1, 0))</f>
        <v>#N/A</v>
      </c>
      <c r="C51" t="e">
        <f>INDEX(resultados!$A$2:$ZZ$153, 45, MATCH($B$3, resultados!$A$1:$ZZ$1, 0))</f>
        <v>#N/A</v>
      </c>
    </row>
    <row r="52" spans="1:3" x14ac:dyDescent="0.25">
      <c r="A52" t="e">
        <f>INDEX(resultados!$A$2:$ZZ$153, 46, MATCH($B$1, resultados!$A$1:$ZZ$1, 0))</f>
        <v>#N/A</v>
      </c>
      <c r="B52" t="e">
        <f>INDEX(resultados!$A$2:$ZZ$153, 46, MATCH($B$2, resultados!$A$1:$ZZ$1, 0))</f>
        <v>#N/A</v>
      </c>
      <c r="C52" t="e">
        <f>INDEX(resultados!$A$2:$ZZ$153, 46, MATCH($B$3, resultados!$A$1:$ZZ$1, 0))</f>
        <v>#N/A</v>
      </c>
    </row>
    <row r="53" spans="1:3" x14ac:dyDescent="0.25">
      <c r="A53" t="e">
        <f>INDEX(resultados!$A$2:$ZZ$153, 47, MATCH($B$1, resultados!$A$1:$ZZ$1, 0))</f>
        <v>#N/A</v>
      </c>
      <c r="B53" t="e">
        <f>INDEX(resultados!$A$2:$ZZ$153, 47, MATCH($B$2, resultados!$A$1:$ZZ$1, 0))</f>
        <v>#N/A</v>
      </c>
      <c r="C53" t="e">
        <f>INDEX(resultados!$A$2:$ZZ$153, 47, MATCH($B$3, resultados!$A$1:$ZZ$1, 0))</f>
        <v>#N/A</v>
      </c>
    </row>
    <row r="54" spans="1:3" x14ac:dyDescent="0.25">
      <c r="A54" t="e">
        <f>INDEX(resultados!$A$2:$ZZ$153, 48, MATCH($B$1, resultados!$A$1:$ZZ$1, 0))</f>
        <v>#N/A</v>
      </c>
      <c r="B54" t="e">
        <f>INDEX(resultados!$A$2:$ZZ$153, 48, MATCH($B$2, resultados!$A$1:$ZZ$1, 0))</f>
        <v>#N/A</v>
      </c>
      <c r="C54" t="e">
        <f>INDEX(resultados!$A$2:$ZZ$153, 48, MATCH($B$3, resultados!$A$1:$ZZ$1, 0))</f>
        <v>#N/A</v>
      </c>
    </row>
    <row r="55" spans="1:3" x14ac:dyDescent="0.25">
      <c r="A55" t="e">
        <f>INDEX(resultados!$A$2:$ZZ$153, 49, MATCH($B$1, resultados!$A$1:$ZZ$1, 0))</f>
        <v>#N/A</v>
      </c>
      <c r="B55" t="e">
        <f>INDEX(resultados!$A$2:$ZZ$153, 49, MATCH($B$2, resultados!$A$1:$ZZ$1, 0))</f>
        <v>#N/A</v>
      </c>
      <c r="C55" t="e">
        <f>INDEX(resultados!$A$2:$ZZ$153, 49, MATCH($B$3, resultados!$A$1:$ZZ$1, 0))</f>
        <v>#N/A</v>
      </c>
    </row>
    <row r="56" spans="1:3" x14ac:dyDescent="0.25">
      <c r="A56" t="e">
        <f>INDEX(resultados!$A$2:$ZZ$153, 50, MATCH($B$1, resultados!$A$1:$ZZ$1, 0))</f>
        <v>#N/A</v>
      </c>
      <c r="B56" t="e">
        <f>INDEX(resultados!$A$2:$ZZ$153, 50, MATCH($B$2, resultados!$A$1:$ZZ$1, 0))</f>
        <v>#N/A</v>
      </c>
      <c r="C56" t="e">
        <f>INDEX(resultados!$A$2:$ZZ$153, 50, MATCH($B$3, resultados!$A$1:$ZZ$1, 0))</f>
        <v>#N/A</v>
      </c>
    </row>
    <row r="57" spans="1:3" x14ac:dyDescent="0.25">
      <c r="A57" t="e">
        <f>INDEX(resultados!$A$2:$ZZ$153, 51, MATCH($B$1, resultados!$A$1:$ZZ$1, 0))</f>
        <v>#N/A</v>
      </c>
      <c r="B57" t="e">
        <f>INDEX(resultados!$A$2:$ZZ$153, 51, MATCH($B$2, resultados!$A$1:$ZZ$1, 0))</f>
        <v>#N/A</v>
      </c>
      <c r="C57" t="e">
        <f>INDEX(resultados!$A$2:$ZZ$153, 51, MATCH($B$3, resultados!$A$1:$ZZ$1, 0))</f>
        <v>#N/A</v>
      </c>
    </row>
    <row r="58" spans="1:3" x14ac:dyDescent="0.25">
      <c r="A58" t="e">
        <f>INDEX(resultados!$A$2:$ZZ$153, 52, MATCH($B$1, resultados!$A$1:$ZZ$1, 0))</f>
        <v>#N/A</v>
      </c>
      <c r="B58" t="e">
        <f>INDEX(resultados!$A$2:$ZZ$153, 52, MATCH($B$2, resultados!$A$1:$ZZ$1, 0))</f>
        <v>#N/A</v>
      </c>
      <c r="C58" t="e">
        <f>INDEX(resultados!$A$2:$ZZ$153, 52, MATCH($B$3, resultados!$A$1:$ZZ$1, 0))</f>
        <v>#N/A</v>
      </c>
    </row>
    <row r="59" spans="1:3" x14ac:dyDescent="0.25">
      <c r="A59" t="e">
        <f>INDEX(resultados!$A$2:$ZZ$153, 53, MATCH($B$1, resultados!$A$1:$ZZ$1, 0))</f>
        <v>#N/A</v>
      </c>
      <c r="B59" t="e">
        <f>INDEX(resultados!$A$2:$ZZ$153, 53, MATCH($B$2, resultados!$A$1:$ZZ$1, 0))</f>
        <v>#N/A</v>
      </c>
      <c r="C59" t="e">
        <f>INDEX(resultados!$A$2:$ZZ$153, 53, MATCH($B$3, resultados!$A$1:$ZZ$1, 0))</f>
        <v>#N/A</v>
      </c>
    </row>
    <row r="60" spans="1:3" x14ac:dyDescent="0.25">
      <c r="A60" t="e">
        <f>INDEX(resultados!$A$2:$ZZ$153, 54, MATCH($B$1, resultados!$A$1:$ZZ$1, 0))</f>
        <v>#N/A</v>
      </c>
      <c r="B60" t="e">
        <f>INDEX(resultados!$A$2:$ZZ$153, 54, MATCH($B$2, resultados!$A$1:$ZZ$1, 0))</f>
        <v>#N/A</v>
      </c>
      <c r="C60" t="e">
        <f>INDEX(resultados!$A$2:$ZZ$153, 54, MATCH($B$3, resultados!$A$1:$ZZ$1, 0))</f>
        <v>#N/A</v>
      </c>
    </row>
    <row r="61" spans="1:3" x14ac:dyDescent="0.25">
      <c r="A61" t="e">
        <f>INDEX(resultados!$A$2:$ZZ$153, 55, MATCH($B$1, resultados!$A$1:$ZZ$1, 0))</f>
        <v>#N/A</v>
      </c>
      <c r="B61" t="e">
        <f>INDEX(resultados!$A$2:$ZZ$153, 55, MATCH($B$2, resultados!$A$1:$ZZ$1, 0))</f>
        <v>#N/A</v>
      </c>
      <c r="C61" t="e">
        <f>INDEX(resultados!$A$2:$ZZ$153, 55, MATCH($B$3, resultados!$A$1:$ZZ$1, 0))</f>
        <v>#N/A</v>
      </c>
    </row>
    <row r="62" spans="1:3" x14ac:dyDescent="0.25">
      <c r="A62" t="e">
        <f>INDEX(resultados!$A$2:$ZZ$153, 56, MATCH($B$1, resultados!$A$1:$ZZ$1, 0))</f>
        <v>#N/A</v>
      </c>
      <c r="B62" t="e">
        <f>INDEX(resultados!$A$2:$ZZ$153, 56, MATCH($B$2, resultados!$A$1:$ZZ$1, 0))</f>
        <v>#N/A</v>
      </c>
      <c r="C62" t="e">
        <f>INDEX(resultados!$A$2:$ZZ$153, 56, MATCH($B$3, resultados!$A$1:$ZZ$1, 0))</f>
        <v>#N/A</v>
      </c>
    </row>
    <row r="63" spans="1:3" x14ac:dyDescent="0.25">
      <c r="A63" t="e">
        <f>INDEX(resultados!$A$2:$ZZ$153, 57, MATCH($B$1, resultados!$A$1:$ZZ$1, 0))</f>
        <v>#N/A</v>
      </c>
      <c r="B63" t="e">
        <f>INDEX(resultados!$A$2:$ZZ$153, 57, MATCH($B$2, resultados!$A$1:$ZZ$1, 0))</f>
        <v>#N/A</v>
      </c>
      <c r="C63" t="e">
        <f>INDEX(resultados!$A$2:$ZZ$153, 57, MATCH($B$3, resultados!$A$1:$ZZ$1, 0))</f>
        <v>#N/A</v>
      </c>
    </row>
    <row r="64" spans="1:3" x14ac:dyDescent="0.25">
      <c r="A64" t="e">
        <f>INDEX(resultados!$A$2:$ZZ$153, 58, MATCH($B$1, resultados!$A$1:$ZZ$1, 0))</f>
        <v>#N/A</v>
      </c>
      <c r="B64" t="e">
        <f>INDEX(resultados!$A$2:$ZZ$153, 58, MATCH($B$2, resultados!$A$1:$ZZ$1, 0))</f>
        <v>#N/A</v>
      </c>
      <c r="C64" t="e">
        <f>INDEX(resultados!$A$2:$ZZ$153, 58, MATCH($B$3, resultados!$A$1:$ZZ$1, 0))</f>
        <v>#N/A</v>
      </c>
    </row>
    <row r="65" spans="1:3" x14ac:dyDescent="0.25">
      <c r="A65" t="e">
        <f>INDEX(resultados!$A$2:$ZZ$153, 59, MATCH($B$1, resultados!$A$1:$ZZ$1, 0))</f>
        <v>#N/A</v>
      </c>
      <c r="B65" t="e">
        <f>INDEX(resultados!$A$2:$ZZ$153, 59, MATCH($B$2, resultados!$A$1:$ZZ$1, 0))</f>
        <v>#N/A</v>
      </c>
      <c r="C65" t="e">
        <f>INDEX(resultados!$A$2:$ZZ$153, 59, MATCH($B$3, resultados!$A$1:$ZZ$1, 0))</f>
        <v>#N/A</v>
      </c>
    </row>
    <row r="66" spans="1:3" x14ac:dyDescent="0.25">
      <c r="A66" t="e">
        <f>INDEX(resultados!$A$2:$ZZ$153, 60, MATCH($B$1, resultados!$A$1:$ZZ$1, 0))</f>
        <v>#N/A</v>
      </c>
      <c r="B66" t="e">
        <f>INDEX(resultados!$A$2:$ZZ$153, 60, MATCH($B$2, resultados!$A$1:$ZZ$1, 0))</f>
        <v>#N/A</v>
      </c>
      <c r="C66" t="e">
        <f>INDEX(resultados!$A$2:$ZZ$153, 60, MATCH($B$3, resultados!$A$1:$ZZ$1, 0))</f>
        <v>#N/A</v>
      </c>
    </row>
    <row r="67" spans="1:3" x14ac:dyDescent="0.25">
      <c r="A67" t="e">
        <f>INDEX(resultados!$A$2:$ZZ$153, 61, MATCH($B$1, resultados!$A$1:$ZZ$1, 0))</f>
        <v>#N/A</v>
      </c>
      <c r="B67" t="e">
        <f>INDEX(resultados!$A$2:$ZZ$153, 61, MATCH($B$2, resultados!$A$1:$ZZ$1, 0))</f>
        <v>#N/A</v>
      </c>
      <c r="C67" t="e">
        <f>INDEX(resultados!$A$2:$ZZ$153, 61, MATCH($B$3, resultados!$A$1:$ZZ$1, 0))</f>
        <v>#N/A</v>
      </c>
    </row>
    <row r="68" spans="1:3" x14ac:dyDescent="0.25">
      <c r="A68" t="e">
        <f>INDEX(resultados!$A$2:$ZZ$153, 62, MATCH($B$1, resultados!$A$1:$ZZ$1, 0))</f>
        <v>#N/A</v>
      </c>
      <c r="B68" t="e">
        <f>INDEX(resultados!$A$2:$ZZ$153, 62, MATCH($B$2, resultados!$A$1:$ZZ$1, 0))</f>
        <v>#N/A</v>
      </c>
      <c r="C68" t="e">
        <f>INDEX(resultados!$A$2:$ZZ$153, 62, MATCH($B$3, resultados!$A$1:$ZZ$1, 0))</f>
        <v>#N/A</v>
      </c>
    </row>
    <row r="69" spans="1:3" x14ac:dyDescent="0.25">
      <c r="A69" t="e">
        <f>INDEX(resultados!$A$2:$ZZ$153, 63, MATCH($B$1, resultados!$A$1:$ZZ$1, 0))</f>
        <v>#N/A</v>
      </c>
      <c r="B69" t="e">
        <f>INDEX(resultados!$A$2:$ZZ$153, 63, MATCH($B$2, resultados!$A$1:$ZZ$1, 0))</f>
        <v>#N/A</v>
      </c>
      <c r="C69" t="e">
        <f>INDEX(resultados!$A$2:$ZZ$153, 63, MATCH($B$3, resultados!$A$1:$ZZ$1, 0))</f>
        <v>#N/A</v>
      </c>
    </row>
    <row r="70" spans="1:3" x14ac:dyDescent="0.25">
      <c r="A70" t="e">
        <f>INDEX(resultados!$A$2:$ZZ$153, 64, MATCH($B$1, resultados!$A$1:$ZZ$1, 0))</f>
        <v>#N/A</v>
      </c>
      <c r="B70" t="e">
        <f>INDEX(resultados!$A$2:$ZZ$153, 64, MATCH($B$2, resultados!$A$1:$ZZ$1, 0))</f>
        <v>#N/A</v>
      </c>
      <c r="C70" t="e">
        <f>INDEX(resultados!$A$2:$ZZ$153, 64, MATCH($B$3, resultados!$A$1:$ZZ$1, 0))</f>
        <v>#N/A</v>
      </c>
    </row>
    <row r="71" spans="1:3" x14ac:dyDescent="0.25">
      <c r="A71" t="e">
        <f>INDEX(resultados!$A$2:$ZZ$153, 65, MATCH($B$1, resultados!$A$1:$ZZ$1, 0))</f>
        <v>#N/A</v>
      </c>
      <c r="B71" t="e">
        <f>INDEX(resultados!$A$2:$ZZ$153, 65, MATCH($B$2, resultados!$A$1:$ZZ$1, 0))</f>
        <v>#N/A</v>
      </c>
      <c r="C71" t="e">
        <f>INDEX(resultados!$A$2:$ZZ$153, 65, MATCH($B$3, resultados!$A$1:$ZZ$1, 0))</f>
        <v>#N/A</v>
      </c>
    </row>
    <row r="72" spans="1:3" x14ac:dyDescent="0.25">
      <c r="A72" t="e">
        <f>INDEX(resultados!$A$2:$ZZ$153, 66, MATCH($B$1, resultados!$A$1:$ZZ$1, 0))</f>
        <v>#N/A</v>
      </c>
      <c r="B72" t="e">
        <f>INDEX(resultados!$A$2:$ZZ$153, 66, MATCH($B$2, resultados!$A$1:$ZZ$1, 0))</f>
        <v>#N/A</v>
      </c>
      <c r="C72" t="e">
        <f>INDEX(resultados!$A$2:$ZZ$153, 66, MATCH($B$3, resultados!$A$1:$ZZ$1, 0))</f>
        <v>#N/A</v>
      </c>
    </row>
    <row r="73" spans="1:3" x14ac:dyDescent="0.25">
      <c r="A73" t="e">
        <f>INDEX(resultados!$A$2:$ZZ$153, 67, MATCH($B$1, resultados!$A$1:$ZZ$1, 0))</f>
        <v>#N/A</v>
      </c>
      <c r="B73" t="e">
        <f>INDEX(resultados!$A$2:$ZZ$153, 67, MATCH($B$2, resultados!$A$1:$ZZ$1, 0))</f>
        <v>#N/A</v>
      </c>
      <c r="C73" t="e">
        <f>INDEX(resultados!$A$2:$ZZ$153, 67, MATCH($B$3, resultados!$A$1:$ZZ$1, 0))</f>
        <v>#N/A</v>
      </c>
    </row>
    <row r="74" spans="1:3" x14ac:dyDescent="0.25">
      <c r="A74" t="e">
        <f>INDEX(resultados!$A$2:$ZZ$153, 68, MATCH($B$1, resultados!$A$1:$ZZ$1, 0))</f>
        <v>#N/A</v>
      </c>
      <c r="B74" t="e">
        <f>INDEX(resultados!$A$2:$ZZ$153, 68, MATCH($B$2, resultados!$A$1:$ZZ$1, 0))</f>
        <v>#N/A</v>
      </c>
      <c r="C74" t="e">
        <f>INDEX(resultados!$A$2:$ZZ$153, 68, MATCH($B$3, resultados!$A$1:$ZZ$1, 0))</f>
        <v>#N/A</v>
      </c>
    </row>
    <row r="75" spans="1:3" x14ac:dyDescent="0.25">
      <c r="A75" t="e">
        <f>INDEX(resultados!$A$2:$ZZ$153, 69, MATCH($B$1, resultados!$A$1:$ZZ$1, 0))</f>
        <v>#N/A</v>
      </c>
      <c r="B75" t="e">
        <f>INDEX(resultados!$A$2:$ZZ$153, 69, MATCH($B$2, resultados!$A$1:$ZZ$1, 0))</f>
        <v>#N/A</v>
      </c>
      <c r="C75" t="e">
        <f>INDEX(resultados!$A$2:$ZZ$153, 69, MATCH($B$3, resultados!$A$1:$ZZ$1, 0))</f>
        <v>#N/A</v>
      </c>
    </row>
    <row r="76" spans="1:3" x14ac:dyDescent="0.25">
      <c r="A76" t="e">
        <f>INDEX(resultados!$A$2:$ZZ$153, 70, MATCH($B$1, resultados!$A$1:$ZZ$1, 0))</f>
        <v>#N/A</v>
      </c>
      <c r="B76" t="e">
        <f>INDEX(resultados!$A$2:$ZZ$153, 70, MATCH($B$2, resultados!$A$1:$ZZ$1, 0))</f>
        <v>#N/A</v>
      </c>
      <c r="C76" t="e">
        <f>INDEX(resultados!$A$2:$ZZ$153, 70, MATCH($B$3, resultados!$A$1:$ZZ$1, 0))</f>
        <v>#N/A</v>
      </c>
    </row>
    <row r="77" spans="1:3" x14ac:dyDescent="0.25">
      <c r="A77" t="e">
        <f>INDEX(resultados!$A$2:$ZZ$153, 71, MATCH($B$1, resultados!$A$1:$ZZ$1, 0))</f>
        <v>#N/A</v>
      </c>
      <c r="B77" t="e">
        <f>INDEX(resultados!$A$2:$ZZ$153, 71, MATCH($B$2, resultados!$A$1:$ZZ$1, 0))</f>
        <v>#N/A</v>
      </c>
      <c r="C77" t="e">
        <f>INDEX(resultados!$A$2:$ZZ$153, 71, MATCH($B$3, resultados!$A$1:$ZZ$1, 0))</f>
        <v>#N/A</v>
      </c>
    </row>
    <row r="78" spans="1:3" x14ac:dyDescent="0.25">
      <c r="A78" t="e">
        <f>INDEX(resultados!$A$2:$ZZ$153, 72, MATCH($B$1, resultados!$A$1:$ZZ$1, 0))</f>
        <v>#N/A</v>
      </c>
      <c r="B78" t="e">
        <f>INDEX(resultados!$A$2:$ZZ$153, 72, MATCH($B$2, resultados!$A$1:$ZZ$1, 0))</f>
        <v>#N/A</v>
      </c>
      <c r="C78" t="e">
        <f>INDEX(resultados!$A$2:$ZZ$153, 72, MATCH($B$3, resultados!$A$1:$ZZ$1, 0))</f>
        <v>#N/A</v>
      </c>
    </row>
    <row r="79" spans="1:3" x14ac:dyDescent="0.25">
      <c r="A79" t="e">
        <f>INDEX(resultados!$A$2:$ZZ$153, 73, MATCH($B$1, resultados!$A$1:$ZZ$1, 0))</f>
        <v>#N/A</v>
      </c>
      <c r="B79" t="e">
        <f>INDEX(resultados!$A$2:$ZZ$153, 73, MATCH($B$2, resultados!$A$1:$ZZ$1, 0))</f>
        <v>#N/A</v>
      </c>
      <c r="C79" t="e">
        <f>INDEX(resultados!$A$2:$ZZ$153, 73, MATCH($B$3, resultados!$A$1:$ZZ$1, 0))</f>
        <v>#N/A</v>
      </c>
    </row>
    <row r="80" spans="1:3" x14ac:dyDescent="0.25">
      <c r="A80" t="e">
        <f>INDEX(resultados!$A$2:$ZZ$153, 74, MATCH($B$1, resultados!$A$1:$ZZ$1, 0))</f>
        <v>#N/A</v>
      </c>
      <c r="B80" t="e">
        <f>INDEX(resultados!$A$2:$ZZ$153, 74, MATCH($B$2, resultados!$A$1:$ZZ$1, 0))</f>
        <v>#N/A</v>
      </c>
      <c r="C80" t="e">
        <f>INDEX(resultados!$A$2:$ZZ$153, 74, MATCH($B$3, resultados!$A$1:$ZZ$1, 0))</f>
        <v>#N/A</v>
      </c>
    </row>
    <row r="81" spans="1:3" x14ac:dyDescent="0.25">
      <c r="A81" t="e">
        <f>INDEX(resultados!$A$2:$ZZ$153, 75, MATCH($B$1, resultados!$A$1:$ZZ$1, 0))</f>
        <v>#N/A</v>
      </c>
      <c r="B81" t="e">
        <f>INDEX(resultados!$A$2:$ZZ$153, 75, MATCH($B$2, resultados!$A$1:$ZZ$1, 0))</f>
        <v>#N/A</v>
      </c>
      <c r="C81" t="e">
        <f>INDEX(resultados!$A$2:$ZZ$153, 75, MATCH($B$3, resultados!$A$1:$ZZ$1, 0))</f>
        <v>#N/A</v>
      </c>
    </row>
    <row r="82" spans="1:3" x14ac:dyDescent="0.25">
      <c r="A82" t="e">
        <f>INDEX(resultados!$A$2:$ZZ$153, 76, MATCH($B$1, resultados!$A$1:$ZZ$1, 0))</f>
        <v>#N/A</v>
      </c>
      <c r="B82" t="e">
        <f>INDEX(resultados!$A$2:$ZZ$153, 76, MATCH($B$2, resultados!$A$1:$ZZ$1, 0))</f>
        <v>#N/A</v>
      </c>
      <c r="C82" t="e">
        <f>INDEX(resultados!$A$2:$ZZ$153, 76, MATCH($B$3, resultados!$A$1:$ZZ$1, 0))</f>
        <v>#N/A</v>
      </c>
    </row>
    <row r="83" spans="1:3" x14ac:dyDescent="0.25">
      <c r="A83" t="e">
        <f>INDEX(resultados!$A$2:$ZZ$153, 77, MATCH($B$1, resultados!$A$1:$ZZ$1, 0))</f>
        <v>#N/A</v>
      </c>
      <c r="B83" t="e">
        <f>INDEX(resultados!$A$2:$ZZ$153, 77, MATCH($B$2, resultados!$A$1:$ZZ$1, 0))</f>
        <v>#N/A</v>
      </c>
      <c r="C83" t="e">
        <f>INDEX(resultados!$A$2:$ZZ$153, 77, MATCH($B$3, resultados!$A$1:$ZZ$1, 0))</f>
        <v>#N/A</v>
      </c>
    </row>
    <row r="84" spans="1:3" x14ac:dyDescent="0.25">
      <c r="A84" t="e">
        <f>INDEX(resultados!$A$2:$ZZ$153, 78, MATCH($B$1, resultados!$A$1:$ZZ$1, 0))</f>
        <v>#N/A</v>
      </c>
      <c r="B84" t="e">
        <f>INDEX(resultados!$A$2:$ZZ$153, 78, MATCH($B$2, resultados!$A$1:$ZZ$1, 0))</f>
        <v>#N/A</v>
      </c>
      <c r="C84" t="e">
        <f>INDEX(resultados!$A$2:$ZZ$153, 78, MATCH($B$3, resultados!$A$1:$ZZ$1, 0))</f>
        <v>#N/A</v>
      </c>
    </row>
    <row r="85" spans="1:3" x14ac:dyDescent="0.25">
      <c r="A85" t="e">
        <f>INDEX(resultados!$A$2:$ZZ$153, 79, MATCH($B$1, resultados!$A$1:$ZZ$1, 0))</f>
        <v>#N/A</v>
      </c>
      <c r="B85" t="e">
        <f>INDEX(resultados!$A$2:$ZZ$153, 79, MATCH($B$2, resultados!$A$1:$ZZ$1, 0))</f>
        <v>#N/A</v>
      </c>
      <c r="C85" t="e">
        <f>INDEX(resultados!$A$2:$ZZ$153, 79, MATCH($B$3, resultados!$A$1:$ZZ$1, 0))</f>
        <v>#N/A</v>
      </c>
    </row>
    <row r="86" spans="1:3" x14ac:dyDescent="0.25">
      <c r="A86" t="e">
        <f>INDEX(resultados!$A$2:$ZZ$153, 80, MATCH($B$1, resultados!$A$1:$ZZ$1, 0))</f>
        <v>#N/A</v>
      </c>
      <c r="B86" t="e">
        <f>INDEX(resultados!$A$2:$ZZ$153, 80, MATCH($B$2, resultados!$A$1:$ZZ$1, 0))</f>
        <v>#N/A</v>
      </c>
      <c r="C86" t="e">
        <f>INDEX(resultados!$A$2:$ZZ$153, 80, MATCH($B$3, resultados!$A$1:$ZZ$1, 0))</f>
        <v>#N/A</v>
      </c>
    </row>
    <row r="87" spans="1:3" x14ac:dyDescent="0.25">
      <c r="A87" t="e">
        <f>INDEX(resultados!$A$2:$ZZ$153, 81, MATCH($B$1, resultados!$A$1:$ZZ$1, 0))</f>
        <v>#N/A</v>
      </c>
      <c r="B87" t="e">
        <f>INDEX(resultados!$A$2:$ZZ$153, 81, MATCH($B$2, resultados!$A$1:$ZZ$1, 0))</f>
        <v>#N/A</v>
      </c>
      <c r="C87" t="e">
        <f>INDEX(resultados!$A$2:$ZZ$153, 81, MATCH($B$3, resultados!$A$1:$ZZ$1, 0))</f>
        <v>#N/A</v>
      </c>
    </row>
    <row r="88" spans="1:3" x14ac:dyDescent="0.25">
      <c r="A88" t="e">
        <f>INDEX(resultados!$A$2:$ZZ$153, 82, MATCH($B$1, resultados!$A$1:$ZZ$1, 0))</f>
        <v>#N/A</v>
      </c>
      <c r="B88" t="e">
        <f>INDEX(resultados!$A$2:$ZZ$153, 82, MATCH($B$2, resultados!$A$1:$ZZ$1, 0))</f>
        <v>#N/A</v>
      </c>
      <c r="C88" t="e">
        <f>INDEX(resultados!$A$2:$ZZ$153, 82, MATCH($B$3, resultados!$A$1:$ZZ$1, 0))</f>
        <v>#N/A</v>
      </c>
    </row>
    <row r="89" spans="1:3" x14ac:dyDescent="0.25">
      <c r="A89" t="e">
        <f>INDEX(resultados!$A$2:$ZZ$153, 83, MATCH($B$1, resultados!$A$1:$ZZ$1, 0))</f>
        <v>#N/A</v>
      </c>
      <c r="B89" t="e">
        <f>INDEX(resultados!$A$2:$ZZ$153, 83, MATCH($B$2, resultados!$A$1:$ZZ$1, 0))</f>
        <v>#N/A</v>
      </c>
      <c r="C89" t="e">
        <f>INDEX(resultados!$A$2:$ZZ$153, 83, MATCH($B$3, resultados!$A$1:$ZZ$1, 0))</f>
        <v>#N/A</v>
      </c>
    </row>
    <row r="90" spans="1:3" x14ac:dyDescent="0.25">
      <c r="A90" t="e">
        <f>INDEX(resultados!$A$2:$ZZ$153, 84, MATCH($B$1, resultados!$A$1:$ZZ$1, 0))</f>
        <v>#N/A</v>
      </c>
      <c r="B90" t="e">
        <f>INDEX(resultados!$A$2:$ZZ$153, 84, MATCH($B$2, resultados!$A$1:$ZZ$1, 0))</f>
        <v>#N/A</v>
      </c>
      <c r="C90" t="e">
        <f>INDEX(resultados!$A$2:$ZZ$153, 84, MATCH($B$3, resultados!$A$1:$ZZ$1, 0))</f>
        <v>#N/A</v>
      </c>
    </row>
    <row r="91" spans="1:3" x14ac:dyDescent="0.25">
      <c r="A91" t="e">
        <f>INDEX(resultados!$A$2:$ZZ$153, 85, MATCH($B$1, resultados!$A$1:$ZZ$1, 0))</f>
        <v>#N/A</v>
      </c>
      <c r="B91" t="e">
        <f>INDEX(resultados!$A$2:$ZZ$153, 85, MATCH($B$2, resultados!$A$1:$ZZ$1, 0))</f>
        <v>#N/A</v>
      </c>
      <c r="C91" t="e">
        <f>INDEX(resultados!$A$2:$ZZ$153, 85, MATCH($B$3, resultados!$A$1:$ZZ$1, 0))</f>
        <v>#N/A</v>
      </c>
    </row>
    <row r="92" spans="1:3" x14ac:dyDescent="0.25">
      <c r="A92" t="e">
        <f>INDEX(resultados!$A$2:$ZZ$153, 86, MATCH($B$1, resultados!$A$1:$ZZ$1, 0))</f>
        <v>#N/A</v>
      </c>
      <c r="B92" t="e">
        <f>INDEX(resultados!$A$2:$ZZ$153, 86, MATCH($B$2, resultados!$A$1:$ZZ$1, 0))</f>
        <v>#N/A</v>
      </c>
      <c r="C92" t="e">
        <f>INDEX(resultados!$A$2:$ZZ$153, 86, MATCH($B$3, resultados!$A$1:$ZZ$1, 0))</f>
        <v>#N/A</v>
      </c>
    </row>
    <row r="93" spans="1:3" x14ac:dyDescent="0.25">
      <c r="A93" t="e">
        <f>INDEX(resultados!$A$2:$ZZ$153, 87, MATCH($B$1, resultados!$A$1:$ZZ$1, 0))</f>
        <v>#N/A</v>
      </c>
      <c r="B93" t="e">
        <f>INDEX(resultados!$A$2:$ZZ$153, 87, MATCH($B$2, resultados!$A$1:$ZZ$1, 0))</f>
        <v>#N/A</v>
      </c>
      <c r="C93" t="e">
        <f>INDEX(resultados!$A$2:$ZZ$153, 87, MATCH($B$3, resultados!$A$1:$ZZ$1, 0))</f>
        <v>#N/A</v>
      </c>
    </row>
    <row r="94" spans="1:3" x14ac:dyDescent="0.25">
      <c r="A94" t="e">
        <f>INDEX(resultados!$A$2:$ZZ$153, 88, MATCH($B$1, resultados!$A$1:$ZZ$1, 0))</f>
        <v>#N/A</v>
      </c>
      <c r="B94" t="e">
        <f>INDEX(resultados!$A$2:$ZZ$153, 88, MATCH($B$2, resultados!$A$1:$ZZ$1, 0))</f>
        <v>#N/A</v>
      </c>
      <c r="C94" t="e">
        <f>INDEX(resultados!$A$2:$ZZ$153, 88, MATCH($B$3, resultados!$A$1:$ZZ$1, 0))</f>
        <v>#N/A</v>
      </c>
    </row>
    <row r="95" spans="1:3" x14ac:dyDescent="0.25">
      <c r="A95" t="e">
        <f>INDEX(resultados!$A$2:$ZZ$153, 89, MATCH($B$1, resultados!$A$1:$ZZ$1, 0))</f>
        <v>#N/A</v>
      </c>
      <c r="B95" t="e">
        <f>INDEX(resultados!$A$2:$ZZ$153, 89, MATCH($B$2, resultados!$A$1:$ZZ$1, 0))</f>
        <v>#N/A</v>
      </c>
      <c r="C95" t="e">
        <f>INDEX(resultados!$A$2:$ZZ$153, 89, MATCH($B$3, resultados!$A$1:$ZZ$1, 0))</f>
        <v>#N/A</v>
      </c>
    </row>
    <row r="96" spans="1:3" x14ac:dyDescent="0.25">
      <c r="A96" t="e">
        <f>INDEX(resultados!$A$2:$ZZ$153, 90, MATCH($B$1, resultados!$A$1:$ZZ$1, 0))</f>
        <v>#N/A</v>
      </c>
      <c r="B96" t="e">
        <f>INDEX(resultados!$A$2:$ZZ$153, 90, MATCH($B$2, resultados!$A$1:$ZZ$1, 0))</f>
        <v>#N/A</v>
      </c>
      <c r="C96" t="e">
        <f>INDEX(resultados!$A$2:$ZZ$153, 90, MATCH($B$3, resultados!$A$1:$ZZ$1, 0))</f>
        <v>#N/A</v>
      </c>
    </row>
    <row r="97" spans="1:3" x14ac:dyDescent="0.25">
      <c r="A97" t="e">
        <f>INDEX(resultados!$A$2:$ZZ$153, 91, MATCH($B$1, resultados!$A$1:$ZZ$1, 0))</f>
        <v>#N/A</v>
      </c>
      <c r="B97" t="e">
        <f>INDEX(resultados!$A$2:$ZZ$153, 91, MATCH($B$2, resultados!$A$1:$ZZ$1, 0))</f>
        <v>#N/A</v>
      </c>
      <c r="C97" t="e">
        <f>INDEX(resultados!$A$2:$ZZ$153, 91, MATCH($B$3, resultados!$A$1:$ZZ$1, 0))</f>
        <v>#N/A</v>
      </c>
    </row>
    <row r="98" spans="1:3" x14ac:dyDescent="0.25">
      <c r="A98" t="e">
        <f>INDEX(resultados!$A$2:$ZZ$153, 92, MATCH($B$1, resultados!$A$1:$ZZ$1, 0))</f>
        <v>#N/A</v>
      </c>
      <c r="B98" t="e">
        <f>INDEX(resultados!$A$2:$ZZ$153, 92, MATCH($B$2, resultados!$A$1:$ZZ$1, 0))</f>
        <v>#N/A</v>
      </c>
      <c r="C98" t="e">
        <f>INDEX(resultados!$A$2:$ZZ$153, 92, MATCH($B$3, resultados!$A$1:$ZZ$1, 0))</f>
        <v>#N/A</v>
      </c>
    </row>
    <row r="99" spans="1:3" x14ac:dyDescent="0.25">
      <c r="A99" t="e">
        <f>INDEX(resultados!$A$2:$ZZ$153, 93, MATCH($B$1, resultados!$A$1:$ZZ$1, 0))</f>
        <v>#N/A</v>
      </c>
      <c r="B99" t="e">
        <f>INDEX(resultados!$A$2:$ZZ$153, 93, MATCH($B$2, resultados!$A$1:$ZZ$1, 0))</f>
        <v>#N/A</v>
      </c>
      <c r="C99" t="e">
        <f>INDEX(resultados!$A$2:$ZZ$153, 93, MATCH($B$3, resultados!$A$1:$ZZ$1, 0))</f>
        <v>#N/A</v>
      </c>
    </row>
    <row r="100" spans="1:3" x14ac:dyDescent="0.25">
      <c r="A100" t="e">
        <f>INDEX(resultados!$A$2:$ZZ$153, 94, MATCH($B$1, resultados!$A$1:$ZZ$1, 0))</f>
        <v>#N/A</v>
      </c>
      <c r="B100" t="e">
        <f>INDEX(resultados!$A$2:$ZZ$153, 94, MATCH($B$2, resultados!$A$1:$ZZ$1, 0))</f>
        <v>#N/A</v>
      </c>
      <c r="C100" t="e">
        <f>INDEX(resultados!$A$2:$ZZ$153, 94, MATCH($B$3, resultados!$A$1:$ZZ$1, 0))</f>
        <v>#N/A</v>
      </c>
    </row>
    <row r="101" spans="1:3" x14ac:dyDescent="0.25">
      <c r="A101" t="e">
        <f>INDEX(resultados!$A$2:$ZZ$153, 95, MATCH($B$1, resultados!$A$1:$ZZ$1, 0))</f>
        <v>#N/A</v>
      </c>
      <c r="B101" t="e">
        <f>INDEX(resultados!$A$2:$ZZ$153, 95, MATCH($B$2, resultados!$A$1:$ZZ$1, 0))</f>
        <v>#N/A</v>
      </c>
      <c r="C101" t="e">
        <f>INDEX(resultados!$A$2:$ZZ$153, 95, MATCH($B$3, resultados!$A$1:$ZZ$1, 0))</f>
        <v>#N/A</v>
      </c>
    </row>
    <row r="102" spans="1:3" x14ac:dyDescent="0.25">
      <c r="A102" t="e">
        <f>INDEX(resultados!$A$2:$ZZ$153, 96, MATCH($B$1, resultados!$A$1:$ZZ$1, 0))</f>
        <v>#N/A</v>
      </c>
      <c r="B102" t="e">
        <f>INDEX(resultados!$A$2:$ZZ$153, 96, MATCH($B$2, resultados!$A$1:$ZZ$1, 0))</f>
        <v>#N/A</v>
      </c>
      <c r="C102" t="e">
        <f>INDEX(resultados!$A$2:$ZZ$153, 96, MATCH($B$3, resultados!$A$1:$ZZ$1, 0))</f>
        <v>#N/A</v>
      </c>
    </row>
    <row r="103" spans="1:3" x14ac:dyDescent="0.25">
      <c r="A103" t="e">
        <f>INDEX(resultados!$A$2:$ZZ$153, 97, MATCH($B$1, resultados!$A$1:$ZZ$1, 0))</f>
        <v>#N/A</v>
      </c>
      <c r="B103" t="e">
        <f>INDEX(resultados!$A$2:$ZZ$153, 97, MATCH($B$2, resultados!$A$1:$ZZ$1, 0))</f>
        <v>#N/A</v>
      </c>
      <c r="C103" t="e">
        <f>INDEX(resultados!$A$2:$ZZ$153, 97, MATCH($B$3, resultados!$A$1:$ZZ$1, 0))</f>
        <v>#N/A</v>
      </c>
    </row>
    <row r="104" spans="1:3" x14ac:dyDescent="0.25">
      <c r="A104" t="e">
        <f>INDEX(resultados!$A$2:$ZZ$153, 98, MATCH($B$1, resultados!$A$1:$ZZ$1, 0))</f>
        <v>#N/A</v>
      </c>
      <c r="B104" t="e">
        <f>INDEX(resultados!$A$2:$ZZ$153, 98, MATCH($B$2, resultados!$A$1:$ZZ$1, 0))</f>
        <v>#N/A</v>
      </c>
      <c r="C104" t="e">
        <f>INDEX(resultados!$A$2:$ZZ$153, 98, MATCH($B$3, resultados!$A$1:$ZZ$1, 0))</f>
        <v>#N/A</v>
      </c>
    </row>
    <row r="105" spans="1:3" x14ac:dyDescent="0.25">
      <c r="A105" t="e">
        <f>INDEX(resultados!$A$2:$ZZ$153, 99, MATCH($B$1, resultados!$A$1:$ZZ$1, 0))</f>
        <v>#N/A</v>
      </c>
      <c r="B105" t="e">
        <f>INDEX(resultados!$A$2:$ZZ$153, 99, MATCH($B$2, resultados!$A$1:$ZZ$1, 0))</f>
        <v>#N/A</v>
      </c>
      <c r="C105" t="e">
        <f>INDEX(resultados!$A$2:$ZZ$153, 99, MATCH($B$3, resultados!$A$1:$ZZ$1, 0))</f>
        <v>#N/A</v>
      </c>
    </row>
    <row r="106" spans="1:3" x14ac:dyDescent="0.25">
      <c r="A106" t="e">
        <f>INDEX(resultados!$A$2:$ZZ$153, 100, MATCH($B$1, resultados!$A$1:$ZZ$1, 0))</f>
        <v>#N/A</v>
      </c>
      <c r="B106" t="e">
        <f>INDEX(resultados!$A$2:$ZZ$153, 100, MATCH($B$2, resultados!$A$1:$ZZ$1, 0))</f>
        <v>#N/A</v>
      </c>
      <c r="C106" t="e">
        <f>INDEX(resultados!$A$2:$ZZ$153, 100, MATCH($B$3, resultados!$A$1:$ZZ$1, 0))</f>
        <v>#N/A</v>
      </c>
    </row>
    <row r="107" spans="1:3" x14ac:dyDescent="0.25">
      <c r="A107" t="e">
        <f>INDEX(resultados!$A$2:$ZZ$153, 101, MATCH($B$1, resultados!$A$1:$ZZ$1, 0))</f>
        <v>#N/A</v>
      </c>
      <c r="B107" t="e">
        <f>INDEX(resultados!$A$2:$ZZ$153, 101, MATCH($B$2, resultados!$A$1:$ZZ$1, 0))</f>
        <v>#N/A</v>
      </c>
      <c r="C107" t="e">
        <f>INDEX(resultados!$A$2:$ZZ$153, 101, MATCH($B$3, resultados!$A$1:$ZZ$1, 0))</f>
        <v>#N/A</v>
      </c>
    </row>
    <row r="108" spans="1:3" x14ac:dyDescent="0.25">
      <c r="A108" t="e">
        <f>INDEX(resultados!$A$2:$ZZ$153, 102, MATCH($B$1, resultados!$A$1:$ZZ$1, 0))</f>
        <v>#N/A</v>
      </c>
      <c r="B108" t="e">
        <f>INDEX(resultados!$A$2:$ZZ$153, 102, MATCH($B$2, resultados!$A$1:$ZZ$1, 0))</f>
        <v>#N/A</v>
      </c>
      <c r="C108" t="e">
        <f>INDEX(resultados!$A$2:$ZZ$153, 102, MATCH($B$3, resultados!$A$1:$ZZ$1, 0))</f>
        <v>#N/A</v>
      </c>
    </row>
    <row r="109" spans="1:3" x14ac:dyDescent="0.25">
      <c r="A109" t="e">
        <f>INDEX(resultados!$A$2:$ZZ$153, 103, MATCH($B$1, resultados!$A$1:$ZZ$1, 0))</f>
        <v>#N/A</v>
      </c>
      <c r="B109" t="e">
        <f>INDEX(resultados!$A$2:$ZZ$153, 103, MATCH($B$2, resultados!$A$1:$ZZ$1, 0))</f>
        <v>#N/A</v>
      </c>
      <c r="C109" t="e">
        <f>INDEX(resultados!$A$2:$ZZ$153, 103, MATCH($B$3, resultados!$A$1:$ZZ$1, 0))</f>
        <v>#N/A</v>
      </c>
    </row>
    <row r="110" spans="1:3" x14ac:dyDescent="0.25">
      <c r="A110" t="e">
        <f>INDEX(resultados!$A$2:$ZZ$153, 104, MATCH($B$1, resultados!$A$1:$ZZ$1, 0))</f>
        <v>#N/A</v>
      </c>
      <c r="B110" t="e">
        <f>INDEX(resultados!$A$2:$ZZ$153, 104, MATCH($B$2, resultados!$A$1:$ZZ$1, 0))</f>
        <v>#N/A</v>
      </c>
      <c r="C110" t="e">
        <f>INDEX(resultados!$A$2:$ZZ$153, 104, MATCH($B$3, resultados!$A$1:$ZZ$1, 0))</f>
        <v>#N/A</v>
      </c>
    </row>
    <row r="111" spans="1:3" x14ac:dyDescent="0.25">
      <c r="A111" t="e">
        <f>INDEX(resultados!$A$2:$ZZ$153, 105, MATCH($B$1, resultados!$A$1:$ZZ$1, 0))</f>
        <v>#N/A</v>
      </c>
      <c r="B111" t="e">
        <f>INDEX(resultados!$A$2:$ZZ$153, 105, MATCH($B$2, resultados!$A$1:$ZZ$1, 0))</f>
        <v>#N/A</v>
      </c>
      <c r="C111" t="e">
        <f>INDEX(resultados!$A$2:$ZZ$153, 105, MATCH($B$3, resultados!$A$1:$ZZ$1, 0))</f>
        <v>#N/A</v>
      </c>
    </row>
    <row r="112" spans="1:3" x14ac:dyDescent="0.25">
      <c r="A112" t="e">
        <f>INDEX(resultados!$A$2:$ZZ$153, 106, MATCH($B$1, resultados!$A$1:$ZZ$1, 0))</f>
        <v>#N/A</v>
      </c>
      <c r="B112" t="e">
        <f>INDEX(resultados!$A$2:$ZZ$153, 106, MATCH($B$2, resultados!$A$1:$ZZ$1, 0))</f>
        <v>#N/A</v>
      </c>
      <c r="C112" t="e">
        <f>INDEX(resultados!$A$2:$ZZ$153, 106, MATCH($B$3, resultados!$A$1:$ZZ$1, 0))</f>
        <v>#N/A</v>
      </c>
    </row>
    <row r="113" spans="1:3" x14ac:dyDescent="0.25">
      <c r="A113" t="e">
        <f>INDEX(resultados!$A$2:$ZZ$153, 107, MATCH($B$1, resultados!$A$1:$ZZ$1, 0))</f>
        <v>#N/A</v>
      </c>
      <c r="B113" t="e">
        <f>INDEX(resultados!$A$2:$ZZ$153, 107, MATCH($B$2, resultados!$A$1:$ZZ$1, 0))</f>
        <v>#N/A</v>
      </c>
      <c r="C113" t="e">
        <f>INDEX(resultados!$A$2:$ZZ$153, 107, MATCH($B$3, resultados!$A$1:$ZZ$1, 0))</f>
        <v>#N/A</v>
      </c>
    </row>
    <row r="114" spans="1:3" x14ac:dyDescent="0.25">
      <c r="A114" t="e">
        <f>INDEX(resultados!$A$2:$ZZ$153, 108, MATCH($B$1, resultados!$A$1:$ZZ$1, 0))</f>
        <v>#N/A</v>
      </c>
      <c r="B114" t="e">
        <f>INDEX(resultados!$A$2:$ZZ$153, 108, MATCH($B$2, resultados!$A$1:$ZZ$1, 0))</f>
        <v>#N/A</v>
      </c>
      <c r="C114" t="e">
        <f>INDEX(resultados!$A$2:$ZZ$153, 108, MATCH($B$3, resultados!$A$1:$ZZ$1, 0))</f>
        <v>#N/A</v>
      </c>
    </row>
    <row r="115" spans="1:3" x14ac:dyDescent="0.25">
      <c r="A115" t="e">
        <f>INDEX(resultados!$A$2:$ZZ$153, 109, MATCH($B$1, resultados!$A$1:$ZZ$1, 0))</f>
        <v>#N/A</v>
      </c>
      <c r="B115" t="e">
        <f>INDEX(resultados!$A$2:$ZZ$153, 109, MATCH($B$2, resultados!$A$1:$ZZ$1, 0))</f>
        <v>#N/A</v>
      </c>
      <c r="C115" t="e">
        <f>INDEX(resultados!$A$2:$ZZ$153, 109, MATCH($B$3, resultados!$A$1:$ZZ$1, 0))</f>
        <v>#N/A</v>
      </c>
    </row>
    <row r="116" spans="1:3" x14ac:dyDescent="0.25">
      <c r="A116" t="e">
        <f>INDEX(resultados!$A$2:$ZZ$153, 110, MATCH($B$1, resultados!$A$1:$ZZ$1, 0))</f>
        <v>#N/A</v>
      </c>
      <c r="B116" t="e">
        <f>INDEX(resultados!$A$2:$ZZ$153, 110, MATCH($B$2, resultados!$A$1:$ZZ$1, 0))</f>
        <v>#N/A</v>
      </c>
      <c r="C116" t="e">
        <f>INDEX(resultados!$A$2:$ZZ$153, 110, MATCH($B$3, resultados!$A$1:$ZZ$1, 0))</f>
        <v>#N/A</v>
      </c>
    </row>
    <row r="117" spans="1:3" x14ac:dyDescent="0.25">
      <c r="A117" t="e">
        <f>INDEX(resultados!$A$2:$ZZ$153, 111, MATCH($B$1, resultados!$A$1:$ZZ$1, 0))</f>
        <v>#N/A</v>
      </c>
      <c r="B117" t="e">
        <f>INDEX(resultados!$A$2:$ZZ$153, 111, MATCH($B$2, resultados!$A$1:$ZZ$1, 0))</f>
        <v>#N/A</v>
      </c>
      <c r="C117" t="e">
        <f>INDEX(resultados!$A$2:$ZZ$153, 111, MATCH($B$3, resultados!$A$1:$ZZ$1, 0))</f>
        <v>#N/A</v>
      </c>
    </row>
    <row r="118" spans="1:3" x14ac:dyDescent="0.25">
      <c r="A118" t="e">
        <f>INDEX(resultados!$A$2:$ZZ$153, 112, MATCH($B$1, resultados!$A$1:$ZZ$1, 0))</f>
        <v>#N/A</v>
      </c>
      <c r="B118" t="e">
        <f>INDEX(resultados!$A$2:$ZZ$153, 112, MATCH($B$2, resultados!$A$1:$ZZ$1, 0))</f>
        <v>#N/A</v>
      </c>
      <c r="C118" t="e">
        <f>INDEX(resultados!$A$2:$ZZ$153, 112, MATCH($B$3, resultados!$A$1:$ZZ$1, 0))</f>
        <v>#N/A</v>
      </c>
    </row>
    <row r="119" spans="1:3" x14ac:dyDescent="0.25">
      <c r="A119" t="e">
        <f>INDEX(resultados!$A$2:$ZZ$153, 113, MATCH($B$1, resultados!$A$1:$ZZ$1, 0))</f>
        <v>#N/A</v>
      </c>
      <c r="B119" t="e">
        <f>INDEX(resultados!$A$2:$ZZ$153, 113, MATCH($B$2, resultados!$A$1:$ZZ$1, 0))</f>
        <v>#N/A</v>
      </c>
      <c r="C119" t="e">
        <f>INDEX(resultados!$A$2:$ZZ$153, 113, MATCH($B$3, resultados!$A$1:$ZZ$1, 0))</f>
        <v>#N/A</v>
      </c>
    </row>
    <row r="120" spans="1:3" x14ac:dyDescent="0.25">
      <c r="A120" t="e">
        <f>INDEX(resultados!$A$2:$ZZ$153, 114, MATCH($B$1, resultados!$A$1:$ZZ$1, 0))</f>
        <v>#N/A</v>
      </c>
      <c r="B120" t="e">
        <f>INDEX(resultados!$A$2:$ZZ$153, 114, MATCH($B$2, resultados!$A$1:$ZZ$1, 0))</f>
        <v>#N/A</v>
      </c>
      <c r="C120" t="e">
        <f>INDEX(resultados!$A$2:$ZZ$153, 114, MATCH($B$3, resultados!$A$1:$ZZ$1, 0))</f>
        <v>#N/A</v>
      </c>
    </row>
    <row r="121" spans="1:3" x14ac:dyDescent="0.25">
      <c r="A121" t="e">
        <f>INDEX(resultados!$A$2:$ZZ$153, 115, MATCH($B$1, resultados!$A$1:$ZZ$1, 0))</f>
        <v>#N/A</v>
      </c>
      <c r="B121" t="e">
        <f>INDEX(resultados!$A$2:$ZZ$153, 115, MATCH($B$2, resultados!$A$1:$ZZ$1, 0))</f>
        <v>#N/A</v>
      </c>
      <c r="C121" t="e">
        <f>INDEX(resultados!$A$2:$ZZ$153, 115, MATCH($B$3, resultados!$A$1:$ZZ$1, 0))</f>
        <v>#N/A</v>
      </c>
    </row>
    <row r="122" spans="1:3" x14ac:dyDescent="0.25">
      <c r="A122" t="e">
        <f>INDEX(resultados!$A$2:$ZZ$153, 116, MATCH($B$1, resultados!$A$1:$ZZ$1, 0))</f>
        <v>#N/A</v>
      </c>
      <c r="B122" t="e">
        <f>INDEX(resultados!$A$2:$ZZ$153, 116, MATCH($B$2, resultados!$A$1:$ZZ$1, 0))</f>
        <v>#N/A</v>
      </c>
      <c r="C122" t="e">
        <f>INDEX(resultados!$A$2:$ZZ$153, 116, MATCH($B$3, resultados!$A$1:$ZZ$1, 0))</f>
        <v>#N/A</v>
      </c>
    </row>
    <row r="123" spans="1:3" x14ac:dyDescent="0.25">
      <c r="A123" t="e">
        <f>INDEX(resultados!$A$2:$ZZ$153, 117, MATCH($B$1, resultados!$A$1:$ZZ$1, 0))</f>
        <v>#N/A</v>
      </c>
      <c r="B123" t="e">
        <f>INDEX(resultados!$A$2:$ZZ$153, 117, MATCH($B$2, resultados!$A$1:$ZZ$1, 0))</f>
        <v>#N/A</v>
      </c>
      <c r="C123" t="e">
        <f>INDEX(resultados!$A$2:$ZZ$153, 117, MATCH($B$3, resultados!$A$1:$ZZ$1, 0))</f>
        <v>#N/A</v>
      </c>
    </row>
    <row r="124" spans="1:3" x14ac:dyDescent="0.25">
      <c r="A124" t="e">
        <f>INDEX(resultados!$A$2:$ZZ$153, 118, MATCH($B$1, resultados!$A$1:$ZZ$1, 0))</f>
        <v>#N/A</v>
      </c>
      <c r="B124" t="e">
        <f>INDEX(resultados!$A$2:$ZZ$153, 118, MATCH($B$2, resultados!$A$1:$ZZ$1, 0))</f>
        <v>#N/A</v>
      </c>
      <c r="C124" t="e">
        <f>INDEX(resultados!$A$2:$ZZ$153, 118, MATCH($B$3, resultados!$A$1:$ZZ$1, 0))</f>
        <v>#N/A</v>
      </c>
    </row>
    <row r="125" spans="1:3" x14ac:dyDescent="0.25">
      <c r="A125" t="e">
        <f>INDEX(resultados!$A$2:$ZZ$153, 119, MATCH($B$1, resultados!$A$1:$ZZ$1, 0))</f>
        <v>#N/A</v>
      </c>
      <c r="B125" t="e">
        <f>INDEX(resultados!$A$2:$ZZ$153, 119, MATCH($B$2, resultados!$A$1:$ZZ$1, 0))</f>
        <v>#N/A</v>
      </c>
      <c r="C125" t="e">
        <f>INDEX(resultados!$A$2:$ZZ$153, 119, MATCH($B$3, resultados!$A$1:$ZZ$1, 0))</f>
        <v>#N/A</v>
      </c>
    </row>
    <row r="126" spans="1:3" x14ac:dyDescent="0.25">
      <c r="A126" t="e">
        <f>INDEX(resultados!$A$2:$ZZ$153, 120, MATCH($B$1, resultados!$A$1:$ZZ$1, 0))</f>
        <v>#N/A</v>
      </c>
      <c r="B126" t="e">
        <f>INDEX(resultados!$A$2:$ZZ$153, 120, MATCH($B$2, resultados!$A$1:$ZZ$1, 0))</f>
        <v>#N/A</v>
      </c>
      <c r="C126" t="e">
        <f>INDEX(resultados!$A$2:$ZZ$153, 120, MATCH($B$3, resultados!$A$1:$ZZ$1, 0))</f>
        <v>#N/A</v>
      </c>
    </row>
    <row r="127" spans="1:3" x14ac:dyDescent="0.25">
      <c r="A127" t="e">
        <f>INDEX(resultados!$A$2:$ZZ$153, 121, MATCH($B$1, resultados!$A$1:$ZZ$1, 0))</f>
        <v>#N/A</v>
      </c>
      <c r="B127" t="e">
        <f>INDEX(resultados!$A$2:$ZZ$153, 121, MATCH($B$2, resultados!$A$1:$ZZ$1, 0))</f>
        <v>#N/A</v>
      </c>
      <c r="C127" t="e">
        <f>INDEX(resultados!$A$2:$ZZ$153, 121, MATCH($B$3, resultados!$A$1:$ZZ$1, 0))</f>
        <v>#N/A</v>
      </c>
    </row>
    <row r="128" spans="1:3" x14ac:dyDescent="0.25">
      <c r="A128" t="e">
        <f>INDEX(resultados!$A$2:$ZZ$153, 122, MATCH($B$1, resultados!$A$1:$ZZ$1, 0))</f>
        <v>#N/A</v>
      </c>
      <c r="B128" t="e">
        <f>INDEX(resultados!$A$2:$ZZ$153, 122, MATCH($B$2, resultados!$A$1:$ZZ$1, 0))</f>
        <v>#N/A</v>
      </c>
      <c r="C128" t="e">
        <f>INDEX(resultados!$A$2:$ZZ$153, 122, MATCH($B$3, resultados!$A$1:$ZZ$1, 0))</f>
        <v>#N/A</v>
      </c>
    </row>
    <row r="129" spans="1:3" x14ac:dyDescent="0.25">
      <c r="A129" t="e">
        <f>INDEX(resultados!$A$2:$ZZ$153, 123, MATCH($B$1, resultados!$A$1:$ZZ$1, 0))</f>
        <v>#N/A</v>
      </c>
      <c r="B129" t="e">
        <f>INDEX(resultados!$A$2:$ZZ$153, 123, MATCH($B$2, resultados!$A$1:$ZZ$1, 0))</f>
        <v>#N/A</v>
      </c>
      <c r="C129" t="e">
        <f>INDEX(resultados!$A$2:$ZZ$153, 123, MATCH($B$3, resultados!$A$1:$ZZ$1, 0))</f>
        <v>#N/A</v>
      </c>
    </row>
    <row r="130" spans="1:3" x14ac:dyDescent="0.25">
      <c r="A130" t="e">
        <f>INDEX(resultados!$A$2:$ZZ$153, 124, MATCH($B$1, resultados!$A$1:$ZZ$1, 0))</f>
        <v>#N/A</v>
      </c>
      <c r="B130" t="e">
        <f>INDEX(resultados!$A$2:$ZZ$153, 124, MATCH($B$2, resultados!$A$1:$ZZ$1, 0))</f>
        <v>#N/A</v>
      </c>
      <c r="C130" t="e">
        <f>INDEX(resultados!$A$2:$ZZ$153, 124, MATCH($B$3, resultados!$A$1:$ZZ$1, 0))</f>
        <v>#N/A</v>
      </c>
    </row>
    <row r="131" spans="1:3" x14ac:dyDescent="0.25">
      <c r="A131" t="e">
        <f>INDEX(resultados!$A$2:$ZZ$153, 125, MATCH($B$1, resultados!$A$1:$ZZ$1, 0))</f>
        <v>#N/A</v>
      </c>
      <c r="B131" t="e">
        <f>INDEX(resultados!$A$2:$ZZ$153, 125, MATCH($B$2, resultados!$A$1:$ZZ$1, 0))</f>
        <v>#N/A</v>
      </c>
      <c r="C131" t="e">
        <f>INDEX(resultados!$A$2:$ZZ$153, 125, MATCH($B$3, resultados!$A$1:$ZZ$1, 0))</f>
        <v>#N/A</v>
      </c>
    </row>
    <row r="132" spans="1:3" x14ac:dyDescent="0.25">
      <c r="A132" t="e">
        <f>INDEX(resultados!$A$2:$ZZ$153, 126, MATCH($B$1, resultados!$A$1:$ZZ$1, 0))</f>
        <v>#N/A</v>
      </c>
      <c r="B132" t="e">
        <f>INDEX(resultados!$A$2:$ZZ$153, 126, MATCH($B$2, resultados!$A$1:$ZZ$1, 0))</f>
        <v>#N/A</v>
      </c>
      <c r="C132" t="e">
        <f>INDEX(resultados!$A$2:$ZZ$153, 126, MATCH($B$3, resultados!$A$1:$ZZ$1, 0))</f>
        <v>#N/A</v>
      </c>
    </row>
    <row r="133" spans="1:3" x14ac:dyDescent="0.25">
      <c r="A133" t="e">
        <f>INDEX(resultados!$A$2:$ZZ$153, 127, MATCH($B$1, resultados!$A$1:$ZZ$1, 0))</f>
        <v>#N/A</v>
      </c>
      <c r="B133" t="e">
        <f>INDEX(resultados!$A$2:$ZZ$153, 127, MATCH($B$2, resultados!$A$1:$ZZ$1, 0))</f>
        <v>#N/A</v>
      </c>
      <c r="C133" t="e">
        <f>INDEX(resultados!$A$2:$ZZ$153, 127, MATCH($B$3, resultados!$A$1:$ZZ$1, 0))</f>
        <v>#N/A</v>
      </c>
    </row>
    <row r="134" spans="1:3" x14ac:dyDescent="0.25">
      <c r="A134" t="e">
        <f>INDEX(resultados!$A$2:$ZZ$153, 128, MATCH($B$1, resultados!$A$1:$ZZ$1, 0))</f>
        <v>#N/A</v>
      </c>
      <c r="B134" t="e">
        <f>INDEX(resultados!$A$2:$ZZ$153, 128, MATCH($B$2, resultados!$A$1:$ZZ$1, 0))</f>
        <v>#N/A</v>
      </c>
      <c r="C134" t="e">
        <f>INDEX(resultados!$A$2:$ZZ$153, 128, MATCH($B$3, resultados!$A$1:$ZZ$1, 0))</f>
        <v>#N/A</v>
      </c>
    </row>
    <row r="135" spans="1:3" x14ac:dyDescent="0.25">
      <c r="A135" t="e">
        <f>INDEX(resultados!$A$2:$ZZ$153, 129, MATCH($B$1, resultados!$A$1:$ZZ$1, 0))</f>
        <v>#N/A</v>
      </c>
      <c r="B135" t="e">
        <f>INDEX(resultados!$A$2:$ZZ$153, 129, MATCH($B$2, resultados!$A$1:$ZZ$1, 0))</f>
        <v>#N/A</v>
      </c>
      <c r="C135" t="e">
        <f>INDEX(resultados!$A$2:$ZZ$153, 129, MATCH($B$3, resultados!$A$1:$ZZ$1, 0))</f>
        <v>#N/A</v>
      </c>
    </row>
    <row r="136" spans="1:3" x14ac:dyDescent="0.25">
      <c r="A136" t="e">
        <f>INDEX(resultados!$A$2:$ZZ$153, 130, MATCH($B$1, resultados!$A$1:$ZZ$1, 0))</f>
        <v>#N/A</v>
      </c>
      <c r="B136" t="e">
        <f>INDEX(resultados!$A$2:$ZZ$153, 130, MATCH($B$2, resultados!$A$1:$ZZ$1, 0))</f>
        <v>#N/A</v>
      </c>
      <c r="C136" t="e">
        <f>INDEX(resultados!$A$2:$ZZ$153, 130, MATCH($B$3, resultados!$A$1:$ZZ$1, 0))</f>
        <v>#N/A</v>
      </c>
    </row>
    <row r="137" spans="1:3" x14ac:dyDescent="0.25">
      <c r="A137" t="e">
        <f>INDEX(resultados!$A$2:$ZZ$153, 131, MATCH($B$1, resultados!$A$1:$ZZ$1, 0))</f>
        <v>#N/A</v>
      </c>
      <c r="B137" t="e">
        <f>INDEX(resultados!$A$2:$ZZ$153, 131, MATCH($B$2, resultados!$A$1:$ZZ$1, 0))</f>
        <v>#N/A</v>
      </c>
      <c r="C137" t="e">
        <f>INDEX(resultados!$A$2:$ZZ$153, 131, MATCH($B$3, resultados!$A$1:$ZZ$1, 0))</f>
        <v>#N/A</v>
      </c>
    </row>
    <row r="138" spans="1:3" x14ac:dyDescent="0.25">
      <c r="A138" t="e">
        <f>INDEX(resultados!$A$2:$ZZ$153, 132, MATCH($B$1, resultados!$A$1:$ZZ$1, 0))</f>
        <v>#N/A</v>
      </c>
      <c r="B138" t="e">
        <f>INDEX(resultados!$A$2:$ZZ$153, 132, MATCH($B$2, resultados!$A$1:$ZZ$1, 0))</f>
        <v>#N/A</v>
      </c>
      <c r="C138" t="e">
        <f>INDEX(resultados!$A$2:$ZZ$153, 132, MATCH($B$3, resultados!$A$1:$ZZ$1, 0))</f>
        <v>#N/A</v>
      </c>
    </row>
    <row r="139" spans="1:3" x14ac:dyDescent="0.25">
      <c r="A139" t="e">
        <f>INDEX(resultados!$A$2:$ZZ$153, 133, MATCH($B$1, resultados!$A$1:$ZZ$1, 0))</f>
        <v>#N/A</v>
      </c>
      <c r="B139" t="e">
        <f>INDEX(resultados!$A$2:$ZZ$153, 133, MATCH($B$2, resultados!$A$1:$ZZ$1, 0))</f>
        <v>#N/A</v>
      </c>
      <c r="C139" t="e">
        <f>INDEX(resultados!$A$2:$ZZ$153, 133, MATCH($B$3, resultados!$A$1:$ZZ$1, 0))</f>
        <v>#N/A</v>
      </c>
    </row>
    <row r="140" spans="1:3" x14ac:dyDescent="0.25">
      <c r="A140" t="e">
        <f>INDEX(resultados!$A$2:$ZZ$153, 134, MATCH($B$1, resultados!$A$1:$ZZ$1, 0))</f>
        <v>#N/A</v>
      </c>
      <c r="B140" t="e">
        <f>INDEX(resultados!$A$2:$ZZ$153, 134, MATCH($B$2, resultados!$A$1:$ZZ$1, 0))</f>
        <v>#N/A</v>
      </c>
      <c r="C140" t="e">
        <f>INDEX(resultados!$A$2:$ZZ$153, 134, MATCH($B$3, resultados!$A$1:$ZZ$1, 0))</f>
        <v>#N/A</v>
      </c>
    </row>
    <row r="141" spans="1:3" x14ac:dyDescent="0.25">
      <c r="A141" t="e">
        <f>INDEX(resultados!$A$2:$ZZ$153, 135, MATCH($B$1, resultados!$A$1:$ZZ$1, 0))</f>
        <v>#N/A</v>
      </c>
      <c r="B141" t="e">
        <f>INDEX(resultados!$A$2:$ZZ$153, 135, MATCH($B$2, resultados!$A$1:$ZZ$1, 0))</f>
        <v>#N/A</v>
      </c>
      <c r="C141" t="e">
        <f>INDEX(resultados!$A$2:$ZZ$153, 135, MATCH($B$3, resultados!$A$1:$ZZ$1, 0))</f>
        <v>#N/A</v>
      </c>
    </row>
    <row r="142" spans="1:3" x14ac:dyDescent="0.25">
      <c r="A142" t="e">
        <f>INDEX(resultados!$A$2:$ZZ$153, 136, MATCH($B$1, resultados!$A$1:$ZZ$1, 0))</f>
        <v>#N/A</v>
      </c>
      <c r="B142" t="e">
        <f>INDEX(resultados!$A$2:$ZZ$153, 136, MATCH($B$2, resultados!$A$1:$ZZ$1, 0))</f>
        <v>#N/A</v>
      </c>
      <c r="C142" t="e">
        <f>INDEX(resultados!$A$2:$ZZ$153, 136, MATCH($B$3, resultados!$A$1:$ZZ$1, 0))</f>
        <v>#N/A</v>
      </c>
    </row>
    <row r="143" spans="1:3" x14ac:dyDescent="0.25">
      <c r="A143" t="e">
        <f>INDEX(resultados!$A$2:$ZZ$153, 137, MATCH($B$1, resultados!$A$1:$ZZ$1, 0))</f>
        <v>#N/A</v>
      </c>
      <c r="B143" t="e">
        <f>INDEX(resultados!$A$2:$ZZ$153, 137, MATCH($B$2, resultados!$A$1:$ZZ$1, 0))</f>
        <v>#N/A</v>
      </c>
      <c r="C143" t="e">
        <f>INDEX(resultados!$A$2:$ZZ$153, 137, MATCH($B$3, resultados!$A$1:$ZZ$1, 0))</f>
        <v>#N/A</v>
      </c>
    </row>
    <row r="144" spans="1:3" x14ac:dyDescent="0.25">
      <c r="A144" t="e">
        <f>INDEX(resultados!$A$2:$ZZ$153, 138, MATCH($B$1, resultados!$A$1:$ZZ$1, 0))</f>
        <v>#N/A</v>
      </c>
      <c r="B144" t="e">
        <f>INDEX(resultados!$A$2:$ZZ$153, 138, MATCH($B$2, resultados!$A$1:$ZZ$1, 0))</f>
        <v>#N/A</v>
      </c>
      <c r="C144" t="e">
        <f>INDEX(resultados!$A$2:$ZZ$153, 138, MATCH($B$3, resultados!$A$1:$ZZ$1, 0))</f>
        <v>#N/A</v>
      </c>
    </row>
    <row r="145" spans="1:3" x14ac:dyDescent="0.25">
      <c r="A145" t="e">
        <f>INDEX(resultados!$A$2:$ZZ$153, 139, MATCH($B$1, resultados!$A$1:$ZZ$1, 0))</f>
        <v>#N/A</v>
      </c>
      <c r="B145" t="e">
        <f>INDEX(resultados!$A$2:$ZZ$153, 139, MATCH($B$2, resultados!$A$1:$ZZ$1, 0))</f>
        <v>#N/A</v>
      </c>
      <c r="C145" t="e">
        <f>INDEX(resultados!$A$2:$ZZ$153, 139, MATCH($B$3, resultados!$A$1:$ZZ$1, 0))</f>
        <v>#N/A</v>
      </c>
    </row>
    <row r="146" spans="1:3" x14ac:dyDescent="0.25">
      <c r="A146" t="e">
        <f>INDEX(resultados!$A$2:$ZZ$153, 140, MATCH($B$1, resultados!$A$1:$ZZ$1, 0))</f>
        <v>#N/A</v>
      </c>
      <c r="B146" t="e">
        <f>INDEX(resultados!$A$2:$ZZ$153, 140, MATCH($B$2, resultados!$A$1:$ZZ$1, 0))</f>
        <v>#N/A</v>
      </c>
      <c r="C146" t="e">
        <f>INDEX(resultados!$A$2:$ZZ$153, 140, MATCH($B$3, resultados!$A$1:$ZZ$1, 0))</f>
        <v>#N/A</v>
      </c>
    </row>
    <row r="147" spans="1:3" x14ac:dyDescent="0.25">
      <c r="A147" t="e">
        <f>INDEX(resultados!$A$2:$ZZ$153, 141, MATCH($B$1, resultados!$A$1:$ZZ$1, 0))</f>
        <v>#N/A</v>
      </c>
      <c r="B147" t="e">
        <f>INDEX(resultados!$A$2:$ZZ$153, 141, MATCH($B$2, resultados!$A$1:$ZZ$1, 0))</f>
        <v>#N/A</v>
      </c>
      <c r="C147" t="e">
        <f>INDEX(resultados!$A$2:$ZZ$153, 141, MATCH($B$3, resultados!$A$1:$ZZ$1, 0))</f>
        <v>#N/A</v>
      </c>
    </row>
    <row r="148" spans="1:3" x14ac:dyDescent="0.25">
      <c r="A148" t="e">
        <f>INDEX(resultados!$A$2:$ZZ$153, 142, MATCH($B$1, resultados!$A$1:$ZZ$1, 0))</f>
        <v>#N/A</v>
      </c>
      <c r="B148" t="e">
        <f>INDEX(resultados!$A$2:$ZZ$153, 142, MATCH($B$2, resultados!$A$1:$ZZ$1, 0))</f>
        <v>#N/A</v>
      </c>
      <c r="C148" t="e">
        <f>INDEX(resultados!$A$2:$ZZ$153, 142, MATCH($B$3, resultados!$A$1:$ZZ$1, 0))</f>
        <v>#N/A</v>
      </c>
    </row>
    <row r="149" spans="1:3" x14ac:dyDescent="0.25">
      <c r="A149" t="e">
        <f>INDEX(resultados!$A$2:$ZZ$153, 143, MATCH($B$1, resultados!$A$1:$ZZ$1, 0))</f>
        <v>#N/A</v>
      </c>
      <c r="B149" t="e">
        <f>INDEX(resultados!$A$2:$ZZ$153, 143, MATCH($B$2, resultados!$A$1:$ZZ$1, 0))</f>
        <v>#N/A</v>
      </c>
      <c r="C149" t="e">
        <f>INDEX(resultados!$A$2:$ZZ$153, 143, MATCH($B$3, resultados!$A$1:$ZZ$1, 0))</f>
        <v>#N/A</v>
      </c>
    </row>
    <row r="150" spans="1:3" x14ac:dyDescent="0.25">
      <c r="A150" t="e">
        <f>INDEX(resultados!$A$2:$ZZ$153, 144, MATCH($B$1, resultados!$A$1:$ZZ$1, 0))</f>
        <v>#N/A</v>
      </c>
      <c r="B150" t="e">
        <f>INDEX(resultados!$A$2:$ZZ$153, 144, MATCH($B$2, resultados!$A$1:$ZZ$1, 0))</f>
        <v>#N/A</v>
      </c>
      <c r="C150" t="e">
        <f>INDEX(resultados!$A$2:$ZZ$153, 144, MATCH($B$3, resultados!$A$1:$ZZ$1, 0))</f>
        <v>#N/A</v>
      </c>
    </row>
    <row r="151" spans="1:3" x14ac:dyDescent="0.25">
      <c r="A151" t="e">
        <f>INDEX(resultados!$A$2:$ZZ$153, 145, MATCH($B$1, resultados!$A$1:$ZZ$1, 0))</f>
        <v>#N/A</v>
      </c>
      <c r="B151" t="e">
        <f>INDEX(resultados!$A$2:$ZZ$153, 145, MATCH($B$2, resultados!$A$1:$ZZ$1, 0))</f>
        <v>#N/A</v>
      </c>
      <c r="C151" t="e">
        <f>INDEX(resultados!$A$2:$ZZ$153, 145, MATCH($B$3, resultados!$A$1:$ZZ$1, 0))</f>
        <v>#N/A</v>
      </c>
    </row>
    <row r="152" spans="1:3" x14ac:dyDescent="0.25">
      <c r="A152" t="e">
        <f>INDEX(resultados!$A$2:$ZZ$153, 146, MATCH($B$1, resultados!$A$1:$ZZ$1, 0))</f>
        <v>#N/A</v>
      </c>
      <c r="B152" t="e">
        <f>INDEX(resultados!$A$2:$ZZ$153, 146, MATCH($B$2, resultados!$A$1:$ZZ$1, 0))</f>
        <v>#N/A</v>
      </c>
      <c r="C152" t="e">
        <f>INDEX(resultados!$A$2:$ZZ$153, 146, MATCH($B$3, resultados!$A$1:$ZZ$1, 0))</f>
        <v>#N/A</v>
      </c>
    </row>
    <row r="153" spans="1:3" x14ac:dyDescent="0.25">
      <c r="A153" t="e">
        <f>INDEX(resultados!$A$2:$ZZ$153, 147, MATCH($B$1, resultados!$A$1:$ZZ$1, 0))</f>
        <v>#N/A</v>
      </c>
      <c r="B153" t="e">
        <f>INDEX(resultados!$A$2:$ZZ$153, 147, MATCH($B$2, resultados!$A$1:$ZZ$1, 0))</f>
        <v>#N/A</v>
      </c>
      <c r="C153" t="e">
        <f>INDEX(resultados!$A$2:$ZZ$153, 147, MATCH($B$3, resultados!$A$1:$ZZ$1, 0))</f>
        <v>#N/A</v>
      </c>
    </row>
    <row r="154" spans="1:3" x14ac:dyDescent="0.25">
      <c r="A154" t="e">
        <f>INDEX(resultados!$A$2:$ZZ$153, 148, MATCH($B$1, resultados!$A$1:$ZZ$1, 0))</f>
        <v>#N/A</v>
      </c>
      <c r="B154" t="e">
        <f>INDEX(resultados!$A$2:$ZZ$153, 148, MATCH($B$2, resultados!$A$1:$ZZ$1, 0))</f>
        <v>#N/A</v>
      </c>
      <c r="C154" t="e">
        <f>INDEX(resultados!$A$2:$ZZ$153, 148, MATCH($B$3, resultados!$A$1:$ZZ$1, 0))</f>
        <v>#N/A</v>
      </c>
    </row>
    <row r="155" spans="1:3" x14ac:dyDescent="0.25">
      <c r="A155" t="e">
        <f>INDEX(resultados!$A$2:$ZZ$153, 149, MATCH($B$1, resultados!$A$1:$ZZ$1, 0))</f>
        <v>#N/A</v>
      </c>
      <c r="B155" t="e">
        <f>INDEX(resultados!$A$2:$ZZ$153, 149, MATCH($B$2, resultados!$A$1:$ZZ$1, 0))</f>
        <v>#N/A</v>
      </c>
      <c r="C155" t="e">
        <f>INDEX(resultados!$A$2:$ZZ$153, 149, MATCH($B$3, resultados!$A$1:$ZZ$1, 0))</f>
        <v>#N/A</v>
      </c>
    </row>
    <row r="156" spans="1:3" x14ac:dyDescent="0.25">
      <c r="A156" t="e">
        <f>INDEX(resultados!$A$2:$ZZ$153, 150, MATCH($B$1, resultados!$A$1:$ZZ$1, 0))</f>
        <v>#N/A</v>
      </c>
      <c r="B156" t="e">
        <f>INDEX(resultados!$A$2:$ZZ$153, 150, MATCH($B$2, resultados!$A$1:$ZZ$1, 0))</f>
        <v>#N/A</v>
      </c>
      <c r="C156" t="e">
        <f>INDEX(resultados!$A$2:$ZZ$153, 150, MATCH($B$3, resultados!$A$1:$ZZ$1, 0))</f>
        <v>#N/A</v>
      </c>
    </row>
    <row r="157" spans="1:3" x14ac:dyDescent="0.25">
      <c r="A157" t="e">
        <f>INDEX(resultados!$A$2:$ZZ$153, 151, MATCH($B$1, resultados!$A$1:$ZZ$1, 0))</f>
        <v>#N/A</v>
      </c>
      <c r="B157" t="e">
        <f>INDEX(resultados!$A$2:$ZZ$153, 151, MATCH($B$2, resultados!$A$1:$ZZ$1, 0))</f>
        <v>#N/A</v>
      </c>
      <c r="C157" t="e">
        <f>INDEX(resultados!$A$2:$ZZ$153, 151, MATCH($B$3, resultados!$A$1:$ZZ$1, 0))</f>
        <v>#N/A</v>
      </c>
    </row>
    <row r="158" spans="1:3" x14ac:dyDescent="0.25">
      <c r="A158" t="e">
        <f>INDEX(resultados!$A$2:$ZZ$153, 152, MATCH($B$1, resultados!$A$1:$ZZ$1, 0))</f>
        <v>#N/A</v>
      </c>
      <c r="B158" t="e">
        <f>INDEX(resultados!$A$2:$ZZ$153, 152, MATCH($B$2, resultados!$A$1:$ZZ$1, 0))</f>
        <v>#N/A</v>
      </c>
      <c r="C158" t="e">
        <f>INDEX(resultados!$A$2:$ZZ$153, 152,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2.3666</v>
      </c>
      <c r="E2">
        <v>42.26</v>
      </c>
      <c r="F2">
        <v>36.200000000000003</v>
      </c>
      <c r="G2">
        <v>9.9600000000000009</v>
      </c>
      <c r="H2">
        <v>0.2</v>
      </c>
      <c r="I2">
        <v>218</v>
      </c>
      <c r="J2">
        <v>89.87</v>
      </c>
      <c r="K2">
        <v>37.549999999999997</v>
      </c>
      <c r="L2">
        <v>1</v>
      </c>
      <c r="M2">
        <v>216</v>
      </c>
      <c r="N2">
        <v>11.32</v>
      </c>
      <c r="O2">
        <v>11317.98</v>
      </c>
      <c r="P2">
        <v>298.75</v>
      </c>
      <c r="Q2">
        <v>1343.24</v>
      </c>
      <c r="R2">
        <v>483.58</v>
      </c>
      <c r="S2">
        <v>105.05</v>
      </c>
      <c r="T2">
        <v>174764.74</v>
      </c>
      <c r="U2">
        <v>0.22</v>
      </c>
      <c r="V2">
        <v>0.53</v>
      </c>
      <c r="W2">
        <v>7.63</v>
      </c>
      <c r="X2">
        <v>10.37</v>
      </c>
      <c r="Y2">
        <v>2</v>
      </c>
      <c r="Z2">
        <v>10</v>
      </c>
      <c r="AA2">
        <v>346.05660316976218</v>
      </c>
      <c r="AB2">
        <v>473.489911396715</v>
      </c>
      <c r="AC2">
        <v>428.30069880027622</v>
      </c>
      <c r="AD2">
        <v>346056.60316976218</v>
      </c>
      <c r="AE2">
        <v>473489.91139671498</v>
      </c>
      <c r="AF2">
        <v>1.2900868101942131E-5</v>
      </c>
      <c r="AG2">
        <v>18</v>
      </c>
      <c r="AH2">
        <v>428300.69880027609</v>
      </c>
    </row>
    <row r="3" spans="1:34" x14ac:dyDescent="0.25">
      <c r="A3">
        <v>1</v>
      </c>
      <c r="B3">
        <v>40</v>
      </c>
      <c r="C3" t="s">
        <v>34</v>
      </c>
      <c r="D3">
        <v>3.0057</v>
      </c>
      <c r="E3">
        <v>33.270000000000003</v>
      </c>
      <c r="F3">
        <v>29.72</v>
      </c>
      <c r="G3">
        <v>20.98</v>
      </c>
      <c r="H3">
        <v>0.39</v>
      </c>
      <c r="I3">
        <v>85</v>
      </c>
      <c r="J3">
        <v>91.1</v>
      </c>
      <c r="K3">
        <v>37.549999999999997</v>
      </c>
      <c r="L3">
        <v>2</v>
      </c>
      <c r="M3">
        <v>83</v>
      </c>
      <c r="N3">
        <v>11.54</v>
      </c>
      <c r="O3">
        <v>11468.97</v>
      </c>
      <c r="P3">
        <v>232.39</v>
      </c>
      <c r="Q3">
        <v>1342.77</v>
      </c>
      <c r="R3">
        <v>265.56</v>
      </c>
      <c r="S3">
        <v>105.05</v>
      </c>
      <c r="T3">
        <v>66420.399999999994</v>
      </c>
      <c r="U3">
        <v>0.4</v>
      </c>
      <c r="V3">
        <v>0.64</v>
      </c>
      <c r="W3">
        <v>7.38</v>
      </c>
      <c r="X3">
        <v>3.9</v>
      </c>
      <c r="Y3">
        <v>2</v>
      </c>
      <c r="Z3">
        <v>10</v>
      </c>
      <c r="AA3">
        <v>242.74041847038069</v>
      </c>
      <c r="AB3">
        <v>332.12814950248247</v>
      </c>
      <c r="AC3">
        <v>300.43030505884991</v>
      </c>
      <c r="AD3">
        <v>242740.41847038071</v>
      </c>
      <c r="AE3">
        <v>332128.1495024825</v>
      </c>
      <c r="AF3">
        <v>1.6384745733967499E-5</v>
      </c>
      <c r="AG3">
        <v>14</v>
      </c>
      <c r="AH3">
        <v>300430.30505884992</v>
      </c>
    </row>
    <row r="4" spans="1:34" x14ac:dyDescent="0.25">
      <c r="A4">
        <v>2</v>
      </c>
      <c r="B4">
        <v>40</v>
      </c>
      <c r="C4" t="s">
        <v>34</v>
      </c>
      <c r="D4">
        <v>3.2277</v>
      </c>
      <c r="E4">
        <v>30.98</v>
      </c>
      <c r="F4">
        <v>28.08</v>
      </c>
      <c r="G4">
        <v>33.03</v>
      </c>
      <c r="H4">
        <v>0.56999999999999995</v>
      </c>
      <c r="I4">
        <v>51</v>
      </c>
      <c r="J4">
        <v>92.32</v>
      </c>
      <c r="K4">
        <v>37.549999999999997</v>
      </c>
      <c r="L4">
        <v>3</v>
      </c>
      <c r="M4">
        <v>49</v>
      </c>
      <c r="N4">
        <v>11.77</v>
      </c>
      <c r="O4">
        <v>11620.34</v>
      </c>
      <c r="P4">
        <v>205.74</v>
      </c>
      <c r="Q4">
        <v>1342.76</v>
      </c>
      <c r="R4">
        <v>209.21</v>
      </c>
      <c r="S4">
        <v>105.05</v>
      </c>
      <c r="T4">
        <v>38414.120000000003</v>
      </c>
      <c r="U4">
        <v>0.5</v>
      </c>
      <c r="V4">
        <v>0.68</v>
      </c>
      <c r="W4">
        <v>7.33</v>
      </c>
      <c r="X4">
        <v>2.2599999999999998</v>
      </c>
      <c r="Y4">
        <v>2</v>
      </c>
      <c r="Z4">
        <v>10</v>
      </c>
      <c r="AA4">
        <v>216.42901861121129</v>
      </c>
      <c r="AB4">
        <v>296.12773143814678</v>
      </c>
      <c r="AC4">
        <v>267.86571636765882</v>
      </c>
      <c r="AD4">
        <v>216429.0186112113</v>
      </c>
      <c r="AE4">
        <v>296127.73143814679</v>
      </c>
      <c r="AF4">
        <v>1.7594917591751301E-5</v>
      </c>
      <c r="AG4">
        <v>13</v>
      </c>
      <c r="AH4">
        <v>267865.71636765881</v>
      </c>
    </row>
    <row r="5" spans="1:34" x14ac:dyDescent="0.25">
      <c r="A5">
        <v>3</v>
      </c>
      <c r="B5">
        <v>40</v>
      </c>
      <c r="C5" t="s">
        <v>34</v>
      </c>
      <c r="D5">
        <v>3.3273000000000001</v>
      </c>
      <c r="E5">
        <v>30.05</v>
      </c>
      <c r="F5">
        <v>27.43</v>
      </c>
      <c r="G5">
        <v>45.72</v>
      </c>
      <c r="H5">
        <v>0.75</v>
      </c>
      <c r="I5">
        <v>36</v>
      </c>
      <c r="J5">
        <v>93.55</v>
      </c>
      <c r="K5">
        <v>37.549999999999997</v>
      </c>
      <c r="L5">
        <v>4</v>
      </c>
      <c r="M5">
        <v>15</v>
      </c>
      <c r="N5">
        <v>12</v>
      </c>
      <c r="O5">
        <v>11772.07</v>
      </c>
      <c r="P5">
        <v>188</v>
      </c>
      <c r="Q5">
        <v>1342.79</v>
      </c>
      <c r="R5">
        <v>186.74</v>
      </c>
      <c r="S5">
        <v>105.05</v>
      </c>
      <c r="T5">
        <v>27255.97</v>
      </c>
      <c r="U5">
        <v>0.56000000000000005</v>
      </c>
      <c r="V5">
        <v>0.7</v>
      </c>
      <c r="W5">
        <v>7.33</v>
      </c>
      <c r="X5">
        <v>1.61</v>
      </c>
      <c r="Y5">
        <v>2</v>
      </c>
      <c r="Z5">
        <v>10</v>
      </c>
      <c r="AA5">
        <v>208.21100143168229</v>
      </c>
      <c r="AB5">
        <v>284.88347777979072</v>
      </c>
      <c r="AC5">
        <v>257.69459849704339</v>
      </c>
      <c r="AD5">
        <v>208211.00143168229</v>
      </c>
      <c r="AE5">
        <v>284883.47777979058</v>
      </c>
      <c r="AF5">
        <v>1.813785956037863E-5</v>
      </c>
      <c r="AG5">
        <v>13</v>
      </c>
      <c r="AH5">
        <v>257694.59849704339</v>
      </c>
    </row>
    <row r="6" spans="1:34" x14ac:dyDescent="0.25">
      <c r="A6">
        <v>4</v>
      </c>
      <c r="B6">
        <v>40</v>
      </c>
      <c r="C6" t="s">
        <v>34</v>
      </c>
      <c r="D6">
        <v>3.3347000000000002</v>
      </c>
      <c r="E6">
        <v>29.99</v>
      </c>
      <c r="F6">
        <v>27.39</v>
      </c>
      <c r="G6">
        <v>46.95</v>
      </c>
      <c r="H6">
        <v>0.93</v>
      </c>
      <c r="I6">
        <v>35</v>
      </c>
      <c r="J6">
        <v>94.79</v>
      </c>
      <c r="K6">
        <v>37.549999999999997</v>
      </c>
      <c r="L6">
        <v>5</v>
      </c>
      <c r="M6">
        <v>0</v>
      </c>
      <c r="N6">
        <v>12.23</v>
      </c>
      <c r="O6">
        <v>11924.18</v>
      </c>
      <c r="P6">
        <v>188.31</v>
      </c>
      <c r="Q6">
        <v>1342.91</v>
      </c>
      <c r="R6">
        <v>184.53</v>
      </c>
      <c r="S6">
        <v>105.05</v>
      </c>
      <c r="T6">
        <v>26155.87</v>
      </c>
      <c r="U6">
        <v>0.56999999999999995</v>
      </c>
      <c r="V6">
        <v>0.7</v>
      </c>
      <c r="W6">
        <v>7.34</v>
      </c>
      <c r="X6">
        <v>1.57</v>
      </c>
      <c r="Y6">
        <v>2</v>
      </c>
      <c r="Z6">
        <v>10</v>
      </c>
      <c r="AA6">
        <v>208.05555325744871</v>
      </c>
      <c r="AB6">
        <v>284.67078672991488</v>
      </c>
      <c r="AC6">
        <v>257.50220638245401</v>
      </c>
      <c r="AD6">
        <v>208055.55325744869</v>
      </c>
      <c r="AE6">
        <v>284670.78672991501</v>
      </c>
      <c r="AF6">
        <v>1.8178198622304758E-5</v>
      </c>
      <c r="AG6">
        <v>13</v>
      </c>
      <c r="AH6">
        <v>257502.20638245399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2.6093999999999999</v>
      </c>
      <c r="E2">
        <v>38.32</v>
      </c>
      <c r="F2">
        <v>33.82</v>
      </c>
      <c r="G2">
        <v>11.87</v>
      </c>
      <c r="H2">
        <v>0.24</v>
      </c>
      <c r="I2">
        <v>171</v>
      </c>
      <c r="J2">
        <v>71.52</v>
      </c>
      <c r="K2">
        <v>32.270000000000003</v>
      </c>
      <c r="L2">
        <v>1</v>
      </c>
      <c r="M2">
        <v>169</v>
      </c>
      <c r="N2">
        <v>8.25</v>
      </c>
      <c r="O2">
        <v>9054.6</v>
      </c>
      <c r="P2">
        <v>234.01</v>
      </c>
      <c r="Q2">
        <v>1343.08</v>
      </c>
      <c r="R2">
        <v>404.75</v>
      </c>
      <c r="S2">
        <v>105.05</v>
      </c>
      <c r="T2">
        <v>135583.72</v>
      </c>
      <c r="U2">
        <v>0.26</v>
      </c>
      <c r="V2">
        <v>0.56999999999999995</v>
      </c>
      <c r="W2">
        <v>7.51</v>
      </c>
      <c r="X2">
        <v>7.99</v>
      </c>
      <c r="Y2">
        <v>2</v>
      </c>
      <c r="Z2">
        <v>10</v>
      </c>
      <c r="AA2">
        <v>277.93113538549773</v>
      </c>
      <c r="AB2">
        <v>380.27764089076209</v>
      </c>
      <c r="AC2">
        <v>343.98447656716809</v>
      </c>
      <c r="AD2">
        <v>277931.13538549771</v>
      </c>
      <c r="AE2">
        <v>380277.64089076221</v>
      </c>
      <c r="AF2">
        <v>1.5974637893453222E-5</v>
      </c>
      <c r="AG2">
        <v>16</v>
      </c>
      <c r="AH2">
        <v>343984.47656716808</v>
      </c>
    </row>
    <row r="3" spans="1:34" x14ac:dyDescent="0.25">
      <c r="A3">
        <v>1</v>
      </c>
      <c r="B3">
        <v>30</v>
      </c>
      <c r="C3" t="s">
        <v>34</v>
      </c>
      <c r="D3">
        <v>3.1486000000000001</v>
      </c>
      <c r="E3">
        <v>31.76</v>
      </c>
      <c r="F3">
        <v>28.87</v>
      </c>
      <c r="G3">
        <v>25.86</v>
      </c>
      <c r="H3">
        <v>0.48</v>
      </c>
      <c r="I3">
        <v>67</v>
      </c>
      <c r="J3">
        <v>72.7</v>
      </c>
      <c r="K3">
        <v>32.270000000000003</v>
      </c>
      <c r="L3">
        <v>2</v>
      </c>
      <c r="M3">
        <v>65</v>
      </c>
      <c r="N3">
        <v>8.43</v>
      </c>
      <c r="O3">
        <v>9200.25</v>
      </c>
      <c r="P3">
        <v>181.94</v>
      </c>
      <c r="Q3">
        <v>1342.62</v>
      </c>
      <c r="R3">
        <v>236.42</v>
      </c>
      <c r="S3">
        <v>105.05</v>
      </c>
      <c r="T3">
        <v>51941.35</v>
      </c>
      <c r="U3">
        <v>0.44</v>
      </c>
      <c r="V3">
        <v>0.66</v>
      </c>
      <c r="W3">
        <v>7.35</v>
      </c>
      <c r="X3">
        <v>3.05</v>
      </c>
      <c r="Y3">
        <v>2</v>
      </c>
      <c r="Z3">
        <v>10</v>
      </c>
      <c r="AA3">
        <v>217.16595330578451</v>
      </c>
      <c r="AB3">
        <v>297.13603799852552</v>
      </c>
      <c r="AC3">
        <v>268.77779156508251</v>
      </c>
      <c r="AD3">
        <v>217165.9533057845</v>
      </c>
      <c r="AE3">
        <v>297136.03799852548</v>
      </c>
      <c r="AF3">
        <v>1.9275597789272169E-5</v>
      </c>
      <c r="AG3">
        <v>14</v>
      </c>
      <c r="AH3">
        <v>268777.79156508239</v>
      </c>
    </row>
    <row r="4" spans="1:34" x14ac:dyDescent="0.25">
      <c r="A4">
        <v>2</v>
      </c>
      <c r="B4">
        <v>30</v>
      </c>
      <c r="C4" t="s">
        <v>34</v>
      </c>
      <c r="D4">
        <v>3.2793000000000001</v>
      </c>
      <c r="E4">
        <v>30.49</v>
      </c>
      <c r="F4">
        <v>27.93</v>
      </c>
      <c r="G4">
        <v>36.44</v>
      </c>
      <c r="H4">
        <v>0.71</v>
      </c>
      <c r="I4">
        <v>46</v>
      </c>
      <c r="J4">
        <v>73.88</v>
      </c>
      <c r="K4">
        <v>32.270000000000003</v>
      </c>
      <c r="L4">
        <v>3</v>
      </c>
      <c r="M4">
        <v>2</v>
      </c>
      <c r="N4">
        <v>8.61</v>
      </c>
      <c r="O4">
        <v>9346.23</v>
      </c>
      <c r="P4">
        <v>164.85</v>
      </c>
      <c r="Q4">
        <v>1343.06</v>
      </c>
      <c r="R4">
        <v>202.73</v>
      </c>
      <c r="S4">
        <v>105.05</v>
      </c>
      <c r="T4">
        <v>35197.519999999997</v>
      </c>
      <c r="U4">
        <v>0.52</v>
      </c>
      <c r="V4">
        <v>0.68</v>
      </c>
      <c r="W4">
        <v>7.37</v>
      </c>
      <c r="X4">
        <v>2.11</v>
      </c>
      <c r="Y4">
        <v>2</v>
      </c>
      <c r="Z4">
        <v>10</v>
      </c>
      <c r="AA4">
        <v>198.77770423667329</v>
      </c>
      <c r="AB4">
        <v>271.97642438988521</v>
      </c>
      <c r="AC4">
        <v>246.01937616750331</v>
      </c>
      <c r="AD4">
        <v>198777.70423667331</v>
      </c>
      <c r="AE4">
        <v>271976.42438988521</v>
      </c>
      <c r="AF4">
        <v>2.0075737734345499E-5</v>
      </c>
      <c r="AG4">
        <v>13</v>
      </c>
      <c r="AH4">
        <v>246019.37616750319</v>
      </c>
    </row>
    <row r="5" spans="1:34" x14ac:dyDescent="0.25">
      <c r="A5">
        <v>3</v>
      </c>
      <c r="B5">
        <v>30</v>
      </c>
      <c r="C5" t="s">
        <v>34</v>
      </c>
      <c r="D5">
        <v>3.28</v>
      </c>
      <c r="E5">
        <v>30.49</v>
      </c>
      <c r="F5">
        <v>27.93</v>
      </c>
      <c r="G5">
        <v>36.43</v>
      </c>
      <c r="H5">
        <v>0.93</v>
      </c>
      <c r="I5">
        <v>46</v>
      </c>
      <c r="J5">
        <v>75.069999999999993</v>
      </c>
      <c r="K5">
        <v>32.270000000000003</v>
      </c>
      <c r="L5">
        <v>4</v>
      </c>
      <c r="M5">
        <v>0</v>
      </c>
      <c r="N5">
        <v>8.8000000000000007</v>
      </c>
      <c r="O5">
        <v>9492.5499999999993</v>
      </c>
      <c r="P5">
        <v>167.18</v>
      </c>
      <c r="Q5">
        <v>1343.12</v>
      </c>
      <c r="R5">
        <v>202.01</v>
      </c>
      <c r="S5">
        <v>105.05</v>
      </c>
      <c r="T5">
        <v>34840.35</v>
      </c>
      <c r="U5">
        <v>0.52</v>
      </c>
      <c r="V5">
        <v>0.68</v>
      </c>
      <c r="W5">
        <v>7.39</v>
      </c>
      <c r="X5">
        <v>2.11</v>
      </c>
      <c r="Y5">
        <v>2</v>
      </c>
      <c r="Z5">
        <v>10</v>
      </c>
      <c r="AA5">
        <v>199.3800899960774</v>
      </c>
      <c r="AB5">
        <v>272.80063516128553</v>
      </c>
      <c r="AC5">
        <v>246.76492541966849</v>
      </c>
      <c r="AD5">
        <v>199380.08999607741</v>
      </c>
      <c r="AE5">
        <v>272800.63516128552</v>
      </c>
      <c r="AF5">
        <v>2.0080023105130132E-5</v>
      </c>
      <c r="AG5">
        <v>13</v>
      </c>
      <c r="AH5">
        <v>246764.92541966849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3.0350000000000001</v>
      </c>
      <c r="E2">
        <v>32.950000000000003</v>
      </c>
      <c r="F2">
        <v>30.21</v>
      </c>
      <c r="G2">
        <v>19.28</v>
      </c>
      <c r="H2">
        <v>0.43</v>
      </c>
      <c r="I2">
        <v>94</v>
      </c>
      <c r="J2">
        <v>39.78</v>
      </c>
      <c r="K2">
        <v>19.54</v>
      </c>
      <c r="L2">
        <v>1</v>
      </c>
      <c r="M2">
        <v>31</v>
      </c>
      <c r="N2">
        <v>4.24</v>
      </c>
      <c r="O2">
        <v>5140</v>
      </c>
      <c r="P2">
        <v>119.4</v>
      </c>
      <c r="Q2">
        <v>1343.23</v>
      </c>
      <c r="R2">
        <v>278.7</v>
      </c>
      <c r="S2">
        <v>105.05</v>
      </c>
      <c r="T2">
        <v>72942.179999999993</v>
      </c>
      <c r="U2">
        <v>0.38</v>
      </c>
      <c r="V2">
        <v>0.63</v>
      </c>
      <c r="W2">
        <v>7.48</v>
      </c>
      <c r="X2">
        <v>4.38</v>
      </c>
      <c r="Y2">
        <v>2</v>
      </c>
      <c r="Z2">
        <v>10</v>
      </c>
      <c r="AA2">
        <v>192.3263188353182</v>
      </c>
      <c r="AB2">
        <v>263.14935426871881</v>
      </c>
      <c r="AC2">
        <v>238.03474922982741</v>
      </c>
      <c r="AD2">
        <v>192326.3188353182</v>
      </c>
      <c r="AE2">
        <v>263149.35426871869</v>
      </c>
      <c r="AF2">
        <v>2.4573947739830628E-5</v>
      </c>
      <c r="AG2">
        <v>14</v>
      </c>
      <c r="AH2">
        <v>238034.7492298274</v>
      </c>
    </row>
    <row r="3" spans="1:34" x14ac:dyDescent="0.25">
      <c r="A3">
        <v>1</v>
      </c>
      <c r="B3">
        <v>15</v>
      </c>
      <c r="C3" t="s">
        <v>34</v>
      </c>
      <c r="D3">
        <v>3.0554999999999999</v>
      </c>
      <c r="E3">
        <v>32.729999999999997</v>
      </c>
      <c r="F3">
        <v>30.02</v>
      </c>
      <c r="G3">
        <v>19.79</v>
      </c>
      <c r="H3">
        <v>0.84</v>
      </c>
      <c r="I3">
        <v>91</v>
      </c>
      <c r="J3">
        <v>40.89</v>
      </c>
      <c r="K3">
        <v>19.54</v>
      </c>
      <c r="L3">
        <v>2</v>
      </c>
      <c r="M3">
        <v>0</v>
      </c>
      <c r="N3">
        <v>4.3499999999999996</v>
      </c>
      <c r="O3">
        <v>5277.26</v>
      </c>
      <c r="P3">
        <v>121.04</v>
      </c>
      <c r="Q3">
        <v>1343.34</v>
      </c>
      <c r="R3">
        <v>270.82</v>
      </c>
      <c r="S3">
        <v>105.05</v>
      </c>
      <c r="T3">
        <v>69017.539999999994</v>
      </c>
      <c r="U3">
        <v>0.39</v>
      </c>
      <c r="V3">
        <v>0.64</v>
      </c>
      <c r="W3">
        <v>7.51</v>
      </c>
      <c r="X3">
        <v>4.2</v>
      </c>
      <c r="Y3">
        <v>2</v>
      </c>
      <c r="Z3">
        <v>10</v>
      </c>
      <c r="AA3">
        <v>192.19915835957201</v>
      </c>
      <c r="AB3">
        <v>262.97536769587862</v>
      </c>
      <c r="AC3">
        <v>237.87736769130751</v>
      </c>
      <c r="AD3">
        <v>192199.158359572</v>
      </c>
      <c r="AE3">
        <v>262975.36769587861</v>
      </c>
      <c r="AF3">
        <v>2.4739933218798189E-5</v>
      </c>
      <c r="AG3">
        <v>14</v>
      </c>
      <c r="AH3">
        <v>237877.36769130739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1.7742</v>
      </c>
      <c r="E2">
        <v>56.36</v>
      </c>
      <c r="F2">
        <v>43.62</v>
      </c>
      <c r="G2">
        <v>7.19</v>
      </c>
      <c r="H2">
        <v>0.12</v>
      </c>
      <c r="I2">
        <v>364</v>
      </c>
      <c r="J2">
        <v>141.81</v>
      </c>
      <c r="K2">
        <v>47.83</v>
      </c>
      <c r="L2">
        <v>1</v>
      </c>
      <c r="M2">
        <v>362</v>
      </c>
      <c r="N2">
        <v>22.98</v>
      </c>
      <c r="O2">
        <v>17723.39</v>
      </c>
      <c r="P2">
        <v>495.99</v>
      </c>
      <c r="Q2">
        <v>1343.14</v>
      </c>
      <c r="R2">
        <v>737.61</v>
      </c>
      <c r="S2">
        <v>105.05</v>
      </c>
      <c r="T2">
        <v>301048.15000000002</v>
      </c>
      <c r="U2">
        <v>0.14000000000000001</v>
      </c>
      <c r="V2">
        <v>0.44</v>
      </c>
      <c r="W2">
        <v>7.83</v>
      </c>
      <c r="X2">
        <v>17.78</v>
      </c>
      <c r="Y2">
        <v>2</v>
      </c>
      <c r="Z2">
        <v>10</v>
      </c>
      <c r="AA2">
        <v>606.99922949089694</v>
      </c>
      <c r="AB2">
        <v>830.52312470548998</v>
      </c>
      <c r="AC2">
        <v>751.25916333012378</v>
      </c>
      <c r="AD2">
        <v>606999.22949089692</v>
      </c>
      <c r="AE2">
        <v>830523.12470548996</v>
      </c>
      <c r="AF2">
        <v>7.7172554405105431E-6</v>
      </c>
      <c r="AG2">
        <v>24</v>
      </c>
      <c r="AH2">
        <v>751259.16333012376</v>
      </c>
    </row>
    <row r="3" spans="1:34" x14ac:dyDescent="0.25">
      <c r="A3">
        <v>1</v>
      </c>
      <c r="B3">
        <v>70</v>
      </c>
      <c r="C3" t="s">
        <v>34</v>
      </c>
      <c r="D3">
        <v>2.6404000000000001</v>
      </c>
      <c r="E3">
        <v>37.869999999999997</v>
      </c>
      <c r="F3">
        <v>31.89</v>
      </c>
      <c r="G3">
        <v>14.72</v>
      </c>
      <c r="H3">
        <v>0.25</v>
      </c>
      <c r="I3">
        <v>130</v>
      </c>
      <c r="J3">
        <v>143.16999999999999</v>
      </c>
      <c r="K3">
        <v>47.83</v>
      </c>
      <c r="L3">
        <v>2</v>
      </c>
      <c r="M3">
        <v>128</v>
      </c>
      <c r="N3">
        <v>23.34</v>
      </c>
      <c r="O3">
        <v>17891.86</v>
      </c>
      <c r="P3">
        <v>355.33</v>
      </c>
      <c r="Q3">
        <v>1343.01</v>
      </c>
      <c r="R3">
        <v>337.99</v>
      </c>
      <c r="S3">
        <v>105.05</v>
      </c>
      <c r="T3">
        <v>102408.98</v>
      </c>
      <c r="U3">
        <v>0.31</v>
      </c>
      <c r="V3">
        <v>0.6</v>
      </c>
      <c r="W3">
        <v>7.47</v>
      </c>
      <c r="X3">
        <v>6.06</v>
      </c>
      <c r="Y3">
        <v>2</v>
      </c>
      <c r="Z3">
        <v>10</v>
      </c>
      <c r="AA3">
        <v>337.15434224513501</v>
      </c>
      <c r="AB3">
        <v>461.30944525960632</v>
      </c>
      <c r="AC3">
        <v>417.2827192559015</v>
      </c>
      <c r="AD3">
        <v>337154.34224513499</v>
      </c>
      <c r="AE3">
        <v>461309.44525960629</v>
      </c>
      <c r="AF3">
        <v>1.1484974222254561E-5</v>
      </c>
      <c r="AG3">
        <v>16</v>
      </c>
      <c r="AH3">
        <v>417282.71925590152</v>
      </c>
    </row>
    <row r="4" spans="1:34" x14ac:dyDescent="0.25">
      <c r="A4">
        <v>2</v>
      </c>
      <c r="B4">
        <v>70</v>
      </c>
      <c r="C4" t="s">
        <v>34</v>
      </c>
      <c r="D4">
        <v>2.9537</v>
      </c>
      <c r="E4">
        <v>33.86</v>
      </c>
      <c r="F4">
        <v>29.37</v>
      </c>
      <c r="G4">
        <v>22.6</v>
      </c>
      <c r="H4">
        <v>0.37</v>
      </c>
      <c r="I4">
        <v>78</v>
      </c>
      <c r="J4">
        <v>144.54</v>
      </c>
      <c r="K4">
        <v>47.83</v>
      </c>
      <c r="L4">
        <v>3</v>
      </c>
      <c r="M4">
        <v>76</v>
      </c>
      <c r="N4">
        <v>23.71</v>
      </c>
      <c r="O4">
        <v>18060.849999999999</v>
      </c>
      <c r="P4">
        <v>319.76</v>
      </c>
      <c r="Q4">
        <v>1342.73</v>
      </c>
      <c r="R4">
        <v>253.26</v>
      </c>
      <c r="S4">
        <v>105.05</v>
      </c>
      <c r="T4">
        <v>60303.89</v>
      </c>
      <c r="U4">
        <v>0.41</v>
      </c>
      <c r="V4">
        <v>0.65</v>
      </c>
      <c r="W4">
        <v>7.37</v>
      </c>
      <c r="X4">
        <v>3.55</v>
      </c>
      <c r="Y4">
        <v>2</v>
      </c>
      <c r="Z4">
        <v>10</v>
      </c>
      <c r="AA4">
        <v>293.2847668232564</v>
      </c>
      <c r="AB4">
        <v>401.28515677831729</v>
      </c>
      <c r="AC4">
        <v>362.98706462264857</v>
      </c>
      <c r="AD4">
        <v>293284.76682325639</v>
      </c>
      <c r="AE4">
        <v>401285.15677831729</v>
      </c>
      <c r="AF4">
        <v>1.284773835792808E-5</v>
      </c>
      <c r="AG4">
        <v>15</v>
      </c>
      <c r="AH4">
        <v>362987.06462264858</v>
      </c>
    </row>
    <row r="5" spans="1:34" x14ac:dyDescent="0.25">
      <c r="A5">
        <v>3</v>
      </c>
      <c r="B5">
        <v>70</v>
      </c>
      <c r="C5" t="s">
        <v>34</v>
      </c>
      <c r="D5">
        <v>3.1126</v>
      </c>
      <c r="E5">
        <v>32.130000000000003</v>
      </c>
      <c r="F5">
        <v>28.31</v>
      </c>
      <c r="G5">
        <v>30.88</v>
      </c>
      <c r="H5">
        <v>0.49</v>
      </c>
      <c r="I5">
        <v>55</v>
      </c>
      <c r="J5">
        <v>145.91999999999999</v>
      </c>
      <c r="K5">
        <v>47.83</v>
      </c>
      <c r="L5">
        <v>4</v>
      </c>
      <c r="M5">
        <v>53</v>
      </c>
      <c r="N5">
        <v>24.09</v>
      </c>
      <c r="O5">
        <v>18230.349999999999</v>
      </c>
      <c r="P5">
        <v>300.14</v>
      </c>
      <c r="Q5">
        <v>1342.71</v>
      </c>
      <c r="R5">
        <v>216.94</v>
      </c>
      <c r="S5">
        <v>105.05</v>
      </c>
      <c r="T5">
        <v>42257.09</v>
      </c>
      <c r="U5">
        <v>0.48</v>
      </c>
      <c r="V5">
        <v>0.68</v>
      </c>
      <c r="W5">
        <v>7.35</v>
      </c>
      <c r="X5">
        <v>2.4900000000000002</v>
      </c>
      <c r="Y5">
        <v>2</v>
      </c>
      <c r="Z5">
        <v>10</v>
      </c>
      <c r="AA5">
        <v>268.79873261392743</v>
      </c>
      <c r="AB5">
        <v>367.78228452552412</v>
      </c>
      <c r="AC5">
        <v>332.68165947608549</v>
      </c>
      <c r="AD5">
        <v>268798.73261392739</v>
      </c>
      <c r="AE5">
        <v>367782.28452552413</v>
      </c>
      <c r="AF5">
        <v>1.353890727321222E-5</v>
      </c>
      <c r="AG5">
        <v>14</v>
      </c>
      <c r="AH5">
        <v>332681.65947608562</v>
      </c>
    </row>
    <row r="6" spans="1:34" x14ac:dyDescent="0.25">
      <c r="A6">
        <v>4</v>
      </c>
      <c r="B6">
        <v>70</v>
      </c>
      <c r="C6" t="s">
        <v>34</v>
      </c>
      <c r="D6">
        <v>3.2119</v>
      </c>
      <c r="E6">
        <v>31.13</v>
      </c>
      <c r="F6">
        <v>27.69</v>
      </c>
      <c r="G6">
        <v>39.56</v>
      </c>
      <c r="H6">
        <v>0.6</v>
      </c>
      <c r="I6">
        <v>42</v>
      </c>
      <c r="J6">
        <v>147.30000000000001</v>
      </c>
      <c r="K6">
        <v>47.83</v>
      </c>
      <c r="L6">
        <v>5</v>
      </c>
      <c r="M6">
        <v>40</v>
      </c>
      <c r="N6">
        <v>24.47</v>
      </c>
      <c r="O6">
        <v>18400.38</v>
      </c>
      <c r="P6">
        <v>285.77</v>
      </c>
      <c r="Q6">
        <v>1342.57</v>
      </c>
      <c r="R6">
        <v>196.36</v>
      </c>
      <c r="S6">
        <v>105.05</v>
      </c>
      <c r="T6">
        <v>32033.759999999998</v>
      </c>
      <c r="U6">
        <v>0.53</v>
      </c>
      <c r="V6">
        <v>0.69</v>
      </c>
      <c r="W6">
        <v>7.32</v>
      </c>
      <c r="X6">
        <v>1.87</v>
      </c>
      <c r="Y6">
        <v>2</v>
      </c>
      <c r="Z6">
        <v>10</v>
      </c>
      <c r="AA6">
        <v>250.0903037961362</v>
      </c>
      <c r="AB6">
        <v>342.18458685923213</v>
      </c>
      <c r="AC6">
        <v>309.52697014857301</v>
      </c>
      <c r="AD6">
        <v>250090.3037961362</v>
      </c>
      <c r="AE6">
        <v>342184.58685923199</v>
      </c>
      <c r="AF6">
        <v>1.3970833473890099E-5</v>
      </c>
      <c r="AG6">
        <v>13</v>
      </c>
      <c r="AH6">
        <v>309526.97014857287</v>
      </c>
    </row>
    <row r="7" spans="1:34" x14ac:dyDescent="0.25">
      <c r="A7">
        <v>5</v>
      </c>
      <c r="B7">
        <v>70</v>
      </c>
      <c r="C7" t="s">
        <v>34</v>
      </c>
      <c r="D7">
        <v>3.2726000000000002</v>
      </c>
      <c r="E7">
        <v>30.56</v>
      </c>
      <c r="F7">
        <v>27.35</v>
      </c>
      <c r="G7">
        <v>48.26</v>
      </c>
      <c r="H7">
        <v>0.71</v>
      </c>
      <c r="I7">
        <v>34</v>
      </c>
      <c r="J7">
        <v>148.68</v>
      </c>
      <c r="K7">
        <v>47.83</v>
      </c>
      <c r="L7">
        <v>6</v>
      </c>
      <c r="M7">
        <v>32</v>
      </c>
      <c r="N7">
        <v>24.85</v>
      </c>
      <c r="O7">
        <v>18570.939999999999</v>
      </c>
      <c r="P7">
        <v>273.7</v>
      </c>
      <c r="Q7">
        <v>1342.47</v>
      </c>
      <c r="R7">
        <v>184.61</v>
      </c>
      <c r="S7">
        <v>105.05</v>
      </c>
      <c r="T7">
        <v>26199.43</v>
      </c>
      <c r="U7">
        <v>0.56999999999999995</v>
      </c>
      <c r="V7">
        <v>0.7</v>
      </c>
      <c r="W7">
        <v>7.3</v>
      </c>
      <c r="X7">
        <v>1.53</v>
      </c>
      <c r="Y7">
        <v>2</v>
      </c>
      <c r="Z7">
        <v>10</v>
      </c>
      <c r="AA7">
        <v>244.05348248866341</v>
      </c>
      <c r="AB7">
        <v>333.92474162059221</v>
      </c>
      <c r="AC7">
        <v>302.05543294674061</v>
      </c>
      <c r="AD7">
        <v>244053.4824886634</v>
      </c>
      <c r="AE7">
        <v>333924.74162059219</v>
      </c>
      <c r="AF7">
        <v>1.423486086947064E-5</v>
      </c>
      <c r="AG7">
        <v>13</v>
      </c>
      <c r="AH7">
        <v>302055.43294674059</v>
      </c>
    </row>
    <row r="8" spans="1:34" x14ac:dyDescent="0.25">
      <c r="A8">
        <v>6</v>
      </c>
      <c r="B8">
        <v>70</v>
      </c>
      <c r="C8" t="s">
        <v>34</v>
      </c>
      <c r="D8">
        <v>3.3233999999999999</v>
      </c>
      <c r="E8">
        <v>30.09</v>
      </c>
      <c r="F8">
        <v>27.05</v>
      </c>
      <c r="G8">
        <v>57.97</v>
      </c>
      <c r="H8">
        <v>0.83</v>
      </c>
      <c r="I8">
        <v>28</v>
      </c>
      <c r="J8">
        <v>150.07</v>
      </c>
      <c r="K8">
        <v>47.83</v>
      </c>
      <c r="L8">
        <v>7</v>
      </c>
      <c r="M8">
        <v>26</v>
      </c>
      <c r="N8">
        <v>25.24</v>
      </c>
      <c r="O8">
        <v>18742.03</v>
      </c>
      <c r="P8">
        <v>261.93</v>
      </c>
      <c r="Q8">
        <v>1342.63</v>
      </c>
      <c r="R8">
        <v>174.64</v>
      </c>
      <c r="S8">
        <v>105.05</v>
      </c>
      <c r="T8">
        <v>21246.32</v>
      </c>
      <c r="U8">
        <v>0.6</v>
      </c>
      <c r="V8">
        <v>0.71</v>
      </c>
      <c r="W8">
        <v>7.29</v>
      </c>
      <c r="X8">
        <v>1.23</v>
      </c>
      <c r="Y8">
        <v>2</v>
      </c>
      <c r="Z8">
        <v>10</v>
      </c>
      <c r="AA8">
        <v>238.7091167765974</v>
      </c>
      <c r="AB8">
        <v>326.61234467657209</v>
      </c>
      <c r="AC8">
        <v>295.44092090404189</v>
      </c>
      <c r="AD8">
        <v>238709.1167765974</v>
      </c>
      <c r="AE8">
        <v>326612.34467657207</v>
      </c>
      <c r="AF8">
        <v>1.4455826136282689E-5</v>
      </c>
      <c r="AG8">
        <v>13</v>
      </c>
      <c r="AH8">
        <v>295440.92090404202</v>
      </c>
    </row>
    <row r="9" spans="1:34" x14ac:dyDescent="0.25">
      <c r="A9">
        <v>7</v>
      </c>
      <c r="B9">
        <v>70</v>
      </c>
      <c r="C9" t="s">
        <v>34</v>
      </c>
      <c r="D9">
        <v>3.3555000000000001</v>
      </c>
      <c r="E9">
        <v>29.8</v>
      </c>
      <c r="F9">
        <v>26.88</v>
      </c>
      <c r="G9">
        <v>67.2</v>
      </c>
      <c r="H9">
        <v>0.94</v>
      </c>
      <c r="I9">
        <v>24</v>
      </c>
      <c r="J9">
        <v>151.46</v>
      </c>
      <c r="K9">
        <v>47.83</v>
      </c>
      <c r="L9">
        <v>8</v>
      </c>
      <c r="M9">
        <v>22</v>
      </c>
      <c r="N9">
        <v>25.63</v>
      </c>
      <c r="O9">
        <v>18913.66</v>
      </c>
      <c r="P9">
        <v>250.96</v>
      </c>
      <c r="Q9">
        <v>1342.54</v>
      </c>
      <c r="R9">
        <v>168.86</v>
      </c>
      <c r="S9">
        <v>105.05</v>
      </c>
      <c r="T9">
        <v>18372.11</v>
      </c>
      <c r="U9">
        <v>0.62</v>
      </c>
      <c r="V9">
        <v>0.71</v>
      </c>
      <c r="W9">
        <v>7.29</v>
      </c>
      <c r="X9">
        <v>1.06</v>
      </c>
      <c r="Y9">
        <v>2</v>
      </c>
      <c r="Z9">
        <v>10</v>
      </c>
      <c r="AA9">
        <v>234.52951011553029</v>
      </c>
      <c r="AB9">
        <v>320.89362245167081</v>
      </c>
      <c r="AC9">
        <v>290.26798550200641</v>
      </c>
      <c r="AD9">
        <v>234529.51011553031</v>
      </c>
      <c r="AE9">
        <v>320893.62245167082</v>
      </c>
      <c r="AF9">
        <v>1.459545182653203E-5</v>
      </c>
      <c r="AG9">
        <v>13</v>
      </c>
      <c r="AH9">
        <v>290267.98550200643</v>
      </c>
    </row>
    <row r="10" spans="1:34" x14ac:dyDescent="0.25">
      <c r="A10">
        <v>8</v>
      </c>
      <c r="B10">
        <v>70</v>
      </c>
      <c r="C10" t="s">
        <v>34</v>
      </c>
      <c r="D10">
        <v>3.3794</v>
      </c>
      <c r="E10">
        <v>29.59</v>
      </c>
      <c r="F10">
        <v>26.76</v>
      </c>
      <c r="G10">
        <v>76.45</v>
      </c>
      <c r="H10">
        <v>1.04</v>
      </c>
      <c r="I10">
        <v>21</v>
      </c>
      <c r="J10">
        <v>152.85</v>
      </c>
      <c r="K10">
        <v>47.83</v>
      </c>
      <c r="L10">
        <v>9</v>
      </c>
      <c r="M10">
        <v>8</v>
      </c>
      <c r="N10">
        <v>26.03</v>
      </c>
      <c r="O10">
        <v>19085.830000000002</v>
      </c>
      <c r="P10">
        <v>242.58</v>
      </c>
      <c r="Q10">
        <v>1342.55</v>
      </c>
      <c r="R10">
        <v>163.88</v>
      </c>
      <c r="S10">
        <v>105.05</v>
      </c>
      <c r="T10">
        <v>15901.15</v>
      </c>
      <c r="U10">
        <v>0.64</v>
      </c>
      <c r="V10">
        <v>0.71</v>
      </c>
      <c r="W10">
        <v>7.3</v>
      </c>
      <c r="X10">
        <v>0.94</v>
      </c>
      <c r="Y10">
        <v>2</v>
      </c>
      <c r="Z10">
        <v>10</v>
      </c>
      <c r="AA10">
        <v>231.42469601887939</v>
      </c>
      <c r="AB10">
        <v>316.64547882990439</v>
      </c>
      <c r="AC10">
        <v>286.425278745193</v>
      </c>
      <c r="AD10">
        <v>231424.69601887939</v>
      </c>
      <c r="AE10">
        <v>316645.47882990452</v>
      </c>
      <c r="AF10">
        <v>1.469940989497313E-5</v>
      </c>
      <c r="AG10">
        <v>13</v>
      </c>
      <c r="AH10">
        <v>286425.27874519298</v>
      </c>
    </row>
    <row r="11" spans="1:34" x14ac:dyDescent="0.25">
      <c r="A11">
        <v>9</v>
      </c>
      <c r="B11">
        <v>70</v>
      </c>
      <c r="C11" t="s">
        <v>34</v>
      </c>
      <c r="D11">
        <v>3.3801000000000001</v>
      </c>
      <c r="E11">
        <v>29.58</v>
      </c>
      <c r="F11">
        <v>26.75</v>
      </c>
      <c r="G11">
        <v>76.430000000000007</v>
      </c>
      <c r="H11">
        <v>1.1499999999999999</v>
      </c>
      <c r="I11">
        <v>21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243.47</v>
      </c>
      <c r="Q11">
        <v>1342.63</v>
      </c>
      <c r="R11">
        <v>163.62</v>
      </c>
      <c r="S11">
        <v>105.05</v>
      </c>
      <c r="T11">
        <v>15770.27</v>
      </c>
      <c r="U11">
        <v>0.64</v>
      </c>
      <c r="V11">
        <v>0.71</v>
      </c>
      <c r="W11">
        <v>7.31</v>
      </c>
      <c r="X11">
        <v>0.93</v>
      </c>
      <c r="Y11">
        <v>2</v>
      </c>
      <c r="Z11">
        <v>10</v>
      </c>
      <c r="AA11">
        <v>231.6168113816816</v>
      </c>
      <c r="AB11">
        <v>316.9083395448219</v>
      </c>
      <c r="AC11">
        <v>286.66305240240609</v>
      </c>
      <c r="AD11">
        <v>231616.81138168159</v>
      </c>
      <c r="AE11">
        <v>316908.33954482188</v>
      </c>
      <c r="AF11">
        <v>1.470245469195676E-5</v>
      </c>
      <c r="AG11">
        <v>13</v>
      </c>
      <c r="AH11">
        <v>286663.05240240612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1.4258999999999999</v>
      </c>
      <c r="E2">
        <v>70.13</v>
      </c>
      <c r="F2">
        <v>50.36</v>
      </c>
      <c r="G2">
        <v>6.19</v>
      </c>
      <c r="H2">
        <v>0.1</v>
      </c>
      <c r="I2">
        <v>488</v>
      </c>
      <c r="J2">
        <v>176.73</v>
      </c>
      <c r="K2">
        <v>52.44</v>
      </c>
      <c r="L2">
        <v>1</v>
      </c>
      <c r="M2">
        <v>486</v>
      </c>
      <c r="N2">
        <v>33.29</v>
      </c>
      <c r="O2">
        <v>22031.19</v>
      </c>
      <c r="P2">
        <v>662.17</v>
      </c>
      <c r="Q2">
        <v>1343.88</v>
      </c>
      <c r="R2">
        <v>966.94</v>
      </c>
      <c r="S2">
        <v>105.05</v>
      </c>
      <c r="T2">
        <v>415092.11</v>
      </c>
      <c r="U2">
        <v>0.11</v>
      </c>
      <c r="V2">
        <v>0.38</v>
      </c>
      <c r="W2">
        <v>8.06</v>
      </c>
      <c r="X2">
        <v>24.52</v>
      </c>
      <c r="Y2">
        <v>2</v>
      </c>
      <c r="Z2">
        <v>10</v>
      </c>
      <c r="AA2">
        <v>906.06223464121479</v>
      </c>
      <c r="AB2">
        <v>1239.714322080775</v>
      </c>
      <c r="AC2">
        <v>1121.397727131364</v>
      </c>
      <c r="AD2">
        <v>906062.23464121483</v>
      </c>
      <c r="AE2">
        <v>1239714.3220807749</v>
      </c>
      <c r="AF2">
        <v>5.6043336425078951E-6</v>
      </c>
      <c r="AG2">
        <v>30</v>
      </c>
      <c r="AH2">
        <v>1121397.7271313639</v>
      </c>
    </row>
    <row r="3" spans="1:34" x14ac:dyDescent="0.25">
      <c r="A3">
        <v>1</v>
      </c>
      <c r="B3">
        <v>90</v>
      </c>
      <c r="C3" t="s">
        <v>34</v>
      </c>
      <c r="D3">
        <v>2.4277000000000002</v>
      </c>
      <c r="E3">
        <v>41.19</v>
      </c>
      <c r="F3">
        <v>33.19</v>
      </c>
      <c r="G3">
        <v>12.68</v>
      </c>
      <c r="H3">
        <v>0.2</v>
      </c>
      <c r="I3">
        <v>157</v>
      </c>
      <c r="J3">
        <v>178.21</v>
      </c>
      <c r="K3">
        <v>52.44</v>
      </c>
      <c r="L3">
        <v>2</v>
      </c>
      <c r="M3">
        <v>155</v>
      </c>
      <c r="N3">
        <v>33.770000000000003</v>
      </c>
      <c r="O3">
        <v>22213.89</v>
      </c>
      <c r="P3">
        <v>431</v>
      </c>
      <c r="Q3">
        <v>1342.89</v>
      </c>
      <c r="R3">
        <v>381.65</v>
      </c>
      <c r="S3">
        <v>105.05</v>
      </c>
      <c r="T3">
        <v>124106.47</v>
      </c>
      <c r="U3">
        <v>0.28000000000000003</v>
      </c>
      <c r="V3">
        <v>0.57999999999999996</v>
      </c>
      <c r="W3">
        <v>7.53</v>
      </c>
      <c r="X3">
        <v>7.36</v>
      </c>
      <c r="Y3">
        <v>2</v>
      </c>
      <c r="Z3">
        <v>10</v>
      </c>
      <c r="AA3">
        <v>412.15435133430549</v>
      </c>
      <c r="AB3">
        <v>563.92776646228913</v>
      </c>
      <c r="AC3">
        <v>510.10729190871871</v>
      </c>
      <c r="AD3">
        <v>412154.35133430548</v>
      </c>
      <c r="AE3">
        <v>563927.76646228915</v>
      </c>
      <c r="AF3">
        <v>9.5417916992190329E-6</v>
      </c>
      <c r="AG3">
        <v>18</v>
      </c>
      <c r="AH3">
        <v>510107.29190871859</v>
      </c>
    </row>
    <row r="4" spans="1:34" x14ac:dyDescent="0.25">
      <c r="A4">
        <v>2</v>
      </c>
      <c r="B4">
        <v>90</v>
      </c>
      <c r="C4" t="s">
        <v>34</v>
      </c>
      <c r="D4">
        <v>2.7823000000000002</v>
      </c>
      <c r="E4">
        <v>35.94</v>
      </c>
      <c r="F4">
        <v>30.18</v>
      </c>
      <c r="G4">
        <v>19.260000000000002</v>
      </c>
      <c r="H4">
        <v>0.3</v>
      </c>
      <c r="I4">
        <v>94</v>
      </c>
      <c r="J4">
        <v>179.7</v>
      </c>
      <c r="K4">
        <v>52.44</v>
      </c>
      <c r="L4">
        <v>3</v>
      </c>
      <c r="M4">
        <v>92</v>
      </c>
      <c r="N4">
        <v>34.26</v>
      </c>
      <c r="O4">
        <v>22397.24</v>
      </c>
      <c r="P4">
        <v>386.35</v>
      </c>
      <c r="Q4">
        <v>1342.64</v>
      </c>
      <c r="R4">
        <v>280.27999999999997</v>
      </c>
      <c r="S4">
        <v>105.05</v>
      </c>
      <c r="T4">
        <v>73735.460000000006</v>
      </c>
      <c r="U4">
        <v>0.37</v>
      </c>
      <c r="V4">
        <v>0.63</v>
      </c>
      <c r="W4">
        <v>7.41</v>
      </c>
      <c r="X4">
        <v>4.3600000000000003</v>
      </c>
      <c r="Y4">
        <v>2</v>
      </c>
      <c r="Z4">
        <v>10</v>
      </c>
      <c r="AA4">
        <v>332.51750620122488</v>
      </c>
      <c r="AB4">
        <v>454.96512162155949</v>
      </c>
      <c r="AC4">
        <v>411.54388896155581</v>
      </c>
      <c r="AD4">
        <v>332517.50620122493</v>
      </c>
      <c r="AE4">
        <v>454965.12162155949</v>
      </c>
      <c r="AF4">
        <v>1.0935505641033539E-5</v>
      </c>
      <c r="AG4">
        <v>15</v>
      </c>
      <c r="AH4">
        <v>411543.88896155579</v>
      </c>
    </row>
    <row r="5" spans="1:34" x14ac:dyDescent="0.25">
      <c r="A5">
        <v>3</v>
      </c>
      <c r="B5">
        <v>90</v>
      </c>
      <c r="C5" t="s">
        <v>34</v>
      </c>
      <c r="D5">
        <v>2.9679000000000002</v>
      </c>
      <c r="E5">
        <v>33.69</v>
      </c>
      <c r="F5">
        <v>28.89</v>
      </c>
      <c r="G5">
        <v>25.87</v>
      </c>
      <c r="H5">
        <v>0.39</v>
      </c>
      <c r="I5">
        <v>67</v>
      </c>
      <c r="J5">
        <v>181.19</v>
      </c>
      <c r="K5">
        <v>52.44</v>
      </c>
      <c r="L5">
        <v>4</v>
      </c>
      <c r="M5">
        <v>65</v>
      </c>
      <c r="N5">
        <v>34.75</v>
      </c>
      <c r="O5">
        <v>22581.25</v>
      </c>
      <c r="P5">
        <v>363.88</v>
      </c>
      <c r="Q5">
        <v>1342.78</v>
      </c>
      <c r="R5">
        <v>236.41</v>
      </c>
      <c r="S5">
        <v>105.05</v>
      </c>
      <c r="T5">
        <v>51935.17</v>
      </c>
      <c r="U5">
        <v>0.44</v>
      </c>
      <c r="V5">
        <v>0.66</v>
      </c>
      <c r="W5">
        <v>7.37</v>
      </c>
      <c r="X5">
        <v>3.07</v>
      </c>
      <c r="Y5">
        <v>2</v>
      </c>
      <c r="Z5">
        <v>10</v>
      </c>
      <c r="AA5">
        <v>311.88076936887842</v>
      </c>
      <c r="AB5">
        <v>426.72902785896878</v>
      </c>
      <c r="AC5">
        <v>386.00260835806017</v>
      </c>
      <c r="AD5">
        <v>311880.76936887839</v>
      </c>
      <c r="AE5">
        <v>426729.02785896882</v>
      </c>
      <c r="AF5">
        <v>1.166498479388399E-5</v>
      </c>
      <c r="AG5">
        <v>15</v>
      </c>
      <c r="AH5">
        <v>386002.60835806018</v>
      </c>
    </row>
    <row r="6" spans="1:34" x14ac:dyDescent="0.25">
      <c r="A6">
        <v>4</v>
      </c>
      <c r="B6">
        <v>90</v>
      </c>
      <c r="C6" t="s">
        <v>34</v>
      </c>
      <c r="D6">
        <v>3.0794999999999999</v>
      </c>
      <c r="E6">
        <v>32.47</v>
      </c>
      <c r="F6">
        <v>28.2</v>
      </c>
      <c r="G6">
        <v>32.54</v>
      </c>
      <c r="H6">
        <v>0.49</v>
      </c>
      <c r="I6">
        <v>52</v>
      </c>
      <c r="J6">
        <v>182.69</v>
      </c>
      <c r="K6">
        <v>52.44</v>
      </c>
      <c r="L6">
        <v>5</v>
      </c>
      <c r="M6">
        <v>50</v>
      </c>
      <c r="N6">
        <v>35.25</v>
      </c>
      <c r="O6">
        <v>22766.06</v>
      </c>
      <c r="P6">
        <v>349.73</v>
      </c>
      <c r="Q6">
        <v>1342.62</v>
      </c>
      <c r="R6">
        <v>213.48</v>
      </c>
      <c r="S6">
        <v>105.05</v>
      </c>
      <c r="T6">
        <v>40543.94</v>
      </c>
      <c r="U6">
        <v>0.49</v>
      </c>
      <c r="V6">
        <v>0.68</v>
      </c>
      <c r="W6">
        <v>7.34</v>
      </c>
      <c r="X6">
        <v>2.38</v>
      </c>
      <c r="Y6">
        <v>2</v>
      </c>
      <c r="Z6">
        <v>10</v>
      </c>
      <c r="AA6">
        <v>290.81419107717562</v>
      </c>
      <c r="AB6">
        <v>397.90480604842003</v>
      </c>
      <c r="AC6">
        <v>359.92932982206082</v>
      </c>
      <c r="AD6">
        <v>290814.19107717561</v>
      </c>
      <c r="AE6">
        <v>397904.80604842003</v>
      </c>
      <c r="AF6">
        <v>1.210361557760226E-5</v>
      </c>
      <c r="AG6">
        <v>14</v>
      </c>
      <c r="AH6">
        <v>359929.32982206083</v>
      </c>
    </row>
    <row r="7" spans="1:34" x14ac:dyDescent="0.25">
      <c r="A7">
        <v>5</v>
      </c>
      <c r="B7">
        <v>90</v>
      </c>
      <c r="C7" t="s">
        <v>34</v>
      </c>
      <c r="D7">
        <v>3.1627999999999998</v>
      </c>
      <c r="E7">
        <v>31.62</v>
      </c>
      <c r="F7">
        <v>27.7</v>
      </c>
      <c r="G7">
        <v>39.58</v>
      </c>
      <c r="H7">
        <v>0.57999999999999996</v>
      </c>
      <c r="I7">
        <v>42</v>
      </c>
      <c r="J7">
        <v>184.19</v>
      </c>
      <c r="K7">
        <v>52.44</v>
      </c>
      <c r="L7">
        <v>6</v>
      </c>
      <c r="M7">
        <v>40</v>
      </c>
      <c r="N7">
        <v>35.75</v>
      </c>
      <c r="O7">
        <v>22951.43</v>
      </c>
      <c r="P7">
        <v>337.73</v>
      </c>
      <c r="Q7">
        <v>1342.57</v>
      </c>
      <c r="R7">
        <v>196.88</v>
      </c>
      <c r="S7">
        <v>105.05</v>
      </c>
      <c r="T7">
        <v>32293.119999999999</v>
      </c>
      <c r="U7">
        <v>0.53</v>
      </c>
      <c r="V7">
        <v>0.69</v>
      </c>
      <c r="W7">
        <v>7.31</v>
      </c>
      <c r="X7">
        <v>1.88</v>
      </c>
      <c r="Y7">
        <v>2</v>
      </c>
      <c r="Z7">
        <v>10</v>
      </c>
      <c r="AA7">
        <v>282.58037384336859</v>
      </c>
      <c r="AB7">
        <v>386.63893405874592</v>
      </c>
      <c r="AC7">
        <v>349.73865684333049</v>
      </c>
      <c r="AD7">
        <v>282580.37384336861</v>
      </c>
      <c r="AE7">
        <v>386638.93405874592</v>
      </c>
      <c r="AF7">
        <v>1.2431016512044301E-5</v>
      </c>
      <c r="AG7">
        <v>14</v>
      </c>
      <c r="AH7">
        <v>349738.65684333048</v>
      </c>
    </row>
    <row r="8" spans="1:34" x14ac:dyDescent="0.25">
      <c r="A8">
        <v>6</v>
      </c>
      <c r="B8">
        <v>90</v>
      </c>
      <c r="C8" t="s">
        <v>34</v>
      </c>
      <c r="D8">
        <v>3.2208999999999999</v>
      </c>
      <c r="E8">
        <v>31.05</v>
      </c>
      <c r="F8">
        <v>27.38</v>
      </c>
      <c r="G8">
        <v>46.94</v>
      </c>
      <c r="H8">
        <v>0.67</v>
      </c>
      <c r="I8">
        <v>35</v>
      </c>
      <c r="J8">
        <v>185.7</v>
      </c>
      <c r="K8">
        <v>52.44</v>
      </c>
      <c r="L8">
        <v>7</v>
      </c>
      <c r="M8">
        <v>33</v>
      </c>
      <c r="N8">
        <v>36.26</v>
      </c>
      <c r="O8">
        <v>23137.49</v>
      </c>
      <c r="P8">
        <v>327.55</v>
      </c>
      <c r="Q8">
        <v>1342.58</v>
      </c>
      <c r="R8">
        <v>185.41</v>
      </c>
      <c r="S8">
        <v>105.05</v>
      </c>
      <c r="T8">
        <v>26594.76</v>
      </c>
      <c r="U8">
        <v>0.56999999999999995</v>
      </c>
      <c r="V8">
        <v>0.7</v>
      </c>
      <c r="W8">
        <v>7.32</v>
      </c>
      <c r="X8">
        <v>1.56</v>
      </c>
      <c r="Y8">
        <v>2</v>
      </c>
      <c r="Z8">
        <v>10</v>
      </c>
      <c r="AA8">
        <v>266.81538356612248</v>
      </c>
      <c r="AB8">
        <v>365.06857885913291</v>
      </c>
      <c r="AC8">
        <v>330.2269460697849</v>
      </c>
      <c r="AD8">
        <v>266815.38356612262</v>
      </c>
      <c r="AE8">
        <v>365068.57885913289</v>
      </c>
      <c r="AF8">
        <v>1.265937178564673E-5</v>
      </c>
      <c r="AG8">
        <v>13</v>
      </c>
      <c r="AH8">
        <v>330226.94606978493</v>
      </c>
    </row>
    <row r="9" spans="1:34" x14ac:dyDescent="0.25">
      <c r="A9">
        <v>7</v>
      </c>
      <c r="B9">
        <v>90</v>
      </c>
      <c r="C9" t="s">
        <v>34</v>
      </c>
      <c r="D9">
        <v>3.2629000000000001</v>
      </c>
      <c r="E9">
        <v>30.65</v>
      </c>
      <c r="F9">
        <v>27.16</v>
      </c>
      <c r="G9">
        <v>54.32</v>
      </c>
      <c r="H9">
        <v>0.76</v>
      </c>
      <c r="I9">
        <v>30</v>
      </c>
      <c r="J9">
        <v>187.22</v>
      </c>
      <c r="K9">
        <v>52.44</v>
      </c>
      <c r="L9">
        <v>8</v>
      </c>
      <c r="M9">
        <v>28</v>
      </c>
      <c r="N9">
        <v>36.78</v>
      </c>
      <c r="O9">
        <v>23324.240000000002</v>
      </c>
      <c r="P9">
        <v>319</v>
      </c>
      <c r="Q9">
        <v>1342.62</v>
      </c>
      <c r="R9">
        <v>178.13</v>
      </c>
      <c r="S9">
        <v>105.05</v>
      </c>
      <c r="T9">
        <v>22981.34</v>
      </c>
      <c r="U9">
        <v>0.59</v>
      </c>
      <c r="V9">
        <v>0.7</v>
      </c>
      <c r="W9">
        <v>7.3</v>
      </c>
      <c r="X9">
        <v>1.34</v>
      </c>
      <c r="Y9">
        <v>2</v>
      </c>
      <c r="Z9">
        <v>10</v>
      </c>
      <c r="AA9">
        <v>262.36382416353263</v>
      </c>
      <c r="AB9">
        <v>358.97775889556891</v>
      </c>
      <c r="AC9">
        <v>324.71742541502402</v>
      </c>
      <c r="AD9">
        <v>262363.82416353258</v>
      </c>
      <c r="AE9">
        <v>358977.7588955689</v>
      </c>
      <c r="AF9">
        <v>1.282444788704608E-5</v>
      </c>
      <c r="AG9">
        <v>13</v>
      </c>
      <c r="AH9">
        <v>324717.42541502399</v>
      </c>
    </row>
    <row r="10" spans="1:34" x14ac:dyDescent="0.25">
      <c r="A10">
        <v>8</v>
      </c>
      <c r="B10">
        <v>90</v>
      </c>
      <c r="C10" t="s">
        <v>34</v>
      </c>
      <c r="D10">
        <v>3.2970000000000002</v>
      </c>
      <c r="E10">
        <v>30.33</v>
      </c>
      <c r="F10">
        <v>26.99</v>
      </c>
      <c r="G10">
        <v>62.27</v>
      </c>
      <c r="H10">
        <v>0.85</v>
      </c>
      <c r="I10">
        <v>26</v>
      </c>
      <c r="J10">
        <v>188.74</v>
      </c>
      <c r="K10">
        <v>52.44</v>
      </c>
      <c r="L10">
        <v>9</v>
      </c>
      <c r="M10">
        <v>24</v>
      </c>
      <c r="N10">
        <v>37.299999999999997</v>
      </c>
      <c r="O10">
        <v>23511.69</v>
      </c>
      <c r="P10">
        <v>310.2</v>
      </c>
      <c r="Q10">
        <v>1342.59</v>
      </c>
      <c r="R10">
        <v>172.19</v>
      </c>
      <c r="S10">
        <v>105.05</v>
      </c>
      <c r="T10">
        <v>20029.14</v>
      </c>
      <c r="U10">
        <v>0.61</v>
      </c>
      <c r="V10">
        <v>0.71</v>
      </c>
      <c r="W10">
        <v>7.3</v>
      </c>
      <c r="X10">
        <v>1.17</v>
      </c>
      <c r="Y10">
        <v>2</v>
      </c>
      <c r="Z10">
        <v>10</v>
      </c>
      <c r="AA10">
        <v>258.35749234362208</v>
      </c>
      <c r="AB10">
        <v>353.49611895268168</v>
      </c>
      <c r="AC10">
        <v>319.75894549475601</v>
      </c>
      <c r="AD10">
        <v>258357.49234362211</v>
      </c>
      <c r="AE10">
        <v>353496.11895268172</v>
      </c>
      <c r="AF10">
        <v>1.295847395984889E-5</v>
      </c>
      <c r="AG10">
        <v>13</v>
      </c>
      <c r="AH10">
        <v>319758.94549475599</v>
      </c>
    </row>
    <row r="11" spans="1:34" x14ac:dyDescent="0.25">
      <c r="A11">
        <v>9</v>
      </c>
      <c r="B11">
        <v>90</v>
      </c>
      <c r="C11" t="s">
        <v>34</v>
      </c>
      <c r="D11">
        <v>3.3264</v>
      </c>
      <c r="E11">
        <v>30.06</v>
      </c>
      <c r="F11">
        <v>26.82</v>
      </c>
      <c r="G11">
        <v>69.98</v>
      </c>
      <c r="H11">
        <v>0.93</v>
      </c>
      <c r="I11">
        <v>23</v>
      </c>
      <c r="J11">
        <v>190.26</v>
      </c>
      <c r="K11">
        <v>52.44</v>
      </c>
      <c r="L11">
        <v>10</v>
      </c>
      <c r="M11">
        <v>21</v>
      </c>
      <c r="N11">
        <v>37.82</v>
      </c>
      <c r="O11">
        <v>23699.85</v>
      </c>
      <c r="P11">
        <v>301.60000000000002</v>
      </c>
      <c r="Q11">
        <v>1342.56</v>
      </c>
      <c r="R11">
        <v>166.82</v>
      </c>
      <c r="S11">
        <v>105.05</v>
      </c>
      <c r="T11">
        <v>17357.8</v>
      </c>
      <c r="U11">
        <v>0.63</v>
      </c>
      <c r="V11">
        <v>0.71</v>
      </c>
      <c r="W11">
        <v>7.29</v>
      </c>
      <c r="X11">
        <v>1.01</v>
      </c>
      <c r="Y11">
        <v>2</v>
      </c>
      <c r="Z11">
        <v>10</v>
      </c>
      <c r="AA11">
        <v>254.6631217704678</v>
      </c>
      <c r="AB11">
        <v>348.44131815020029</v>
      </c>
      <c r="AC11">
        <v>315.18656778651081</v>
      </c>
      <c r="AD11">
        <v>254663.12177046781</v>
      </c>
      <c r="AE11">
        <v>348441.31815020042</v>
      </c>
      <c r="AF11">
        <v>1.3074027230828431E-5</v>
      </c>
      <c r="AG11">
        <v>13</v>
      </c>
      <c r="AH11">
        <v>315186.56778651068</v>
      </c>
    </row>
    <row r="12" spans="1:34" x14ac:dyDescent="0.25">
      <c r="A12">
        <v>10</v>
      </c>
      <c r="B12">
        <v>90</v>
      </c>
      <c r="C12" t="s">
        <v>34</v>
      </c>
      <c r="D12">
        <v>3.3445999999999998</v>
      </c>
      <c r="E12">
        <v>29.9</v>
      </c>
      <c r="F12">
        <v>26.73</v>
      </c>
      <c r="G12">
        <v>76.38</v>
      </c>
      <c r="H12">
        <v>1.02</v>
      </c>
      <c r="I12">
        <v>21</v>
      </c>
      <c r="J12">
        <v>191.79</v>
      </c>
      <c r="K12">
        <v>52.44</v>
      </c>
      <c r="L12">
        <v>11</v>
      </c>
      <c r="M12">
        <v>19</v>
      </c>
      <c r="N12">
        <v>38.35</v>
      </c>
      <c r="O12">
        <v>23888.73</v>
      </c>
      <c r="P12">
        <v>293.27</v>
      </c>
      <c r="Q12">
        <v>1342.48</v>
      </c>
      <c r="R12">
        <v>163.89</v>
      </c>
      <c r="S12">
        <v>105.05</v>
      </c>
      <c r="T12">
        <v>15905.66</v>
      </c>
      <c r="U12">
        <v>0.64</v>
      </c>
      <c r="V12">
        <v>0.71</v>
      </c>
      <c r="W12">
        <v>7.28</v>
      </c>
      <c r="X12">
        <v>0.91</v>
      </c>
      <c r="Y12">
        <v>2</v>
      </c>
      <c r="Z12">
        <v>10</v>
      </c>
      <c r="AA12">
        <v>251.65260530990739</v>
      </c>
      <c r="AB12">
        <v>344.32219671425122</v>
      </c>
      <c r="AC12">
        <v>311.46056951918388</v>
      </c>
      <c r="AD12">
        <v>251652.60530990741</v>
      </c>
      <c r="AE12">
        <v>344322.19671425119</v>
      </c>
      <c r="AF12">
        <v>1.3145560208101479E-5</v>
      </c>
      <c r="AG12">
        <v>13</v>
      </c>
      <c r="AH12">
        <v>311460.56951918389</v>
      </c>
    </row>
    <row r="13" spans="1:34" x14ac:dyDescent="0.25">
      <c r="A13">
        <v>11</v>
      </c>
      <c r="B13">
        <v>90</v>
      </c>
      <c r="C13" t="s">
        <v>34</v>
      </c>
      <c r="D13">
        <v>3.3723000000000001</v>
      </c>
      <c r="E13">
        <v>29.65</v>
      </c>
      <c r="F13">
        <v>26.59</v>
      </c>
      <c r="G13">
        <v>88.64</v>
      </c>
      <c r="H13">
        <v>1.1000000000000001</v>
      </c>
      <c r="I13">
        <v>18</v>
      </c>
      <c r="J13">
        <v>193.33</v>
      </c>
      <c r="K13">
        <v>52.44</v>
      </c>
      <c r="L13">
        <v>12</v>
      </c>
      <c r="M13">
        <v>15</v>
      </c>
      <c r="N13">
        <v>38.89</v>
      </c>
      <c r="O13">
        <v>24078.33</v>
      </c>
      <c r="P13">
        <v>284.27</v>
      </c>
      <c r="Q13">
        <v>1342.46</v>
      </c>
      <c r="R13">
        <v>158.94</v>
      </c>
      <c r="S13">
        <v>105.05</v>
      </c>
      <c r="T13">
        <v>13442.99</v>
      </c>
      <c r="U13">
        <v>0.66</v>
      </c>
      <c r="V13">
        <v>0.72</v>
      </c>
      <c r="W13">
        <v>7.28</v>
      </c>
      <c r="X13">
        <v>0.77</v>
      </c>
      <c r="Y13">
        <v>2</v>
      </c>
      <c r="Z13">
        <v>10</v>
      </c>
      <c r="AA13">
        <v>248.07747315529531</v>
      </c>
      <c r="AB13">
        <v>339.43054317661421</v>
      </c>
      <c r="AC13">
        <v>307.03576852969871</v>
      </c>
      <c r="AD13">
        <v>248077.4731552953</v>
      </c>
      <c r="AE13">
        <v>339430.54317661421</v>
      </c>
      <c r="AF13">
        <v>1.325443182735772E-5</v>
      </c>
      <c r="AG13">
        <v>13</v>
      </c>
      <c r="AH13">
        <v>307035.76852969872</v>
      </c>
    </row>
    <row r="14" spans="1:34" x14ac:dyDescent="0.25">
      <c r="A14">
        <v>12</v>
      </c>
      <c r="B14">
        <v>90</v>
      </c>
      <c r="C14" t="s">
        <v>34</v>
      </c>
      <c r="D14">
        <v>3.3809999999999998</v>
      </c>
      <c r="E14">
        <v>29.58</v>
      </c>
      <c r="F14">
        <v>26.55</v>
      </c>
      <c r="G14">
        <v>93.71</v>
      </c>
      <c r="H14">
        <v>1.18</v>
      </c>
      <c r="I14">
        <v>17</v>
      </c>
      <c r="J14">
        <v>194.88</v>
      </c>
      <c r="K14">
        <v>52.44</v>
      </c>
      <c r="L14">
        <v>13</v>
      </c>
      <c r="M14">
        <v>8</v>
      </c>
      <c r="N14">
        <v>39.43</v>
      </c>
      <c r="O14">
        <v>24268.67</v>
      </c>
      <c r="P14">
        <v>278.19</v>
      </c>
      <c r="Q14">
        <v>1342.65</v>
      </c>
      <c r="R14">
        <v>157.25</v>
      </c>
      <c r="S14">
        <v>105.05</v>
      </c>
      <c r="T14">
        <v>12603.27</v>
      </c>
      <c r="U14">
        <v>0.67</v>
      </c>
      <c r="V14">
        <v>0.72</v>
      </c>
      <c r="W14">
        <v>7.29</v>
      </c>
      <c r="X14">
        <v>0.73</v>
      </c>
      <c r="Y14">
        <v>2</v>
      </c>
      <c r="Z14">
        <v>10</v>
      </c>
      <c r="AA14">
        <v>246.13570593602731</v>
      </c>
      <c r="AB14">
        <v>336.77373160248942</v>
      </c>
      <c r="AC14">
        <v>304.63251932334902</v>
      </c>
      <c r="AD14">
        <v>246135.70593602731</v>
      </c>
      <c r="AE14">
        <v>336773.73160248942</v>
      </c>
      <c r="AF14">
        <v>1.328862616264759E-5</v>
      </c>
      <c r="AG14">
        <v>13</v>
      </c>
      <c r="AH14">
        <v>304632.519323349</v>
      </c>
    </row>
    <row r="15" spans="1:34" x14ac:dyDescent="0.25">
      <c r="A15">
        <v>13</v>
      </c>
      <c r="B15">
        <v>90</v>
      </c>
      <c r="C15" t="s">
        <v>34</v>
      </c>
      <c r="D15">
        <v>3.3902000000000001</v>
      </c>
      <c r="E15">
        <v>29.5</v>
      </c>
      <c r="F15">
        <v>26.51</v>
      </c>
      <c r="G15">
        <v>99.4</v>
      </c>
      <c r="H15">
        <v>1.27</v>
      </c>
      <c r="I15">
        <v>16</v>
      </c>
      <c r="J15">
        <v>196.42</v>
      </c>
      <c r="K15">
        <v>52.44</v>
      </c>
      <c r="L15">
        <v>14</v>
      </c>
      <c r="M15">
        <v>2</v>
      </c>
      <c r="N15">
        <v>39.979999999999997</v>
      </c>
      <c r="O15">
        <v>24459.75</v>
      </c>
      <c r="P15">
        <v>274.70999999999998</v>
      </c>
      <c r="Q15">
        <v>1342.55</v>
      </c>
      <c r="R15">
        <v>155.86000000000001</v>
      </c>
      <c r="S15">
        <v>105.05</v>
      </c>
      <c r="T15">
        <v>11915.94</v>
      </c>
      <c r="U15">
        <v>0.67</v>
      </c>
      <c r="V15">
        <v>0.72</v>
      </c>
      <c r="W15">
        <v>7.28</v>
      </c>
      <c r="X15">
        <v>0.69</v>
      </c>
      <c r="Y15">
        <v>2</v>
      </c>
      <c r="Z15">
        <v>10</v>
      </c>
      <c r="AA15">
        <v>244.85464271659089</v>
      </c>
      <c r="AB15">
        <v>335.02092438913672</v>
      </c>
      <c r="AC15">
        <v>303.0469975703578</v>
      </c>
      <c r="AD15">
        <v>244854.6427165909</v>
      </c>
      <c r="AE15">
        <v>335020.92438913672</v>
      </c>
      <c r="AF15">
        <v>1.332478568962078E-5</v>
      </c>
      <c r="AG15">
        <v>13</v>
      </c>
      <c r="AH15">
        <v>303046.99757035781</v>
      </c>
    </row>
    <row r="16" spans="1:34" x14ac:dyDescent="0.25">
      <c r="A16">
        <v>14</v>
      </c>
      <c r="B16">
        <v>90</v>
      </c>
      <c r="C16" t="s">
        <v>34</v>
      </c>
      <c r="D16">
        <v>3.3894000000000002</v>
      </c>
      <c r="E16">
        <v>29.5</v>
      </c>
      <c r="F16">
        <v>26.51</v>
      </c>
      <c r="G16">
        <v>99.43</v>
      </c>
      <c r="H16">
        <v>1.35</v>
      </c>
      <c r="I16">
        <v>16</v>
      </c>
      <c r="J16">
        <v>197.98</v>
      </c>
      <c r="K16">
        <v>52.44</v>
      </c>
      <c r="L16">
        <v>15</v>
      </c>
      <c r="M16">
        <v>0</v>
      </c>
      <c r="N16">
        <v>40.54</v>
      </c>
      <c r="O16">
        <v>24651.58</v>
      </c>
      <c r="P16">
        <v>277.64999999999998</v>
      </c>
      <c r="Q16">
        <v>1342.92</v>
      </c>
      <c r="R16">
        <v>155.79</v>
      </c>
      <c r="S16">
        <v>105.05</v>
      </c>
      <c r="T16">
        <v>11880.43</v>
      </c>
      <c r="U16">
        <v>0.67</v>
      </c>
      <c r="V16">
        <v>0.72</v>
      </c>
      <c r="W16">
        <v>7.29</v>
      </c>
      <c r="X16">
        <v>0.7</v>
      </c>
      <c r="Y16">
        <v>2</v>
      </c>
      <c r="Z16">
        <v>10</v>
      </c>
      <c r="AA16">
        <v>245.6373129161197</v>
      </c>
      <c r="AB16">
        <v>336.09180828510381</v>
      </c>
      <c r="AC16">
        <v>304.01567781028911</v>
      </c>
      <c r="AD16">
        <v>245637.3129161197</v>
      </c>
      <c r="AE16">
        <v>336091.80828510382</v>
      </c>
      <c r="AF16">
        <v>1.332164138292746E-5</v>
      </c>
      <c r="AG16">
        <v>13</v>
      </c>
      <c r="AH16">
        <v>304015.67781028908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2.8329</v>
      </c>
      <c r="E2">
        <v>35.299999999999997</v>
      </c>
      <c r="F2">
        <v>32.14</v>
      </c>
      <c r="G2">
        <v>14.18</v>
      </c>
      <c r="H2">
        <v>0.64</v>
      </c>
      <c r="I2">
        <v>136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92.99</v>
      </c>
      <c r="Q2">
        <v>1344.84</v>
      </c>
      <c r="R2">
        <v>339.81</v>
      </c>
      <c r="S2">
        <v>105.05</v>
      </c>
      <c r="T2">
        <v>103290.17</v>
      </c>
      <c r="U2">
        <v>0.31</v>
      </c>
      <c r="V2">
        <v>0.59</v>
      </c>
      <c r="W2">
        <v>7.66</v>
      </c>
      <c r="X2">
        <v>6.31</v>
      </c>
      <c r="Y2">
        <v>2</v>
      </c>
      <c r="Z2">
        <v>10</v>
      </c>
      <c r="AA2">
        <v>193.64437731092491</v>
      </c>
      <c r="AB2">
        <v>264.95278002367888</v>
      </c>
      <c r="AC2">
        <v>239.6660585618587</v>
      </c>
      <c r="AD2">
        <v>193644.3773109249</v>
      </c>
      <c r="AE2">
        <v>264952.7800236789</v>
      </c>
      <c r="AF2">
        <v>2.7013263826881312E-5</v>
      </c>
      <c r="AG2">
        <v>15</v>
      </c>
      <c r="AH2">
        <v>239666.05856185869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2.2519999999999998</v>
      </c>
      <c r="E2">
        <v>44.41</v>
      </c>
      <c r="F2">
        <v>37.44</v>
      </c>
      <c r="G2">
        <v>9.2799999999999994</v>
      </c>
      <c r="H2">
        <v>0.18</v>
      </c>
      <c r="I2">
        <v>242</v>
      </c>
      <c r="J2">
        <v>98.71</v>
      </c>
      <c r="K2">
        <v>39.72</v>
      </c>
      <c r="L2">
        <v>1</v>
      </c>
      <c r="M2">
        <v>240</v>
      </c>
      <c r="N2">
        <v>12.99</v>
      </c>
      <c r="O2">
        <v>12407.75</v>
      </c>
      <c r="P2">
        <v>331.04</v>
      </c>
      <c r="Q2">
        <v>1343.4</v>
      </c>
      <c r="R2">
        <v>526.39</v>
      </c>
      <c r="S2">
        <v>105.05</v>
      </c>
      <c r="T2">
        <v>196051.48</v>
      </c>
      <c r="U2">
        <v>0.2</v>
      </c>
      <c r="V2">
        <v>0.51</v>
      </c>
      <c r="W2">
        <v>7.66</v>
      </c>
      <c r="X2">
        <v>11.61</v>
      </c>
      <c r="Y2">
        <v>2</v>
      </c>
      <c r="Z2">
        <v>10</v>
      </c>
      <c r="AA2">
        <v>383.41695603920169</v>
      </c>
      <c r="AB2">
        <v>524.60799441512484</v>
      </c>
      <c r="AC2">
        <v>474.54014372008919</v>
      </c>
      <c r="AD2">
        <v>383416.9560392017</v>
      </c>
      <c r="AE2">
        <v>524607.99441512488</v>
      </c>
      <c r="AF2">
        <v>1.1706556616025091E-5</v>
      </c>
      <c r="AG2">
        <v>19</v>
      </c>
      <c r="AH2">
        <v>474540.14372008923</v>
      </c>
    </row>
    <row r="3" spans="1:34" x14ac:dyDescent="0.25">
      <c r="A3">
        <v>1</v>
      </c>
      <c r="B3">
        <v>45</v>
      </c>
      <c r="C3" t="s">
        <v>34</v>
      </c>
      <c r="D3">
        <v>2.9447000000000001</v>
      </c>
      <c r="E3">
        <v>33.96</v>
      </c>
      <c r="F3">
        <v>30.06</v>
      </c>
      <c r="G3">
        <v>19.39</v>
      </c>
      <c r="H3">
        <v>0.35</v>
      </c>
      <c r="I3">
        <v>93</v>
      </c>
      <c r="J3">
        <v>99.95</v>
      </c>
      <c r="K3">
        <v>39.72</v>
      </c>
      <c r="L3">
        <v>2</v>
      </c>
      <c r="M3">
        <v>91</v>
      </c>
      <c r="N3">
        <v>13.24</v>
      </c>
      <c r="O3">
        <v>12561.45</v>
      </c>
      <c r="P3">
        <v>254.56</v>
      </c>
      <c r="Q3">
        <v>1342.86</v>
      </c>
      <c r="R3">
        <v>276.41000000000003</v>
      </c>
      <c r="S3">
        <v>105.05</v>
      </c>
      <c r="T3">
        <v>71806.7</v>
      </c>
      <c r="U3">
        <v>0.38</v>
      </c>
      <c r="V3">
        <v>0.64</v>
      </c>
      <c r="W3">
        <v>7.4</v>
      </c>
      <c r="X3">
        <v>4.24</v>
      </c>
      <c r="Y3">
        <v>2</v>
      </c>
      <c r="Z3">
        <v>10</v>
      </c>
      <c r="AA3">
        <v>264.2558555895186</v>
      </c>
      <c r="AB3">
        <v>361.5665197631385</v>
      </c>
      <c r="AC3">
        <v>327.05911857874139</v>
      </c>
      <c r="AD3">
        <v>264255.85558951861</v>
      </c>
      <c r="AE3">
        <v>361566.51976313849</v>
      </c>
      <c r="AF3">
        <v>1.530741441705554E-5</v>
      </c>
      <c r="AG3">
        <v>15</v>
      </c>
      <c r="AH3">
        <v>327059.11857874139</v>
      </c>
    </row>
    <row r="4" spans="1:34" x14ac:dyDescent="0.25">
      <c r="A4">
        <v>2</v>
      </c>
      <c r="B4">
        <v>45</v>
      </c>
      <c r="C4" t="s">
        <v>34</v>
      </c>
      <c r="D4">
        <v>3.1747000000000001</v>
      </c>
      <c r="E4">
        <v>31.5</v>
      </c>
      <c r="F4">
        <v>28.36</v>
      </c>
      <c r="G4">
        <v>30.39</v>
      </c>
      <c r="H4">
        <v>0.52</v>
      </c>
      <c r="I4">
        <v>56</v>
      </c>
      <c r="J4">
        <v>101.2</v>
      </c>
      <c r="K4">
        <v>39.72</v>
      </c>
      <c r="L4">
        <v>3</v>
      </c>
      <c r="M4">
        <v>54</v>
      </c>
      <c r="N4">
        <v>13.49</v>
      </c>
      <c r="O4">
        <v>12715.54</v>
      </c>
      <c r="P4">
        <v>227.55</v>
      </c>
      <c r="Q4">
        <v>1342.74</v>
      </c>
      <c r="R4">
        <v>219.41</v>
      </c>
      <c r="S4">
        <v>105.05</v>
      </c>
      <c r="T4">
        <v>43490.09</v>
      </c>
      <c r="U4">
        <v>0.48</v>
      </c>
      <c r="V4">
        <v>0.67</v>
      </c>
      <c r="W4">
        <v>7.33</v>
      </c>
      <c r="X4">
        <v>2.54</v>
      </c>
      <c r="Y4">
        <v>2</v>
      </c>
      <c r="Z4">
        <v>10</v>
      </c>
      <c r="AA4">
        <v>236.23524351786531</v>
      </c>
      <c r="AB4">
        <v>323.22748214439122</v>
      </c>
      <c r="AC4">
        <v>292.37910490124682</v>
      </c>
      <c r="AD4">
        <v>236235.24351786531</v>
      </c>
      <c r="AE4">
        <v>323227.48214439122</v>
      </c>
      <c r="AF4">
        <v>1.650302188672062E-5</v>
      </c>
      <c r="AG4">
        <v>14</v>
      </c>
      <c r="AH4">
        <v>292379.10490124678</v>
      </c>
    </row>
    <row r="5" spans="1:34" x14ac:dyDescent="0.25">
      <c r="A5">
        <v>3</v>
      </c>
      <c r="B5">
        <v>45</v>
      </c>
      <c r="C5" t="s">
        <v>34</v>
      </c>
      <c r="D5">
        <v>3.2926000000000002</v>
      </c>
      <c r="E5">
        <v>30.37</v>
      </c>
      <c r="F5">
        <v>27.58</v>
      </c>
      <c r="G5">
        <v>42.43</v>
      </c>
      <c r="H5">
        <v>0.69</v>
      </c>
      <c r="I5">
        <v>39</v>
      </c>
      <c r="J5">
        <v>102.45</v>
      </c>
      <c r="K5">
        <v>39.72</v>
      </c>
      <c r="L5">
        <v>4</v>
      </c>
      <c r="M5">
        <v>37</v>
      </c>
      <c r="N5">
        <v>13.74</v>
      </c>
      <c r="O5">
        <v>12870.03</v>
      </c>
      <c r="P5">
        <v>208.93</v>
      </c>
      <c r="Q5">
        <v>1342.49</v>
      </c>
      <c r="R5">
        <v>192.66</v>
      </c>
      <c r="S5">
        <v>105.05</v>
      </c>
      <c r="T5">
        <v>30198.81</v>
      </c>
      <c r="U5">
        <v>0.55000000000000004</v>
      </c>
      <c r="V5">
        <v>0.69</v>
      </c>
      <c r="W5">
        <v>7.31</v>
      </c>
      <c r="X5">
        <v>1.76</v>
      </c>
      <c r="Y5">
        <v>2</v>
      </c>
      <c r="Z5">
        <v>10</v>
      </c>
      <c r="AA5">
        <v>217.08067636199951</v>
      </c>
      <c r="AB5">
        <v>297.0193583218857</v>
      </c>
      <c r="AC5">
        <v>268.67224763302022</v>
      </c>
      <c r="AD5">
        <v>217080.6763619995</v>
      </c>
      <c r="AE5">
        <v>297019.35832188569</v>
      </c>
      <c r="AF5">
        <v>1.7115900672257639E-5</v>
      </c>
      <c r="AG5">
        <v>13</v>
      </c>
      <c r="AH5">
        <v>268672.24763302022</v>
      </c>
    </row>
    <row r="6" spans="1:34" x14ac:dyDescent="0.25">
      <c r="A6">
        <v>4</v>
      </c>
      <c r="B6">
        <v>45</v>
      </c>
      <c r="C6" t="s">
        <v>34</v>
      </c>
      <c r="D6">
        <v>3.3498000000000001</v>
      </c>
      <c r="E6">
        <v>29.85</v>
      </c>
      <c r="F6">
        <v>27.23</v>
      </c>
      <c r="G6">
        <v>52.7</v>
      </c>
      <c r="H6">
        <v>0.85</v>
      </c>
      <c r="I6">
        <v>31</v>
      </c>
      <c r="J6">
        <v>103.71</v>
      </c>
      <c r="K6">
        <v>39.72</v>
      </c>
      <c r="L6">
        <v>5</v>
      </c>
      <c r="M6">
        <v>4</v>
      </c>
      <c r="N6">
        <v>14</v>
      </c>
      <c r="O6">
        <v>13024.91</v>
      </c>
      <c r="P6">
        <v>195.49</v>
      </c>
      <c r="Q6">
        <v>1343.21</v>
      </c>
      <c r="R6">
        <v>179.45</v>
      </c>
      <c r="S6">
        <v>105.05</v>
      </c>
      <c r="T6">
        <v>23633.54</v>
      </c>
      <c r="U6">
        <v>0.59</v>
      </c>
      <c r="V6">
        <v>0.7</v>
      </c>
      <c r="W6">
        <v>7.33</v>
      </c>
      <c r="X6">
        <v>1.41</v>
      </c>
      <c r="Y6">
        <v>2</v>
      </c>
      <c r="Z6">
        <v>10</v>
      </c>
      <c r="AA6">
        <v>211.55359677205249</v>
      </c>
      <c r="AB6">
        <v>289.45696418938172</v>
      </c>
      <c r="AC6">
        <v>261.83159778263303</v>
      </c>
      <c r="AD6">
        <v>211553.59677205249</v>
      </c>
      <c r="AE6">
        <v>289456.96418938169</v>
      </c>
      <c r="AF6">
        <v>1.7413243051670001E-5</v>
      </c>
      <c r="AG6">
        <v>13</v>
      </c>
      <c r="AH6">
        <v>261831.59778263301</v>
      </c>
    </row>
    <row r="7" spans="1:34" x14ac:dyDescent="0.25">
      <c r="A7">
        <v>5</v>
      </c>
      <c r="B7">
        <v>45</v>
      </c>
      <c r="C7" t="s">
        <v>34</v>
      </c>
      <c r="D7">
        <v>3.3494000000000002</v>
      </c>
      <c r="E7">
        <v>29.86</v>
      </c>
      <c r="F7">
        <v>27.23</v>
      </c>
      <c r="G7">
        <v>52.71</v>
      </c>
      <c r="H7">
        <v>1.01</v>
      </c>
      <c r="I7">
        <v>31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198.24</v>
      </c>
      <c r="Q7">
        <v>1343.28</v>
      </c>
      <c r="R7">
        <v>179.36</v>
      </c>
      <c r="S7">
        <v>105.05</v>
      </c>
      <c r="T7">
        <v>23591.55</v>
      </c>
      <c r="U7">
        <v>0.59</v>
      </c>
      <c r="V7">
        <v>0.7</v>
      </c>
      <c r="W7">
        <v>7.33</v>
      </c>
      <c r="X7">
        <v>1.41</v>
      </c>
      <c r="Y7">
        <v>2</v>
      </c>
      <c r="Z7">
        <v>10</v>
      </c>
      <c r="AA7">
        <v>212.27883371960289</v>
      </c>
      <c r="AB7">
        <v>290.44926537621569</v>
      </c>
      <c r="AC7">
        <v>262.72919513689942</v>
      </c>
      <c r="AD7">
        <v>212278.8337196029</v>
      </c>
      <c r="AE7">
        <v>290449.26537621568</v>
      </c>
      <c r="AF7">
        <v>1.7411163734331448E-5</v>
      </c>
      <c r="AG7">
        <v>13</v>
      </c>
      <c r="AH7">
        <v>262729.19513689942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2024-09-25T23:07:09Z</dcterms:created>
  <dcterms:modified xsi:type="dcterms:W3CDTF">2024-09-27T19:26:51Z</dcterms:modified>
</cp:coreProperties>
</file>