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Sem SPAD 1 Drones/vel20/field_64ha_100ha_14%_12m_0_TSP/"/>
    </mc:Choice>
  </mc:AlternateContent>
  <xr:revisionPtr revIDLastSave="267" documentId="11_29DFACC96846EFE0D1E36CC15AC75EEFC26FB977" xr6:coauthVersionLast="47" xr6:coauthVersionMax="47" xr10:uidLastSave="{F983CBA4-A41D-4AB8-BE5B-B51406D11E2D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48" i="21"/>
  <c r="B48" i="21"/>
  <c r="A48" i="21"/>
  <c r="C47" i="21"/>
  <c r="B47" i="21"/>
  <c r="A47" i="21"/>
  <c r="C46" i="21"/>
  <c r="B46" i="21"/>
  <c r="A46" i="21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<sst xmlns="http://schemas.openxmlformats.org/spreadsheetml/2006/main" count="820" uniqueCount="70">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</sst>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05F-4BFF-A77E-241F4A3CDDA3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05F-4BFF-A77E-241F4A3CDDA3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05F-4BFF-A77E-241F4A3CDDA3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05F-4BFF-A77E-241F4A3CDDA3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05F-4BFF-A77E-241F4A3CDDA3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05F-4BFF-A77E-241F4A3CDDA3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E05F-4BFF-A77E-241F4A3CDDA3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E05F-4BFF-A77E-241F4A3CDDA3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E05F-4BFF-A77E-241F4A3CDDA3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E05F-4BFF-A77E-241F4A3CDDA3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E05F-4BFF-A77E-241F4A3CDDA3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E05F-4BFF-A77E-241F4A3CDDA3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E05F-4BFF-A77E-241F4A3CDDA3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E05F-4BFF-A77E-241F4A3CDDA3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E05F-4BFF-A77E-241F4A3CDDA3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E05F-4BFF-A77E-241F4A3CDDA3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E05F-4BFF-A77E-241F4A3CDDA3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E05F-4BFF-A77E-241F4A3CDDA3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E05F-4BFF-A77E-241F4A3CDDA3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E05F-4BFF-A77E-241F4A3CDDA3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E05F-4BFF-A77E-241F4A3CDDA3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E05F-4BFF-A77E-241F4A3CDDA3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E05F-4BFF-A77E-241F4A3CDDA3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E05F-4BFF-A77E-241F4A3CDDA3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E05F-4BFF-A77E-241F4A3CDDA3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E05F-4BFF-A77E-241F4A3CDDA3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E05F-4BFF-A77E-241F4A3CDDA3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E05F-4BFF-A77E-241F4A3CDDA3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E05F-4BFF-A77E-241F4A3CDDA3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E05F-4BFF-A77E-241F4A3CDDA3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E05F-4BFF-A77E-241F4A3CDDA3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E05F-4BFF-A77E-241F4A3CDDA3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E05F-4BFF-A77E-241F4A3CDDA3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E05F-4BFF-A77E-241F4A3CDDA3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E05F-4BFF-A77E-241F4A3CDDA3}"/>
              </c:ext>
            </c:extLst>
          </c:dPt>
          <c:dPt>
            <c:idx val="3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7-E05F-4BFF-A77E-241F4A3CDDA3}"/>
              </c:ext>
            </c:extLst>
          </c:dPt>
          <c:dPt>
            <c:idx val="3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9-E05F-4BFF-A77E-241F4A3CDDA3}"/>
              </c:ext>
            </c:extLst>
          </c:dPt>
          <c:dPt>
            <c:idx val="3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B-E05F-4BFF-A77E-241F4A3CDDA3}"/>
              </c:ext>
            </c:extLst>
          </c:dPt>
          <c:dPt>
            <c:idx val="3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D-E05F-4BFF-A77E-241F4A3CDDA3}"/>
              </c:ext>
            </c:extLst>
          </c:dPt>
          <c:dPt>
            <c:idx val="3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F-E05F-4BFF-A77E-241F4A3CDDA3}"/>
              </c:ext>
            </c:extLst>
          </c:dPt>
          <c:dPt>
            <c:idx val="4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1-E05F-4BFF-A77E-241F4A3CDDA3}"/>
              </c:ext>
            </c:extLst>
          </c:dPt>
          <c:dPt>
            <c:idx val="4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53-E05F-4BFF-A77E-241F4A3CDDA3}"/>
              </c:ext>
            </c:extLst>
          </c:dPt>
          <c:xVal>
            <c:numRef>
              <c:f>gráficos!$A$7:$A$48</c:f>
              <c:numCache>
                <c:formatCode>General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xVal>
          <c:yVal>
            <c:numRef>
              <c:f>gráficos!$B$7:$B$48</c:f>
              <c:numCache>
                <c:formatCode>General</c:formatCode>
                <c:ptCount val="4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E05F-4BFF-A77E-241F4A3CD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CB803-A03F-4F1F-AE0C-AFD50925D20B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2.1070000000000002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550</v>
      </c>
      <c r="F2">
        <f>_xlfn.XLOOKUP(B2,RESULTADOS_0!D:D,RESULTADOS_0!F:F,0,0,1)</f>
        <v>39.700000000000003</v>
      </c>
      <c r="G2">
        <f>_xlfn.XLOOKUP(B2,RESULTADOS_0!D:D,RESULTADOS_0!M:M,0,0,1)</f>
        <v>0</v>
      </c>
      <c r="H2">
        <f>_xlfn.XLOOKUP(B2,RESULTADOS_0!D:D,RESULTADOS_0!AF:AF,0,0,1)</f>
        <v>1.285850047840478E-5</v>
      </c>
      <c r="I2">
        <f>_xlfn.XLOOKUP(B2,RESULTADOS_0!D:D,RESULTADOS_0!AC:AC,0,0,1)</f>
        <v>530.73845647601877</v>
      </c>
      <c r="J2">
        <f>_xlfn.XLOOKUP(B2,RESULTADOS_0!D:D,RESULTADOS_0!G:G,0,0,1)</f>
        <v>4.33</v>
      </c>
      <c r="K2">
        <v>1.3484800000000001</v>
      </c>
      <c r="L2">
        <v>64</v>
      </c>
      <c r="M2">
        <v>14</v>
      </c>
      <c r="N2">
        <f>_xlfn.XLOOKUP(B2,RESULTADOS_0!D:D,RESULTADOS_0!AH:AH,0,0,1)</f>
        <v>530738.45647601876</v>
      </c>
      <c r="T2">
        <v>20</v>
      </c>
    </row>
    <row r="3" spans="1:20" x14ac:dyDescent="0.25">
      <c r="A3" t="s">
        <v>52</v>
      </c>
      <c r="B3">
        <v>2.6009000000000002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368</v>
      </c>
      <c r="F3">
        <f>_xlfn.XLOOKUP(B3,RESULTADOS_1!D:D,RESULTADOS_1!F:F,0,0,1)</f>
        <v>32.659999999999997</v>
      </c>
      <c r="G3">
        <f>_xlfn.XLOOKUP(B3,RESULTADOS_1!D:D,RESULTADOS_1!M:M,0,0,1)</f>
        <v>0</v>
      </c>
      <c r="H3">
        <f>_xlfn.XLOOKUP(B3,RESULTADOS_1!D:D,RESULTADOS_1!AF:AF,0,0,1)</f>
        <v>1.347782656770225E-5</v>
      </c>
      <c r="I3">
        <f>_xlfn.XLOOKUP(B3,RESULTADOS_1!D:D,RESULTADOS_1!AC:AC,0,0,1)</f>
        <v>449.95791764904601</v>
      </c>
      <c r="J3">
        <f>_xlfn.XLOOKUP(B3,RESULTADOS_1!D:D,RESULTADOS_1!G:G,0,0,1)</f>
        <v>5.33</v>
      </c>
      <c r="K3">
        <v>1.6645760000000001</v>
      </c>
      <c r="N3">
        <f>_xlfn.XLOOKUP(B3,RESULTADOS_1!D:D,RESULTADOS_1!AH:AH,0,0,1)</f>
        <v>449957.91764904588</v>
      </c>
    </row>
    <row r="4" spans="1:20" x14ac:dyDescent="0.25">
      <c r="A4" t="s">
        <v>53</v>
      </c>
      <c r="B4">
        <v>2.9188000000000001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277</v>
      </c>
      <c r="F4">
        <f>_xlfn.XLOOKUP(B4,RESULTADOS_2!D:D,RESULTADOS_2!F:F,0,0,1)</f>
        <v>29.13</v>
      </c>
      <c r="G4">
        <f>_xlfn.XLOOKUP(B4,RESULTADOS_2!D:D,RESULTADOS_2!M:M,0,0,1)</f>
        <v>0</v>
      </c>
      <c r="H4">
        <f>_xlfn.XLOOKUP(B4,RESULTADOS_2!D:D,RESULTADOS_2!AF:AF,0,0,1)</f>
        <v>1.3468035637015459E-5</v>
      </c>
      <c r="I4">
        <f>_xlfn.XLOOKUP(B4,RESULTADOS_2!D:D,RESULTADOS_2!AC:AC,0,0,1)</f>
        <v>405.95579388109542</v>
      </c>
      <c r="J4">
        <f>_xlfn.XLOOKUP(B4,RESULTADOS_2!D:D,RESULTADOS_2!G:G,0,0,1)</f>
        <v>6.31</v>
      </c>
      <c r="K4">
        <v>1.8680320000000001</v>
      </c>
      <c r="N4">
        <f>_xlfn.XLOOKUP(B4,RESULTADOS_2!D:D,RESULTADOS_2!AH:AH,0,0,1)</f>
        <v>405955.79388109542</v>
      </c>
    </row>
    <row r="5" spans="1:20" x14ac:dyDescent="0.25">
      <c r="A5" t="s">
        <v>54</v>
      </c>
      <c r="B5">
        <v>3.1286999999999998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222</v>
      </c>
      <c r="F5">
        <f>_xlfn.XLOOKUP(B5,RESULTADOS_3!D:D,RESULTADOS_3!F:F,0,0,1)</f>
        <v>27.08</v>
      </c>
      <c r="G5">
        <f>_xlfn.XLOOKUP(B5,RESULTADOS_3!D:D,RESULTADOS_3!M:M,0,0,1)</f>
        <v>0</v>
      </c>
      <c r="H5">
        <f>_xlfn.XLOOKUP(B5,RESULTADOS_3!D:D,RESULTADOS_3!AF:AF,0,0,1)</f>
        <v>1.3193907722805909E-5</v>
      </c>
      <c r="I5">
        <f>_xlfn.XLOOKUP(B5,RESULTADOS_3!D:D,RESULTADOS_3!AC:AC,0,0,1)</f>
        <v>379.81761079020657</v>
      </c>
      <c r="J5">
        <f>_xlfn.XLOOKUP(B5,RESULTADOS_3!D:D,RESULTADOS_3!G:G,0,0,1)</f>
        <v>7.32</v>
      </c>
      <c r="K5">
        <v>2.0023679999999997</v>
      </c>
      <c r="N5">
        <f>_xlfn.XLOOKUP(B5,RESULTADOS_3!D:D,RESULTADOS_3!AH:AH,0,0,1)</f>
        <v>379817.61079020659</v>
      </c>
    </row>
    <row r="6" spans="1:20" x14ac:dyDescent="0.25">
      <c r="A6" t="s">
        <v>55</v>
      </c>
      <c r="B6">
        <v>3.2948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185</v>
      </c>
      <c r="F6">
        <f>_xlfn.XLOOKUP(B6,RESULTADOS_4!D:D,RESULTADOS_4!F:F,0,0,1)</f>
        <v>25.63</v>
      </c>
      <c r="G6">
        <f>_xlfn.XLOOKUP(B6,RESULTADOS_4!D:D,RESULTADOS_4!M:M,0,0,1)</f>
        <v>0</v>
      </c>
      <c r="H6">
        <f>_xlfn.XLOOKUP(B6,RESULTADOS_4!D:D,RESULTADOS_4!AF:AF,0,0,1)</f>
        <v>1.2909201975957611E-5</v>
      </c>
      <c r="I6">
        <f>_xlfn.XLOOKUP(B6,RESULTADOS_4!D:D,RESULTADOS_4!AC:AC,0,0,1)</f>
        <v>366.26834202560929</v>
      </c>
      <c r="J6">
        <f>_xlfn.XLOOKUP(B6,RESULTADOS_4!D:D,RESULTADOS_4!G:G,0,0,1)</f>
        <v>8.31</v>
      </c>
      <c r="K6">
        <v>2.1086719999999999</v>
      </c>
      <c r="N6">
        <f>_xlfn.XLOOKUP(B6,RESULTADOS_4!D:D,RESULTADOS_4!AH:AH,0,0,1)</f>
        <v>366268.34202560928</v>
      </c>
    </row>
    <row r="7" spans="1:20" x14ac:dyDescent="0.25">
      <c r="A7" t="s">
        <v>56</v>
      </c>
      <c r="B7">
        <v>3.4165000000000001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159</v>
      </c>
      <c r="F7">
        <f>_xlfn.XLOOKUP(B7,RESULTADOS_5!D:D,RESULTADOS_5!F:F,0,0,1)</f>
        <v>24.64</v>
      </c>
      <c r="G7">
        <f>_xlfn.XLOOKUP(B7,RESULTADOS_5!D:D,RESULTADOS_5!M:M,0,0,1)</f>
        <v>1</v>
      </c>
      <c r="H7">
        <f>_xlfn.XLOOKUP(B7,RESULTADOS_5!D:D,RESULTADOS_5!AF:AF,0,0,1)</f>
        <v>1.2579042086827E-5</v>
      </c>
      <c r="I7">
        <f>_xlfn.XLOOKUP(B7,RESULTADOS_5!D:D,RESULTADOS_5!AC:AC,0,0,1)</f>
        <v>366.75052166345012</v>
      </c>
      <c r="J7">
        <f>_xlfn.XLOOKUP(B7,RESULTADOS_5!D:D,RESULTADOS_5!G:G,0,0,1)</f>
        <v>9.3000000000000007</v>
      </c>
      <c r="K7">
        <v>2.1865600000000001</v>
      </c>
      <c r="N7">
        <f>_xlfn.XLOOKUP(B7,RESULTADOS_5!D:D,RESULTADOS_5!AH:AH,0,0,1)</f>
        <v>366750.52166345011</v>
      </c>
    </row>
    <row r="8" spans="1:20" x14ac:dyDescent="0.25">
      <c r="A8" t="s">
        <v>57</v>
      </c>
      <c r="B8">
        <v>3.5215000000000001</v>
      </c>
      <c r="C8">
        <f>_xlfn.XLOOKUP(B8,RESULTADOS_6!D:D,RESULTADOS_6!B:B,0,0,1)</f>
        <v>40</v>
      </c>
      <c r="D8">
        <f>_xlfn.XLOOKUP(B8,RESULTADOS_6!D:D,RESULTADOS_6!L:L,0,0,1)</f>
        <v>2</v>
      </c>
      <c r="E8">
        <f>_xlfn.XLOOKUP(B8,RESULTADOS_6!D:D,RESULTADOS_6!I:I,0,0,1)</f>
        <v>139</v>
      </c>
      <c r="F8">
        <f>_xlfn.XLOOKUP(B8,RESULTADOS_6!D:D,RESULTADOS_6!F:F,0,0,1)</f>
        <v>23.83</v>
      </c>
      <c r="G8">
        <f>_xlfn.XLOOKUP(B8,RESULTADOS_6!D:D,RESULTADOS_6!M:M,0,0,1)</f>
        <v>0</v>
      </c>
      <c r="H8">
        <f>_xlfn.XLOOKUP(B8,RESULTADOS_6!D:D,RESULTADOS_6!AF:AF,0,0,1)</f>
        <v>1.2285751919814549E-5</v>
      </c>
      <c r="I8">
        <f>_xlfn.XLOOKUP(B8,RESULTADOS_6!D:D,RESULTADOS_6!AC:AC,0,0,1)</f>
        <v>356.24923684069222</v>
      </c>
      <c r="J8">
        <f>_xlfn.XLOOKUP(B8,RESULTADOS_6!D:D,RESULTADOS_6!G:G,0,0,1)</f>
        <v>10.29</v>
      </c>
      <c r="K8">
        <v>2.2537600000000002</v>
      </c>
      <c r="N8">
        <f>_xlfn.XLOOKUP(B8,RESULTADOS_6!D:D,RESULTADOS_6!AH:AH,0,0,1)</f>
        <v>356249.23684069217</v>
      </c>
    </row>
    <row r="9" spans="1:20" x14ac:dyDescent="0.25">
      <c r="A9" t="s">
        <v>58</v>
      </c>
      <c r="B9">
        <v>3.6004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124</v>
      </c>
      <c r="F9">
        <f>_xlfn.XLOOKUP(B9,RESULTADOS_7!D:D,RESULTADOS_7!F:F,0,0,1)</f>
        <v>23.24</v>
      </c>
      <c r="G9">
        <f>_xlfn.XLOOKUP(B9,RESULTADOS_7!D:D,RESULTADOS_7!M:M,0,0,1)</f>
        <v>0</v>
      </c>
      <c r="H9">
        <f>_xlfn.XLOOKUP(B9,RESULTADOS_7!D:D,RESULTADOS_7!AF:AF,0,0,1)</f>
        <v>1.1978198633133001E-5</v>
      </c>
      <c r="I9">
        <f>_xlfn.XLOOKUP(B9,RESULTADOS_7!D:D,RESULTADOS_7!AC:AC,0,0,1)</f>
        <v>357.64108987298988</v>
      </c>
      <c r="J9">
        <f>_xlfn.XLOOKUP(B9,RESULTADOS_7!D:D,RESULTADOS_7!G:G,0,0,1)</f>
        <v>11.24</v>
      </c>
      <c r="K9">
        <v>2.3042560000000001</v>
      </c>
      <c r="N9">
        <f>_xlfn.XLOOKUP(B9,RESULTADOS_7!D:D,RESULTADOS_7!AH:AH,0,0,1)</f>
        <v>357641.08987298992</v>
      </c>
    </row>
    <row r="10" spans="1:20" x14ac:dyDescent="0.25">
      <c r="A10" t="s">
        <v>59</v>
      </c>
      <c r="B10">
        <v>3.6575000000000002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112</v>
      </c>
      <c r="F10">
        <f>_xlfn.XLOOKUP(B10,RESULTADOS_8!D:D,RESULTADOS_8!F:F,0,0,1)</f>
        <v>22.82</v>
      </c>
      <c r="G10">
        <f>_xlfn.XLOOKUP(B10,RESULTADOS_8!D:D,RESULTADOS_8!M:M,0,0,1)</f>
        <v>0</v>
      </c>
      <c r="H10">
        <f>_xlfn.XLOOKUP(B10,RESULTADOS_8!D:D,RESULTADOS_8!AF:AF,0,0,1)</f>
        <v>1.166186432500606E-5</v>
      </c>
      <c r="I10">
        <f>_xlfn.XLOOKUP(B10,RESULTADOS_8!D:D,RESULTADOS_8!AC:AC,0,0,1)</f>
        <v>348.52975286177173</v>
      </c>
      <c r="J10">
        <f>_xlfn.XLOOKUP(B10,RESULTADOS_8!D:D,RESULTADOS_8!G:G,0,0,1)</f>
        <v>12.22</v>
      </c>
      <c r="K10">
        <v>2.3408000000000002</v>
      </c>
      <c r="N10">
        <f>_xlfn.XLOOKUP(B10,RESULTADOS_8!D:D,RESULTADOS_8!AH:AH,0,0,1)</f>
        <v>348529.75286177167</v>
      </c>
    </row>
    <row r="11" spans="1:20" x14ac:dyDescent="0.25">
      <c r="A11" t="s">
        <v>60</v>
      </c>
      <c r="B11">
        <v>3.7086999999999999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102</v>
      </c>
      <c r="F11">
        <f>_xlfn.XLOOKUP(B11,RESULTADOS_9!D:D,RESULTADOS_9!F:F,0,0,1)</f>
        <v>22.44</v>
      </c>
      <c r="G11">
        <f>_xlfn.XLOOKUP(B11,RESULTADOS_9!D:D,RESULTADOS_9!M:M,0,0,1)</f>
        <v>0</v>
      </c>
      <c r="H11">
        <f>_xlfn.XLOOKUP(B11,RESULTADOS_9!D:D,RESULTADOS_9!AF:AF,0,0,1)</f>
        <v>1.137912501947461E-5</v>
      </c>
      <c r="I11">
        <f>_xlfn.XLOOKUP(B11,RESULTADOS_9!D:D,RESULTADOS_9!AC:AC,0,0,1)</f>
        <v>350.50337092193229</v>
      </c>
      <c r="J11">
        <f>_xlfn.XLOOKUP(B11,RESULTADOS_9!D:D,RESULTADOS_9!G:G,0,0,1)</f>
        <v>13.2</v>
      </c>
      <c r="K11">
        <v>2.3735680000000001</v>
      </c>
      <c r="N11">
        <f>_xlfn.XLOOKUP(B11,RESULTADOS_9!D:D,RESULTADOS_9!AH:AH,0,0,1)</f>
        <v>350503.37092193228</v>
      </c>
    </row>
    <row r="12" spans="1:20" x14ac:dyDescent="0.25">
      <c r="A12" t="s">
        <v>61</v>
      </c>
      <c r="B12">
        <v>3.7648999999999999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93</v>
      </c>
      <c r="F12">
        <f>_xlfn.XLOOKUP(B12,RESULTADOS_10!D:D,RESULTADOS_10!F:F,0,0,1)</f>
        <v>22.05</v>
      </c>
      <c r="G12">
        <f>_xlfn.XLOOKUP(B12,RESULTADOS_10!D:D,RESULTADOS_10!M:M,0,0,1)</f>
        <v>0</v>
      </c>
      <c r="H12">
        <f>_xlfn.XLOOKUP(B12,RESULTADOS_10!D:D,RESULTADOS_10!AF:AF,0,0,1)</f>
        <v>1.1153159508088741E-5</v>
      </c>
      <c r="I12">
        <f>_xlfn.XLOOKUP(B12,RESULTADOS_10!D:D,RESULTADOS_10!AC:AC,0,0,1)</f>
        <v>351.87430103087348</v>
      </c>
      <c r="J12">
        <f>_xlfn.XLOOKUP(B12,RESULTADOS_10!D:D,RESULTADOS_10!G:G,0,0,1)</f>
        <v>14.23</v>
      </c>
      <c r="K12">
        <v>2.4095360000000001</v>
      </c>
      <c r="N12">
        <f>_xlfn.XLOOKUP(B12,RESULTADOS_10!D:D,RESULTADOS_10!AH:AH,0,0,1)</f>
        <v>351874.30103087361</v>
      </c>
    </row>
    <row r="13" spans="1:20" x14ac:dyDescent="0.25">
      <c r="A13" t="s">
        <v>62</v>
      </c>
      <c r="B13">
        <v>3.7970999999999999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86</v>
      </c>
      <c r="F13">
        <f>_xlfn.XLOOKUP(B13,RESULTADOS_11!D:D,RESULTADOS_11!F:F,0,0,1)</f>
        <v>21.81</v>
      </c>
      <c r="G13">
        <f>_xlfn.XLOOKUP(B13,RESULTADOS_11!D:D,RESULTADOS_11!M:M,0,0,1)</f>
        <v>0</v>
      </c>
      <c r="H13">
        <f>_xlfn.XLOOKUP(B13,RESULTADOS_11!D:D,RESULTADOS_11!AF:AF,0,0,1)</f>
        <v>1.089117110862157E-5</v>
      </c>
      <c r="I13">
        <f>_xlfn.XLOOKUP(B13,RESULTADOS_11!D:D,RESULTADOS_11!AC:AC,0,0,1)</f>
        <v>355.21792887625418</v>
      </c>
      <c r="J13">
        <f>_xlfn.XLOOKUP(B13,RESULTADOS_11!D:D,RESULTADOS_11!G:G,0,0,1)</f>
        <v>15.22</v>
      </c>
      <c r="K13">
        <v>2.4301439999999999</v>
      </c>
      <c r="N13">
        <f>_xlfn.XLOOKUP(B13,RESULTADOS_11!D:D,RESULTADOS_11!AH:AH,0,0,1)</f>
        <v>355217.92887625418</v>
      </c>
    </row>
    <row r="14" spans="1:20" x14ac:dyDescent="0.25">
      <c r="A14" t="s">
        <v>63</v>
      </c>
      <c r="B14">
        <v>3.8285999999999998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80</v>
      </c>
      <c r="F14">
        <f>_xlfn.XLOOKUP(B14,RESULTADOS_12!D:D,RESULTADOS_12!F:F,0,0,1)</f>
        <v>21.58</v>
      </c>
      <c r="G14">
        <f>_xlfn.XLOOKUP(B14,RESULTADOS_12!D:D,RESULTADOS_12!M:M,0,0,1)</f>
        <v>3</v>
      </c>
      <c r="H14">
        <f>_xlfn.XLOOKUP(B14,RESULTADOS_12!D:D,RESULTADOS_12!AF:AF,0,0,1)</f>
        <v>1.065811175453993E-5</v>
      </c>
      <c r="I14">
        <f>_xlfn.XLOOKUP(B14,RESULTADOS_12!D:D,RESULTADOS_12!AC:AC,0,0,1)</f>
        <v>357.61308370056202</v>
      </c>
      <c r="J14">
        <f>_xlfn.XLOOKUP(B14,RESULTADOS_12!D:D,RESULTADOS_12!G:G,0,0,1)</f>
        <v>16.18</v>
      </c>
      <c r="K14">
        <v>2.450304</v>
      </c>
      <c r="N14">
        <f>_xlfn.XLOOKUP(B14,RESULTADOS_12!D:D,RESULTADOS_12!AH:AH,0,0,1)</f>
        <v>357613.08370056201</v>
      </c>
    </row>
    <row r="15" spans="1:20" x14ac:dyDescent="0.25">
      <c r="A15" t="s">
        <v>64</v>
      </c>
      <c r="B15">
        <v>3.8536000000000001</v>
      </c>
      <c r="C15">
        <f>_xlfn.XLOOKUP(B15,RESULTADOS_13!D:D,RESULTADOS_13!B:B,0,0,1)</f>
        <v>75</v>
      </c>
      <c r="D15">
        <f>_xlfn.XLOOKUP(B15,RESULTADOS_13!D:D,RESULTADOS_13!L:L,0,0,1)</f>
        <v>3</v>
      </c>
      <c r="E15">
        <f>_xlfn.XLOOKUP(B15,RESULTADOS_13!D:D,RESULTADOS_13!I:I,0,0,1)</f>
        <v>75</v>
      </c>
      <c r="F15">
        <f>_xlfn.XLOOKUP(B15,RESULTADOS_13!D:D,RESULTADOS_13!F:F,0,0,1)</f>
        <v>21.38</v>
      </c>
      <c r="G15">
        <f>_xlfn.XLOOKUP(B15,RESULTADOS_13!D:D,RESULTADOS_13!M:M,0,0,1)</f>
        <v>0</v>
      </c>
      <c r="H15">
        <f>_xlfn.XLOOKUP(B15,RESULTADOS_13!D:D,RESULTADOS_13!AF:AF,0,0,1)</f>
        <v>1.0433276141634451E-5</v>
      </c>
      <c r="I15">
        <f>_xlfn.XLOOKUP(B15,RESULTADOS_13!D:D,RESULTADOS_13!AC:AC,0,0,1)</f>
        <v>349.08460601735078</v>
      </c>
      <c r="J15">
        <f>_xlfn.XLOOKUP(B15,RESULTADOS_13!D:D,RESULTADOS_13!G:G,0,0,1)</f>
        <v>17.11</v>
      </c>
      <c r="K15">
        <v>2.4663040000000001</v>
      </c>
      <c r="N15">
        <f>_xlfn.XLOOKUP(B15,RESULTADOS_13!D:D,RESULTADOS_13!AH:AH,0,0,1)</f>
        <v>349084.60601735092</v>
      </c>
    </row>
    <row r="16" spans="1:20" x14ac:dyDescent="0.25">
      <c r="A16" t="s">
        <v>65</v>
      </c>
      <c r="B16">
        <v>3.8826000000000001</v>
      </c>
      <c r="C16">
        <f>_xlfn.XLOOKUP(B16,RESULTADOS_14!D:D,RESULTADOS_14!B:B,0,0,1)</f>
        <v>80</v>
      </c>
      <c r="D16">
        <f>_xlfn.XLOOKUP(B16,RESULTADOS_14!D:D,RESULTADOS_14!L:L,0,0,1)</f>
        <v>3</v>
      </c>
      <c r="E16">
        <f>_xlfn.XLOOKUP(B16,RESULTADOS_14!D:D,RESULTADOS_14!I:I,0,0,1)</f>
        <v>70</v>
      </c>
      <c r="F16">
        <f>_xlfn.XLOOKUP(B16,RESULTADOS_14!D:D,RESULTADOS_14!F:F,0,0,1)</f>
        <v>21.18</v>
      </c>
      <c r="G16">
        <f>_xlfn.XLOOKUP(B16,RESULTADOS_14!D:D,RESULTADOS_14!M:M,0,0,1)</f>
        <v>0</v>
      </c>
      <c r="H16">
        <f>_xlfn.XLOOKUP(B16,RESULTADOS_14!D:D,RESULTADOS_14!AF:AF,0,0,1)</f>
        <v>1.0241671188874489E-5</v>
      </c>
      <c r="I16">
        <f>_xlfn.XLOOKUP(B16,RESULTADOS_14!D:D,RESULTADOS_14!AC:AC,0,0,1)</f>
        <v>351.36940967902848</v>
      </c>
      <c r="J16">
        <f>_xlfn.XLOOKUP(B16,RESULTADOS_14!D:D,RESULTADOS_14!G:G,0,0,1)</f>
        <v>18.149999999999999</v>
      </c>
      <c r="K16">
        <v>2.484864</v>
      </c>
      <c r="N16">
        <f>_xlfn.XLOOKUP(B16,RESULTADOS_14!D:D,RESULTADOS_14!AH:AH,0,0,1)</f>
        <v>351369.40967902861</v>
      </c>
    </row>
    <row r="17" spans="1:14" x14ac:dyDescent="0.25">
      <c r="A17" t="s">
        <v>66</v>
      </c>
      <c r="B17">
        <v>3.9022000000000001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66</v>
      </c>
      <c r="F17">
        <f>_xlfn.XLOOKUP(B17,RESULTADOS_15!D:D,RESULTADOS_15!F:F,0,0,1)</f>
        <v>21.02</v>
      </c>
      <c r="G17">
        <f>_xlfn.XLOOKUP(B17,RESULTADOS_15!D:D,RESULTADOS_15!M:M,0,0,1)</f>
        <v>0</v>
      </c>
      <c r="H17">
        <f>_xlfn.XLOOKUP(B17,RESULTADOS_15!D:D,RESULTADOS_15!AF:AF,0,0,1)</f>
        <v>1.004471112323435E-5</v>
      </c>
      <c r="I17">
        <f>_xlfn.XLOOKUP(B17,RESULTADOS_15!D:D,RESULTADOS_15!AC:AC,0,0,1)</f>
        <v>354.05806962240939</v>
      </c>
      <c r="J17">
        <f>_xlfn.XLOOKUP(B17,RESULTADOS_15!D:D,RESULTADOS_15!G:G,0,0,1)</f>
        <v>19.11</v>
      </c>
      <c r="K17">
        <v>2.4974080000000001</v>
      </c>
      <c r="N17">
        <f>_xlfn.XLOOKUP(B17,RESULTADOS_15!D:D,RESULTADOS_15!AH:AH,0,0,1)</f>
        <v>354058.06962240941</v>
      </c>
    </row>
    <row r="18" spans="1:14" x14ac:dyDescent="0.25">
      <c r="A18" t="s">
        <v>67</v>
      </c>
      <c r="B18">
        <v>3.9110999999999998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63</v>
      </c>
      <c r="F18">
        <f>_xlfn.XLOOKUP(B18,RESULTADOS_16!D:D,RESULTADOS_16!F:F,0,0,1)</f>
        <v>20.91</v>
      </c>
      <c r="G18">
        <f>_xlfn.XLOOKUP(B18,RESULTADOS_16!D:D,RESULTADOS_16!M:M,0,0,1)</f>
        <v>0</v>
      </c>
      <c r="H18">
        <f>_xlfn.XLOOKUP(B18,RESULTADOS_16!D:D,RESULTADOS_16!AF:AF,0,0,1)</f>
        <v>9.8381583265979967E-6</v>
      </c>
      <c r="I18">
        <f>_xlfn.XLOOKUP(B18,RESULTADOS_16!D:D,RESULTADOS_16!AC:AC,0,0,1)</f>
        <v>357.68032944369531</v>
      </c>
      <c r="J18">
        <f>_xlfn.XLOOKUP(B18,RESULTADOS_16!D:D,RESULTADOS_16!G:G,0,0,1)</f>
        <v>19.91</v>
      </c>
      <c r="K18">
        <v>2.503104</v>
      </c>
      <c r="N18">
        <f>_xlfn.XLOOKUP(B18,RESULTADOS_16!D:D,RESULTADOS_16!AH:AH,0,0,1)</f>
        <v>357680.32944369531</v>
      </c>
    </row>
    <row r="19" spans="1:14" x14ac:dyDescent="0.25">
      <c r="A19" t="s">
        <v>68</v>
      </c>
      <c r="B19">
        <v>3.9188000000000001</v>
      </c>
      <c r="C19">
        <f>_xlfn.XLOOKUP(B19,RESULTADOS_17!D:D,RESULTADOS_17!B:B,0,0,1)</f>
        <v>95</v>
      </c>
      <c r="D19">
        <f>_xlfn.XLOOKUP(B19,RESULTADOS_17!D:D,RESULTADOS_17!L:L,0,0,1)</f>
        <v>3</v>
      </c>
      <c r="E19">
        <f>_xlfn.XLOOKUP(B19,RESULTADOS_17!D:D,RESULTADOS_17!I:I,0,0,1)</f>
        <v>60</v>
      </c>
      <c r="F19">
        <f>_xlfn.XLOOKUP(B19,RESULTADOS_17!D:D,RESULTADOS_17!F:F,0,0,1)</f>
        <v>20.82</v>
      </c>
      <c r="G19">
        <f>_xlfn.XLOOKUP(B19,RESULTADOS_17!D:D,RESULTADOS_17!M:M,0,0,1)</f>
        <v>2</v>
      </c>
      <c r="H19">
        <f>_xlfn.XLOOKUP(B19,RESULTADOS_17!D:D,RESULTADOS_17!AF:AF,0,0,1)</f>
        <v>9.6448718951407498E-6</v>
      </c>
      <c r="I19">
        <f>_xlfn.XLOOKUP(B19,RESULTADOS_17!D:D,RESULTADOS_17!AC:AC,0,0,1)</f>
        <v>361.16619836115211</v>
      </c>
      <c r="J19">
        <f>_xlfn.XLOOKUP(B19,RESULTADOS_17!D:D,RESULTADOS_17!G:G,0,0,1)</f>
        <v>20.82</v>
      </c>
      <c r="K19">
        <v>2.508032</v>
      </c>
      <c r="N19">
        <f>_xlfn.XLOOKUP(B19,RESULTADOS_17!D:D,RESULTADOS_17!AH:AH,0,0,1)</f>
        <v>361166.19836115208</v>
      </c>
    </row>
    <row r="20" spans="1:14" x14ac:dyDescent="0.25">
      <c r="A20" t="s">
        <v>69</v>
      </c>
      <c r="B20">
        <v>3.9296000000000002</v>
      </c>
      <c r="C20">
        <f>_xlfn.XLOOKUP(B20,RESULTADOS_18!D:D,RESULTADOS_18!B:B,0,0,1)</f>
        <v>100</v>
      </c>
      <c r="D20">
        <f>_xlfn.XLOOKUP(B20,RESULTADOS_18!D:D,RESULTADOS_18!L:L,0,0,1)</f>
        <v>4</v>
      </c>
      <c r="E20">
        <f>_xlfn.XLOOKUP(B20,RESULTADOS_18!D:D,RESULTADOS_18!I:I,0,0,1)</f>
        <v>57</v>
      </c>
      <c r="F20">
        <f>_xlfn.XLOOKUP(B20,RESULTADOS_18!D:D,RESULTADOS_18!F:F,0,0,1)</f>
        <v>20.71</v>
      </c>
      <c r="G20">
        <f>_xlfn.XLOOKUP(B20,RESULTADOS_18!D:D,RESULTADOS_18!M:M,0,0,1)</f>
        <v>0</v>
      </c>
      <c r="H20">
        <f>_xlfn.XLOOKUP(B20,RESULTADOS_18!D:D,RESULTADOS_18!AF:AF,0,0,1)</f>
        <v>9.4734054370898938E-6</v>
      </c>
      <c r="I20">
        <f>_xlfn.XLOOKUP(B20,RESULTADOS_18!D:D,RESULTADOS_18!AC:AC,0,0,1)</f>
        <v>365.18166415188091</v>
      </c>
      <c r="J20">
        <f>_xlfn.XLOOKUP(B20,RESULTADOS_18!D:D,RESULTADOS_18!G:G,0,0,1)</f>
        <v>21.8</v>
      </c>
      <c r="K20">
        <v>2.5149440000000003</v>
      </c>
      <c r="N20">
        <f>_xlfn.XLOOKUP(B20,RESULTADOS_18!D:D,RESULTADOS_18!AH:AH,0,0,1)</f>
        <v>365181.66415188089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3.1953</v>
      </c>
      <c r="E2">
        <v>31.3</v>
      </c>
      <c r="F2">
        <v>24.95</v>
      </c>
      <c r="G2">
        <v>9.07</v>
      </c>
      <c r="H2">
        <v>0.14000000000000001</v>
      </c>
      <c r="I2">
        <v>165</v>
      </c>
      <c r="J2">
        <v>124.63</v>
      </c>
      <c r="K2">
        <v>45</v>
      </c>
      <c r="L2">
        <v>1</v>
      </c>
      <c r="M2">
        <v>162</v>
      </c>
      <c r="N2">
        <v>18.64</v>
      </c>
      <c r="O2">
        <v>15605.44</v>
      </c>
      <c r="P2">
        <v>226.76</v>
      </c>
      <c r="Q2">
        <v>5523.12</v>
      </c>
      <c r="R2">
        <v>317.13</v>
      </c>
      <c r="S2">
        <v>97.05</v>
      </c>
      <c r="T2">
        <v>106233.2</v>
      </c>
      <c r="U2">
        <v>0.31</v>
      </c>
      <c r="V2">
        <v>0.66</v>
      </c>
      <c r="W2">
        <v>4.96</v>
      </c>
      <c r="X2">
        <v>6.39</v>
      </c>
      <c r="Y2">
        <v>2</v>
      </c>
      <c r="Z2">
        <v>10</v>
      </c>
      <c r="AA2">
        <v>360.53241697553489</v>
      </c>
      <c r="AB2">
        <v>493.29635847360618</v>
      </c>
      <c r="AC2">
        <v>446.21684636667197</v>
      </c>
      <c r="AD2">
        <v>360532.41697553493</v>
      </c>
      <c r="AE2">
        <v>493296.35847360617</v>
      </c>
      <c r="AF2">
        <v>9.4657734803569647E-6</v>
      </c>
      <c r="AG2">
        <v>21</v>
      </c>
      <c r="AH2">
        <v>446216.84636667202</v>
      </c>
    </row>
    <row r="3" spans="1:34" x14ac:dyDescent="0.25">
      <c r="A3">
        <v>1</v>
      </c>
      <c r="B3">
        <v>60</v>
      </c>
      <c r="C3" t="s">
        <v>34</v>
      </c>
      <c r="D3">
        <v>3.7648999999999999</v>
      </c>
      <c r="E3">
        <v>26.56</v>
      </c>
      <c r="F3">
        <v>22.05</v>
      </c>
      <c r="G3">
        <v>14.23</v>
      </c>
      <c r="H3">
        <v>0.28000000000000003</v>
      </c>
      <c r="I3">
        <v>93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178.14</v>
      </c>
      <c r="Q3">
        <v>5522.7</v>
      </c>
      <c r="R3">
        <v>216.63</v>
      </c>
      <c r="S3">
        <v>97.05</v>
      </c>
      <c r="T3">
        <v>56340.9</v>
      </c>
      <c r="U3">
        <v>0.45</v>
      </c>
      <c r="V3">
        <v>0.75</v>
      </c>
      <c r="W3">
        <v>4.9400000000000004</v>
      </c>
      <c r="X3">
        <v>3.5</v>
      </c>
      <c r="Y3">
        <v>2</v>
      </c>
      <c r="Z3">
        <v>10</v>
      </c>
      <c r="AA3">
        <v>284.30592268134762</v>
      </c>
      <c r="AB3">
        <v>388.99990610471082</v>
      </c>
      <c r="AC3">
        <v>351.87430103087348</v>
      </c>
      <c r="AD3">
        <v>284305.92268134758</v>
      </c>
      <c r="AE3">
        <v>388999.90610471083</v>
      </c>
      <c r="AF3">
        <v>1.1153159508088741E-5</v>
      </c>
      <c r="AG3">
        <v>18</v>
      </c>
      <c r="AH3">
        <v>351874.30103087361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2.6791</v>
      </c>
      <c r="E2">
        <v>37.33</v>
      </c>
      <c r="F2">
        <v>27.59</v>
      </c>
      <c r="G2">
        <v>7.2</v>
      </c>
      <c r="H2">
        <v>0.11</v>
      </c>
      <c r="I2">
        <v>230</v>
      </c>
      <c r="J2">
        <v>159.12</v>
      </c>
      <c r="K2">
        <v>50.28</v>
      </c>
      <c r="L2">
        <v>1</v>
      </c>
      <c r="M2">
        <v>228</v>
      </c>
      <c r="N2">
        <v>27.84</v>
      </c>
      <c r="O2">
        <v>19859.16</v>
      </c>
      <c r="P2">
        <v>315.11</v>
      </c>
      <c r="Q2">
        <v>5524.32</v>
      </c>
      <c r="R2">
        <v>405.61</v>
      </c>
      <c r="S2">
        <v>97.05</v>
      </c>
      <c r="T2">
        <v>150146.76999999999</v>
      </c>
      <c r="U2">
        <v>0.24</v>
      </c>
      <c r="V2">
        <v>0.6</v>
      </c>
      <c r="W2">
        <v>5.07</v>
      </c>
      <c r="X2">
        <v>9.0299999999999994</v>
      </c>
      <c r="Y2">
        <v>2</v>
      </c>
      <c r="Z2">
        <v>10</v>
      </c>
      <c r="AA2">
        <v>494.79974114667118</v>
      </c>
      <c r="AB2">
        <v>677.00683486084085</v>
      </c>
      <c r="AC2">
        <v>612.39425272678181</v>
      </c>
      <c r="AD2">
        <v>494799.74114667118</v>
      </c>
      <c r="AE2">
        <v>677006.83486084081</v>
      </c>
      <c r="AF2">
        <v>7.0670327311888067E-6</v>
      </c>
      <c r="AG2">
        <v>25</v>
      </c>
      <c r="AH2">
        <v>612394.25272678176</v>
      </c>
    </row>
    <row r="3" spans="1:34" x14ac:dyDescent="0.25">
      <c r="A3">
        <v>1</v>
      </c>
      <c r="B3">
        <v>80</v>
      </c>
      <c r="C3" t="s">
        <v>34</v>
      </c>
      <c r="D3">
        <v>3.8216000000000001</v>
      </c>
      <c r="E3">
        <v>26.17</v>
      </c>
      <c r="F3">
        <v>21.39</v>
      </c>
      <c r="G3">
        <v>16.89</v>
      </c>
      <c r="H3">
        <v>0.22</v>
      </c>
      <c r="I3">
        <v>76</v>
      </c>
      <c r="J3">
        <v>160.54</v>
      </c>
      <c r="K3">
        <v>50.28</v>
      </c>
      <c r="L3">
        <v>2</v>
      </c>
      <c r="M3">
        <v>46</v>
      </c>
      <c r="N3">
        <v>28.26</v>
      </c>
      <c r="O3">
        <v>20034.400000000001</v>
      </c>
      <c r="P3">
        <v>203.27</v>
      </c>
      <c r="Q3">
        <v>5521.78</v>
      </c>
      <c r="R3">
        <v>197.15</v>
      </c>
      <c r="S3">
        <v>97.05</v>
      </c>
      <c r="T3">
        <v>46686.26</v>
      </c>
      <c r="U3">
        <v>0.49</v>
      </c>
      <c r="V3">
        <v>0.77</v>
      </c>
      <c r="W3">
        <v>4.84</v>
      </c>
      <c r="X3">
        <v>2.84</v>
      </c>
      <c r="Y3">
        <v>2</v>
      </c>
      <c r="Z3">
        <v>10</v>
      </c>
      <c r="AA3">
        <v>297.87429027317972</v>
      </c>
      <c r="AB3">
        <v>407.56474523798693</v>
      </c>
      <c r="AC3">
        <v>368.66733797318523</v>
      </c>
      <c r="AD3">
        <v>297874.29027317959</v>
      </c>
      <c r="AE3">
        <v>407564.74523798679</v>
      </c>
      <c r="AF3">
        <v>1.008076304934909E-5</v>
      </c>
      <c r="AG3">
        <v>18</v>
      </c>
      <c r="AH3">
        <v>368667.33797318517</v>
      </c>
    </row>
    <row r="4" spans="1:34" x14ac:dyDescent="0.25">
      <c r="A4">
        <v>2</v>
      </c>
      <c r="B4">
        <v>80</v>
      </c>
      <c r="C4" t="s">
        <v>34</v>
      </c>
      <c r="D4">
        <v>3.8826000000000001</v>
      </c>
      <c r="E4">
        <v>25.76</v>
      </c>
      <c r="F4">
        <v>21.18</v>
      </c>
      <c r="G4">
        <v>18.149999999999999</v>
      </c>
      <c r="H4">
        <v>0.33</v>
      </c>
      <c r="I4">
        <v>70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198.06</v>
      </c>
      <c r="Q4">
        <v>5522.48</v>
      </c>
      <c r="R4">
        <v>188.58</v>
      </c>
      <c r="S4">
        <v>97.05</v>
      </c>
      <c r="T4">
        <v>42430.83</v>
      </c>
      <c r="U4">
        <v>0.51</v>
      </c>
      <c r="V4">
        <v>0.78</v>
      </c>
      <c r="W4">
        <v>4.87</v>
      </c>
      <c r="X4">
        <v>2.62</v>
      </c>
      <c r="Y4">
        <v>2</v>
      </c>
      <c r="Z4">
        <v>10</v>
      </c>
      <c r="AA4">
        <v>283.89798268340058</v>
      </c>
      <c r="AB4">
        <v>388.44174460247712</v>
      </c>
      <c r="AC4">
        <v>351.36940967902848</v>
      </c>
      <c r="AD4">
        <v>283897.98268340062</v>
      </c>
      <c r="AE4">
        <v>388441.74460247712</v>
      </c>
      <c r="AF4">
        <v>1.0241671188874489E-5</v>
      </c>
      <c r="AG4">
        <v>17</v>
      </c>
      <c r="AH4">
        <v>351369.40967902861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3.4165000000000001</v>
      </c>
      <c r="E2">
        <v>29.27</v>
      </c>
      <c r="F2">
        <v>24.64</v>
      </c>
      <c r="G2">
        <v>9.3000000000000007</v>
      </c>
      <c r="H2">
        <v>0.22</v>
      </c>
      <c r="I2">
        <v>159</v>
      </c>
      <c r="J2">
        <v>80.84</v>
      </c>
      <c r="K2">
        <v>35.1</v>
      </c>
      <c r="L2">
        <v>1</v>
      </c>
      <c r="M2">
        <v>1</v>
      </c>
      <c r="N2">
        <v>9.74</v>
      </c>
      <c r="O2">
        <v>10204.209999999999</v>
      </c>
      <c r="P2">
        <v>154.41</v>
      </c>
      <c r="Q2">
        <v>5526.12</v>
      </c>
      <c r="R2">
        <v>299.67</v>
      </c>
      <c r="S2">
        <v>97.05</v>
      </c>
      <c r="T2">
        <v>97531.41</v>
      </c>
      <c r="U2">
        <v>0.32</v>
      </c>
      <c r="V2">
        <v>0.67</v>
      </c>
      <c r="W2">
        <v>5.14</v>
      </c>
      <c r="X2">
        <v>6.08</v>
      </c>
      <c r="Y2">
        <v>2</v>
      </c>
      <c r="Z2">
        <v>10</v>
      </c>
      <c r="AA2">
        <v>296.32554906658009</v>
      </c>
      <c r="AB2">
        <v>405.44568919347751</v>
      </c>
      <c r="AC2">
        <v>366.75052166345012</v>
      </c>
      <c r="AD2">
        <v>296325.54906658008</v>
      </c>
      <c r="AE2">
        <v>405445.6891934775</v>
      </c>
      <c r="AF2">
        <v>1.2579042086827E-5</v>
      </c>
      <c r="AG2">
        <v>20</v>
      </c>
      <c r="AH2">
        <v>366750.52166345011</v>
      </c>
    </row>
    <row r="3" spans="1:34" x14ac:dyDescent="0.25">
      <c r="A3">
        <v>1</v>
      </c>
      <c r="B3">
        <v>35</v>
      </c>
      <c r="C3" t="s">
        <v>34</v>
      </c>
      <c r="D3">
        <v>3.4161999999999999</v>
      </c>
      <c r="E3">
        <v>29.27</v>
      </c>
      <c r="F3">
        <v>24.64</v>
      </c>
      <c r="G3">
        <v>9.3000000000000007</v>
      </c>
      <c r="H3">
        <v>0.43</v>
      </c>
      <c r="I3">
        <v>159</v>
      </c>
      <c r="J3">
        <v>82.04</v>
      </c>
      <c r="K3">
        <v>35.1</v>
      </c>
      <c r="L3">
        <v>2</v>
      </c>
      <c r="M3">
        <v>0</v>
      </c>
      <c r="N3">
        <v>9.94</v>
      </c>
      <c r="O3">
        <v>10352.530000000001</v>
      </c>
      <c r="P3">
        <v>156.56</v>
      </c>
      <c r="Q3">
        <v>5525.75</v>
      </c>
      <c r="R3">
        <v>299.68</v>
      </c>
      <c r="S3">
        <v>97.05</v>
      </c>
      <c r="T3">
        <v>97538.83</v>
      </c>
      <c r="U3">
        <v>0.32</v>
      </c>
      <c r="V3">
        <v>0.67</v>
      </c>
      <c r="W3">
        <v>5.15</v>
      </c>
      <c r="X3">
        <v>6.08</v>
      </c>
      <c r="Y3">
        <v>2</v>
      </c>
      <c r="Z3">
        <v>10</v>
      </c>
      <c r="AA3">
        <v>297.19111715300102</v>
      </c>
      <c r="AB3">
        <v>406.6299976354876</v>
      </c>
      <c r="AC3">
        <v>367.82180136994202</v>
      </c>
      <c r="AD3">
        <v>297191.11715300102</v>
      </c>
      <c r="AE3">
        <v>406629.99763548758</v>
      </c>
      <c r="AF3">
        <v>1.257793753168986E-5</v>
      </c>
      <c r="AG3">
        <v>20</v>
      </c>
      <c r="AH3">
        <v>367821.80136994203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3.4679000000000002</v>
      </c>
      <c r="E2">
        <v>28.84</v>
      </c>
      <c r="F2">
        <v>23.78</v>
      </c>
      <c r="G2">
        <v>10.49</v>
      </c>
      <c r="H2">
        <v>0.16</v>
      </c>
      <c r="I2">
        <v>136</v>
      </c>
      <c r="J2">
        <v>107.41</v>
      </c>
      <c r="K2">
        <v>41.65</v>
      </c>
      <c r="L2">
        <v>1</v>
      </c>
      <c r="M2">
        <v>108</v>
      </c>
      <c r="N2">
        <v>14.77</v>
      </c>
      <c r="O2">
        <v>13481.73</v>
      </c>
      <c r="P2">
        <v>184.45</v>
      </c>
      <c r="Q2">
        <v>5522.95</v>
      </c>
      <c r="R2">
        <v>276.98</v>
      </c>
      <c r="S2">
        <v>97.05</v>
      </c>
      <c r="T2">
        <v>86301.15</v>
      </c>
      <c r="U2">
        <v>0.35</v>
      </c>
      <c r="V2">
        <v>0.69</v>
      </c>
      <c r="W2">
        <v>4.9400000000000004</v>
      </c>
      <c r="X2">
        <v>5.22</v>
      </c>
      <c r="Y2">
        <v>2</v>
      </c>
      <c r="Z2">
        <v>10</v>
      </c>
      <c r="AA2">
        <v>304.54923206380749</v>
      </c>
      <c r="AB2">
        <v>416.6976950735725</v>
      </c>
      <c r="AC2">
        <v>376.92865189463822</v>
      </c>
      <c r="AD2">
        <v>304549.23206380749</v>
      </c>
      <c r="AE2">
        <v>416697.69507357251</v>
      </c>
      <c r="AF2">
        <v>1.1057328583100069E-5</v>
      </c>
      <c r="AG2">
        <v>19</v>
      </c>
      <c r="AH2">
        <v>376928.6518946382</v>
      </c>
    </row>
    <row r="3" spans="1:34" x14ac:dyDescent="0.25">
      <c r="A3">
        <v>1</v>
      </c>
      <c r="B3">
        <v>50</v>
      </c>
      <c r="C3" t="s">
        <v>34</v>
      </c>
      <c r="D3">
        <v>3.6575000000000002</v>
      </c>
      <c r="E3">
        <v>27.34</v>
      </c>
      <c r="F3">
        <v>22.82</v>
      </c>
      <c r="G3">
        <v>12.22</v>
      </c>
      <c r="H3">
        <v>0.32</v>
      </c>
      <c r="I3">
        <v>112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170.54</v>
      </c>
      <c r="Q3">
        <v>5525.32</v>
      </c>
      <c r="R3">
        <v>240.75</v>
      </c>
      <c r="S3">
        <v>97.05</v>
      </c>
      <c r="T3">
        <v>68306.600000000006</v>
      </c>
      <c r="U3">
        <v>0.4</v>
      </c>
      <c r="V3">
        <v>0.72</v>
      </c>
      <c r="W3">
        <v>5</v>
      </c>
      <c r="X3">
        <v>4.25</v>
      </c>
      <c r="Y3">
        <v>2</v>
      </c>
      <c r="Z3">
        <v>10</v>
      </c>
      <c r="AA3">
        <v>281.60360867210352</v>
      </c>
      <c r="AB3">
        <v>385.30248085958277</v>
      </c>
      <c r="AC3">
        <v>348.52975286177173</v>
      </c>
      <c r="AD3">
        <v>281603.60867210338</v>
      </c>
      <c r="AE3">
        <v>385302.48085958278</v>
      </c>
      <c r="AF3">
        <v>1.166186432500606E-5</v>
      </c>
      <c r="AG3">
        <v>18</v>
      </c>
      <c r="AH3">
        <v>348529.75286177167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3.1286999999999998</v>
      </c>
      <c r="E2">
        <v>31.96</v>
      </c>
      <c r="F2">
        <v>27.08</v>
      </c>
      <c r="G2">
        <v>7.32</v>
      </c>
      <c r="H2">
        <v>0.28000000000000003</v>
      </c>
      <c r="I2">
        <v>222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144.04</v>
      </c>
      <c r="Q2">
        <v>5527.61</v>
      </c>
      <c r="R2">
        <v>377.34</v>
      </c>
      <c r="S2">
        <v>97.05</v>
      </c>
      <c r="T2">
        <v>136050.74</v>
      </c>
      <c r="U2">
        <v>0.26</v>
      </c>
      <c r="V2">
        <v>0.61</v>
      </c>
      <c r="W2">
        <v>5.35</v>
      </c>
      <c r="X2">
        <v>8.52</v>
      </c>
      <c r="Y2">
        <v>2</v>
      </c>
      <c r="Z2">
        <v>10</v>
      </c>
      <c r="AA2">
        <v>306.88344096166333</v>
      </c>
      <c r="AB2">
        <v>419.89146266564762</v>
      </c>
      <c r="AC2">
        <v>379.81761079020657</v>
      </c>
      <c r="AD2">
        <v>306883.44096166332</v>
      </c>
      <c r="AE2">
        <v>419891.46266564762</v>
      </c>
      <c r="AF2">
        <v>1.3193907722805909E-5</v>
      </c>
      <c r="AG2">
        <v>21</v>
      </c>
      <c r="AH2">
        <v>379817.61079020659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2.5661999999999998</v>
      </c>
      <c r="E2">
        <v>38.97</v>
      </c>
      <c r="F2">
        <v>28.26</v>
      </c>
      <c r="G2">
        <v>6.89</v>
      </c>
      <c r="H2">
        <v>0.11</v>
      </c>
      <c r="I2">
        <v>246</v>
      </c>
      <c r="J2">
        <v>167.88</v>
      </c>
      <c r="K2">
        <v>51.39</v>
      </c>
      <c r="L2">
        <v>1</v>
      </c>
      <c r="M2">
        <v>244</v>
      </c>
      <c r="N2">
        <v>30.49</v>
      </c>
      <c r="O2">
        <v>20939.59</v>
      </c>
      <c r="P2">
        <v>337</v>
      </c>
      <c r="Q2">
        <v>5524.05</v>
      </c>
      <c r="R2">
        <v>428.05</v>
      </c>
      <c r="S2">
        <v>97.05</v>
      </c>
      <c r="T2">
        <v>161285.69</v>
      </c>
      <c r="U2">
        <v>0.23</v>
      </c>
      <c r="V2">
        <v>0.57999999999999996</v>
      </c>
      <c r="W2">
        <v>5.0999999999999996</v>
      </c>
      <c r="X2">
        <v>9.69</v>
      </c>
      <c r="Y2">
        <v>2</v>
      </c>
      <c r="Z2">
        <v>10</v>
      </c>
      <c r="AA2">
        <v>532.52874956300468</v>
      </c>
      <c r="AB2">
        <v>728.62932866244603</v>
      </c>
      <c r="AC2">
        <v>659.08996817258685</v>
      </c>
      <c r="AD2">
        <v>532528.74956300471</v>
      </c>
      <c r="AE2">
        <v>728629.328662446</v>
      </c>
      <c r="AF2">
        <v>6.6056936303736314E-6</v>
      </c>
      <c r="AG2">
        <v>26</v>
      </c>
      <c r="AH2">
        <v>659089.96817258687</v>
      </c>
    </row>
    <row r="3" spans="1:34" x14ac:dyDescent="0.25">
      <c r="A3">
        <v>1</v>
      </c>
      <c r="B3">
        <v>85</v>
      </c>
      <c r="C3" t="s">
        <v>34</v>
      </c>
      <c r="D3">
        <v>3.7547999999999999</v>
      </c>
      <c r="E3">
        <v>26.63</v>
      </c>
      <c r="F3">
        <v>21.55</v>
      </c>
      <c r="G3">
        <v>16.16</v>
      </c>
      <c r="H3">
        <v>0.21</v>
      </c>
      <c r="I3">
        <v>80</v>
      </c>
      <c r="J3">
        <v>169.33</v>
      </c>
      <c r="K3">
        <v>51.39</v>
      </c>
      <c r="L3">
        <v>2</v>
      </c>
      <c r="M3">
        <v>73</v>
      </c>
      <c r="N3">
        <v>30.94</v>
      </c>
      <c r="O3">
        <v>21118.46</v>
      </c>
      <c r="P3">
        <v>217.21</v>
      </c>
      <c r="Q3">
        <v>5521.4</v>
      </c>
      <c r="R3">
        <v>203.5</v>
      </c>
      <c r="S3">
        <v>97.05</v>
      </c>
      <c r="T3">
        <v>49844.21</v>
      </c>
      <c r="U3">
        <v>0.48</v>
      </c>
      <c r="V3">
        <v>0.77</v>
      </c>
      <c r="W3">
        <v>4.82</v>
      </c>
      <c r="X3">
        <v>2.99</v>
      </c>
      <c r="Y3">
        <v>2</v>
      </c>
      <c r="Z3">
        <v>10</v>
      </c>
      <c r="AA3">
        <v>307.19083165535909</v>
      </c>
      <c r="AB3">
        <v>420.31204817388237</v>
      </c>
      <c r="AC3">
        <v>380.19805620783092</v>
      </c>
      <c r="AD3">
        <v>307190.83165535913</v>
      </c>
      <c r="AE3">
        <v>420312.04817388242</v>
      </c>
      <c r="AF3">
        <v>9.6652865884681277E-6</v>
      </c>
      <c r="AG3">
        <v>18</v>
      </c>
      <c r="AH3">
        <v>380198.0562078309</v>
      </c>
    </row>
    <row r="4" spans="1:34" x14ac:dyDescent="0.25">
      <c r="A4">
        <v>2</v>
      </c>
      <c r="B4">
        <v>85</v>
      </c>
      <c r="C4" t="s">
        <v>34</v>
      </c>
      <c r="D4">
        <v>3.9022000000000001</v>
      </c>
      <c r="E4">
        <v>25.63</v>
      </c>
      <c r="F4">
        <v>21.02</v>
      </c>
      <c r="G4">
        <v>19.11</v>
      </c>
      <c r="H4">
        <v>0.31</v>
      </c>
      <c r="I4">
        <v>66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202.29</v>
      </c>
      <c r="Q4">
        <v>5523.23</v>
      </c>
      <c r="R4">
        <v>183.09</v>
      </c>
      <c r="S4">
        <v>97.05</v>
      </c>
      <c r="T4">
        <v>39706.519999999997</v>
      </c>
      <c r="U4">
        <v>0.53</v>
      </c>
      <c r="V4">
        <v>0.79</v>
      </c>
      <c r="W4">
        <v>4.87</v>
      </c>
      <c r="X4">
        <v>2.46</v>
      </c>
      <c r="Y4">
        <v>2</v>
      </c>
      <c r="Z4">
        <v>10</v>
      </c>
      <c r="AA4">
        <v>286.07035487352601</v>
      </c>
      <c r="AB4">
        <v>391.41408007130377</v>
      </c>
      <c r="AC4">
        <v>354.05806962240939</v>
      </c>
      <c r="AD4">
        <v>286070.35487352603</v>
      </c>
      <c r="AE4">
        <v>391414.08007130382</v>
      </c>
      <c r="AF4">
        <v>1.004471112323435E-5</v>
      </c>
      <c r="AG4">
        <v>17</v>
      </c>
      <c r="AH4">
        <v>354058.06962240941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2.9188000000000001</v>
      </c>
      <c r="E2">
        <v>34.26</v>
      </c>
      <c r="F2">
        <v>29.13</v>
      </c>
      <c r="G2">
        <v>6.31</v>
      </c>
      <c r="H2">
        <v>0.34</v>
      </c>
      <c r="I2">
        <v>277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137.18</v>
      </c>
      <c r="Q2">
        <v>5528.8</v>
      </c>
      <c r="R2">
        <v>444.06</v>
      </c>
      <c r="S2">
        <v>97.05</v>
      </c>
      <c r="T2">
        <v>169136.99</v>
      </c>
      <c r="U2">
        <v>0.22</v>
      </c>
      <c r="V2">
        <v>0.56999999999999995</v>
      </c>
      <c r="W2">
        <v>5.49</v>
      </c>
      <c r="X2">
        <v>10.56</v>
      </c>
      <c r="Y2">
        <v>2</v>
      </c>
      <c r="Z2">
        <v>10</v>
      </c>
      <c r="AA2">
        <v>328.00246056354422</v>
      </c>
      <c r="AB2">
        <v>448.7874369903293</v>
      </c>
      <c r="AC2">
        <v>405.95579388109542</v>
      </c>
      <c r="AD2">
        <v>328002.46056354418</v>
      </c>
      <c r="AE2">
        <v>448787.4369903293</v>
      </c>
      <c r="AF2">
        <v>1.3468035637015459E-5</v>
      </c>
      <c r="AG2">
        <v>23</v>
      </c>
      <c r="AH2">
        <v>405955.79388109542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3.0531999999999999</v>
      </c>
      <c r="E2">
        <v>32.75</v>
      </c>
      <c r="F2">
        <v>25.62</v>
      </c>
      <c r="G2">
        <v>8.4499999999999993</v>
      </c>
      <c r="H2">
        <v>0.13</v>
      </c>
      <c r="I2">
        <v>182</v>
      </c>
      <c r="J2">
        <v>133.21</v>
      </c>
      <c r="K2">
        <v>46.47</v>
      </c>
      <c r="L2">
        <v>1</v>
      </c>
      <c r="M2">
        <v>180</v>
      </c>
      <c r="N2">
        <v>20.75</v>
      </c>
      <c r="O2">
        <v>16663.419999999998</v>
      </c>
      <c r="P2">
        <v>249.54</v>
      </c>
      <c r="Q2">
        <v>5524.48</v>
      </c>
      <c r="R2">
        <v>339.71</v>
      </c>
      <c r="S2">
        <v>97.05</v>
      </c>
      <c r="T2">
        <v>117436.61</v>
      </c>
      <c r="U2">
        <v>0.28999999999999998</v>
      </c>
      <c r="V2">
        <v>0.64</v>
      </c>
      <c r="W2">
        <v>4.9800000000000004</v>
      </c>
      <c r="X2">
        <v>7.06</v>
      </c>
      <c r="Y2">
        <v>2</v>
      </c>
      <c r="Z2">
        <v>10</v>
      </c>
      <c r="AA2">
        <v>392.20177850712622</v>
      </c>
      <c r="AB2">
        <v>536.62777607475391</v>
      </c>
      <c r="AC2">
        <v>485.41277428799259</v>
      </c>
      <c r="AD2">
        <v>392201.77850712609</v>
      </c>
      <c r="AE2">
        <v>536627.77607475396</v>
      </c>
      <c r="AF2">
        <v>8.7574526951735253E-6</v>
      </c>
      <c r="AG2">
        <v>22</v>
      </c>
      <c r="AH2">
        <v>485412.77428799262</v>
      </c>
    </row>
    <row r="3" spans="1:34" x14ac:dyDescent="0.25">
      <c r="A3">
        <v>1</v>
      </c>
      <c r="B3">
        <v>65</v>
      </c>
      <c r="C3" t="s">
        <v>34</v>
      </c>
      <c r="D3">
        <v>3.7970999999999999</v>
      </c>
      <c r="E3">
        <v>26.34</v>
      </c>
      <c r="F3">
        <v>21.81</v>
      </c>
      <c r="G3">
        <v>15.22</v>
      </c>
      <c r="H3">
        <v>0.26</v>
      </c>
      <c r="I3">
        <v>86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183.89</v>
      </c>
      <c r="Q3">
        <v>5523.62</v>
      </c>
      <c r="R3">
        <v>208.41</v>
      </c>
      <c r="S3">
        <v>97.05</v>
      </c>
      <c r="T3">
        <v>52268.93</v>
      </c>
      <c r="U3">
        <v>0.47</v>
      </c>
      <c r="V3">
        <v>0.76</v>
      </c>
      <c r="W3">
        <v>4.9400000000000004</v>
      </c>
      <c r="X3">
        <v>3.26</v>
      </c>
      <c r="Y3">
        <v>2</v>
      </c>
      <c r="Z3">
        <v>10</v>
      </c>
      <c r="AA3">
        <v>287.00749309128952</v>
      </c>
      <c r="AB3">
        <v>392.69631392446809</v>
      </c>
      <c r="AC3">
        <v>355.21792887625418</v>
      </c>
      <c r="AD3">
        <v>287007.49309128948</v>
      </c>
      <c r="AE3">
        <v>392696.31392446812</v>
      </c>
      <c r="AF3">
        <v>1.089117110862157E-5</v>
      </c>
      <c r="AG3">
        <v>18</v>
      </c>
      <c r="AH3">
        <v>355217.92887625418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2.8056999999999999</v>
      </c>
      <c r="E2">
        <v>35.64</v>
      </c>
      <c r="F2">
        <v>26.86</v>
      </c>
      <c r="G2">
        <v>7.57</v>
      </c>
      <c r="H2">
        <v>0.12</v>
      </c>
      <c r="I2">
        <v>213</v>
      </c>
      <c r="J2">
        <v>150.44</v>
      </c>
      <c r="K2">
        <v>49.1</v>
      </c>
      <c r="L2">
        <v>1</v>
      </c>
      <c r="M2">
        <v>211</v>
      </c>
      <c r="N2">
        <v>25.34</v>
      </c>
      <c r="O2">
        <v>18787.759999999998</v>
      </c>
      <c r="P2">
        <v>292.02</v>
      </c>
      <c r="Q2">
        <v>5525.53</v>
      </c>
      <c r="R2">
        <v>381.57</v>
      </c>
      <c r="S2">
        <v>97.05</v>
      </c>
      <c r="T2">
        <v>138211.98000000001</v>
      </c>
      <c r="U2">
        <v>0.25</v>
      </c>
      <c r="V2">
        <v>0.62</v>
      </c>
      <c r="W2">
        <v>5.0199999999999996</v>
      </c>
      <c r="X2">
        <v>8.2899999999999991</v>
      </c>
      <c r="Y2">
        <v>2</v>
      </c>
      <c r="Z2">
        <v>10</v>
      </c>
      <c r="AA2">
        <v>457.46797583560669</v>
      </c>
      <c r="AB2">
        <v>625.92786660099318</v>
      </c>
      <c r="AC2">
        <v>566.19018950787199</v>
      </c>
      <c r="AD2">
        <v>457467.97583560669</v>
      </c>
      <c r="AE2">
        <v>625927.86660099321</v>
      </c>
      <c r="AF2">
        <v>7.5961809400518394E-6</v>
      </c>
      <c r="AG2">
        <v>24</v>
      </c>
      <c r="AH2">
        <v>566190.18950787198</v>
      </c>
    </row>
    <row r="3" spans="1:34" x14ac:dyDescent="0.25">
      <c r="A3">
        <v>1</v>
      </c>
      <c r="B3">
        <v>75</v>
      </c>
      <c r="C3" t="s">
        <v>34</v>
      </c>
      <c r="D3">
        <v>3.8302999999999998</v>
      </c>
      <c r="E3">
        <v>26.11</v>
      </c>
      <c r="F3">
        <v>21.48</v>
      </c>
      <c r="G3">
        <v>16.739999999999998</v>
      </c>
      <c r="H3">
        <v>0.23</v>
      </c>
      <c r="I3">
        <v>77</v>
      </c>
      <c r="J3">
        <v>151.83000000000001</v>
      </c>
      <c r="K3">
        <v>49.1</v>
      </c>
      <c r="L3">
        <v>2</v>
      </c>
      <c r="M3">
        <v>16</v>
      </c>
      <c r="N3">
        <v>25.73</v>
      </c>
      <c r="O3">
        <v>18959.54</v>
      </c>
      <c r="P3">
        <v>194.51</v>
      </c>
      <c r="Q3">
        <v>5523.5</v>
      </c>
      <c r="R3">
        <v>198.46</v>
      </c>
      <c r="S3">
        <v>97.05</v>
      </c>
      <c r="T3">
        <v>47337.08</v>
      </c>
      <c r="U3">
        <v>0.49</v>
      </c>
      <c r="V3">
        <v>0.77</v>
      </c>
      <c r="W3">
        <v>4.8899999999999997</v>
      </c>
      <c r="X3">
        <v>2.92</v>
      </c>
      <c r="Y3">
        <v>2</v>
      </c>
      <c r="Z3">
        <v>10</v>
      </c>
      <c r="AA3">
        <v>283.15942127549368</v>
      </c>
      <c r="AB3">
        <v>387.43121230114917</v>
      </c>
      <c r="AC3">
        <v>350.45532116224842</v>
      </c>
      <c r="AD3">
        <v>283159.42127549369</v>
      </c>
      <c r="AE3">
        <v>387431.21230114909</v>
      </c>
      <c r="AF3">
        <v>1.0370193482795939E-5</v>
      </c>
      <c r="AG3">
        <v>17</v>
      </c>
      <c r="AH3">
        <v>350455.32116224838</v>
      </c>
    </row>
    <row r="4" spans="1:34" x14ac:dyDescent="0.25">
      <c r="A4">
        <v>2</v>
      </c>
      <c r="B4">
        <v>75</v>
      </c>
      <c r="C4" t="s">
        <v>34</v>
      </c>
      <c r="D4">
        <v>3.8536000000000001</v>
      </c>
      <c r="E4">
        <v>25.95</v>
      </c>
      <c r="F4">
        <v>21.38</v>
      </c>
      <c r="G4">
        <v>17.11</v>
      </c>
      <c r="H4">
        <v>0.35</v>
      </c>
      <c r="I4">
        <v>75</v>
      </c>
      <c r="J4">
        <v>153.22999999999999</v>
      </c>
      <c r="K4">
        <v>49.1</v>
      </c>
      <c r="L4">
        <v>3</v>
      </c>
      <c r="M4">
        <v>0</v>
      </c>
      <c r="N4">
        <v>26.13</v>
      </c>
      <c r="O4">
        <v>19131.849999999999</v>
      </c>
      <c r="P4">
        <v>193.99</v>
      </c>
      <c r="Q4">
        <v>5522.47</v>
      </c>
      <c r="R4">
        <v>195.1</v>
      </c>
      <c r="S4">
        <v>97.05</v>
      </c>
      <c r="T4">
        <v>45664.79</v>
      </c>
      <c r="U4">
        <v>0.5</v>
      </c>
      <c r="V4">
        <v>0.77</v>
      </c>
      <c r="W4">
        <v>4.8899999999999997</v>
      </c>
      <c r="X4">
        <v>2.82</v>
      </c>
      <c r="Y4">
        <v>2</v>
      </c>
      <c r="Z4">
        <v>10</v>
      </c>
      <c r="AA4">
        <v>282.05191659879051</v>
      </c>
      <c r="AB4">
        <v>385.9158755428258</v>
      </c>
      <c r="AC4">
        <v>349.08460601735078</v>
      </c>
      <c r="AD4">
        <v>282051.91659879038</v>
      </c>
      <c r="AE4">
        <v>385915.87554282579</v>
      </c>
      <c r="AF4">
        <v>1.0433276141634451E-5</v>
      </c>
      <c r="AG4">
        <v>17</v>
      </c>
      <c r="AH4">
        <v>349084.60601735092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2.3487</v>
      </c>
      <c r="E2">
        <v>42.58</v>
      </c>
      <c r="F2">
        <v>29.69</v>
      </c>
      <c r="G2">
        <v>6.36</v>
      </c>
      <c r="H2">
        <v>0.1</v>
      </c>
      <c r="I2">
        <v>280</v>
      </c>
      <c r="J2">
        <v>185.69</v>
      </c>
      <c r="K2">
        <v>53.44</v>
      </c>
      <c r="L2">
        <v>1</v>
      </c>
      <c r="M2">
        <v>278</v>
      </c>
      <c r="N2">
        <v>36.26</v>
      </c>
      <c r="O2">
        <v>23136.14</v>
      </c>
      <c r="P2">
        <v>383.35</v>
      </c>
      <c r="Q2">
        <v>5524.91</v>
      </c>
      <c r="R2">
        <v>475.89</v>
      </c>
      <c r="S2">
        <v>97.05</v>
      </c>
      <c r="T2">
        <v>185037.97</v>
      </c>
      <c r="U2">
        <v>0.2</v>
      </c>
      <c r="V2">
        <v>0.56000000000000005</v>
      </c>
      <c r="W2">
        <v>5.16</v>
      </c>
      <c r="X2">
        <v>11.12</v>
      </c>
      <c r="Y2">
        <v>2</v>
      </c>
      <c r="Z2">
        <v>10</v>
      </c>
      <c r="AA2">
        <v>616.69584267901064</v>
      </c>
      <c r="AB2">
        <v>843.79045865384944</v>
      </c>
      <c r="AC2">
        <v>763.26028154727214</v>
      </c>
      <c r="AD2">
        <v>616695.84267901059</v>
      </c>
      <c r="AE2">
        <v>843790.45865384943</v>
      </c>
      <c r="AF2">
        <v>5.7805732928746253E-6</v>
      </c>
      <c r="AG2">
        <v>28</v>
      </c>
      <c r="AH2">
        <v>763260.28154727211</v>
      </c>
    </row>
    <row r="3" spans="1:34" x14ac:dyDescent="0.25">
      <c r="A3">
        <v>1</v>
      </c>
      <c r="B3">
        <v>95</v>
      </c>
      <c r="C3" t="s">
        <v>34</v>
      </c>
      <c r="D3">
        <v>3.5943999999999998</v>
      </c>
      <c r="E3">
        <v>27.82</v>
      </c>
      <c r="F3">
        <v>21.97</v>
      </c>
      <c r="G3">
        <v>14.48</v>
      </c>
      <c r="H3">
        <v>0.19</v>
      </c>
      <c r="I3">
        <v>91</v>
      </c>
      <c r="J3">
        <v>187.21</v>
      </c>
      <c r="K3">
        <v>53.44</v>
      </c>
      <c r="L3">
        <v>2</v>
      </c>
      <c r="M3">
        <v>89</v>
      </c>
      <c r="N3">
        <v>36.770000000000003</v>
      </c>
      <c r="O3">
        <v>23322.880000000001</v>
      </c>
      <c r="P3">
        <v>249.61</v>
      </c>
      <c r="Q3">
        <v>5522.1</v>
      </c>
      <c r="R3">
        <v>217.89</v>
      </c>
      <c r="S3">
        <v>97.05</v>
      </c>
      <c r="T3">
        <v>56981.2</v>
      </c>
      <c r="U3">
        <v>0.45</v>
      </c>
      <c r="V3">
        <v>0.75</v>
      </c>
      <c r="W3">
        <v>4.82</v>
      </c>
      <c r="X3">
        <v>3.41</v>
      </c>
      <c r="Y3">
        <v>2</v>
      </c>
      <c r="Z3">
        <v>10</v>
      </c>
      <c r="AA3">
        <v>339.61212574938838</v>
      </c>
      <c r="AB3">
        <v>464.67229307988117</v>
      </c>
      <c r="AC3">
        <v>420.32462159999602</v>
      </c>
      <c r="AD3">
        <v>339612.12574938842</v>
      </c>
      <c r="AE3">
        <v>464672.29307988117</v>
      </c>
      <c r="AF3">
        <v>8.8464651270526466E-6</v>
      </c>
      <c r="AG3">
        <v>19</v>
      </c>
      <c r="AH3">
        <v>420324.621599996</v>
      </c>
    </row>
    <row r="4" spans="1:34" x14ac:dyDescent="0.25">
      <c r="A4">
        <v>2</v>
      </c>
      <c r="B4">
        <v>95</v>
      </c>
      <c r="C4" t="s">
        <v>34</v>
      </c>
      <c r="D4">
        <v>3.9188000000000001</v>
      </c>
      <c r="E4">
        <v>25.52</v>
      </c>
      <c r="F4">
        <v>20.82</v>
      </c>
      <c r="G4">
        <v>20.82</v>
      </c>
      <c r="H4">
        <v>0.28000000000000003</v>
      </c>
      <c r="I4">
        <v>60</v>
      </c>
      <c r="J4">
        <v>188.73</v>
      </c>
      <c r="K4">
        <v>53.44</v>
      </c>
      <c r="L4">
        <v>3</v>
      </c>
      <c r="M4">
        <v>2</v>
      </c>
      <c r="N4">
        <v>37.29</v>
      </c>
      <c r="O4">
        <v>23510.33</v>
      </c>
      <c r="P4">
        <v>212.7</v>
      </c>
      <c r="Q4">
        <v>5523.09</v>
      </c>
      <c r="R4">
        <v>176.9</v>
      </c>
      <c r="S4">
        <v>97.05</v>
      </c>
      <c r="T4">
        <v>36642.82</v>
      </c>
      <c r="U4">
        <v>0.55000000000000004</v>
      </c>
      <c r="V4">
        <v>0.79</v>
      </c>
      <c r="W4">
        <v>4.8499999999999996</v>
      </c>
      <c r="X4">
        <v>2.2599999999999998</v>
      </c>
      <c r="Y4">
        <v>2</v>
      </c>
      <c r="Z4">
        <v>10</v>
      </c>
      <c r="AA4">
        <v>291.81355093440777</v>
      </c>
      <c r="AB4">
        <v>399.2721742937303</v>
      </c>
      <c r="AC4">
        <v>361.16619836115211</v>
      </c>
      <c r="AD4">
        <v>291813.55093440769</v>
      </c>
      <c r="AE4">
        <v>399272.17429373029</v>
      </c>
      <c r="AF4">
        <v>9.6448718951407498E-6</v>
      </c>
      <c r="AG4">
        <v>17</v>
      </c>
      <c r="AH4">
        <v>361166.19836115208</v>
      </c>
    </row>
    <row r="5" spans="1:34" x14ac:dyDescent="0.25">
      <c r="A5">
        <v>3</v>
      </c>
      <c r="B5">
        <v>95</v>
      </c>
      <c r="C5" t="s">
        <v>34</v>
      </c>
      <c r="D5">
        <v>3.9173</v>
      </c>
      <c r="E5">
        <v>25.53</v>
      </c>
      <c r="F5">
        <v>20.83</v>
      </c>
      <c r="G5">
        <v>20.83</v>
      </c>
      <c r="H5">
        <v>0.37</v>
      </c>
      <c r="I5">
        <v>60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213.74</v>
      </c>
      <c r="Q5">
        <v>5522.97</v>
      </c>
      <c r="R5">
        <v>177.11</v>
      </c>
      <c r="S5">
        <v>97.05</v>
      </c>
      <c r="T5">
        <v>36744.559999999998</v>
      </c>
      <c r="U5">
        <v>0.55000000000000004</v>
      </c>
      <c r="V5">
        <v>0.79</v>
      </c>
      <c r="W5">
        <v>4.8499999999999996</v>
      </c>
      <c r="X5">
        <v>2.27</v>
      </c>
      <c r="Y5">
        <v>2</v>
      </c>
      <c r="Z5">
        <v>10</v>
      </c>
      <c r="AA5">
        <v>292.24569509639389</v>
      </c>
      <c r="AB5">
        <v>399.8634530010147</v>
      </c>
      <c r="AC5">
        <v>361.70104625847819</v>
      </c>
      <c r="AD5">
        <v>292245.69509639387</v>
      </c>
      <c r="AE5">
        <v>399863.45300101471</v>
      </c>
      <c r="AF5">
        <v>9.6411801252513163E-6</v>
      </c>
      <c r="AG5">
        <v>17</v>
      </c>
      <c r="AH5">
        <v>361701.04625847819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2.2504</v>
      </c>
      <c r="E2">
        <v>44.44</v>
      </c>
      <c r="F2">
        <v>30.37</v>
      </c>
      <c r="G2">
        <v>6.14</v>
      </c>
      <c r="H2">
        <v>0.09</v>
      </c>
      <c r="I2">
        <v>297</v>
      </c>
      <c r="J2">
        <v>194.77</v>
      </c>
      <c r="K2">
        <v>54.38</v>
      </c>
      <c r="L2">
        <v>1</v>
      </c>
      <c r="M2">
        <v>295</v>
      </c>
      <c r="N2">
        <v>39.4</v>
      </c>
      <c r="O2">
        <v>24256.19</v>
      </c>
      <c r="P2">
        <v>406.37</v>
      </c>
      <c r="Q2">
        <v>5525.57</v>
      </c>
      <c r="R2">
        <v>498.95</v>
      </c>
      <c r="S2">
        <v>97.05</v>
      </c>
      <c r="T2">
        <v>196482.87</v>
      </c>
      <c r="U2">
        <v>0.19</v>
      </c>
      <c r="V2">
        <v>0.54</v>
      </c>
      <c r="W2">
        <v>5.17</v>
      </c>
      <c r="X2">
        <v>11.8</v>
      </c>
      <c r="Y2">
        <v>2</v>
      </c>
      <c r="Z2">
        <v>10</v>
      </c>
      <c r="AA2">
        <v>661.49293957942677</v>
      </c>
      <c r="AB2">
        <v>905.08382294143337</v>
      </c>
      <c r="AC2">
        <v>818.70389317302602</v>
      </c>
      <c r="AD2">
        <v>661492.93957942678</v>
      </c>
      <c r="AE2">
        <v>905083.82294143341</v>
      </c>
      <c r="AF2">
        <v>5.4252218026331167E-6</v>
      </c>
      <c r="AG2">
        <v>29</v>
      </c>
      <c r="AH2">
        <v>818703.89317302604</v>
      </c>
    </row>
    <row r="3" spans="1:34" x14ac:dyDescent="0.25">
      <c r="A3">
        <v>1</v>
      </c>
      <c r="B3">
        <v>100</v>
      </c>
      <c r="C3" t="s">
        <v>34</v>
      </c>
      <c r="D3">
        <v>3.5053000000000001</v>
      </c>
      <c r="E3">
        <v>28.53</v>
      </c>
      <c r="F3">
        <v>22.24</v>
      </c>
      <c r="G3">
        <v>13.76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95</v>
      </c>
      <c r="N3">
        <v>39.950000000000003</v>
      </c>
      <c r="O3">
        <v>24447.22</v>
      </c>
      <c r="P3">
        <v>266.2</v>
      </c>
      <c r="Q3">
        <v>5522.62</v>
      </c>
      <c r="R3">
        <v>226.79</v>
      </c>
      <c r="S3">
        <v>97.05</v>
      </c>
      <c r="T3">
        <v>61403.03</v>
      </c>
      <c r="U3">
        <v>0.43</v>
      </c>
      <c r="V3">
        <v>0.74</v>
      </c>
      <c r="W3">
        <v>4.84</v>
      </c>
      <c r="X3">
        <v>3.68</v>
      </c>
      <c r="Y3">
        <v>2</v>
      </c>
      <c r="Z3">
        <v>10</v>
      </c>
      <c r="AA3">
        <v>352.33645426676162</v>
      </c>
      <c r="AB3">
        <v>482.08228071510689</v>
      </c>
      <c r="AC3">
        <v>436.07302445038681</v>
      </c>
      <c r="AD3">
        <v>352336.45426676149</v>
      </c>
      <c r="AE3">
        <v>482082.28071510693</v>
      </c>
      <c r="AF3">
        <v>8.4505110134953185E-6</v>
      </c>
      <c r="AG3">
        <v>19</v>
      </c>
      <c r="AH3">
        <v>436073.02445038682</v>
      </c>
    </row>
    <row r="4" spans="1:34" x14ac:dyDescent="0.25">
      <c r="A4">
        <v>2</v>
      </c>
      <c r="B4">
        <v>100</v>
      </c>
      <c r="C4" t="s">
        <v>34</v>
      </c>
      <c r="D4">
        <v>3.9281999999999999</v>
      </c>
      <c r="E4">
        <v>25.46</v>
      </c>
      <c r="F4">
        <v>20.72</v>
      </c>
      <c r="G4">
        <v>21.81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9</v>
      </c>
      <c r="N4">
        <v>40.5</v>
      </c>
      <c r="O4">
        <v>24639</v>
      </c>
      <c r="P4">
        <v>218.51</v>
      </c>
      <c r="Q4">
        <v>5522.38</v>
      </c>
      <c r="R4">
        <v>174.1</v>
      </c>
      <c r="S4">
        <v>97.05</v>
      </c>
      <c r="T4">
        <v>35255.83</v>
      </c>
      <c r="U4">
        <v>0.56000000000000005</v>
      </c>
      <c r="V4">
        <v>0.8</v>
      </c>
      <c r="W4">
        <v>4.83</v>
      </c>
      <c r="X4">
        <v>2.17</v>
      </c>
      <c r="Y4">
        <v>2</v>
      </c>
      <c r="Z4">
        <v>10</v>
      </c>
      <c r="AA4">
        <v>294.75647722959218</v>
      </c>
      <c r="AB4">
        <v>403.29881588354669</v>
      </c>
      <c r="AC4">
        <v>364.80854292906338</v>
      </c>
      <c r="AD4">
        <v>294756.47722959222</v>
      </c>
      <c r="AE4">
        <v>403298.81588354672</v>
      </c>
      <c r="AF4">
        <v>9.4700303435404405E-6</v>
      </c>
      <c r="AG4">
        <v>17</v>
      </c>
      <c r="AH4">
        <v>364808.54292906338</v>
      </c>
    </row>
    <row r="5" spans="1:34" x14ac:dyDescent="0.25">
      <c r="A5">
        <v>3</v>
      </c>
      <c r="B5">
        <v>100</v>
      </c>
      <c r="C5" t="s">
        <v>34</v>
      </c>
      <c r="D5">
        <v>3.9296000000000002</v>
      </c>
      <c r="E5">
        <v>25.45</v>
      </c>
      <c r="F5">
        <v>20.71</v>
      </c>
      <c r="G5">
        <v>21.8</v>
      </c>
      <c r="H5">
        <v>0.36</v>
      </c>
      <c r="I5">
        <v>57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219.58</v>
      </c>
      <c r="Q5">
        <v>5521.56</v>
      </c>
      <c r="R5">
        <v>173.46</v>
      </c>
      <c r="S5">
        <v>97.05</v>
      </c>
      <c r="T5">
        <v>34935.5</v>
      </c>
      <c r="U5">
        <v>0.56000000000000005</v>
      </c>
      <c r="V5">
        <v>0.8</v>
      </c>
      <c r="W5">
        <v>4.84</v>
      </c>
      <c r="X5">
        <v>2.16</v>
      </c>
      <c r="Y5">
        <v>2</v>
      </c>
      <c r="Z5">
        <v>10</v>
      </c>
      <c r="AA5">
        <v>295.05795015107111</v>
      </c>
      <c r="AB5">
        <v>403.71130443476079</v>
      </c>
      <c r="AC5">
        <v>365.18166415188091</v>
      </c>
      <c r="AD5">
        <v>295057.95015107113</v>
      </c>
      <c r="AE5">
        <v>403711.30443476082</v>
      </c>
      <c r="AF5">
        <v>9.4734054370898938E-6</v>
      </c>
      <c r="AG5">
        <v>17</v>
      </c>
      <c r="AH5">
        <v>365181.66415188089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3.3327</v>
      </c>
      <c r="E2">
        <v>30.01</v>
      </c>
      <c r="F2">
        <v>24.34</v>
      </c>
      <c r="G2">
        <v>9.74</v>
      </c>
      <c r="H2">
        <v>0.15</v>
      </c>
      <c r="I2">
        <v>150</v>
      </c>
      <c r="J2">
        <v>116.05</v>
      </c>
      <c r="K2">
        <v>43.4</v>
      </c>
      <c r="L2">
        <v>1</v>
      </c>
      <c r="M2">
        <v>146</v>
      </c>
      <c r="N2">
        <v>16.649999999999999</v>
      </c>
      <c r="O2">
        <v>14546.17</v>
      </c>
      <c r="P2">
        <v>205.22</v>
      </c>
      <c r="Q2">
        <v>5522.99</v>
      </c>
      <c r="R2">
        <v>297.33999999999997</v>
      </c>
      <c r="S2">
        <v>97.05</v>
      </c>
      <c r="T2">
        <v>96413.81</v>
      </c>
      <c r="U2">
        <v>0.33</v>
      </c>
      <c r="V2">
        <v>0.68</v>
      </c>
      <c r="W2">
        <v>4.92</v>
      </c>
      <c r="X2">
        <v>5.78</v>
      </c>
      <c r="Y2">
        <v>2</v>
      </c>
      <c r="Z2">
        <v>10</v>
      </c>
      <c r="AA2">
        <v>331.54971544030923</v>
      </c>
      <c r="AB2">
        <v>453.64094760655962</v>
      </c>
      <c r="AC2">
        <v>410.34609225605749</v>
      </c>
      <c r="AD2">
        <v>331549.7154403092</v>
      </c>
      <c r="AE2">
        <v>453640.94760655961</v>
      </c>
      <c r="AF2">
        <v>1.0225472524712979E-5</v>
      </c>
      <c r="AG2">
        <v>20</v>
      </c>
      <c r="AH2">
        <v>410346.09225605748</v>
      </c>
    </row>
    <row r="3" spans="1:34" x14ac:dyDescent="0.25">
      <c r="A3">
        <v>1</v>
      </c>
      <c r="B3">
        <v>55</v>
      </c>
      <c r="C3" t="s">
        <v>34</v>
      </c>
      <c r="D3">
        <v>3.7086999999999999</v>
      </c>
      <c r="E3">
        <v>26.96</v>
      </c>
      <c r="F3">
        <v>22.44</v>
      </c>
      <c r="G3">
        <v>13.2</v>
      </c>
      <c r="H3">
        <v>0.3</v>
      </c>
      <c r="I3">
        <v>102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174.5</v>
      </c>
      <c r="Q3">
        <v>5523.69</v>
      </c>
      <c r="R3">
        <v>228.68</v>
      </c>
      <c r="S3">
        <v>97.05</v>
      </c>
      <c r="T3">
        <v>62323.57</v>
      </c>
      <c r="U3">
        <v>0.42</v>
      </c>
      <c r="V3">
        <v>0.74</v>
      </c>
      <c r="W3">
        <v>4.9800000000000004</v>
      </c>
      <c r="X3">
        <v>3.89</v>
      </c>
      <c r="Y3">
        <v>2</v>
      </c>
      <c r="Z3">
        <v>10</v>
      </c>
      <c r="AA3">
        <v>283.19824431889742</v>
      </c>
      <c r="AB3">
        <v>387.48433170188588</v>
      </c>
      <c r="AC3">
        <v>350.50337092193229</v>
      </c>
      <c r="AD3">
        <v>283198.24431889743</v>
      </c>
      <c r="AE3">
        <v>387484.33170188591</v>
      </c>
      <c r="AF3">
        <v>1.137912501947461E-5</v>
      </c>
      <c r="AG3">
        <v>18</v>
      </c>
      <c r="AH3">
        <v>350503.37092193228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43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2.2504</v>
      </c>
      <c r="E2">
        <v>44.44</v>
      </c>
      <c r="F2">
        <v>30.37</v>
      </c>
      <c r="G2">
        <v>6.14</v>
      </c>
      <c r="H2">
        <v>0.09</v>
      </c>
      <c r="I2">
        <v>297</v>
      </c>
      <c r="J2">
        <v>194.77</v>
      </c>
      <c r="K2">
        <v>54.38</v>
      </c>
      <c r="L2">
        <v>1</v>
      </c>
      <c r="M2">
        <v>295</v>
      </c>
      <c r="N2">
        <v>39.4</v>
      </c>
      <c r="O2">
        <v>24256.19</v>
      </c>
      <c r="P2">
        <v>406.37</v>
      </c>
      <c r="Q2">
        <v>5525.57</v>
      </c>
      <c r="R2">
        <v>498.95</v>
      </c>
      <c r="S2">
        <v>97.05</v>
      </c>
      <c r="T2">
        <v>196482.87</v>
      </c>
      <c r="U2">
        <v>0.19</v>
      </c>
      <c r="V2">
        <v>0.54</v>
      </c>
      <c r="W2">
        <v>5.17</v>
      </c>
      <c r="X2">
        <v>11.8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3.5053000000000001</v>
      </c>
      <c r="E3">
        <v>28.53</v>
      </c>
      <c r="F3">
        <v>22.24</v>
      </c>
      <c r="G3">
        <v>13.76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95</v>
      </c>
      <c r="N3">
        <v>39.950000000000003</v>
      </c>
      <c r="O3">
        <v>24447.22</v>
      </c>
      <c r="P3">
        <v>266.2</v>
      </c>
      <c r="Q3">
        <v>5522.62</v>
      </c>
      <c r="R3">
        <v>226.79</v>
      </c>
      <c r="S3">
        <v>97.05</v>
      </c>
      <c r="T3">
        <v>61403.03</v>
      </c>
      <c r="U3">
        <v>0.43</v>
      </c>
      <c r="V3">
        <v>0.74</v>
      </c>
      <c r="W3">
        <v>4.84</v>
      </c>
      <c r="X3">
        <v>3.68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3.9281999999999999</v>
      </c>
      <c r="E4">
        <v>25.46</v>
      </c>
      <c r="F4">
        <v>20.72</v>
      </c>
      <c r="G4">
        <v>21.81</v>
      </c>
      <c r="H4">
        <v>0.27</v>
      </c>
      <c r="I4">
        <v>57</v>
      </c>
      <c r="J4">
        <v>197.88</v>
      </c>
      <c r="K4">
        <v>54.38</v>
      </c>
      <c r="L4">
        <v>3</v>
      </c>
      <c r="M4">
        <v>9</v>
      </c>
      <c r="N4">
        <v>40.5</v>
      </c>
      <c r="O4">
        <v>24639</v>
      </c>
      <c r="P4">
        <v>218.51</v>
      </c>
      <c r="Q4">
        <v>5522.38</v>
      </c>
      <c r="R4">
        <v>174.1</v>
      </c>
      <c r="S4">
        <v>97.05</v>
      </c>
      <c r="T4">
        <v>35255.83</v>
      </c>
      <c r="U4">
        <v>0.56000000000000005</v>
      </c>
      <c r="V4">
        <v>0.8</v>
      </c>
      <c r="W4">
        <v>4.83</v>
      </c>
      <c r="X4">
        <v>2.17</v>
      </c>
      <c r="Y4">
        <v>2</v>
      </c>
      <c r="Z4">
        <v>10</v>
      </c>
    </row>
    <row r="5" spans="1:26" x14ac:dyDescent="0.25">
      <c r="A5">
        <v>3</v>
      </c>
      <c r="B5">
        <v>100</v>
      </c>
      <c r="C5" t="s">
        <v>34</v>
      </c>
      <c r="D5">
        <v>3.9296000000000002</v>
      </c>
      <c r="E5">
        <v>25.45</v>
      </c>
      <c r="F5">
        <v>20.71</v>
      </c>
      <c r="G5">
        <v>21.8</v>
      </c>
      <c r="H5">
        <v>0.36</v>
      </c>
      <c r="I5">
        <v>57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219.58</v>
      </c>
      <c r="Q5">
        <v>5521.56</v>
      </c>
      <c r="R5">
        <v>173.46</v>
      </c>
      <c r="S5">
        <v>97.05</v>
      </c>
      <c r="T5">
        <v>34935.5</v>
      </c>
      <c r="U5">
        <v>0.56000000000000005</v>
      </c>
      <c r="V5">
        <v>0.8</v>
      </c>
      <c r="W5">
        <v>4.84</v>
      </c>
      <c r="X5">
        <v>2.16</v>
      </c>
      <c r="Y5">
        <v>2</v>
      </c>
      <c r="Z5">
        <v>10</v>
      </c>
    </row>
    <row r="6" spans="1:26" x14ac:dyDescent="0.25">
      <c r="A6">
        <v>0</v>
      </c>
      <c r="B6">
        <v>40</v>
      </c>
      <c r="C6" t="s">
        <v>34</v>
      </c>
      <c r="D6">
        <v>3.5145</v>
      </c>
      <c r="E6">
        <v>28.45</v>
      </c>
      <c r="F6">
        <v>23.87</v>
      </c>
      <c r="G6">
        <v>10.23</v>
      </c>
      <c r="H6">
        <v>0.2</v>
      </c>
      <c r="I6">
        <v>140</v>
      </c>
      <c r="J6">
        <v>89.87</v>
      </c>
      <c r="K6">
        <v>37.549999999999997</v>
      </c>
      <c r="L6">
        <v>1</v>
      </c>
      <c r="M6">
        <v>6</v>
      </c>
      <c r="N6">
        <v>11.32</v>
      </c>
      <c r="O6">
        <v>11317.98</v>
      </c>
      <c r="P6">
        <v>158.88999999999999</v>
      </c>
      <c r="Q6">
        <v>5525.52</v>
      </c>
      <c r="R6">
        <v>275.37</v>
      </c>
      <c r="S6">
        <v>97.05</v>
      </c>
      <c r="T6">
        <v>85475.98</v>
      </c>
      <c r="U6">
        <v>0.35</v>
      </c>
      <c r="V6">
        <v>0.69</v>
      </c>
      <c r="W6">
        <v>5.07</v>
      </c>
      <c r="X6">
        <v>5.31</v>
      </c>
      <c r="Y6">
        <v>2</v>
      </c>
      <c r="Z6">
        <v>10</v>
      </c>
    </row>
    <row r="7" spans="1:26" x14ac:dyDescent="0.25">
      <c r="A7">
        <v>1</v>
      </c>
      <c r="B7">
        <v>40</v>
      </c>
      <c r="C7" t="s">
        <v>34</v>
      </c>
      <c r="D7">
        <v>3.5215000000000001</v>
      </c>
      <c r="E7">
        <v>28.4</v>
      </c>
      <c r="F7">
        <v>23.83</v>
      </c>
      <c r="G7">
        <v>10.29</v>
      </c>
      <c r="H7">
        <v>0.39</v>
      </c>
      <c r="I7">
        <v>139</v>
      </c>
      <c r="J7">
        <v>91.1</v>
      </c>
      <c r="K7">
        <v>37.549999999999997</v>
      </c>
      <c r="L7">
        <v>2</v>
      </c>
      <c r="M7">
        <v>0</v>
      </c>
      <c r="N7">
        <v>11.54</v>
      </c>
      <c r="O7">
        <v>11468.97</v>
      </c>
      <c r="P7">
        <v>160.57</v>
      </c>
      <c r="Q7">
        <v>5525.93</v>
      </c>
      <c r="R7">
        <v>273.79000000000002</v>
      </c>
      <c r="S7">
        <v>97.05</v>
      </c>
      <c r="T7">
        <v>84689.600000000006</v>
      </c>
      <c r="U7">
        <v>0.35</v>
      </c>
      <c r="V7">
        <v>0.69</v>
      </c>
      <c r="W7">
        <v>5.08</v>
      </c>
      <c r="X7">
        <v>5.27</v>
      </c>
      <c r="Y7">
        <v>2</v>
      </c>
      <c r="Z7">
        <v>10</v>
      </c>
    </row>
    <row r="8" spans="1:26" x14ac:dyDescent="0.25">
      <c r="A8">
        <v>0</v>
      </c>
      <c r="B8">
        <v>30</v>
      </c>
      <c r="C8" t="s">
        <v>34</v>
      </c>
      <c r="D8">
        <v>3.2948</v>
      </c>
      <c r="E8">
        <v>30.35</v>
      </c>
      <c r="F8">
        <v>25.63</v>
      </c>
      <c r="G8">
        <v>8.31</v>
      </c>
      <c r="H8">
        <v>0.24</v>
      </c>
      <c r="I8">
        <v>185</v>
      </c>
      <c r="J8">
        <v>71.52</v>
      </c>
      <c r="K8">
        <v>32.270000000000003</v>
      </c>
      <c r="L8">
        <v>1</v>
      </c>
      <c r="M8">
        <v>0</v>
      </c>
      <c r="N8">
        <v>8.25</v>
      </c>
      <c r="O8">
        <v>9054.6</v>
      </c>
      <c r="P8">
        <v>148.88999999999999</v>
      </c>
      <c r="Q8">
        <v>5525.75</v>
      </c>
      <c r="R8">
        <v>331.58</v>
      </c>
      <c r="S8">
        <v>97.05</v>
      </c>
      <c r="T8">
        <v>113355.67</v>
      </c>
      <c r="U8">
        <v>0.28999999999999998</v>
      </c>
      <c r="V8">
        <v>0.64</v>
      </c>
      <c r="W8">
        <v>5.22</v>
      </c>
      <c r="X8">
        <v>7.07</v>
      </c>
      <c r="Y8">
        <v>2</v>
      </c>
      <c r="Z8">
        <v>10</v>
      </c>
    </row>
    <row r="9" spans="1:26" x14ac:dyDescent="0.25">
      <c r="A9">
        <v>0</v>
      </c>
      <c r="B9">
        <v>15</v>
      </c>
      <c r="C9" t="s">
        <v>34</v>
      </c>
      <c r="D9">
        <v>2.6009000000000002</v>
      </c>
      <c r="E9">
        <v>38.450000000000003</v>
      </c>
      <c r="F9">
        <v>32.659999999999997</v>
      </c>
      <c r="G9">
        <v>5.33</v>
      </c>
      <c r="H9">
        <v>0.43</v>
      </c>
      <c r="I9">
        <v>368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129.1</v>
      </c>
      <c r="Q9">
        <v>5533.95</v>
      </c>
      <c r="R9">
        <v>557.41999999999996</v>
      </c>
      <c r="S9">
        <v>97.05</v>
      </c>
      <c r="T9">
        <v>225361.33</v>
      </c>
      <c r="U9">
        <v>0.17</v>
      </c>
      <c r="V9">
        <v>0.51</v>
      </c>
      <c r="W9">
        <v>5.76</v>
      </c>
      <c r="X9">
        <v>14.08</v>
      </c>
      <c r="Y9">
        <v>2</v>
      </c>
      <c r="Z9">
        <v>10</v>
      </c>
    </row>
    <row r="10" spans="1:26" x14ac:dyDescent="0.25">
      <c r="A10">
        <v>0</v>
      </c>
      <c r="B10">
        <v>70</v>
      </c>
      <c r="C10" t="s">
        <v>34</v>
      </c>
      <c r="D10">
        <v>2.9213</v>
      </c>
      <c r="E10">
        <v>34.229999999999997</v>
      </c>
      <c r="F10">
        <v>26.28</v>
      </c>
      <c r="G10">
        <v>7.96</v>
      </c>
      <c r="H10">
        <v>0.12</v>
      </c>
      <c r="I10">
        <v>198</v>
      </c>
      <c r="J10">
        <v>141.81</v>
      </c>
      <c r="K10">
        <v>47.83</v>
      </c>
      <c r="L10">
        <v>1</v>
      </c>
      <c r="M10">
        <v>196</v>
      </c>
      <c r="N10">
        <v>22.98</v>
      </c>
      <c r="O10">
        <v>17723.39</v>
      </c>
      <c r="P10">
        <v>271.47000000000003</v>
      </c>
      <c r="Q10">
        <v>5524.33</v>
      </c>
      <c r="R10">
        <v>361.67</v>
      </c>
      <c r="S10">
        <v>97.05</v>
      </c>
      <c r="T10">
        <v>128335.56</v>
      </c>
      <c r="U10">
        <v>0.27</v>
      </c>
      <c r="V10">
        <v>0.63</v>
      </c>
      <c r="W10">
        <v>5.0199999999999996</v>
      </c>
      <c r="X10">
        <v>7.72</v>
      </c>
      <c r="Y10">
        <v>2</v>
      </c>
      <c r="Z10">
        <v>10</v>
      </c>
    </row>
    <row r="11" spans="1:26" x14ac:dyDescent="0.25">
      <c r="A11">
        <v>1</v>
      </c>
      <c r="B11">
        <v>70</v>
      </c>
      <c r="C11" t="s">
        <v>34</v>
      </c>
      <c r="D11">
        <v>3.8285999999999998</v>
      </c>
      <c r="E11">
        <v>26.12</v>
      </c>
      <c r="F11">
        <v>21.58</v>
      </c>
      <c r="G11">
        <v>16.18</v>
      </c>
      <c r="H11">
        <v>0.25</v>
      </c>
      <c r="I11">
        <v>80</v>
      </c>
      <c r="J11">
        <v>143.16999999999999</v>
      </c>
      <c r="K11">
        <v>47.83</v>
      </c>
      <c r="L11">
        <v>2</v>
      </c>
      <c r="M11">
        <v>3</v>
      </c>
      <c r="N11">
        <v>23.34</v>
      </c>
      <c r="O11">
        <v>17891.86</v>
      </c>
      <c r="P11">
        <v>187.81</v>
      </c>
      <c r="Q11">
        <v>5523.48</v>
      </c>
      <c r="R11">
        <v>201.5</v>
      </c>
      <c r="S11">
        <v>97.05</v>
      </c>
      <c r="T11">
        <v>48840.06</v>
      </c>
      <c r="U11">
        <v>0.48</v>
      </c>
      <c r="V11">
        <v>0.77</v>
      </c>
      <c r="W11">
        <v>4.9000000000000004</v>
      </c>
      <c r="X11">
        <v>3.02</v>
      </c>
      <c r="Y11">
        <v>2</v>
      </c>
      <c r="Z11">
        <v>10</v>
      </c>
    </row>
    <row r="12" spans="1:26" x14ac:dyDescent="0.25">
      <c r="A12">
        <v>2</v>
      </c>
      <c r="B12">
        <v>70</v>
      </c>
      <c r="C12" t="s">
        <v>34</v>
      </c>
      <c r="D12">
        <v>3.8273999999999999</v>
      </c>
      <c r="E12">
        <v>26.13</v>
      </c>
      <c r="F12">
        <v>21.59</v>
      </c>
      <c r="G12">
        <v>16.190000000000001</v>
      </c>
      <c r="H12">
        <v>0.37</v>
      </c>
      <c r="I12">
        <v>80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18060.849999999999</v>
      </c>
      <c r="P12">
        <v>189.66</v>
      </c>
      <c r="Q12">
        <v>5523.51</v>
      </c>
      <c r="R12">
        <v>201.41</v>
      </c>
      <c r="S12">
        <v>97.05</v>
      </c>
      <c r="T12">
        <v>48798.43</v>
      </c>
      <c r="U12">
        <v>0.48</v>
      </c>
      <c r="V12">
        <v>0.77</v>
      </c>
      <c r="W12">
        <v>4.91</v>
      </c>
      <c r="X12">
        <v>3.03</v>
      </c>
      <c r="Y12">
        <v>2</v>
      </c>
      <c r="Z12">
        <v>10</v>
      </c>
    </row>
    <row r="13" spans="1:26" x14ac:dyDescent="0.25">
      <c r="A13">
        <v>0</v>
      </c>
      <c r="B13">
        <v>90</v>
      </c>
      <c r="C13" t="s">
        <v>34</v>
      </c>
      <c r="D13">
        <v>2.4601999999999999</v>
      </c>
      <c r="E13">
        <v>40.65</v>
      </c>
      <c r="F13">
        <v>28.91</v>
      </c>
      <c r="G13">
        <v>6.62</v>
      </c>
      <c r="H13">
        <v>0.1</v>
      </c>
      <c r="I13">
        <v>262</v>
      </c>
      <c r="J13">
        <v>176.73</v>
      </c>
      <c r="K13">
        <v>52.44</v>
      </c>
      <c r="L13">
        <v>1</v>
      </c>
      <c r="M13">
        <v>260</v>
      </c>
      <c r="N13">
        <v>33.29</v>
      </c>
      <c r="O13">
        <v>22031.19</v>
      </c>
      <c r="P13">
        <v>358.93</v>
      </c>
      <c r="Q13">
        <v>5525.78</v>
      </c>
      <c r="R13">
        <v>450.56</v>
      </c>
      <c r="S13">
        <v>97.05</v>
      </c>
      <c r="T13">
        <v>172463.35</v>
      </c>
      <c r="U13">
        <v>0.22</v>
      </c>
      <c r="V13">
        <v>0.56999999999999995</v>
      </c>
      <c r="W13">
        <v>5.0999999999999996</v>
      </c>
      <c r="X13">
        <v>10.34</v>
      </c>
      <c r="Y13">
        <v>2</v>
      </c>
      <c r="Z13">
        <v>10</v>
      </c>
    </row>
    <row r="14" spans="1:26" x14ac:dyDescent="0.25">
      <c r="A14">
        <v>1</v>
      </c>
      <c r="B14">
        <v>90</v>
      </c>
      <c r="C14" t="s">
        <v>34</v>
      </c>
      <c r="D14">
        <v>3.6631999999999998</v>
      </c>
      <c r="E14">
        <v>27.3</v>
      </c>
      <c r="F14">
        <v>21.82</v>
      </c>
      <c r="G14">
        <v>15.22</v>
      </c>
      <c r="H14">
        <v>0.2</v>
      </c>
      <c r="I14">
        <v>86</v>
      </c>
      <c r="J14">
        <v>178.21</v>
      </c>
      <c r="K14">
        <v>52.44</v>
      </c>
      <c r="L14">
        <v>2</v>
      </c>
      <c r="M14">
        <v>83</v>
      </c>
      <c r="N14">
        <v>33.770000000000003</v>
      </c>
      <c r="O14">
        <v>22213.89</v>
      </c>
      <c r="P14">
        <v>234.52</v>
      </c>
      <c r="Q14">
        <v>5521.78</v>
      </c>
      <c r="R14">
        <v>212.45</v>
      </c>
      <c r="S14">
        <v>97.05</v>
      </c>
      <c r="T14">
        <v>54285.440000000002</v>
      </c>
      <c r="U14">
        <v>0.46</v>
      </c>
      <c r="V14">
        <v>0.76</v>
      </c>
      <c r="W14">
        <v>4.83</v>
      </c>
      <c r="X14">
        <v>3.26</v>
      </c>
      <c r="Y14">
        <v>2</v>
      </c>
      <c r="Z14">
        <v>10</v>
      </c>
    </row>
    <row r="15" spans="1:26" x14ac:dyDescent="0.25">
      <c r="A15">
        <v>2</v>
      </c>
      <c r="B15">
        <v>90</v>
      </c>
      <c r="C15" t="s">
        <v>34</v>
      </c>
      <c r="D15">
        <v>3.9110999999999998</v>
      </c>
      <c r="E15">
        <v>25.57</v>
      </c>
      <c r="F15">
        <v>20.91</v>
      </c>
      <c r="G15">
        <v>19.91</v>
      </c>
      <c r="H15">
        <v>0.3</v>
      </c>
      <c r="I15">
        <v>63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207.67</v>
      </c>
      <c r="Q15">
        <v>5522.36</v>
      </c>
      <c r="R15">
        <v>179.75</v>
      </c>
      <c r="S15">
        <v>97.05</v>
      </c>
      <c r="T15">
        <v>38052.76</v>
      </c>
      <c r="U15">
        <v>0.54</v>
      </c>
      <c r="V15">
        <v>0.79</v>
      </c>
      <c r="W15">
        <v>4.8499999999999996</v>
      </c>
      <c r="X15">
        <v>2.35</v>
      </c>
      <c r="Y15">
        <v>2</v>
      </c>
      <c r="Z15">
        <v>10</v>
      </c>
    </row>
    <row r="16" spans="1:26" x14ac:dyDescent="0.25">
      <c r="A16">
        <v>0</v>
      </c>
      <c r="B16">
        <v>10</v>
      </c>
      <c r="C16" t="s">
        <v>34</v>
      </c>
      <c r="D16">
        <v>2.1070000000000002</v>
      </c>
      <c r="E16">
        <v>47.46</v>
      </c>
      <c r="F16">
        <v>39.700000000000003</v>
      </c>
      <c r="G16">
        <v>4.33</v>
      </c>
      <c r="H16">
        <v>0.64</v>
      </c>
      <c r="I16">
        <v>550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114.96</v>
      </c>
      <c r="Q16">
        <v>5538.2</v>
      </c>
      <c r="R16">
        <v>783.41</v>
      </c>
      <c r="S16">
        <v>97.05</v>
      </c>
      <c r="T16">
        <v>337446.11</v>
      </c>
      <c r="U16">
        <v>0.12</v>
      </c>
      <c r="V16">
        <v>0.42</v>
      </c>
      <c r="W16">
        <v>6.32</v>
      </c>
      <c r="X16">
        <v>21.12</v>
      </c>
      <c r="Y16">
        <v>2</v>
      </c>
      <c r="Z16">
        <v>10</v>
      </c>
    </row>
    <row r="17" spans="1:26" x14ac:dyDescent="0.25">
      <c r="A17">
        <v>0</v>
      </c>
      <c r="B17">
        <v>45</v>
      </c>
      <c r="C17" t="s">
        <v>34</v>
      </c>
      <c r="D17">
        <v>3.5489999999999999</v>
      </c>
      <c r="E17">
        <v>28.18</v>
      </c>
      <c r="F17">
        <v>23.52</v>
      </c>
      <c r="G17">
        <v>10.85</v>
      </c>
      <c r="H17">
        <v>0.18</v>
      </c>
      <c r="I17">
        <v>130</v>
      </c>
      <c r="J17">
        <v>98.71</v>
      </c>
      <c r="K17">
        <v>39.72</v>
      </c>
      <c r="L17">
        <v>1</v>
      </c>
      <c r="M17">
        <v>44</v>
      </c>
      <c r="N17">
        <v>12.99</v>
      </c>
      <c r="O17">
        <v>12407.75</v>
      </c>
      <c r="P17">
        <v>167.03</v>
      </c>
      <c r="Q17">
        <v>5523.9</v>
      </c>
      <c r="R17">
        <v>265.39</v>
      </c>
      <c r="S17">
        <v>97.05</v>
      </c>
      <c r="T17">
        <v>80535.399999999994</v>
      </c>
      <c r="U17">
        <v>0.37</v>
      </c>
      <c r="V17">
        <v>0.7</v>
      </c>
      <c r="W17">
        <v>5.01</v>
      </c>
      <c r="X17">
        <v>4.96</v>
      </c>
      <c r="Y17">
        <v>2</v>
      </c>
      <c r="Z17">
        <v>10</v>
      </c>
    </row>
    <row r="18" spans="1:26" x14ac:dyDescent="0.25">
      <c r="A18">
        <v>1</v>
      </c>
      <c r="B18">
        <v>45</v>
      </c>
      <c r="C18" t="s">
        <v>34</v>
      </c>
      <c r="D18">
        <v>3.6004</v>
      </c>
      <c r="E18">
        <v>27.77</v>
      </c>
      <c r="F18">
        <v>23.24</v>
      </c>
      <c r="G18">
        <v>11.24</v>
      </c>
      <c r="H18">
        <v>0.35</v>
      </c>
      <c r="I18">
        <v>124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164.99</v>
      </c>
      <c r="Q18">
        <v>5524.41</v>
      </c>
      <c r="R18">
        <v>254.6</v>
      </c>
      <c r="S18">
        <v>97.05</v>
      </c>
      <c r="T18">
        <v>75173.649999999994</v>
      </c>
      <c r="U18">
        <v>0.38</v>
      </c>
      <c r="V18">
        <v>0.71</v>
      </c>
      <c r="W18">
        <v>5.03</v>
      </c>
      <c r="X18">
        <v>4.68</v>
      </c>
      <c r="Y18">
        <v>2</v>
      </c>
      <c r="Z18">
        <v>10</v>
      </c>
    </row>
    <row r="19" spans="1:26" x14ac:dyDescent="0.25">
      <c r="A19">
        <v>0</v>
      </c>
      <c r="B19">
        <v>60</v>
      </c>
      <c r="C19" t="s">
        <v>34</v>
      </c>
      <c r="D19">
        <v>3.1953</v>
      </c>
      <c r="E19">
        <v>31.3</v>
      </c>
      <c r="F19">
        <v>24.95</v>
      </c>
      <c r="G19">
        <v>9.07</v>
      </c>
      <c r="H19">
        <v>0.14000000000000001</v>
      </c>
      <c r="I19">
        <v>165</v>
      </c>
      <c r="J19">
        <v>124.63</v>
      </c>
      <c r="K19">
        <v>45</v>
      </c>
      <c r="L19">
        <v>1</v>
      </c>
      <c r="M19">
        <v>162</v>
      </c>
      <c r="N19">
        <v>18.64</v>
      </c>
      <c r="O19">
        <v>15605.44</v>
      </c>
      <c r="P19">
        <v>226.76</v>
      </c>
      <c r="Q19">
        <v>5523.12</v>
      </c>
      <c r="R19">
        <v>317.13</v>
      </c>
      <c r="S19">
        <v>97.05</v>
      </c>
      <c r="T19">
        <v>106233.2</v>
      </c>
      <c r="U19">
        <v>0.31</v>
      </c>
      <c r="V19">
        <v>0.66</v>
      </c>
      <c r="W19">
        <v>4.96</v>
      </c>
      <c r="X19">
        <v>6.39</v>
      </c>
      <c r="Y19">
        <v>2</v>
      </c>
      <c r="Z19">
        <v>10</v>
      </c>
    </row>
    <row r="20" spans="1:26" x14ac:dyDescent="0.25">
      <c r="A20">
        <v>1</v>
      </c>
      <c r="B20">
        <v>60</v>
      </c>
      <c r="C20" t="s">
        <v>34</v>
      </c>
      <c r="D20">
        <v>3.7648999999999999</v>
      </c>
      <c r="E20">
        <v>26.56</v>
      </c>
      <c r="F20">
        <v>22.05</v>
      </c>
      <c r="G20">
        <v>14.23</v>
      </c>
      <c r="H20">
        <v>0.28000000000000003</v>
      </c>
      <c r="I20">
        <v>93</v>
      </c>
      <c r="J20">
        <v>125.95</v>
      </c>
      <c r="K20">
        <v>45</v>
      </c>
      <c r="L20">
        <v>2</v>
      </c>
      <c r="M20">
        <v>0</v>
      </c>
      <c r="N20">
        <v>18.95</v>
      </c>
      <c r="O20">
        <v>15767.7</v>
      </c>
      <c r="P20">
        <v>178.14</v>
      </c>
      <c r="Q20">
        <v>5522.7</v>
      </c>
      <c r="R20">
        <v>216.63</v>
      </c>
      <c r="S20">
        <v>97.05</v>
      </c>
      <c r="T20">
        <v>56340.9</v>
      </c>
      <c r="U20">
        <v>0.45</v>
      </c>
      <c r="V20">
        <v>0.75</v>
      </c>
      <c r="W20">
        <v>4.9400000000000004</v>
      </c>
      <c r="X20">
        <v>3.5</v>
      </c>
      <c r="Y20">
        <v>2</v>
      </c>
      <c r="Z20">
        <v>10</v>
      </c>
    </row>
    <row r="21" spans="1:26" x14ac:dyDescent="0.25">
      <c r="A21">
        <v>0</v>
      </c>
      <c r="B21">
        <v>80</v>
      </c>
      <c r="C21" t="s">
        <v>34</v>
      </c>
      <c r="D21">
        <v>2.6791</v>
      </c>
      <c r="E21">
        <v>37.33</v>
      </c>
      <c r="F21">
        <v>27.59</v>
      </c>
      <c r="G21">
        <v>7.2</v>
      </c>
      <c r="H21">
        <v>0.11</v>
      </c>
      <c r="I21">
        <v>230</v>
      </c>
      <c r="J21">
        <v>159.12</v>
      </c>
      <c r="K21">
        <v>50.28</v>
      </c>
      <c r="L21">
        <v>1</v>
      </c>
      <c r="M21">
        <v>228</v>
      </c>
      <c r="N21">
        <v>27.84</v>
      </c>
      <c r="O21">
        <v>19859.16</v>
      </c>
      <c r="P21">
        <v>315.11</v>
      </c>
      <c r="Q21">
        <v>5524.32</v>
      </c>
      <c r="R21">
        <v>405.61</v>
      </c>
      <c r="S21">
        <v>97.05</v>
      </c>
      <c r="T21">
        <v>150146.76999999999</v>
      </c>
      <c r="U21">
        <v>0.24</v>
      </c>
      <c r="V21">
        <v>0.6</v>
      </c>
      <c r="W21">
        <v>5.07</v>
      </c>
      <c r="X21">
        <v>9.0299999999999994</v>
      </c>
      <c r="Y21">
        <v>2</v>
      </c>
      <c r="Z21">
        <v>10</v>
      </c>
    </row>
    <row r="22" spans="1:26" x14ac:dyDescent="0.25">
      <c r="A22">
        <v>1</v>
      </c>
      <c r="B22">
        <v>80</v>
      </c>
      <c r="C22" t="s">
        <v>34</v>
      </c>
      <c r="D22">
        <v>3.8216000000000001</v>
      </c>
      <c r="E22">
        <v>26.17</v>
      </c>
      <c r="F22">
        <v>21.39</v>
      </c>
      <c r="G22">
        <v>16.89</v>
      </c>
      <c r="H22">
        <v>0.22</v>
      </c>
      <c r="I22">
        <v>76</v>
      </c>
      <c r="J22">
        <v>160.54</v>
      </c>
      <c r="K22">
        <v>50.28</v>
      </c>
      <c r="L22">
        <v>2</v>
      </c>
      <c r="M22">
        <v>46</v>
      </c>
      <c r="N22">
        <v>28.26</v>
      </c>
      <c r="O22">
        <v>20034.400000000001</v>
      </c>
      <c r="P22">
        <v>203.27</v>
      </c>
      <c r="Q22">
        <v>5521.78</v>
      </c>
      <c r="R22">
        <v>197.15</v>
      </c>
      <c r="S22">
        <v>97.05</v>
      </c>
      <c r="T22">
        <v>46686.26</v>
      </c>
      <c r="U22">
        <v>0.49</v>
      </c>
      <c r="V22">
        <v>0.77</v>
      </c>
      <c r="W22">
        <v>4.84</v>
      </c>
      <c r="X22">
        <v>2.84</v>
      </c>
      <c r="Y22">
        <v>2</v>
      </c>
      <c r="Z22">
        <v>10</v>
      </c>
    </row>
    <row r="23" spans="1:26" x14ac:dyDescent="0.25">
      <c r="A23">
        <v>2</v>
      </c>
      <c r="B23">
        <v>80</v>
      </c>
      <c r="C23" t="s">
        <v>34</v>
      </c>
      <c r="D23">
        <v>3.8826000000000001</v>
      </c>
      <c r="E23">
        <v>25.76</v>
      </c>
      <c r="F23">
        <v>21.18</v>
      </c>
      <c r="G23">
        <v>18.149999999999999</v>
      </c>
      <c r="H23">
        <v>0.33</v>
      </c>
      <c r="I23">
        <v>70</v>
      </c>
      <c r="J23">
        <v>161.97</v>
      </c>
      <c r="K23">
        <v>50.28</v>
      </c>
      <c r="L23">
        <v>3</v>
      </c>
      <c r="M23">
        <v>0</v>
      </c>
      <c r="N23">
        <v>28.69</v>
      </c>
      <c r="O23">
        <v>20210.21</v>
      </c>
      <c r="P23">
        <v>198.06</v>
      </c>
      <c r="Q23">
        <v>5522.48</v>
      </c>
      <c r="R23">
        <v>188.58</v>
      </c>
      <c r="S23">
        <v>97.05</v>
      </c>
      <c r="T23">
        <v>42430.83</v>
      </c>
      <c r="U23">
        <v>0.51</v>
      </c>
      <c r="V23">
        <v>0.78</v>
      </c>
      <c r="W23">
        <v>4.87</v>
      </c>
      <c r="X23">
        <v>2.62</v>
      </c>
      <c r="Y23">
        <v>2</v>
      </c>
      <c r="Z23">
        <v>10</v>
      </c>
    </row>
    <row r="24" spans="1:26" x14ac:dyDescent="0.25">
      <c r="A24">
        <v>0</v>
      </c>
      <c r="B24">
        <v>35</v>
      </c>
      <c r="C24" t="s">
        <v>34</v>
      </c>
      <c r="D24">
        <v>3.4165000000000001</v>
      </c>
      <c r="E24">
        <v>29.27</v>
      </c>
      <c r="F24">
        <v>24.64</v>
      </c>
      <c r="G24">
        <v>9.3000000000000007</v>
      </c>
      <c r="H24">
        <v>0.22</v>
      </c>
      <c r="I24">
        <v>159</v>
      </c>
      <c r="J24">
        <v>80.84</v>
      </c>
      <c r="K24">
        <v>35.1</v>
      </c>
      <c r="L24">
        <v>1</v>
      </c>
      <c r="M24">
        <v>1</v>
      </c>
      <c r="N24">
        <v>9.74</v>
      </c>
      <c r="O24">
        <v>10204.209999999999</v>
      </c>
      <c r="P24">
        <v>154.41</v>
      </c>
      <c r="Q24">
        <v>5526.12</v>
      </c>
      <c r="R24">
        <v>299.67</v>
      </c>
      <c r="S24">
        <v>97.05</v>
      </c>
      <c r="T24">
        <v>97531.41</v>
      </c>
      <c r="U24">
        <v>0.32</v>
      </c>
      <c r="V24">
        <v>0.67</v>
      </c>
      <c r="W24">
        <v>5.14</v>
      </c>
      <c r="X24">
        <v>6.08</v>
      </c>
      <c r="Y24">
        <v>2</v>
      </c>
      <c r="Z24">
        <v>10</v>
      </c>
    </row>
    <row r="25" spans="1:26" x14ac:dyDescent="0.25">
      <c r="A25">
        <v>1</v>
      </c>
      <c r="B25">
        <v>35</v>
      </c>
      <c r="C25" t="s">
        <v>34</v>
      </c>
      <c r="D25">
        <v>3.4161999999999999</v>
      </c>
      <c r="E25">
        <v>29.27</v>
      </c>
      <c r="F25">
        <v>24.64</v>
      </c>
      <c r="G25">
        <v>9.3000000000000007</v>
      </c>
      <c r="H25">
        <v>0.43</v>
      </c>
      <c r="I25">
        <v>159</v>
      </c>
      <c r="J25">
        <v>82.04</v>
      </c>
      <c r="K25">
        <v>35.1</v>
      </c>
      <c r="L25">
        <v>2</v>
      </c>
      <c r="M25">
        <v>0</v>
      </c>
      <c r="N25">
        <v>9.94</v>
      </c>
      <c r="O25">
        <v>10352.530000000001</v>
      </c>
      <c r="P25">
        <v>156.56</v>
      </c>
      <c r="Q25">
        <v>5525.75</v>
      </c>
      <c r="R25">
        <v>299.68</v>
      </c>
      <c r="S25">
        <v>97.05</v>
      </c>
      <c r="T25">
        <v>97538.83</v>
      </c>
      <c r="U25">
        <v>0.32</v>
      </c>
      <c r="V25">
        <v>0.67</v>
      </c>
      <c r="W25">
        <v>5.15</v>
      </c>
      <c r="X25">
        <v>6.08</v>
      </c>
      <c r="Y25">
        <v>2</v>
      </c>
      <c r="Z25">
        <v>10</v>
      </c>
    </row>
    <row r="26" spans="1:26" x14ac:dyDescent="0.25">
      <c r="A26">
        <v>0</v>
      </c>
      <c r="B26">
        <v>50</v>
      </c>
      <c r="C26" t="s">
        <v>34</v>
      </c>
      <c r="D26">
        <v>3.4679000000000002</v>
      </c>
      <c r="E26">
        <v>28.84</v>
      </c>
      <c r="F26">
        <v>23.78</v>
      </c>
      <c r="G26">
        <v>10.49</v>
      </c>
      <c r="H26">
        <v>0.16</v>
      </c>
      <c r="I26">
        <v>136</v>
      </c>
      <c r="J26">
        <v>107.41</v>
      </c>
      <c r="K26">
        <v>41.65</v>
      </c>
      <c r="L26">
        <v>1</v>
      </c>
      <c r="M26">
        <v>108</v>
      </c>
      <c r="N26">
        <v>14.77</v>
      </c>
      <c r="O26">
        <v>13481.73</v>
      </c>
      <c r="P26">
        <v>184.45</v>
      </c>
      <c r="Q26">
        <v>5522.95</v>
      </c>
      <c r="R26">
        <v>276.98</v>
      </c>
      <c r="S26">
        <v>97.05</v>
      </c>
      <c r="T26">
        <v>86301.15</v>
      </c>
      <c r="U26">
        <v>0.35</v>
      </c>
      <c r="V26">
        <v>0.69</v>
      </c>
      <c r="W26">
        <v>4.9400000000000004</v>
      </c>
      <c r="X26">
        <v>5.22</v>
      </c>
      <c r="Y26">
        <v>2</v>
      </c>
      <c r="Z26">
        <v>10</v>
      </c>
    </row>
    <row r="27" spans="1:26" x14ac:dyDescent="0.25">
      <c r="A27">
        <v>1</v>
      </c>
      <c r="B27">
        <v>50</v>
      </c>
      <c r="C27" t="s">
        <v>34</v>
      </c>
      <c r="D27">
        <v>3.6575000000000002</v>
      </c>
      <c r="E27">
        <v>27.34</v>
      </c>
      <c r="F27">
        <v>22.82</v>
      </c>
      <c r="G27">
        <v>12.22</v>
      </c>
      <c r="H27">
        <v>0.32</v>
      </c>
      <c r="I27">
        <v>112</v>
      </c>
      <c r="J27">
        <v>108.68</v>
      </c>
      <c r="K27">
        <v>41.65</v>
      </c>
      <c r="L27">
        <v>2</v>
      </c>
      <c r="M27">
        <v>0</v>
      </c>
      <c r="N27">
        <v>15.03</v>
      </c>
      <c r="O27">
        <v>13638.32</v>
      </c>
      <c r="P27">
        <v>170.54</v>
      </c>
      <c r="Q27">
        <v>5525.32</v>
      </c>
      <c r="R27">
        <v>240.75</v>
      </c>
      <c r="S27">
        <v>97.05</v>
      </c>
      <c r="T27">
        <v>68306.600000000006</v>
      </c>
      <c r="U27">
        <v>0.4</v>
      </c>
      <c r="V27">
        <v>0.72</v>
      </c>
      <c r="W27">
        <v>5</v>
      </c>
      <c r="X27">
        <v>4.25</v>
      </c>
      <c r="Y27">
        <v>2</v>
      </c>
      <c r="Z27">
        <v>10</v>
      </c>
    </row>
    <row r="28" spans="1:26" x14ac:dyDescent="0.25">
      <c r="A28">
        <v>0</v>
      </c>
      <c r="B28">
        <v>25</v>
      </c>
      <c r="C28" t="s">
        <v>34</v>
      </c>
      <c r="D28">
        <v>3.1286999999999998</v>
      </c>
      <c r="E28">
        <v>31.96</v>
      </c>
      <c r="F28">
        <v>27.08</v>
      </c>
      <c r="G28">
        <v>7.32</v>
      </c>
      <c r="H28">
        <v>0.28000000000000003</v>
      </c>
      <c r="I28">
        <v>222</v>
      </c>
      <c r="J28">
        <v>61.76</v>
      </c>
      <c r="K28">
        <v>28.92</v>
      </c>
      <c r="L28">
        <v>1</v>
      </c>
      <c r="M28">
        <v>0</v>
      </c>
      <c r="N28">
        <v>6.84</v>
      </c>
      <c r="O28">
        <v>7851.41</v>
      </c>
      <c r="P28">
        <v>144.04</v>
      </c>
      <c r="Q28">
        <v>5527.61</v>
      </c>
      <c r="R28">
        <v>377.34</v>
      </c>
      <c r="S28">
        <v>97.05</v>
      </c>
      <c r="T28">
        <v>136050.74</v>
      </c>
      <c r="U28">
        <v>0.26</v>
      </c>
      <c r="V28">
        <v>0.61</v>
      </c>
      <c r="W28">
        <v>5.35</v>
      </c>
      <c r="X28">
        <v>8.52</v>
      </c>
      <c r="Y28">
        <v>2</v>
      </c>
      <c r="Z28">
        <v>10</v>
      </c>
    </row>
    <row r="29" spans="1:26" x14ac:dyDescent="0.25">
      <c r="A29">
        <v>0</v>
      </c>
      <c r="B29">
        <v>85</v>
      </c>
      <c r="C29" t="s">
        <v>34</v>
      </c>
      <c r="D29">
        <v>2.5661999999999998</v>
      </c>
      <c r="E29">
        <v>38.97</v>
      </c>
      <c r="F29">
        <v>28.26</v>
      </c>
      <c r="G29">
        <v>6.89</v>
      </c>
      <c r="H29">
        <v>0.11</v>
      </c>
      <c r="I29">
        <v>246</v>
      </c>
      <c r="J29">
        <v>167.88</v>
      </c>
      <c r="K29">
        <v>51.39</v>
      </c>
      <c r="L29">
        <v>1</v>
      </c>
      <c r="M29">
        <v>244</v>
      </c>
      <c r="N29">
        <v>30.49</v>
      </c>
      <c r="O29">
        <v>20939.59</v>
      </c>
      <c r="P29">
        <v>337</v>
      </c>
      <c r="Q29">
        <v>5524.05</v>
      </c>
      <c r="R29">
        <v>428.05</v>
      </c>
      <c r="S29">
        <v>97.05</v>
      </c>
      <c r="T29">
        <v>161285.69</v>
      </c>
      <c r="U29">
        <v>0.23</v>
      </c>
      <c r="V29">
        <v>0.57999999999999996</v>
      </c>
      <c r="W29">
        <v>5.0999999999999996</v>
      </c>
      <c r="X29">
        <v>9.69</v>
      </c>
      <c r="Y29">
        <v>2</v>
      </c>
      <c r="Z29">
        <v>10</v>
      </c>
    </row>
    <row r="30" spans="1:26" x14ac:dyDescent="0.25">
      <c r="A30">
        <v>1</v>
      </c>
      <c r="B30">
        <v>85</v>
      </c>
      <c r="C30" t="s">
        <v>34</v>
      </c>
      <c r="D30">
        <v>3.7547999999999999</v>
      </c>
      <c r="E30">
        <v>26.63</v>
      </c>
      <c r="F30">
        <v>21.55</v>
      </c>
      <c r="G30">
        <v>16.16</v>
      </c>
      <c r="H30">
        <v>0.21</v>
      </c>
      <c r="I30">
        <v>80</v>
      </c>
      <c r="J30">
        <v>169.33</v>
      </c>
      <c r="K30">
        <v>51.39</v>
      </c>
      <c r="L30">
        <v>2</v>
      </c>
      <c r="M30">
        <v>73</v>
      </c>
      <c r="N30">
        <v>30.94</v>
      </c>
      <c r="O30">
        <v>21118.46</v>
      </c>
      <c r="P30">
        <v>217.21</v>
      </c>
      <c r="Q30">
        <v>5521.4</v>
      </c>
      <c r="R30">
        <v>203.5</v>
      </c>
      <c r="S30">
        <v>97.05</v>
      </c>
      <c r="T30">
        <v>49844.21</v>
      </c>
      <c r="U30">
        <v>0.48</v>
      </c>
      <c r="V30">
        <v>0.77</v>
      </c>
      <c r="W30">
        <v>4.82</v>
      </c>
      <c r="X30">
        <v>2.99</v>
      </c>
      <c r="Y30">
        <v>2</v>
      </c>
      <c r="Z30">
        <v>10</v>
      </c>
    </row>
    <row r="31" spans="1:26" x14ac:dyDescent="0.25">
      <c r="A31">
        <v>2</v>
      </c>
      <c r="B31">
        <v>85</v>
      </c>
      <c r="C31" t="s">
        <v>34</v>
      </c>
      <c r="D31">
        <v>3.9022000000000001</v>
      </c>
      <c r="E31">
        <v>25.63</v>
      </c>
      <c r="F31">
        <v>21.02</v>
      </c>
      <c r="G31">
        <v>19.11</v>
      </c>
      <c r="H31">
        <v>0.31</v>
      </c>
      <c r="I31">
        <v>66</v>
      </c>
      <c r="J31">
        <v>170.79</v>
      </c>
      <c r="K31">
        <v>51.39</v>
      </c>
      <c r="L31">
        <v>3</v>
      </c>
      <c r="M31">
        <v>0</v>
      </c>
      <c r="N31">
        <v>31.4</v>
      </c>
      <c r="O31">
        <v>21297.94</v>
      </c>
      <c r="P31">
        <v>202.29</v>
      </c>
      <c r="Q31">
        <v>5523.23</v>
      </c>
      <c r="R31">
        <v>183.09</v>
      </c>
      <c r="S31">
        <v>97.05</v>
      </c>
      <c r="T31">
        <v>39706.519999999997</v>
      </c>
      <c r="U31">
        <v>0.53</v>
      </c>
      <c r="V31">
        <v>0.79</v>
      </c>
      <c r="W31">
        <v>4.87</v>
      </c>
      <c r="X31">
        <v>2.46</v>
      </c>
      <c r="Y31">
        <v>2</v>
      </c>
      <c r="Z31">
        <v>10</v>
      </c>
    </row>
    <row r="32" spans="1:26" x14ac:dyDescent="0.25">
      <c r="A32">
        <v>0</v>
      </c>
      <c r="B32">
        <v>20</v>
      </c>
      <c r="C32" t="s">
        <v>34</v>
      </c>
      <c r="D32">
        <v>2.9188000000000001</v>
      </c>
      <c r="E32">
        <v>34.26</v>
      </c>
      <c r="F32">
        <v>29.13</v>
      </c>
      <c r="G32">
        <v>6.31</v>
      </c>
      <c r="H32">
        <v>0.34</v>
      </c>
      <c r="I32">
        <v>277</v>
      </c>
      <c r="J32">
        <v>51.33</v>
      </c>
      <c r="K32">
        <v>24.83</v>
      </c>
      <c r="L32">
        <v>1</v>
      </c>
      <c r="M32">
        <v>0</v>
      </c>
      <c r="N32">
        <v>5.51</v>
      </c>
      <c r="O32">
        <v>6564.78</v>
      </c>
      <c r="P32">
        <v>137.18</v>
      </c>
      <c r="Q32">
        <v>5528.8</v>
      </c>
      <c r="R32">
        <v>444.06</v>
      </c>
      <c r="S32">
        <v>97.05</v>
      </c>
      <c r="T32">
        <v>169136.99</v>
      </c>
      <c r="U32">
        <v>0.22</v>
      </c>
      <c r="V32">
        <v>0.56999999999999995</v>
      </c>
      <c r="W32">
        <v>5.49</v>
      </c>
      <c r="X32">
        <v>10.56</v>
      </c>
      <c r="Y32">
        <v>2</v>
      </c>
      <c r="Z32">
        <v>10</v>
      </c>
    </row>
    <row r="33" spans="1:26" x14ac:dyDescent="0.25">
      <c r="A33">
        <v>0</v>
      </c>
      <c r="B33">
        <v>65</v>
      </c>
      <c r="C33" t="s">
        <v>34</v>
      </c>
      <c r="D33">
        <v>3.0531999999999999</v>
      </c>
      <c r="E33">
        <v>32.75</v>
      </c>
      <c r="F33">
        <v>25.62</v>
      </c>
      <c r="G33">
        <v>8.4499999999999993</v>
      </c>
      <c r="H33">
        <v>0.13</v>
      </c>
      <c r="I33">
        <v>182</v>
      </c>
      <c r="J33">
        <v>133.21</v>
      </c>
      <c r="K33">
        <v>46.47</v>
      </c>
      <c r="L33">
        <v>1</v>
      </c>
      <c r="M33">
        <v>180</v>
      </c>
      <c r="N33">
        <v>20.75</v>
      </c>
      <c r="O33">
        <v>16663.419999999998</v>
      </c>
      <c r="P33">
        <v>249.54</v>
      </c>
      <c r="Q33">
        <v>5524.48</v>
      </c>
      <c r="R33">
        <v>339.71</v>
      </c>
      <c r="S33">
        <v>97.05</v>
      </c>
      <c r="T33">
        <v>117436.61</v>
      </c>
      <c r="U33">
        <v>0.28999999999999998</v>
      </c>
      <c r="V33">
        <v>0.64</v>
      </c>
      <c r="W33">
        <v>4.9800000000000004</v>
      </c>
      <c r="X33">
        <v>7.06</v>
      </c>
      <c r="Y33">
        <v>2</v>
      </c>
      <c r="Z33">
        <v>10</v>
      </c>
    </row>
    <row r="34" spans="1:26" x14ac:dyDescent="0.25">
      <c r="A34">
        <v>1</v>
      </c>
      <c r="B34">
        <v>65</v>
      </c>
      <c r="C34" t="s">
        <v>34</v>
      </c>
      <c r="D34">
        <v>3.7970999999999999</v>
      </c>
      <c r="E34">
        <v>26.34</v>
      </c>
      <c r="F34">
        <v>21.81</v>
      </c>
      <c r="G34">
        <v>15.22</v>
      </c>
      <c r="H34">
        <v>0.26</v>
      </c>
      <c r="I34">
        <v>86</v>
      </c>
      <c r="J34">
        <v>134.55000000000001</v>
      </c>
      <c r="K34">
        <v>46.47</v>
      </c>
      <c r="L34">
        <v>2</v>
      </c>
      <c r="M34">
        <v>0</v>
      </c>
      <c r="N34">
        <v>21.09</v>
      </c>
      <c r="O34">
        <v>16828.84</v>
      </c>
      <c r="P34">
        <v>183.89</v>
      </c>
      <c r="Q34">
        <v>5523.62</v>
      </c>
      <c r="R34">
        <v>208.41</v>
      </c>
      <c r="S34">
        <v>97.05</v>
      </c>
      <c r="T34">
        <v>52268.93</v>
      </c>
      <c r="U34">
        <v>0.47</v>
      </c>
      <c r="V34">
        <v>0.76</v>
      </c>
      <c r="W34">
        <v>4.9400000000000004</v>
      </c>
      <c r="X34">
        <v>3.26</v>
      </c>
      <c r="Y34">
        <v>2</v>
      </c>
      <c r="Z34">
        <v>10</v>
      </c>
    </row>
    <row r="35" spans="1:26" x14ac:dyDescent="0.25">
      <c r="A35">
        <v>0</v>
      </c>
      <c r="B35">
        <v>75</v>
      </c>
      <c r="C35" t="s">
        <v>34</v>
      </c>
      <c r="D35">
        <v>2.8056999999999999</v>
      </c>
      <c r="E35">
        <v>35.64</v>
      </c>
      <c r="F35">
        <v>26.86</v>
      </c>
      <c r="G35">
        <v>7.57</v>
      </c>
      <c r="H35">
        <v>0.12</v>
      </c>
      <c r="I35">
        <v>213</v>
      </c>
      <c r="J35">
        <v>150.44</v>
      </c>
      <c r="K35">
        <v>49.1</v>
      </c>
      <c r="L35">
        <v>1</v>
      </c>
      <c r="M35">
        <v>211</v>
      </c>
      <c r="N35">
        <v>25.34</v>
      </c>
      <c r="O35">
        <v>18787.759999999998</v>
      </c>
      <c r="P35">
        <v>292.02</v>
      </c>
      <c r="Q35">
        <v>5525.53</v>
      </c>
      <c r="R35">
        <v>381.57</v>
      </c>
      <c r="S35">
        <v>97.05</v>
      </c>
      <c r="T35">
        <v>138211.98000000001</v>
      </c>
      <c r="U35">
        <v>0.25</v>
      </c>
      <c r="V35">
        <v>0.62</v>
      </c>
      <c r="W35">
        <v>5.0199999999999996</v>
      </c>
      <c r="X35">
        <v>8.2899999999999991</v>
      </c>
      <c r="Y35">
        <v>2</v>
      </c>
      <c r="Z35">
        <v>10</v>
      </c>
    </row>
    <row r="36" spans="1:26" x14ac:dyDescent="0.25">
      <c r="A36">
        <v>1</v>
      </c>
      <c r="B36">
        <v>75</v>
      </c>
      <c r="C36" t="s">
        <v>34</v>
      </c>
      <c r="D36">
        <v>3.8302999999999998</v>
      </c>
      <c r="E36">
        <v>26.11</v>
      </c>
      <c r="F36">
        <v>21.48</v>
      </c>
      <c r="G36">
        <v>16.739999999999998</v>
      </c>
      <c r="H36">
        <v>0.23</v>
      </c>
      <c r="I36">
        <v>77</v>
      </c>
      <c r="J36">
        <v>151.83000000000001</v>
      </c>
      <c r="K36">
        <v>49.1</v>
      </c>
      <c r="L36">
        <v>2</v>
      </c>
      <c r="M36">
        <v>16</v>
      </c>
      <c r="N36">
        <v>25.73</v>
      </c>
      <c r="O36">
        <v>18959.54</v>
      </c>
      <c r="P36">
        <v>194.51</v>
      </c>
      <c r="Q36">
        <v>5523.5</v>
      </c>
      <c r="R36">
        <v>198.46</v>
      </c>
      <c r="S36">
        <v>97.05</v>
      </c>
      <c r="T36">
        <v>47337.08</v>
      </c>
      <c r="U36">
        <v>0.49</v>
      </c>
      <c r="V36">
        <v>0.77</v>
      </c>
      <c r="W36">
        <v>4.8899999999999997</v>
      </c>
      <c r="X36">
        <v>2.92</v>
      </c>
      <c r="Y36">
        <v>2</v>
      </c>
      <c r="Z36">
        <v>10</v>
      </c>
    </row>
    <row r="37" spans="1:26" x14ac:dyDescent="0.25">
      <c r="A37">
        <v>2</v>
      </c>
      <c r="B37">
        <v>75</v>
      </c>
      <c r="C37" t="s">
        <v>34</v>
      </c>
      <c r="D37">
        <v>3.8536000000000001</v>
      </c>
      <c r="E37">
        <v>25.95</v>
      </c>
      <c r="F37">
        <v>21.38</v>
      </c>
      <c r="G37">
        <v>17.11</v>
      </c>
      <c r="H37">
        <v>0.35</v>
      </c>
      <c r="I37">
        <v>75</v>
      </c>
      <c r="J37">
        <v>153.22999999999999</v>
      </c>
      <c r="K37">
        <v>49.1</v>
      </c>
      <c r="L37">
        <v>3</v>
      </c>
      <c r="M37">
        <v>0</v>
      </c>
      <c r="N37">
        <v>26.13</v>
      </c>
      <c r="O37">
        <v>19131.849999999999</v>
      </c>
      <c r="P37">
        <v>193.99</v>
      </c>
      <c r="Q37">
        <v>5522.47</v>
      </c>
      <c r="R37">
        <v>195.1</v>
      </c>
      <c r="S37">
        <v>97.05</v>
      </c>
      <c r="T37">
        <v>45664.79</v>
      </c>
      <c r="U37">
        <v>0.5</v>
      </c>
      <c r="V37">
        <v>0.77</v>
      </c>
      <c r="W37">
        <v>4.8899999999999997</v>
      </c>
      <c r="X37">
        <v>2.82</v>
      </c>
      <c r="Y37">
        <v>2</v>
      </c>
      <c r="Z37">
        <v>10</v>
      </c>
    </row>
    <row r="38" spans="1:26" x14ac:dyDescent="0.25">
      <c r="A38">
        <v>0</v>
      </c>
      <c r="B38">
        <v>95</v>
      </c>
      <c r="C38" t="s">
        <v>34</v>
      </c>
      <c r="D38">
        <v>2.3487</v>
      </c>
      <c r="E38">
        <v>42.58</v>
      </c>
      <c r="F38">
        <v>29.69</v>
      </c>
      <c r="G38">
        <v>6.36</v>
      </c>
      <c r="H38">
        <v>0.1</v>
      </c>
      <c r="I38">
        <v>280</v>
      </c>
      <c r="J38">
        <v>185.69</v>
      </c>
      <c r="K38">
        <v>53.44</v>
      </c>
      <c r="L38">
        <v>1</v>
      </c>
      <c r="M38">
        <v>278</v>
      </c>
      <c r="N38">
        <v>36.26</v>
      </c>
      <c r="O38">
        <v>23136.14</v>
      </c>
      <c r="P38">
        <v>383.35</v>
      </c>
      <c r="Q38">
        <v>5524.91</v>
      </c>
      <c r="R38">
        <v>475.89</v>
      </c>
      <c r="S38">
        <v>97.05</v>
      </c>
      <c r="T38">
        <v>185037.97</v>
      </c>
      <c r="U38">
        <v>0.2</v>
      </c>
      <c r="V38">
        <v>0.56000000000000005</v>
      </c>
      <c r="W38">
        <v>5.16</v>
      </c>
      <c r="X38">
        <v>11.12</v>
      </c>
      <c r="Y38">
        <v>2</v>
      </c>
      <c r="Z38">
        <v>10</v>
      </c>
    </row>
    <row r="39" spans="1:26" x14ac:dyDescent="0.25">
      <c r="A39">
        <v>1</v>
      </c>
      <c r="B39">
        <v>95</v>
      </c>
      <c r="C39" t="s">
        <v>34</v>
      </c>
      <c r="D39">
        <v>3.5943999999999998</v>
      </c>
      <c r="E39">
        <v>27.82</v>
      </c>
      <c r="F39">
        <v>21.97</v>
      </c>
      <c r="G39">
        <v>14.48</v>
      </c>
      <c r="H39">
        <v>0.19</v>
      </c>
      <c r="I39">
        <v>91</v>
      </c>
      <c r="J39">
        <v>187.21</v>
      </c>
      <c r="K39">
        <v>53.44</v>
      </c>
      <c r="L39">
        <v>2</v>
      </c>
      <c r="M39">
        <v>89</v>
      </c>
      <c r="N39">
        <v>36.770000000000003</v>
      </c>
      <c r="O39">
        <v>23322.880000000001</v>
      </c>
      <c r="P39">
        <v>249.61</v>
      </c>
      <c r="Q39">
        <v>5522.1</v>
      </c>
      <c r="R39">
        <v>217.89</v>
      </c>
      <c r="S39">
        <v>97.05</v>
      </c>
      <c r="T39">
        <v>56981.2</v>
      </c>
      <c r="U39">
        <v>0.45</v>
      </c>
      <c r="V39">
        <v>0.75</v>
      </c>
      <c r="W39">
        <v>4.82</v>
      </c>
      <c r="X39">
        <v>3.41</v>
      </c>
      <c r="Y39">
        <v>2</v>
      </c>
      <c r="Z39">
        <v>10</v>
      </c>
    </row>
    <row r="40" spans="1:26" x14ac:dyDescent="0.25">
      <c r="A40">
        <v>2</v>
      </c>
      <c r="B40">
        <v>95</v>
      </c>
      <c r="C40" t="s">
        <v>34</v>
      </c>
      <c r="D40">
        <v>3.9188000000000001</v>
      </c>
      <c r="E40">
        <v>25.52</v>
      </c>
      <c r="F40">
        <v>20.82</v>
      </c>
      <c r="G40">
        <v>20.82</v>
      </c>
      <c r="H40">
        <v>0.28000000000000003</v>
      </c>
      <c r="I40">
        <v>60</v>
      </c>
      <c r="J40">
        <v>188.73</v>
      </c>
      <c r="K40">
        <v>53.44</v>
      </c>
      <c r="L40">
        <v>3</v>
      </c>
      <c r="M40">
        <v>2</v>
      </c>
      <c r="N40">
        <v>37.29</v>
      </c>
      <c r="O40">
        <v>23510.33</v>
      </c>
      <c r="P40">
        <v>212.7</v>
      </c>
      <c r="Q40">
        <v>5523.09</v>
      </c>
      <c r="R40">
        <v>176.9</v>
      </c>
      <c r="S40">
        <v>97.05</v>
      </c>
      <c r="T40">
        <v>36642.82</v>
      </c>
      <c r="U40">
        <v>0.55000000000000004</v>
      </c>
      <c r="V40">
        <v>0.79</v>
      </c>
      <c r="W40">
        <v>4.8499999999999996</v>
      </c>
      <c r="X40">
        <v>2.2599999999999998</v>
      </c>
      <c r="Y40">
        <v>2</v>
      </c>
      <c r="Z40">
        <v>10</v>
      </c>
    </row>
    <row r="41" spans="1:26" x14ac:dyDescent="0.25">
      <c r="A41">
        <v>3</v>
      </c>
      <c r="B41">
        <v>95</v>
      </c>
      <c r="C41" t="s">
        <v>34</v>
      </c>
      <c r="D41">
        <v>3.9173</v>
      </c>
      <c r="E41">
        <v>25.53</v>
      </c>
      <c r="F41">
        <v>20.83</v>
      </c>
      <c r="G41">
        <v>20.83</v>
      </c>
      <c r="H41">
        <v>0.37</v>
      </c>
      <c r="I41">
        <v>60</v>
      </c>
      <c r="J41">
        <v>190.25</v>
      </c>
      <c r="K41">
        <v>53.44</v>
      </c>
      <c r="L41">
        <v>4</v>
      </c>
      <c r="M41">
        <v>0</v>
      </c>
      <c r="N41">
        <v>37.82</v>
      </c>
      <c r="O41">
        <v>23698.48</v>
      </c>
      <c r="P41">
        <v>213.74</v>
      </c>
      <c r="Q41">
        <v>5522.97</v>
      </c>
      <c r="R41">
        <v>177.11</v>
      </c>
      <c r="S41">
        <v>97.05</v>
      </c>
      <c r="T41">
        <v>36744.559999999998</v>
      </c>
      <c r="U41">
        <v>0.55000000000000004</v>
      </c>
      <c r="V41">
        <v>0.79</v>
      </c>
      <c r="W41">
        <v>4.8499999999999996</v>
      </c>
      <c r="X41">
        <v>2.27</v>
      </c>
      <c r="Y41">
        <v>2</v>
      </c>
      <c r="Z41">
        <v>10</v>
      </c>
    </row>
    <row r="42" spans="1:26" x14ac:dyDescent="0.25">
      <c r="A42">
        <v>0</v>
      </c>
      <c r="B42">
        <v>55</v>
      </c>
      <c r="C42" t="s">
        <v>34</v>
      </c>
      <c r="D42">
        <v>3.3327</v>
      </c>
      <c r="E42">
        <v>30.01</v>
      </c>
      <c r="F42">
        <v>24.34</v>
      </c>
      <c r="G42">
        <v>9.74</v>
      </c>
      <c r="H42">
        <v>0.15</v>
      </c>
      <c r="I42">
        <v>150</v>
      </c>
      <c r="J42">
        <v>116.05</v>
      </c>
      <c r="K42">
        <v>43.4</v>
      </c>
      <c r="L42">
        <v>1</v>
      </c>
      <c r="M42">
        <v>146</v>
      </c>
      <c r="N42">
        <v>16.649999999999999</v>
      </c>
      <c r="O42">
        <v>14546.17</v>
      </c>
      <c r="P42">
        <v>205.22</v>
      </c>
      <c r="Q42">
        <v>5522.99</v>
      </c>
      <c r="R42">
        <v>297.33999999999997</v>
      </c>
      <c r="S42">
        <v>97.05</v>
      </c>
      <c r="T42">
        <v>96413.81</v>
      </c>
      <c r="U42">
        <v>0.33</v>
      </c>
      <c r="V42">
        <v>0.68</v>
      </c>
      <c r="W42">
        <v>4.92</v>
      </c>
      <c r="X42">
        <v>5.78</v>
      </c>
      <c r="Y42">
        <v>2</v>
      </c>
      <c r="Z42">
        <v>10</v>
      </c>
    </row>
    <row r="43" spans="1:26" x14ac:dyDescent="0.25">
      <c r="A43">
        <v>1</v>
      </c>
      <c r="B43">
        <v>55</v>
      </c>
      <c r="C43" t="s">
        <v>34</v>
      </c>
      <c r="D43">
        <v>3.7086999999999999</v>
      </c>
      <c r="E43">
        <v>26.96</v>
      </c>
      <c r="F43">
        <v>22.44</v>
      </c>
      <c r="G43">
        <v>13.2</v>
      </c>
      <c r="H43">
        <v>0.3</v>
      </c>
      <c r="I43">
        <v>102</v>
      </c>
      <c r="J43">
        <v>117.34</v>
      </c>
      <c r="K43">
        <v>43.4</v>
      </c>
      <c r="L43">
        <v>2</v>
      </c>
      <c r="M43">
        <v>0</v>
      </c>
      <c r="N43">
        <v>16.940000000000001</v>
      </c>
      <c r="O43">
        <v>14705.49</v>
      </c>
      <c r="P43">
        <v>174.5</v>
      </c>
      <c r="Q43">
        <v>5523.69</v>
      </c>
      <c r="R43">
        <v>228.68</v>
      </c>
      <c r="S43">
        <v>97.05</v>
      </c>
      <c r="T43">
        <v>62323.57</v>
      </c>
      <c r="U43">
        <v>0.42</v>
      </c>
      <c r="V43">
        <v>0.74</v>
      </c>
      <c r="W43">
        <v>4.9800000000000004</v>
      </c>
      <c r="X43">
        <v>3.89</v>
      </c>
      <c r="Y43">
        <v>2</v>
      </c>
      <c r="Z43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48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INDEX(resultados!$A$2:$ZZ$43, 1, MATCH($B$1, resultados!$A$1:$ZZ$1, 0))</f>
        <v>#N/A</v>
      </c>
      <c r="B7" t="e">
        <f>INDEX(resultados!$A$2:$ZZ$43, 1, MATCH($B$2, resultados!$A$1:$ZZ$1, 0))</f>
        <v>#N/A</v>
      </c>
      <c r="C7" t="e">
        <f>INDEX(resultados!$A$2:$ZZ$43, 1, MATCH($B$3, resultados!$A$1:$ZZ$1, 0))</f>
        <v>#N/A</v>
      </c>
    </row>
    <row r="8" spans="1:3" x14ac:dyDescent="0.25">
      <c r="A8" t="e">
        <f>INDEX(resultados!$A$2:$ZZ$43, 2, MATCH($B$1, resultados!$A$1:$ZZ$1, 0))</f>
        <v>#N/A</v>
      </c>
      <c r="B8" t="e">
        <f>INDEX(resultados!$A$2:$ZZ$43, 2, MATCH($B$2, resultados!$A$1:$ZZ$1, 0))</f>
        <v>#N/A</v>
      </c>
      <c r="C8" t="e">
        <f>INDEX(resultados!$A$2:$ZZ$43, 2, MATCH($B$3, resultados!$A$1:$ZZ$1, 0))</f>
        <v>#N/A</v>
      </c>
    </row>
    <row r="9" spans="1:3" x14ac:dyDescent="0.25">
      <c r="A9" t="e">
        <f>INDEX(resultados!$A$2:$ZZ$43, 3, MATCH($B$1, resultados!$A$1:$ZZ$1, 0))</f>
        <v>#N/A</v>
      </c>
      <c r="B9" t="e">
        <f>INDEX(resultados!$A$2:$ZZ$43, 3, MATCH($B$2, resultados!$A$1:$ZZ$1, 0))</f>
        <v>#N/A</v>
      </c>
      <c r="C9" t="e">
        <f>INDEX(resultados!$A$2:$ZZ$43, 3, MATCH($B$3, resultados!$A$1:$ZZ$1, 0))</f>
        <v>#N/A</v>
      </c>
    </row>
    <row r="10" spans="1:3" x14ac:dyDescent="0.25">
      <c r="A10" t="e">
        <f>INDEX(resultados!$A$2:$ZZ$43, 4, MATCH($B$1, resultados!$A$1:$ZZ$1, 0))</f>
        <v>#N/A</v>
      </c>
      <c r="B10" t="e">
        <f>INDEX(resultados!$A$2:$ZZ$43, 4, MATCH($B$2, resultados!$A$1:$ZZ$1, 0))</f>
        <v>#N/A</v>
      </c>
      <c r="C10" t="e">
        <f>INDEX(resultados!$A$2:$ZZ$43, 4, MATCH($B$3, resultados!$A$1:$ZZ$1, 0))</f>
        <v>#N/A</v>
      </c>
    </row>
    <row r="11" spans="1:3" x14ac:dyDescent="0.25">
      <c r="A11" t="e">
        <f>INDEX(resultados!$A$2:$ZZ$43, 5, MATCH($B$1, resultados!$A$1:$ZZ$1, 0))</f>
        <v>#N/A</v>
      </c>
      <c r="B11" t="e">
        <f>INDEX(resultados!$A$2:$ZZ$43, 5, MATCH($B$2, resultados!$A$1:$ZZ$1, 0))</f>
        <v>#N/A</v>
      </c>
      <c r="C11" t="e">
        <f>INDEX(resultados!$A$2:$ZZ$43, 5, MATCH($B$3, resultados!$A$1:$ZZ$1, 0))</f>
        <v>#N/A</v>
      </c>
    </row>
    <row r="12" spans="1:3" x14ac:dyDescent="0.25">
      <c r="A12" t="e">
        <f>INDEX(resultados!$A$2:$ZZ$43, 6, MATCH($B$1, resultados!$A$1:$ZZ$1, 0))</f>
        <v>#N/A</v>
      </c>
      <c r="B12" t="e">
        <f>INDEX(resultados!$A$2:$ZZ$43, 6, MATCH($B$2, resultados!$A$1:$ZZ$1, 0))</f>
        <v>#N/A</v>
      </c>
      <c r="C12" t="e">
        <f>INDEX(resultados!$A$2:$ZZ$43, 6, MATCH($B$3, resultados!$A$1:$ZZ$1, 0))</f>
        <v>#N/A</v>
      </c>
    </row>
    <row r="13" spans="1:3" x14ac:dyDescent="0.25">
      <c r="A13" t="e">
        <f>INDEX(resultados!$A$2:$ZZ$43, 7, MATCH($B$1, resultados!$A$1:$ZZ$1, 0))</f>
        <v>#N/A</v>
      </c>
      <c r="B13" t="e">
        <f>INDEX(resultados!$A$2:$ZZ$43, 7, MATCH($B$2, resultados!$A$1:$ZZ$1, 0))</f>
        <v>#N/A</v>
      </c>
      <c r="C13" t="e">
        <f>INDEX(resultados!$A$2:$ZZ$43, 7, MATCH($B$3, resultados!$A$1:$ZZ$1, 0))</f>
        <v>#N/A</v>
      </c>
    </row>
    <row r="14" spans="1:3" x14ac:dyDescent="0.25">
      <c r="A14" t="e">
        <f>INDEX(resultados!$A$2:$ZZ$43, 8, MATCH($B$1, resultados!$A$1:$ZZ$1, 0))</f>
        <v>#N/A</v>
      </c>
      <c r="B14" t="e">
        <f>INDEX(resultados!$A$2:$ZZ$43, 8, MATCH($B$2, resultados!$A$1:$ZZ$1, 0))</f>
        <v>#N/A</v>
      </c>
      <c r="C14" t="e">
        <f>INDEX(resultados!$A$2:$ZZ$43, 8, MATCH($B$3, resultados!$A$1:$ZZ$1, 0))</f>
        <v>#N/A</v>
      </c>
    </row>
    <row r="15" spans="1:3" x14ac:dyDescent="0.25">
      <c r="A15" t="e">
        <f>INDEX(resultados!$A$2:$ZZ$43, 9, MATCH($B$1, resultados!$A$1:$ZZ$1, 0))</f>
        <v>#N/A</v>
      </c>
      <c r="B15" t="e">
        <f>INDEX(resultados!$A$2:$ZZ$43, 9, MATCH($B$2, resultados!$A$1:$ZZ$1, 0))</f>
        <v>#N/A</v>
      </c>
      <c r="C15" t="e">
        <f>INDEX(resultados!$A$2:$ZZ$43, 9, MATCH($B$3, resultados!$A$1:$ZZ$1, 0))</f>
        <v>#N/A</v>
      </c>
    </row>
    <row r="16" spans="1:3" x14ac:dyDescent="0.25">
      <c r="A16" t="e">
        <f>INDEX(resultados!$A$2:$ZZ$43, 10, MATCH($B$1, resultados!$A$1:$ZZ$1, 0))</f>
        <v>#N/A</v>
      </c>
      <c r="B16" t="e">
        <f>INDEX(resultados!$A$2:$ZZ$43, 10, MATCH($B$2, resultados!$A$1:$ZZ$1, 0))</f>
        <v>#N/A</v>
      </c>
      <c r="C16" t="e">
        <f>INDEX(resultados!$A$2:$ZZ$43, 10, MATCH($B$3, resultados!$A$1:$ZZ$1, 0))</f>
        <v>#N/A</v>
      </c>
    </row>
    <row r="17" spans="1:3" x14ac:dyDescent="0.25">
      <c r="A17" t="e">
        <f>INDEX(resultados!$A$2:$ZZ$43, 11, MATCH($B$1, resultados!$A$1:$ZZ$1, 0))</f>
        <v>#N/A</v>
      </c>
      <c r="B17" t="e">
        <f>INDEX(resultados!$A$2:$ZZ$43, 11, MATCH($B$2, resultados!$A$1:$ZZ$1, 0))</f>
        <v>#N/A</v>
      </c>
      <c r="C17" t="e">
        <f>INDEX(resultados!$A$2:$ZZ$43, 11, MATCH($B$3, resultados!$A$1:$ZZ$1, 0))</f>
        <v>#N/A</v>
      </c>
    </row>
    <row r="18" spans="1:3" x14ac:dyDescent="0.25">
      <c r="A18" t="e">
        <f>INDEX(resultados!$A$2:$ZZ$43, 12, MATCH($B$1, resultados!$A$1:$ZZ$1, 0))</f>
        <v>#N/A</v>
      </c>
      <c r="B18" t="e">
        <f>INDEX(resultados!$A$2:$ZZ$43, 12, MATCH($B$2, resultados!$A$1:$ZZ$1, 0))</f>
        <v>#N/A</v>
      </c>
      <c r="C18" t="e">
        <f>INDEX(resultados!$A$2:$ZZ$43, 12, MATCH($B$3, resultados!$A$1:$ZZ$1, 0))</f>
        <v>#N/A</v>
      </c>
    </row>
    <row r="19" spans="1:3" x14ac:dyDescent="0.25">
      <c r="A19" t="e">
        <f>INDEX(resultados!$A$2:$ZZ$43, 13, MATCH($B$1, resultados!$A$1:$ZZ$1, 0))</f>
        <v>#N/A</v>
      </c>
      <c r="B19" t="e">
        <f>INDEX(resultados!$A$2:$ZZ$43, 13, MATCH($B$2, resultados!$A$1:$ZZ$1, 0))</f>
        <v>#N/A</v>
      </c>
      <c r="C19" t="e">
        <f>INDEX(resultados!$A$2:$ZZ$43, 13, MATCH($B$3, resultados!$A$1:$ZZ$1, 0))</f>
        <v>#N/A</v>
      </c>
    </row>
    <row r="20" spans="1:3" x14ac:dyDescent="0.25">
      <c r="A20" t="e">
        <f>INDEX(resultados!$A$2:$ZZ$43, 14, MATCH($B$1, resultados!$A$1:$ZZ$1, 0))</f>
        <v>#N/A</v>
      </c>
      <c r="B20" t="e">
        <f>INDEX(resultados!$A$2:$ZZ$43, 14, MATCH($B$2, resultados!$A$1:$ZZ$1, 0))</f>
        <v>#N/A</v>
      </c>
      <c r="C20" t="e">
        <f>INDEX(resultados!$A$2:$ZZ$43, 14, MATCH($B$3, resultados!$A$1:$ZZ$1, 0))</f>
        <v>#N/A</v>
      </c>
    </row>
    <row r="21" spans="1:3" x14ac:dyDescent="0.25">
      <c r="A21" t="e">
        <f>INDEX(resultados!$A$2:$ZZ$43, 15, MATCH($B$1, resultados!$A$1:$ZZ$1, 0))</f>
        <v>#N/A</v>
      </c>
      <c r="B21" t="e">
        <f>INDEX(resultados!$A$2:$ZZ$43, 15, MATCH($B$2, resultados!$A$1:$ZZ$1, 0))</f>
        <v>#N/A</v>
      </c>
      <c r="C21" t="e">
        <f>INDEX(resultados!$A$2:$ZZ$43, 15, MATCH($B$3, resultados!$A$1:$ZZ$1, 0))</f>
        <v>#N/A</v>
      </c>
    </row>
    <row r="22" spans="1:3" x14ac:dyDescent="0.25">
      <c r="A22" t="e">
        <f>INDEX(resultados!$A$2:$ZZ$43, 16, MATCH($B$1, resultados!$A$1:$ZZ$1, 0))</f>
        <v>#N/A</v>
      </c>
      <c r="B22" t="e">
        <f>INDEX(resultados!$A$2:$ZZ$43, 16, MATCH($B$2, resultados!$A$1:$ZZ$1, 0))</f>
        <v>#N/A</v>
      </c>
      <c r="C22" t="e">
        <f>INDEX(resultados!$A$2:$ZZ$43, 16, MATCH($B$3, resultados!$A$1:$ZZ$1, 0))</f>
        <v>#N/A</v>
      </c>
    </row>
    <row r="23" spans="1:3" x14ac:dyDescent="0.25">
      <c r="A23" t="e">
        <f>INDEX(resultados!$A$2:$ZZ$43, 17, MATCH($B$1, resultados!$A$1:$ZZ$1, 0))</f>
        <v>#N/A</v>
      </c>
      <c r="B23" t="e">
        <f>INDEX(resultados!$A$2:$ZZ$43, 17, MATCH($B$2, resultados!$A$1:$ZZ$1, 0))</f>
        <v>#N/A</v>
      </c>
      <c r="C23" t="e">
        <f>INDEX(resultados!$A$2:$ZZ$43, 17, MATCH($B$3, resultados!$A$1:$ZZ$1, 0))</f>
        <v>#N/A</v>
      </c>
    </row>
    <row r="24" spans="1:3" x14ac:dyDescent="0.25">
      <c r="A24" t="e">
        <f>INDEX(resultados!$A$2:$ZZ$43, 18, MATCH($B$1, resultados!$A$1:$ZZ$1, 0))</f>
        <v>#N/A</v>
      </c>
      <c r="B24" t="e">
        <f>INDEX(resultados!$A$2:$ZZ$43, 18, MATCH($B$2, resultados!$A$1:$ZZ$1, 0))</f>
        <v>#N/A</v>
      </c>
      <c r="C24" t="e">
        <f>INDEX(resultados!$A$2:$ZZ$43, 18, MATCH($B$3, resultados!$A$1:$ZZ$1, 0))</f>
        <v>#N/A</v>
      </c>
    </row>
    <row r="25" spans="1:3" x14ac:dyDescent="0.25">
      <c r="A25" t="e">
        <f>INDEX(resultados!$A$2:$ZZ$43, 19, MATCH($B$1, resultados!$A$1:$ZZ$1, 0))</f>
        <v>#N/A</v>
      </c>
      <c r="B25" t="e">
        <f>INDEX(resultados!$A$2:$ZZ$43, 19, MATCH($B$2, resultados!$A$1:$ZZ$1, 0))</f>
        <v>#N/A</v>
      </c>
      <c r="C25" t="e">
        <f>INDEX(resultados!$A$2:$ZZ$43, 19, MATCH($B$3, resultados!$A$1:$ZZ$1, 0))</f>
        <v>#N/A</v>
      </c>
    </row>
    <row r="26" spans="1:3" x14ac:dyDescent="0.25">
      <c r="A26" t="e">
        <f>INDEX(resultados!$A$2:$ZZ$43, 20, MATCH($B$1, resultados!$A$1:$ZZ$1, 0))</f>
        <v>#N/A</v>
      </c>
      <c r="B26" t="e">
        <f>INDEX(resultados!$A$2:$ZZ$43, 20, MATCH($B$2, resultados!$A$1:$ZZ$1, 0))</f>
        <v>#N/A</v>
      </c>
      <c r="C26" t="e">
        <f>INDEX(resultados!$A$2:$ZZ$43, 20, MATCH($B$3, resultados!$A$1:$ZZ$1, 0))</f>
        <v>#N/A</v>
      </c>
    </row>
    <row r="27" spans="1:3" x14ac:dyDescent="0.25">
      <c r="A27" t="e">
        <f>INDEX(resultados!$A$2:$ZZ$43, 21, MATCH($B$1, resultados!$A$1:$ZZ$1, 0))</f>
        <v>#N/A</v>
      </c>
      <c r="B27" t="e">
        <f>INDEX(resultados!$A$2:$ZZ$43, 21, MATCH($B$2, resultados!$A$1:$ZZ$1, 0))</f>
        <v>#N/A</v>
      </c>
      <c r="C27" t="e">
        <f>INDEX(resultados!$A$2:$ZZ$43, 21, MATCH($B$3, resultados!$A$1:$ZZ$1, 0))</f>
        <v>#N/A</v>
      </c>
    </row>
    <row r="28" spans="1:3" x14ac:dyDescent="0.25">
      <c r="A28" t="e">
        <f>INDEX(resultados!$A$2:$ZZ$43, 22, MATCH($B$1, resultados!$A$1:$ZZ$1, 0))</f>
        <v>#N/A</v>
      </c>
      <c r="B28" t="e">
        <f>INDEX(resultados!$A$2:$ZZ$43, 22, MATCH($B$2, resultados!$A$1:$ZZ$1, 0))</f>
        <v>#N/A</v>
      </c>
      <c r="C28" t="e">
        <f>INDEX(resultados!$A$2:$ZZ$43, 22, MATCH($B$3, resultados!$A$1:$ZZ$1, 0))</f>
        <v>#N/A</v>
      </c>
    </row>
    <row r="29" spans="1:3" x14ac:dyDescent="0.25">
      <c r="A29" t="e">
        <f>INDEX(resultados!$A$2:$ZZ$43, 23, MATCH($B$1, resultados!$A$1:$ZZ$1, 0))</f>
        <v>#N/A</v>
      </c>
      <c r="B29" t="e">
        <f>INDEX(resultados!$A$2:$ZZ$43, 23, MATCH($B$2, resultados!$A$1:$ZZ$1, 0))</f>
        <v>#N/A</v>
      </c>
      <c r="C29" t="e">
        <f>INDEX(resultados!$A$2:$ZZ$43, 23, MATCH($B$3, resultados!$A$1:$ZZ$1, 0))</f>
        <v>#N/A</v>
      </c>
    </row>
    <row r="30" spans="1:3" x14ac:dyDescent="0.25">
      <c r="A30" t="e">
        <f>INDEX(resultados!$A$2:$ZZ$43, 24, MATCH($B$1, resultados!$A$1:$ZZ$1, 0))</f>
        <v>#N/A</v>
      </c>
      <c r="B30" t="e">
        <f>INDEX(resultados!$A$2:$ZZ$43, 24, MATCH($B$2, resultados!$A$1:$ZZ$1, 0))</f>
        <v>#N/A</v>
      </c>
      <c r="C30" t="e">
        <f>INDEX(resultados!$A$2:$ZZ$43, 24, MATCH($B$3, resultados!$A$1:$ZZ$1, 0))</f>
        <v>#N/A</v>
      </c>
    </row>
    <row r="31" spans="1:3" x14ac:dyDescent="0.25">
      <c r="A31" t="e">
        <f>INDEX(resultados!$A$2:$ZZ$43, 25, MATCH($B$1, resultados!$A$1:$ZZ$1, 0))</f>
        <v>#N/A</v>
      </c>
      <c r="B31" t="e">
        <f>INDEX(resultados!$A$2:$ZZ$43, 25, MATCH($B$2, resultados!$A$1:$ZZ$1, 0))</f>
        <v>#N/A</v>
      </c>
      <c r="C31" t="e">
        <f>INDEX(resultados!$A$2:$ZZ$43, 25, MATCH($B$3, resultados!$A$1:$ZZ$1, 0))</f>
        <v>#N/A</v>
      </c>
    </row>
    <row r="32" spans="1:3" x14ac:dyDescent="0.25">
      <c r="A32" t="e">
        <f>INDEX(resultados!$A$2:$ZZ$43, 26, MATCH($B$1, resultados!$A$1:$ZZ$1, 0))</f>
        <v>#N/A</v>
      </c>
      <c r="B32" t="e">
        <f>INDEX(resultados!$A$2:$ZZ$43, 26, MATCH($B$2, resultados!$A$1:$ZZ$1, 0))</f>
        <v>#N/A</v>
      </c>
      <c r="C32" t="e">
        <f>INDEX(resultados!$A$2:$ZZ$43, 26, MATCH($B$3, resultados!$A$1:$ZZ$1, 0))</f>
        <v>#N/A</v>
      </c>
    </row>
    <row r="33" spans="1:3" x14ac:dyDescent="0.25">
      <c r="A33" t="e">
        <f>INDEX(resultados!$A$2:$ZZ$43, 27, MATCH($B$1, resultados!$A$1:$ZZ$1, 0))</f>
        <v>#N/A</v>
      </c>
      <c r="B33" t="e">
        <f>INDEX(resultados!$A$2:$ZZ$43, 27, MATCH($B$2, resultados!$A$1:$ZZ$1, 0))</f>
        <v>#N/A</v>
      </c>
      <c r="C33" t="e">
        <f>INDEX(resultados!$A$2:$ZZ$43, 27, MATCH($B$3, resultados!$A$1:$ZZ$1, 0))</f>
        <v>#N/A</v>
      </c>
    </row>
    <row r="34" spans="1:3" x14ac:dyDescent="0.25">
      <c r="A34" t="e">
        <f>INDEX(resultados!$A$2:$ZZ$43, 28, MATCH($B$1, resultados!$A$1:$ZZ$1, 0))</f>
        <v>#N/A</v>
      </c>
      <c r="B34" t="e">
        <f>INDEX(resultados!$A$2:$ZZ$43, 28, MATCH($B$2, resultados!$A$1:$ZZ$1, 0))</f>
        <v>#N/A</v>
      </c>
      <c r="C34" t="e">
        <f>INDEX(resultados!$A$2:$ZZ$43, 28, MATCH($B$3, resultados!$A$1:$ZZ$1, 0))</f>
        <v>#N/A</v>
      </c>
    </row>
    <row r="35" spans="1:3" x14ac:dyDescent="0.25">
      <c r="A35" t="e">
        <f>INDEX(resultados!$A$2:$ZZ$43, 29, MATCH($B$1, resultados!$A$1:$ZZ$1, 0))</f>
        <v>#N/A</v>
      </c>
      <c r="B35" t="e">
        <f>INDEX(resultados!$A$2:$ZZ$43, 29, MATCH($B$2, resultados!$A$1:$ZZ$1, 0))</f>
        <v>#N/A</v>
      </c>
      <c r="C35" t="e">
        <f>INDEX(resultados!$A$2:$ZZ$43, 29, MATCH($B$3, resultados!$A$1:$ZZ$1, 0))</f>
        <v>#N/A</v>
      </c>
    </row>
    <row r="36" spans="1:3" x14ac:dyDescent="0.25">
      <c r="A36" t="e">
        <f>INDEX(resultados!$A$2:$ZZ$43, 30, MATCH($B$1, resultados!$A$1:$ZZ$1, 0))</f>
        <v>#N/A</v>
      </c>
      <c r="B36" t="e">
        <f>INDEX(resultados!$A$2:$ZZ$43, 30, MATCH($B$2, resultados!$A$1:$ZZ$1, 0))</f>
        <v>#N/A</v>
      </c>
      <c r="C36" t="e">
        <f>INDEX(resultados!$A$2:$ZZ$43, 30, MATCH($B$3, resultados!$A$1:$ZZ$1, 0))</f>
        <v>#N/A</v>
      </c>
    </row>
    <row r="37" spans="1:3" x14ac:dyDescent="0.25">
      <c r="A37" t="e">
        <f>INDEX(resultados!$A$2:$ZZ$43, 31, MATCH($B$1, resultados!$A$1:$ZZ$1, 0))</f>
        <v>#N/A</v>
      </c>
      <c r="B37" t="e">
        <f>INDEX(resultados!$A$2:$ZZ$43, 31, MATCH($B$2, resultados!$A$1:$ZZ$1, 0))</f>
        <v>#N/A</v>
      </c>
      <c r="C37" t="e">
        <f>INDEX(resultados!$A$2:$ZZ$43, 31, MATCH($B$3, resultados!$A$1:$ZZ$1, 0))</f>
        <v>#N/A</v>
      </c>
    </row>
    <row r="38" spans="1:3" x14ac:dyDescent="0.25">
      <c r="A38" t="e">
        <f>INDEX(resultados!$A$2:$ZZ$43, 32, MATCH($B$1, resultados!$A$1:$ZZ$1, 0))</f>
        <v>#N/A</v>
      </c>
      <c r="B38" t="e">
        <f>INDEX(resultados!$A$2:$ZZ$43, 32, MATCH($B$2, resultados!$A$1:$ZZ$1, 0))</f>
        <v>#N/A</v>
      </c>
      <c r="C38" t="e">
        <f>INDEX(resultados!$A$2:$ZZ$43, 32, MATCH($B$3, resultados!$A$1:$ZZ$1, 0))</f>
        <v>#N/A</v>
      </c>
    </row>
    <row r="39" spans="1:3" x14ac:dyDescent="0.25">
      <c r="A39" t="e">
        <f>INDEX(resultados!$A$2:$ZZ$43, 33, MATCH($B$1, resultados!$A$1:$ZZ$1, 0))</f>
        <v>#N/A</v>
      </c>
      <c r="B39" t="e">
        <f>INDEX(resultados!$A$2:$ZZ$43, 33, MATCH($B$2, resultados!$A$1:$ZZ$1, 0))</f>
        <v>#N/A</v>
      </c>
      <c r="C39" t="e">
        <f>INDEX(resultados!$A$2:$ZZ$43, 33, MATCH($B$3, resultados!$A$1:$ZZ$1, 0))</f>
        <v>#N/A</v>
      </c>
    </row>
    <row r="40" spans="1:3" x14ac:dyDescent="0.25">
      <c r="A40" t="e">
        <f>INDEX(resultados!$A$2:$ZZ$43, 34, MATCH($B$1, resultados!$A$1:$ZZ$1, 0))</f>
        <v>#N/A</v>
      </c>
      <c r="B40" t="e">
        <f>INDEX(resultados!$A$2:$ZZ$43, 34, MATCH($B$2, resultados!$A$1:$ZZ$1, 0))</f>
        <v>#N/A</v>
      </c>
      <c r="C40" t="e">
        <f>INDEX(resultados!$A$2:$ZZ$43, 34, MATCH($B$3, resultados!$A$1:$ZZ$1, 0))</f>
        <v>#N/A</v>
      </c>
    </row>
    <row r="41" spans="1:3" x14ac:dyDescent="0.25">
      <c r="A41" t="e">
        <f>INDEX(resultados!$A$2:$ZZ$43, 35, MATCH($B$1, resultados!$A$1:$ZZ$1, 0))</f>
        <v>#N/A</v>
      </c>
      <c r="B41" t="e">
        <f>INDEX(resultados!$A$2:$ZZ$43, 35, MATCH($B$2, resultados!$A$1:$ZZ$1, 0))</f>
        <v>#N/A</v>
      </c>
      <c r="C41" t="e">
        <f>INDEX(resultados!$A$2:$ZZ$43, 35, MATCH($B$3, resultados!$A$1:$ZZ$1, 0))</f>
        <v>#N/A</v>
      </c>
    </row>
    <row r="42" spans="1:3" x14ac:dyDescent="0.25">
      <c r="A42" t="e">
        <f>INDEX(resultados!$A$2:$ZZ$43, 36, MATCH($B$1, resultados!$A$1:$ZZ$1, 0))</f>
        <v>#N/A</v>
      </c>
      <c r="B42" t="e">
        <f>INDEX(resultados!$A$2:$ZZ$43, 36, MATCH($B$2, resultados!$A$1:$ZZ$1, 0))</f>
        <v>#N/A</v>
      </c>
      <c r="C42" t="e">
        <f>INDEX(resultados!$A$2:$ZZ$43, 36, MATCH($B$3, resultados!$A$1:$ZZ$1, 0))</f>
        <v>#N/A</v>
      </c>
    </row>
    <row r="43" spans="1:3" x14ac:dyDescent="0.25">
      <c r="A43" t="e">
        <f>INDEX(resultados!$A$2:$ZZ$43, 37, MATCH($B$1, resultados!$A$1:$ZZ$1, 0))</f>
        <v>#N/A</v>
      </c>
      <c r="B43" t="e">
        <f>INDEX(resultados!$A$2:$ZZ$43, 37, MATCH($B$2, resultados!$A$1:$ZZ$1, 0))</f>
        <v>#N/A</v>
      </c>
      <c r="C43" t="e">
        <f>INDEX(resultados!$A$2:$ZZ$43, 37, MATCH($B$3, resultados!$A$1:$ZZ$1, 0))</f>
        <v>#N/A</v>
      </c>
    </row>
    <row r="44" spans="1:3" x14ac:dyDescent="0.25">
      <c r="A44" t="e">
        <f>INDEX(resultados!$A$2:$ZZ$43, 38, MATCH($B$1, resultados!$A$1:$ZZ$1, 0))</f>
        <v>#N/A</v>
      </c>
      <c r="B44" t="e">
        <f>INDEX(resultados!$A$2:$ZZ$43, 38, MATCH($B$2, resultados!$A$1:$ZZ$1, 0))</f>
        <v>#N/A</v>
      </c>
      <c r="C44" t="e">
        <f>INDEX(resultados!$A$2:$ZZ$43, 38, MATCH($B$3, resultados!$A$1:$ZZ$1, 0))</f>
        <v>#N/A</v>
      </c>
    </row>
    <row r="45" spans="1:3" x14ac:dyDescent="0.25">
      <c r="A45" t="e">
        <f>INDEX(resultados!$A$2:$ZZ$43, 39, MATCH($B$1, resultados!$A$1:$ZZ$1, 0))</f>
        <v>#N/A</v>
      </c>
      <c r="B45" t="e">
        <f>INDEX(resultados!$A$2:$ZZ$43, 39, MATCH($B$2, resultados!$A$1:$ZZ$1, 0))</f>
        <v>#N/A</v>
      </c>
      <c r="C45" t="e">
        <f>INDEX(resultados!$A$2:$ZZ$43, 39, MATCH($B$3, resultados!$A$1:$ZZ$1, 0))</f>
        <v>#N/A</v>
      </c>
    </row>
    <row r="46" spans="1:3" x14ac:dyDescent="0.25">
      <c r="A46" t="e">
        <f>INDEX(resultados!$A$2:$ZZ$43, 40, MATCH($B$1, resultados!$A$1:$ZZ$1, 0))</f>
        <v>#N/A</v>
      </c>
      <c r="B46" t="e">
        <f>INDEX(resultados!$A$2:$ZZ$43, 40, MATCH($B$2, resultados!$A$1:$ZZ$1, 0))</f>
        <v>#N/A</v>
      </c>
      <c r="C46" t="e">
        <f>INDEX(resultados!$A$2:$ZZ$43, 40, MATCH($B$3, resultados!$A$1:$ZZ$1, 0))</f>
        <v>#N/A</v>
      </c>
    </row>
    <row r="47" spans="1:3" x14ac:dyDescent="0.25">
      <c r="A47" t="e">
        <f>INDEX(resultados!$A$2:$ZZ$43, 41, MATCH($B$1, resultados!$A$1:$ZZ$1, 0))</f>
        <v>#N/A</v>
      </c>
      <c r="B47" t="e">
        <f>INDEX(resultados!$A$2:$ZZ$43, 41, MATCH($B$2, resultados!$A$1:$ZZ$1, 0))</f>
        <v>#N/A</v>
      </c>
      <c r="C47" t="e">
        <f>INDEX(resultados!$A$2:$ZZ$43, 41, MATCH($B$3, resultados!$A$1:$ZZ$1, 0))</f>
        <v>#N/A</v>
      </c>
    </row>
    <row r="48" spans="1:3" x14ac:dyDescent="0.25">
      <c r="A48" t="e">
        <f>INDEX(resultados!$A$2:$ZZ$43, 42, MATCH($B$1, resultados!$A$1:$ZZ$1, 0))</f>
        <v>#N/A</v>
      </c>
      <c r="B48" t="e">
        <f>INDEX(resultados!$A$2:$ZZ$43, 42, MATCH($B$2, resultados!$A$1:$ZZ$1, 0))</f>
        <v>#N/A</v>
      </c>
      <c r="C48" t="e">
        <f>INDEX(resultados!$A$2:$ZZ$43, 42,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3.5145</v>
      </c>
      <c r="E2">
        <v>28.45</v>
      </c>
      <c r="F2">
        <v>23.87</v>
      </c>
      <c r="G2">
        <v>10.23</v>
      </c>
      <c r="H2">
        <v>0.2</v>
      </c>
      <c r="I2">
        <v>140</v>
      </c>
      <c r="J2">
        <v>89.87</v>
      </c>
      <c r="K2">
        <v>37.549999999999997</v>
      </c>
      <c r="L2">
        <v>1</v>
      </c>
      <c r="M2">
        <v>6</v>
      </c>
      <c r="N2">
        <v>11.32</v>
      </c>
      <c r="O2">
        <v>11317.98</v>
      </c>
      <c r="P2">
        <v>158.88999999999999</v>
      </c>
      <c r="Q2">
        <v>5525.52</v>
      </c>
      <c r="R2">
        <v>275.37</v>
      </c>
      <c r="S2">
        <v>97.05</v>
      </c>
      <c r="T2">
        <v>85475.98</v>
      </c>
      <c r="U2">
        <v>0.35</v>
      </c>
      <c r="V2">
        <v>0.69</v>
      </c>
      <c r="W2">
        <v>5.07</v>
      </c>
      <c r="X2">
        <v>5.31</v>
      </c>
      <c r="Y2">
        <v>2</v>
      </c>
      <c r="Z2">
        <v>10</v>
      </c>
      <c r="AA2">
        <v>287.47712708024818</v>
      </c>
      <c r="AB2">
        <v>393.3388878669507</v>
      </c>
      <c r="AC2">
        <v>355.79917646352447</v>
      </c>
      <c r="AD2">
        <v>287477.1270802482</v>
      </c>
      <c r="AE2">
        <v>393338.88786695071</v>
      </c>
      <c r="AF2">
        <v>1.226133043367549E-5</v>
      </c>
      <c r="AG2">
        <v>19</v>
      </c>
      <c r="AH2">
        <v>355799.17646352452</v>
      </c>
    </row>
    <row r="3" spans="1:34" x14ac:dyDescent="0.25">
      <c r="A3">
        <v>1</v>
      </c>
      <c r="B3">
        <v>40</v>
      </c>
      <c r="C3" t="s">
        <v>34</v>
      </c>
      <c r="D3">
        <v>3.5215000000000001</v>
      </c>
      <c r="E3">
        <v>28.4</v>
      </c>
      <c r="F3">
        <v>23.83</v>
      </c>
      <c r="G3">
        <v>10.29</v>
      </c>
      <c r="H3">
        <v>0.39</v>
      </c>
      <c r="I3">
        <v>139</v>
      </c>
      <c r="J3">
        <v>91.1</v>
      </c>
      <c r="K3">
        <v>37.549999999999997</v>
      </c>
      <c r="L3">
        <v>2</v>
      </c>
      <c r="M3">
        <v>0</v>
      </c>
      <c r="N3">
        <v>11.54</v>
      </c>
      <c r="O3">
        <v>11468.97</v>
      </c>
      <c r="P3">
        <v>160.57</v>
      </c>
      <c r="Q3">
        <v>5525.93</v>
      </c>
      <c r="R3">
        <v>273.79000000000002</v>
      </c>
      <c r="S3">
        <v>97.05</v>
      </c>
      <c r="T3">
        <v>84689.600000000006</v>
      </c>
      <c r="U3">
        <v>0.35</v>
      </c>
      <c r="V3">
        <v>0.69</v>
      </c>
      <c r="W3">
        <v>5.08</v>
      </c>
      <c r="X3">
        <v>5.27</v>
      </c>
      <c r="Y3">
        <v>2</v>
      </c>
      <c r="Z3">
        <v>10</v>
      </c>
      <c r="AA3">
        <v>287.84076497712817</v>
      </c>
      <c r="AB3">
        <v>393.83643328003382</v>
      </c>
      <c r="AC3">
        <v>356.24923684069222</v>
      </c>
      <c r="AD3">
        <v>287840.76497712819</v>
      </c>
      <c r="AE3">
        <v>393836.43328003382</v>
      </c>
      <c r="AF3">
        <v>1.2285751919814549E-5</v>
      </c>
      <c r="AG3">
        <v>19</v>
      </c>
      <c r="AH3">
        <v>356249.23684069217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3.2948</v>
      </c>
      <c r="E2">
        <v>30.35</v>
      </c>
      <c r="F2">
        <v>25.63</v>
      </c>
      <c r="G2">
        <v>8.31</v>
      </c>
      <c r="H2">
        <v>0.24</v>
      </c>
      <c r="I2">
        <v>185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148.88999999999999</v>
      </c>
      <c r="Q2">
        <v>5525.75</v>
      </c>
      <c r="R2">
        <v>331.58</v>
      </c>
      <c r="S2">
        <v>97.05</v>
      </c>
      <c r="T2">
        <v>113355.67</v>
      </c>
      <c r="U2">
        <v>0.28999999999999998</v>
      </c>
      <c r="V2">
        <v>0.64</v>
      </c>
      <c r="W2">
        <v>5.22</v>
      </c>
      <c r="X2">
        <v>7.07</v>
      </c>
      <c r="Y2">
        <v>2</v>
      </c>
      <c r="Z2">
        <v>10</v>
      </c>
      <c r="AA2">
        <v>295.93595958410629</v>
      </c>
      <c r="AB2">
        <v>404.912635676082</v>
      </c>
      <c r="AC2">
        <v>366.26834202560929</v>
      </c>
      <c r="AD2">
        <v>295935.95958410628</v>
      </c>
      <c r="AE2">
        <v>404912.63567608199</v>
      </c>
      <c r="AF2">
        <v>1.2909201975957611E-5</v>
      </c>
      <c r="AG2">
        <v>20</v>
      </c>
      <c r="AH2">
        <v>366268.34202560928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2.6009000000000002</v>
      </c>
      <c r="E2">
        <v>38.450000000000003</v>
      </c>
      <c r="F2">
        <v>32.659999999999997</v>
      </c>
      <c r="G2">
        <v>5.33</v>
      </c>
      <c r="H2">
        <v>0.43</v>
      </c>
      <c r="I2">
        <v>368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129.1</v>
      </c>
      <c r="Q2">
        <v>5533.95</v>
      </c>
      <c r="R2">
        <v>557.41999999999996</v>
      </c>
      <c r="S2">
        <v>97.05</v>
      </c>
      <c r="T2">
        <v>225361.33</v>
      </c>
      <c r="U2">
        <v>0.17</v>
      </c>
      <c r="V2">
        <v>0.51</v>
      </c>
      <c r="W2">
        <v>5.76</v>
      </c>
      <c r="X2">
        <v>14.08</v>
      </c>
      <c r="Y2">
        <v>2</v>
      </c>
      <c r="Z2">
        <v>10</v>
      </c>
      <c r="AA2">
        <v>363.55511206760622</v>
      </c>
      <c r="AB2">
        <v>497.4321432504741</v>
      </c>
      <c r="AC2">
        <v>449.95791764904601</v>
      </c>
      <c r="AD2">
        <v>363555.11206760618</v>
      </c>
      <c r="AE2">
        <v>497432.14325047412</v>
      </c>
      <c r="AF2">
        <v>1.347782656770225E-5</v>
      </c>
      <c r="AG2">
        <v>26</v>
      </c>
      <c r="AH2">
        <v>449957.91764904588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2.9213</v>
      </c>
      <c r="E2">
        <v>34.229999999999997</v>
      </c>
      <c r="F2">
        <v>26.28</v>
      </c>
      <c r="G2">
        <v>7.96</v>
      </c>
      <c r="H2">
        <v>0.12</v>
      </c>
      <c r="I2">
        <v>198</v>
      </c>
      <c r="J2">
        <v>141.81</v>
      </c>
      <c r="K2">
        <v>47.83</v>
      </c>
      <c r="L2">
        <v>1</v>
      </c>
      <c r="M2">
        <v>196</v>
      </c>
      <c r="N2">
        <v>22.98</v>
      </c>
      <c r="O2">
        <v>17723.39</v>
      </c>
      <c r="P2">
        <v>271.47000000000003</v>
      </c>
      <c r="Q2">
        <v>5524.33</v>
      </c>
      <c r="R2">
        <v>361.67</v>
      </c>
      <c r="S2">
        <v>97.05</v>
      </c>
      <c r="T2">
        <v>128335.56</v>
      </c>
      <c r="U2">
        <v>0.27</v>
      </c>
      <c r="V2">
        <v>0.63</v>
      </c>
      <c r="W2">
        <v>5.0199999999999996</v>
      </c>
      <c r="X2">
        <v>7.72</v>
      </c>
      <c r="Y2">
        <v>2</v>
      </c>
      <c r="Z2">
        <v>10</v>
      </c>
      <c r="AA2">
        <v>424.866878535789</v>
      </c>
      <c r="AB2">
        <v>581.32160701647706</v>
      </c>
      <c r="AC2">
        <v>525.84108873282355</v>
      </c>
      <c r="AD2">
        <v>424866.87853578897</v>
      </c>
      <c r="AE2">
        <v>581321.60701647704</v>
      </c>
      <c r="AF2">
        <v>8.1323569629988778E-6</v>
      </c>
      <c r="AG2">
        <v>23</v>
      </c>
      <c r="AH2">
        <v>525841.0887328235</v>
      </c>
    </row>
    <row r="3" spans="1:34" x14ac:dyDescent="0.25">
      <c r="A3">
        <v>1</v>
      </c>
      <c r="B3">
        <v>70</v>
      </c>
      <c r="C3" t="s">
        <v>34</v>
      </c>
      <c r="D3">
        <v>3.8285999999999998</v>
      </c>
      <c r="E3">
        <v>26.12</v>
      </c>
      <c r="F3">
        <v>21.58</v>
      </c>
      <c r="G3">
        <v>16.18</v>
      </c>
      <c r="H3">
        <v>0.25</v>
      </c>
      <c r="I3">
        <v>80</v>
      </c>
      <c r="J3">
        <v>143.16999999999999</v>
      </c>
      <c r="K3">
        <v>47.83</v>
      </c>
      <c r="L3">
        <v>2</v>
      </c>
      <c r="M3">
        <v>3</v>
      </c>
      <c r="N3">
        <v>23.34</v>
      </c>
      <c r="O3">
        <v>17891.86</v>
      </c>
      <c r="P3">
        <v>187.81</v>
      </c>
      <c r="Q3">
        <v>5523.48</v>
      </c>
      <c r="R3">
        <v>201.5</v>
      </c>
      <c r="S3">
        <v>97.05</v>
      </c>
      <c r="T3">
        <v>48840.06</v>
      </c>
      <c r="U3">
        <v>0.48</v>
      </c>
      <c r="V3">
        <v>0.77</v>
      </c>
      <c r="W3">
        <v>4.9000000000000004</v>
      </c>
      <c r="X3">
        <v>3.02</v>
      </c>
      <c r="Y3">
        <v>2</v>
      </c>
      <c r="Z3">
        <v>10</v>
      </c>
      <c r="AA3">
        <v>288.94272024568681</v>
      </c>
      <c r="AB3">
        <v>395.34417709331098</v>
      </c>
      <c r="AC3">
        <v>357.61308370056202</v>
      </c>
      <c r="AD3">
        <v>288942.72024568683</v>
      </c>
      <c r="AE3">
        <v>395344.17709331098</v>
      </c>
      <c r="AF3">
        <v>1.065811175453993E-5</v>
      </c>
      <c r="AG3">
        <v>18</v>
      </c>
      <c r="AH3">
        <v>357613.08370056201</v>
      </c>
    </row>
    <row r="4" spans="1:34" x14ac:dyDescent="0.25">
      <c r="A4">
        <v>2</v>
      </c>
      <c r="B4">
        <v>70</v>
      </c>
      <c r="C4" t="s">
        <v>34</v>
      </c>
      <c r="D4">
        <v>3.8273999999999999</v>
      </c>
      <c r="E4">
        <v>26.13</v>
      </c>
      <c r="F4">
        <v>21.59</v>
      </c>
      <c r="G4">
        <v>16.190000000000001</v>
      </c>
      <c r="H4">
        <v>0.37</v>
      </c>
      <c r="I4">
        <v>80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18060.849999999999</v>
      </c>
      <c r="P4">
        <v>189.66</v>
      </c>
      <c r="Q4">
        <v>5523.51</v>
      </c>
      <c r="R4">
        <v>201.41</v>
      </c>
      <c r="S4">
        <v>97.05</v>
      </c>
      <c r="T4">
        <v>48798.43</v>
      </c>
      <c r="U4">
        <v>0.48</v>
      </c>
      <c r="V4">
        <v>0.77</v>
      </c>
      <c r="W4">
        <v>4.91</v>
      </c>
      <c r="X4">
        <v>3.03</v>
      </c>
      <c r="Y4">
        <v>2</v>
      </c>
      <c r="Z4">
        <v>10</v>
      </c>
      <c r="AA4">
        <v>289.65727005942313</v>
      </c>
      <c r="AB4">
        <v>396.32185567217778</v>
      </c>
      <c r="AC4">
        <v>358.49745400804233</v>
      </c>
      <c r="AD4">
        <v>289657.27005942311</v>
      </c>
      <c r="AE4">
        <v>396321.85567217792</v>
      </c>
      <c r="AF4">
        <v>1.0654771177277889E-5</v>
      </c>
      <c r="AG4">
        <v>18</v>
      </c>
      <c r="AH4">
        <v>358497.45400804229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2.4601999999999999</v>
      </c>
      <c r="E2">
        <v>40.65</v>
      </c>
      <c r="F2">
        <v>28.91</v>
      </c>
      <c r="G2">
        <v>6.62</v>
      </c>
      <c r="H2">
        <v>0.1</v>
      </c>
      <c r="I2">
        <v>262</v>
      </c>
      <c r="J2">
        <v>176.73</v>
      </c>
      <c r="K2">
        <v>52.44</v>
      </c>
      <c r="L2">
        <v>1</v>
      </c>
      <c r="M2">
        <v>260</v>
      </c>
      <c r="N2">
        <v>33.29</v>
      </c>
      <c r="O2">
        <v>22031.19</v>
      </c>
      <c r="P2">
        <v>358.93</v>
      </c>
      <c r="Q2">
        <v>5525.78</v>
      </c>
      <c r="R2">
        <v>450.56</v>
      </c>
      <c r="S2">
        <v>97.05</v>
      </c>
      <c r="T2">
        <v>172463.35</v>
      </c>
      <c r="U2">
        <v>0.22</v>
      </c>
      <c r="V2">
        <v>0.56999999999999995</v>
      </c>
      <c r="W2">
        <v>5.0999999999999996</v>
      </c>
      <c r="X2">
        <v>10.34</v>
      </c>
      <c r="Y2">
        <v>2</v>
      </c>
      <c r="Z2">
        <v>10</v>
      </c>
      <c r="AA2">
        <v>571.91128200825358</v>
      </c>
      <c r="AB2">
        <v>782.51424698874473</v>
      </c>
      <c r="AC2">
        <v>707.83218552178164</v>
      </c>
      <c r="AD2">
        <v>571911.28200825362</v>
      </c>
      <c r="AE2">
        <v>782514.24698874471</v>
      </c>
      <c r="AF2">
        <v>6.1884986615265244E-6</v>
      </c>
      <c r="AG2">
        <v>27</v>
      </c>
      <c r="AH2">
        <v>707832.18552178168</v>
      </c>
    </row>
    <row r="3" spans="1:34" x14ac:dyDescent="0.25">
      <c r="A3">
        <v>1</v>
      </c>
      <c r="B3">
        <v>90</v>
      </c>
      <c r="C3" t="s">
        <v>34</v>
      </c>
      <c r="D3">
        <v>3.6631999999999998</v>
      </c>
      <c r="E3">
        <v>27.3</v>
      </c>
      <c r="F3">
        <v>21.82</v>
      </c>
      <c r="G3">
        <v>15.22</v>
      </c>
      <c r="H3">
        <v>0.2</v>
      </c>
      <c r="I3">
        <v>86</v>
      </c>
      <c r="J3">
        <v>178.21</v>
      </c>
      <c r="K3">
        <v>52.44</v>
      </c>
      <c r="L3">
        <v>2</v>
      </c>
      <c r="M3">
        <v>83</v>
      </c>
      <c r="N3">
        <v>33.770000000000003</v>
      </c>
      <c r="O3">
        <v>22213.89</v>
      </c>
      <c r="P3">
        <v>234.52</v>
      </c>
      <c r="Q3">
        <v>5521.78</v>
      </c>
      <c r="R3">
        <v>212.45</v>
      </c>
      <c r="S3">
        <v>97.05</v>
      </c>
      <c r="T3">
        <v>54285.440000000002</v>
      </c>
      <c r="U3">
        <v>0.46</v>
      </c>
      <c r="V3">
        <v>0.76</v>
      </c>
      <c r="W3">
        <v>4.83</v>
      </c>
      <c r="X3">
        <v>3.26</v>
      </c>
      <c r="Y3">
        <v>2</v>
      </c>
      <c r="Z3">
        <v>10</v>
      </c>
      <c r="AA3">
        <v>319.24867232353432</v>
      </c>
      <c r="AB3">
        <v>436.81011773046652</v>
      </c>
      <c r="AC3">
        <v>395.12157316112081</v>
      </c>
      <c r="AD3">
        <v>319248.67232353432</v>
      </c>
      <c r="AE3">
        <v>436810.11773046647</v>
      </c>
      <c r="AF3">
        <v>9.2145794231785895E-6</v>
      </c>
      <c r="AG3">
        <v>18</v>
      </c>
      <c r="AH3">
        <v>395121.57316112082</v>
      </c>
    </row>
    <row r="4" spans="1:34" x14ac:dyDescent="0.25">
      <c r="A4">
        <v>2</v>
      </c>
      <c r="B4">
        <v>90</v>
      </c>
      <c r="C4" t="s">
        <v>34</v>
      </c>
      <c r="D4">
        <v>3.9110999999999998</v>
      </c>
      <c r="E4">
        <v>25.57</v>
      </c>
      <c r="F4">
        <v>20.91</v>
      </c>
      <c r="G4">
        <v>19.91</v>
      </c>
      <c r="H4">
        <v>0.3</v>
      </c>
      <c r="I4">
        <v>63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207.67</v>
      </c>
      <c r="Q4">
        <v>5522.36</v>
      </c>
      <c r="R4">
        <v>179.75</v>
      </c>
      <c r="S4">
        <v>97.05</v>
      </c>
      <c r="T4">
        <v>38052.76</v>
      </c>
      <c r="U4">
        <v>0.54</v>
      </c>
      <c r="V4">
        <v>0.79</v>
      </c>
      <c r="W4">
        <v>4.8499999999999996</v>
      </c>
      <c r="X4">
        <v>2.35</v>
      </c>
      <c r="Y4">
        <v>2</v>
      </c>
      <c r="Z4">
        <v>10</v>
      </c>
      <c r="AA4">
        <v>288.99705317932768</v>
      </c>
      <c r="AB4">
        <v>395.41851781011832</v>
      </c>
      <c r="AC4">
        <v>357.68032944369531</v>
      </c>
      <c r="AD4">
        <v>288997.05317932769</v>
      </c>
      <c r="AE4">
        <v>395418.51781011833</v>
      </c>
      <c r="AF4">
        <v>9.8381583265979967E-6</v>
      </c>
      <c r="AG4">
        <v>17</v>
      </c>
      <c r="AH4">
        <v>357680.32944369531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2.1070000000000002</v>
      </c>
      <c r="E2">
        <v>47.46</v>
      </c>
      <c r="F2">
        <v>39.700000000000003</v>
      </c>
      <c r="G2">
        <v>4.33</v>
      </c>
      <c r="H2">
        <v>0.64</v>
      </c>
      <c r="I2">
        <v>550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114.96</v>
      </c>
      <c r="Q2">
        <v>5538.2</v>
      </c>
      <c r="R2">
        <v>783.41</v>
      </c>
      <c r="S2">
        <v>97.05</v>
      </c>
      <c r="T2">
        <v>337446.11</v>
      </c>
      <c r="U2">
        <v>0.12</v>
      </c>
      <c r="V2">
        <v>0.42</v>
      </c>
      <c r="W2">
        <v>6.32</v>
      </c>
      <c r="X2">
        <v>21.12</v>
      </c>
      <c r="Y2">
        <v>2</v>
      </c>
      <c r="Z2">
        <v>10</v>
      </c>
      <c r="AA2">
        <v>428.8238331950518</v>
      </c>
      <c r="AB2">
        <v>586.73568694979963</v>
      </c>
      <c r="AC2">
        <v>530.73845647601877</v>
      </c>
      <c r="AD2">
        <v>428823.83319505182</v>
      </c>
      <c r="AE2">
        <v>586735.68694979965</v>
      </c>
      <c r="AF2">
        <v>1.285850047840478E-5</v>
      </c>
      <c r="AG2">
        <v>31</v>
      </c>
      <c r="AH2">
        <v>530738.45647601876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3.5489999999999999</v>
      </c>
      <c r="E2">
        <v>28.18</v>
      </c>
      <c r="F2">
        <v>23.52</v>
      </c>
      <c r="G2">
        <v>10.85</v>
      </c>
      <c r="H2">
        <v>0.18</v>
      </c>
      <c r="I2">
        <v>130</v>
      </c>
      <c r="J2">
        <v>98.71</v>
      </c>
      <c r="K2">
        <v>39.72</v>
      </c>
      <c r="L2">
        <v>1</v>
      </c>
      <c r="M2">
        <v>44</v>
      </c>
      <c r="N2">
        <v>12.99</v>
      </c>
      <c r="O2">
        <v>12407.75</v>
      </c>
      <c r="P2">
        <v>167.03</v>
      </c>
      <c r="Q2">
        <v>5523.9</v>
      </c>
      <c r="R2">
        <v>265.39</v>
      </c>
      <c r="S2">
        <v>97.05</v>
      </c>
      <c r="T2">
        <v>80535.399999999994</v>
      </c>
      <c r="U2">
        <v>0.37</v>
      </c>
      <c r="V2">
        <v>0.7</v>
      </c>
      <c r="W2">
        <v>5.01</v>
      </c>
      <c r="X2">
        <v>4.96</v>
      </c>
      <c r="Y2">
        <v>2</v>
      </c>
      <c r="Z2">
        <v>10</v>
      </c>
      <c r="AA2">
        <v>291.83663921478978</v>
      </c>
      <c r="AB2">
        <v>399.30376469753207</v>
      </c>
      <c r="AC2">
        <v>361.19477382115252</v>
      </c>
      <c r="AD2">
        <v>291836.63921478979</v>
      </c>
      <c r="AE2">
        <v>399303.76469753211</v>
      </c>
      <c r="AF2">
        <v>1.180719557521081E-5</v>
      </c>
      <c r="AG2">
        <v>19</v>
      </c>
      <c r="AH2">
        <v>361194.77382115251</v>
      </c>
    </row>
    <row r="3" spans="1:34" x14ac:dyDescent="0.25">
      <c r="A3">
        <v>1</v>
      </c>
      <c r="B3">
        <v>45</v>
      </c>
      <c r="C3" t="s">
        <v>34</v>
      </c>
      <c r="D3">
        <v>3.6004</v>
      </c>
      <c r="E3">
        <v>27.77</v>
      </c>
      <c r="F3">
        <v>23.24</v>
      </c>
      <c r="G3">
        <v>11.24</v>
      </c>
      <c r="H3">
        <v>0.35</v>
      </c>
      <c r="I3">
        <v>124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164.99</v>
      </c>
      <c r="Q3">
        <v>5524.41</v>
      </c>
      <c r="R3">
        <v>254.6</v>
      </c>
      <c r="S3">
        <v>97.05</v>
      </c>
      <c r="T3">
        <v>75173.649999999994</v>
      </c>
      <c r="U3">
        <v>0.38</v>
      </c>
      <c r="V3">
        <v>0.71</v>
      </c>
      <c r="W3">
        <v>5.03</v>
      </c>
      <c r="X3">
        <v>4.68</v>
      </c>
      <c r="Y3">
        <v>2</v>
      </c>
      <c r="Z3">
        <v>10</v>
      </c>
      <c r="AA3">
        <v>288.96534855548248</v>
      </c>
      <c r="AB3">
        <v>395.375138145064</v>
      </c>
      <c r="AC3">
        <v>357.64108987298988</v>
      </c>
      <c r="AD3">
        <v>288965.34855548252</v>
      </c>
      <c r="AE3">
        <v>395375.138145064</v>
      </c>
      <c r="AF3">
        <v>1.1978198633133001E-5</v>
      </c>
      <c r="AG3">
        <v>19</v>
      </c>
      <c r="AH3">
        <v>357641.08987298992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2024-09-25T23:03:09Z</dcterms:created>
  <dcterms:modified xsi:type="dcterms:W3CDTF">2024-09-27T19:26:45Z</dcterms:modified>
</cp:coreProperties>
</file>