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Sem SPAD 1 Drones/vel20/field_64ha_100ha_18%_12m_0_LM/"/>
    </mc:Choice>
  </mc:AlternateContent>
  <xr:revisionPtr revIDLastSave="269" documentId="11_9AE7FD016BE2ADC2046B3791891A50824573B3B6" xr6:coauthVersionLast="47" xr6:coauthVersionMax="47" xr10:uidLastSave="{C90FF55E-015B-4BFD-A75E-F3C9DDD30AB3}"/>
  <bookViews>
    <workbookView xWindow="2730" yWindow="600" windowWidth="14400" windowHeight="1560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<sst xmlns="http://schemas.openxmlformats.org/spreadsheetml/2006/main" count="785" uniqueCount="71">
  <si>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</si>
  <si>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</si>
  <si>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</si>
  <si>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</si>
  <si>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</si>
  <si>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</si>
  <si>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</si>
  <si>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</si>
  <si>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</si>
  <si>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</si>
  <si>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</si>
  <si>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</si>
  <si>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</si>
  <si>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</si>
  <si>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</si>
  <si>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</si>
  <si>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</si>
  <si>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</si>
  <si>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</si>
  <si>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</si>
  <si>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</si>
  <si>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</si>
  <si>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</si>
  <si>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</si>
  <si>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</si>
  <si>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</si>
  <si>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</si>
  <si>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</si>
  <si>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</si>
  <si>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</si>
  <si>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</si>
  <si>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</si>
  <si>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</si>
  <si>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</si>
  <si>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</si>
  <si>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</si>
  <si>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</si>
  <si>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</si>
  <si>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</si>
  <si>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</si>
  <si>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</si>
  <si>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</si>
  <si>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</si>
  <si>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</si>
  <si>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</si>
  <si>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</si>
  <si>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</si>
  <si>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</si>
  <si>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</si>
  <si>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</si>
  <si>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</si>
  <si>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</si>
  <si>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</si>
  <si>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</si>
  <si>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</si>
  <si>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</si>
  <si>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</si>
  <si>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</si>
  <si>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</si>
  <si>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</si>
  <si>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</si>
  <si>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</si>
  <si>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</si>
  <si>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</si>
  <si>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</si>
  <si>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</si>
  <si>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</si>
  <si>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</si>
  <si>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</si>
  <si>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</si>
  <si>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ield_64ha_100ha_18%_12m_0_LM\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</si>
</sst>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055-432B-A95C-249A20355515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055-432B-A95C-249A20355515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055-432B-A95C-249A20355515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055-432B-A95C-249A20355515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055-432B-A95C-249A20355515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055-432B-A95C-249A20355515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055-432B-A95C-249A20355515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055-432B-A95C-249A20355515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055-432B-A95C-249A20355515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055-432B-A95C-249A20355515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055-432B-A95C-249A20355515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9055-432B-A95C-249A20355515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9055-432B-A95C-249A20355515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9055-432B-A95C-249A20355515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9055-432B-A95C-249A20355515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9055-432B-A95C-249A20355515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9055-432B-A95C-249A20355515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9055-432B-A95C-249A20355515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9055-432B-A95C-249A20355515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9055-432B-A95C-249A20355515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9055-432B-A95C-249A20355515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9055-432B-A95C-249A20355515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9055-432B-A95C-249A20355515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9055-432B-A95C-249A20355515}"/>
              </c:ext>
            </c:extLst>
          </c:dPt>
          <c:xVal>
            <c:numRef>
              <c:f>gráficos!$A$7:$A$30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xVal>
          <c:yVal>
            <c:numRef>
              <c:f>gráficos!$B$7:$B$30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9055-432B-A95C-249A20355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3AD6A-546D-46CD-A506-24A479CEB658}">
  <sheetPr codeName="Planilha1"/>
  <dimension ref="A1:T20"/>
  <sheetViews>
    <sheetView tabSelected="1" workbookViewId="0"/>
  </sheetViews>
  <sheetFormatPr defaultRowHeight="15" x14ac:dyDescent="0.25"/>
  <sheetData>
    <row r="1" spans="1:20" x14ac:dyDescent="0.25">
      <c r="B1" t="s">
        <v>41</v>
      </c>
      <c r="C1" t="s">
        <v>1</v>
      </c>
      <c r="D1" t="s">
        <v>42</v>
      </c>
      <c r="E1" t="s">
        <v>43</v>
      </c>
      <c r="F1" t="s">
        <v>5</v>
      </c>
      <c r="G1" t="s">
        <v>44</v>
      </c>
      <c r="H1" t="s">
        <v>48</v>
      </c>
      <c r="I1" t="s">
        <v>28</v>
      </c>
      <c r="J1" t="s">
        <v>49</v>
      </c>
      <c r="K1" t="s">
        <v>46</v>
      </c>
      <c r="L1" t="s">
        <v>45</v>
      </c>
      <c r="M1" t="s">
        <v>47</v>
      </c>
      <c r="N1" t="s">
        <v>50</v>
      </c>
      <c r="P1" t="s">
        <v>70</v>
      </c>
    </row>
    <row r="2" spans="1:20" x14ac:dyDescent="0.25">
      <c r="A2" t="s">
        <v>51</v>
      </c>
      <c r="B2">
        <v>2.3940000000000001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651</v>
      </c>
      <c r="F2">
        <f>_xlfn.XLOOKUP(B2,RESULTADOS_0!D:D,RESULTADOS_0!F:F,0,0,1)</f>
        <v>32.89</v>
      </c>
      <c r="G2">
        <f>_xlfn.XLOOKUP(B2,RESULTADOS_0!D:D,RESULTADOS_0!M:M,0,0,1)</f>
        <v>0</v>
      </c>
      <c r="H2">
        <f>_xlfn.XLOOKUP(B2,RESULTADOS_0!D:D,RESULTADOS_0!AF:AF,0,0,1)</f>
        <v>1.4609990576792151E-5</v>
      </c>
      <c r="I2">
        <f>_xlfn.XLOOKUP(B2,RESULTADOS_0!D:D,RESULTADOS_0!AC:AC,0,0,1)</f>
        <v>447.84941464229161</v>
      </c>
      <c r="J2">
        <f>_xlfn.XLOOKUP(B2,RESULTADOS_0!D:D,RESULTADOS_0!G:G,0,0,1)</f>
        <v>3.03</v>
      </c>
      <c r="K2">
        <v>1.5321600000000002</v>
      </c>
      <c r="L2">
        <v>64</v>
      </c>
      <c r="M2">
        <v>18</v>
      </c>
      <c r="N2">
        <f>_xlfn.XLOOKUP(B2,RESULTADOS_0!D:D,RESULTADOS_0!AH:AH,0,0,1)</f>
        <v>447849.41464229161</v>
      </c>
      <c r="T2">
        <v>20</v>
      </c>
    </row>
    <row r="3" spans="1:20" x14ac:dyDescent="0.25">
      <c r="A3" t="s">
        <v>52</v>
      </c>
      <c r="B3">
        <v>3.2126999999999999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436</v>
      </c>
      <c r="F3">
        <f>_xlfn.XLOOKUP(B3,RESULTADOS_1!D:D,RESULTADOS_1!F:F,0,0,1)</f>
        <v>24.58</v>
      </c>
      <c r="G3">
        <f>_xlfn.XLOOKUP(B3,RESULTADOS_1!D:D,RESULTADOS_1!M:M,0,0,1)</f>
        <v>0</v>
      </c>
      <c r="H3">
        <f>_xlfn.XLOOKUP(B3,RESULTADOS_1!D:D,RESULTADOS_1!AF:AF,0,0,1)</f>
        <v>1.6648165409687799E-5</v>
      </c>
      <c r="I3">
        <f>_xlfn.XLOOKUP(B3,RESULTADOS_1!D:D,RESULTADOS_1!AC:AC,0,0,1)</f>
        <v>333.0860957120538</v>
      </c>
      <c r="J3">
        <f>_xlfn.XLOOKUP(B3,RESULTADOS_1!D:D,RESULTADOS_1!G:G,0,0,1)</f>
        <v>3.38</v>
      </c>
      <c r="K3">
        <v>2.0561279999999997</v>
      </c>
      <c r="N3">
        <f>_xlfn.XLOOKUP(B3,RESULTADOS_1!D:D,RESULTADOS_1!AH:AH,0,0,1)</f>
        <v>333086.09571205382</v>
      </c>
    </row>
    <row r="4" spans="1:20" x14ac:dyDescent="0.25">
      <c r="A4" t="s">
        <v>53</v>
      </c>
      <c r="B4">
        <v>3.8218999999999999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328</v>
      </c>
      <c r="F4">
        <f>_xlfn.XLOOKUP(B4,RESULTADOS_2!D:D,RESULTADOS_2!F:F,0,0,1)</f>
        <v>20.41</v>
      </c>
      <c r="G4">
        <f>_xlfn.XLOOKUP(B4,RESULTADOS_2!D:D,RESULTADOS_2!M:M,0,0,1)</f>
        <v>0</v>
      </c>
      <c r="H4">
        <f>_xlfn.XLOOKUP(B4,RESULTADOS_2!D:D,RESULTADOS_2!AF:AF,0,0,1)</f>
        <v>1.763515328255083E-5</v>
      </c>
      <c r="I4">
        <f>_xlfn.XLOOKUP(B4,RESULTADOS_2!D:D,RESULTADOS_2!AC:AC,0,0,1)</f>
        <v>282.78552231024798</v>
      </c>
      <c r="J4">
        <f>_xlfn.XLOOKUP(B4,RESULTADOS_2!D:D,RESULTADOS_2!G:G,0,0,1)</f>
        <v>3.73</v>
      </c>
      <c r="K4">
        <v>2.4460159999999997</v>
      </c>
      <c r="N4">
        <f>_xlfn.XLOOKUP(B4,RESULTADOS_2!D:D,RESULTADOS_2!AH:AH,0,0,1)</f>
        <v>282785.52231024799</v>
      </c>
    </row>
    <row r="5" spans="1:20" x14ac:dyDescent="0.25">
      <c r="A5" t="s">
        <v>54</v>
      </c>
      <c r="B5">
        <v>4.2831000000000001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263</v>
      </c>
      <c r="F5">
        <f>_xlfn.XLOOKUP(B5,RESULTADOS_3!D:D,RESULTADOS_3!F:F,0,0,1)</f>
        <v>17.899999999999999</v>
      </c>
      <c r="G5">
        <f>_xlfn.XLOOKUP(B5,RESULTADOS_3!D:D,RESULTADOS_3!M:M,0,0,1)</f>
        <v>0</v>
      </c>
      <c r="H5">
        <f>_xlfn.XLOOKUP(B5,RESULTADOS_3!D:D,RESULTADOS_3!AF:AF,0,0,1)</f>
        <v>1.806207887223127E-5</v>
      </c>
      <c r="I5">
        <f>_xlfn.XLOOKUP(B5,RESULTADOS_3!D:D,RESULTADOS_3!AC:AC,0,0,1)</f>
        <v>251.30605907044739</v>
      </c>
      <c r="J5">
        <f>_xlfn.XLOOKUP(B5,RESULTADOS_3!D:D,RESULTADOS_3!G:G,0,0,1)</f>
        <v>4.08</v>
      </c>
      <c r="K5">
        <v>2.7411840000000001</v>
      </c>
      <c r="N5">
        <f>_xlfn.XLOOKUP(B5,RESULTADOS_3!D:D,RESULTADOS_3!AH:AH,0,0,1)</f>
        <v>251306.0590704474</v>
      </c>
    </row>
    <row r="6" spans="1:20" x14ac:dyDescent="0.25">
      <c r="A6" t="s">
        <v>55</v>
      </c>
      <c r="B6">
        <v>4.6658999999999997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219</v>
      </c>
      <c r="F6">
        <f>_xlfn.XLOOKUP(B6,RESULTADOS_4!D:D,RESULTADOS_4!F:F,0,0,1)</f>
        <v>16.18</v>
      </c>
      <c r="G6">
        <f>_xlfn.XLOOKUP(B6,RESULTADOS_4!D:D,RESULTADOS_4!M:M,0,0,1)</f>
        <v>0</v>
      </c>
      <c r="H6">
        <f>_xlfn.XLOOKUP(B6,RESULTADOS_4!D:D,RESULTADOS_4!AF:AF,0,0,1)</f>
        <v>1.8281244840239351E-5</v>
      </c>
      <c r="I6">
        <f>_xlfn.XLOOKUP(B6,RESULTADOS_4!D:D,RESULTADOS_4!AC:AC,0,0,1)</f>
        <v>222.6485984365668</v>
      </c>
      <c r="J6">
        <f>_xlfn.XLOOKUP(B6,RESULTADOS_4!D:D,RESULTADOS_4!G:G,0,0,1)</f>
        <v>4.43</v>
      </c>
      <c r="K6">
        <v>2.9861759999999999</v>
      </c>
      <c r="N6">
        <f>_xlfn.XLOOKUP(B6,RESULTADOS_4!D:D,RESULTADOS_4!AH:AH,0,0,1)</f>
        <v>222648.5984365668</v>
      </c>
    </row>
    <row r="7" spans="1:20" x14ac:dyDescent="0.25">
      <c r="A7" t="s">
        <v>56</v>
      </c>
      <c r="B7">
        <v>4.9720000000000004</v>
      </c>
      <c r="C7">
        <f>_xlfn.XLOOKUP(B7,RESULTADOS_5!D:D,RESULTADOS_5!B:B,0,0,1)</f>
        <v>35</v>
      </c>
      <c r="D7">
        <f>_xlfn.XLOOKUP(B7,RESULTADOS_5!D:D,RESULTADOS_5!L:L,0,0,1)</f>
        <v>1</v>
      </c>
      <c r="E7">
        <f>_xlfn.XLOOKUP(B7,RESULTADOS_5!D:D,RESULTADOS_5!I:I,0,0,1)</f>
        <v>188</v>
      </c>
      <c r="F7">
        <f>_xlfn.XLOOKUP(B7,RESULTADOS_5!D:D,RESULTADOS_5!F:F,0,0,1)</f>
        <v>14.98</v>
      </c>
      <c r="G7">
        <f>_xlfn.XLOOKUP(B7,RESULTADOS_5!D:D,RESULTADOS_5!M:M,0,0,1)</f>
        <v>0</v>
      </c>
      <c r="H7">
        <f>_xlfn.XLOOKUP(B7,RESULTADOS_5!D:D,RESULTADOS_5!AF:AF,0,0,1)</f>
        <v>1.8306160472912001E-5</v>
      </c>
      <c r="I7">
        <f>_xlfn.XLOOKUP(B7,RESULTADOS_5!D:D,RESULTADOS_5!AC:AC,0,0,1)</f>
        <v>219.40656163155069</v>
      </c>
      <c r="J7">
        <f>_xlfn.XLOOKUP(B7,RESULTADOS_5!D:D,RESULTADOS_5!G:G,0,0,1)</f>
        <v>4.78</v>
      </c>
      <c r="K7">
        <v>3.1820800000000005</v>
      </c>
      <c r="N7">
        <f>_xlfn.XLOOKUP(B7,RESULTADOS_5!D:D,RESULTADOS_5!AH:AH,0,0,1)</f>
        <v>219406.56163155069</v>
      </c>
    </row>
    <row r="8" spans="1:20" x14ac:dyDescent="0.25">
      <c r="A8" t="s">
        <v>57</v>
      </c>
      <c r="B8">
        <v>5.2229000000000001</v>
      </c>
      <c r="C8">
        <f>_xlfn.XLOOKUP(B8,RESULTADOS_6!D:D,RESULTADOS_6!B:B,0,0,1)</f>
        <v>40</v>
      </c>
      <c r="D8">
        <f>_xlfn.XLOOKUP(B8,RESULTADOS_6!D:D,RESULTADOS_6!L:L,0,0,1)</f>
        <v>1</v>
      </c>
      <c r="E8">
        <f>_xlfn.XLOOKUP(B8,RESULTADOS_6!D:D,RESULTADOS_6!I:I,0,0,1)</f>
        <v>165</v>
      </c>
      <c r="F8">
        <f>_xlfn.XLOOKUP(B8,RESULTADOS_6!D:D,RESULTADOS_6!F:F,0,0,1)</f>
        <v>14.09</v>
      </c>
      <c r="G8">
        <f>_xlfn.XLOOKUP(B8,RESULTADOS_6!D:D,RESULTADOS_6!M:M,0,0,1)</f>
        <v>0</v>
      </c>
      <c r="H8">
        <f>_xlfn.XLOOKUP(B8,RESULTADOS_6!D:D,RESULTADOS_6!AF:AF,0,0,1)</f>
        <v>1.8221568565099929E-5</v>
      </c>
      <c r="I8">
        <f>_xlfn.XLOOKUP(B8,RESULTADOS_6!D:D,RESULTADOS_6!AC:AC,0,0,1)</f>
        <v>205.6805534390862</v>
      </c>
      <c r="J8">
        <f>_xlfn.XLOOKUP(B8,RESULTADOS_6!D:D,RESULTADOS_6!G:G,0,0,1)</f>
        <v>5.12</v>
      </c>
      <c r="K8">
        <v>3.3426559999999998</v>
      </c>
      <c r="N8">
        <f>_xlfn.XLOOKUP(B8,RESULTADOS_6!D:D,RESULTADOS_6!AH:AH,0,0,1)</f>
        <v>205680.55343908619</v>
      </c>
    </row>
    <row r="9" spans="1:20" x14ac:dyDescent="0.25">
      <c r="A9" t="s">
        <v>58</v>
      </c>
      <c r="B9">
        <v>5.4275000000000002</v>
      </c>
      <c r="C9">
        <f>_xlfn.XLOOKUP(B9,RESULTADOS_7!D:D,RESULTADOS_7!B:B,0,0,1)</f>
        <v>45</v>
      </c>
      <c r="D9">
        <f>_xlfn.XLOOKUP(B9,RESULTADOS_7!D:D,RESULTADOS_7!L:L,0,0,1)</f>
        <v>1</v>
      </c>
      <c r="E9">
        <f>_xlfn.XLOOKUP(B9,RESULTADOS_7!D:D,RESULTADOS_7!I:I,0,0,1)</f>
        <v>147</v>
      </c>
      <c r="F9">
        <f>_xlfn.XLOOKUP(B9,RESULTADOS_7!D:D,RESULTADOS_7!F:F,0,0,1)</f>
        <v>13.41</v>
      </c>
      <c r="G9">
        <f>_xlfn.XLOOKUP(B9,RESULTADOS_7!D:D,RESULTADOS_7!M:M,0,0,1)</f>
        <v>0</v>
      </c>
      <c r="H9">
        <f>_xlfn.XLOOKUP(B9,RESULTADOS_7!D:D,RESULTADOS_7!AF:AF,0,0,1)</f>
        <v>1.8056791767950599E-5</v>
      </c>
      <c r="I9">
        <f>_xlfn.XLOOKUP(B9,RESULTADOS_7!D:D,RESULTADOS_7!AC:AC,0,0,1)</f>
        <v>192.68025644962299</v>
      </c>
      <c r="J9">
        <f>_xlfn.XLOOKUP(B9,RESULTADOS_7!D:D,RESULTADOS_7!G:G,0,0,1)</f>
        <v>5.48</v>
      </c>
      <c r="K9">
        <v>3.4736000000000002</v>
      </c>
      <c r="N9">
        <f>_xlfn.XLOOKUP(B9,RESULTADOS_7!D:D,RESULTADOS_7!AH:AH,0,0,1)</f>
        <v>192680.256449623</v>
      </c>
    </row>
    <row r="10" spans="1:20" x14ac:dyDescent="0.25">
      <c r="A10" t="s">
        <v>59</v>
      </c>
      <c r="B10">
        <v>5.6266999999999996</v>
      </c>
      <c r="C10">
        <f>_xlfn.XLOOKUP(B10,RESULTADOS_8!D:D,RESULTADOS_8!B:B,0,0,1)</f>
        <v>50</v>
      </c>
      <c r="D10">
        <f>_xlfn.XLOOKUP(B10,RESULTADOS_8!D:D,RESULTADOS_8!L:L,0,0,1)</f>
        <v>1</v>
      </c>
      <c r="E10">
        <f>_xlfn.XLOOKUP(B10,RESULTADOS_8!D:D,RESULTADOS_8!I:I,0,0,1)</f>
        <v>132</v>
      </c>
      <c r="F10">
        <f>_xlfn.XLOOKUP(B10,RESULTADOS_8!D:D,RESULTADOS_8!F:F,0,0,1)</f>
        <v>12.8</v>
      </c>
      <c r="G10">
        <f>_xlfn.XLOOKUP(B10,RESULTADOS_8!D:D,RESULTADOS_8!M:M,0,0,1)</f>
        <v>0</v>
      </c>
      <c r="H10">
        <f>_xlfn.XLOOKUP(B10,RESULTADOS_8!D:D,RESULTADOS_8!AF:AF,0,0,1)</f>
        <v>1.7940618454548622E-5</v>
      </c>
      <c r="I10">
        <f>_xlfn.XLOOKUP(B10,RESULTADOS_8!D:D,RESULTADOS_8!AC:AC,0,0,1)</f>
        <v>191.45479634381209</v>
      </c>
      <c r="J10">
        <f>_xlfn.XLOOKUP(B10,RESULTADOS_8!D:D,RESULTADOS_8!G:G,0,0,1)</f>
        <v>5.82</v>
      </c>
      <c r="K10">
        <v>3.6010879999999998</v>
      </c>
      <c r="N10">
        <f>_xlfn.XLOOKUP(B10,RESULTADOS_8!D:D,RESULTADOS_8!AH:AH,0,0,1)</f>
        <v>191454.79634381211</v>
      </c>
    </row>
    <row r="11" spans="1:20" x14ac:dyDescent="0.25">
      <c r="A11" t="s">
        <v>60</v>
      </c>
      <c r="B11">
        <v>5.7805</v>
      </c>
      <c r="C11">
        <f>_xlfn.XLOOKUP(B11,RESULTADOS_9!D:D,RESULTADOS_9!B:B,0,0,1)</f>
        <v>55</v>
      </c>
      <c r="D11">
        <f>_xlfn.XLOOKUP(B11,RESULTADOS_9!D:D,RESULTADOS_9!L:L,0,0,1)</f>
        <v>1</v>
      </c>
      <c r="E11">
        <f>_xlfn.XLOOKUP(B11,RESULTADOS_9!D:D,RESULTADOS_9!I:I,0,0,1)</f>
        <v>120</v>
      </c>
      <c r="F11">
        <f>_xlfn.XLOOKUP(B11,RESULTADOS_9!D:D,RESULTADOS_9!F:F,0,0,1)</f>
        <v>12.35</v>
      </c>
      <c r="G11">
        <f>_xlfn.XLOOKUP(B11,RESULTADOS_9!D:D,RESULTADOS_9!M:M,0,0,1)</f>
        <v>0</v>
      </c>
      <c r="H11">
        <f>_xlfn.XLOOKUP(B11,RESULTADOS_9!D:D,RESULTADOS_9!AF:AF,0,0,1)</f>
        <v>1.7735872994599989E-5</v>
      </c>
      <c r="I11">
        <f>_xlfn.XLOOKUP(B11,RESULTADOS_9!D:D,RESULTADOS_9!AC:AC,0,0,1)</f>
        <v>190.9554936268012</v>
      </c>
      <c r="J11">
        <f>_xlfn.XLOOKUP(B11,RESULTADOS_9!D:D,RESULTADOS_9!G:G,0,0,1)</f>
        <v>6.17</v>
      </c>
      <c r="K11">
        <v>3.6995200000000001</v>
      </c>
      <c r="N11">
        <f>_xlfn.XLOOKUP(B11,RESULTADOS_9!D:D,RESULTADOS_9!AH:AH,0,0,1)</f>
        <v>190955.49362680121</v>
      </c>
    </row>
    <row r="12" spans="1:20" x14ac:dyDescent="0.25">
      <c r="A12" t="s">
        <v>61</v>
      </c>
      <c r="B12">
        <v>5.8818000000000001</v>
      </c>
      <c r="C12">
        <f>_xlfn.XLOOKUP(B12,RESULTADOS_10!D:D,RESULTADOS_10!B:B,0,0,1)</f>
        <v>60</v>
      </c>
      <c r="D12">
        <f>_xlfn.XLOOKUP(B12,RESULTADOS_10!D:D,RESULTADOS_10!L:L,0,0,1)</f>
        <v>1</v>
      </c>
      <c r="E12">
        <f>_xlfn.XLOOKUP(B12,RESULTADOS_10!D:D,RESULTADOS_10!I:I,0,0,1)</f>
        <v>111</v>
      </c>
      <c r="F12">
        <f>_xlfn.XLOOKUP(B12,RESULTADOS_10!D:D,RESULTADOS_10!F:F,0,0,1)</f>
        <v>12.03</v>
      </c>
      <c r="G12">
        <f>_xlfn.XLOOKUP(B12,RESULTADOS_10!D:D,RESULTADOS_10!M:M,0,0,1)</f>
        <v>0</v>
      </c>
      <c r="H12">
        <f>_xlfn.XLOOKUP(B12,RESULTADOS_10!D:D,RESULTADOS_10!AF:AF,0,0,1)</f>
        <v>1.7424275171897351E-5</v>
      </c>
      <c r="I12">
        <f>_xlfn.XLOOKUP(B12,RESULTADOS_10!D:D,RESULTADOS_10!AC:AC,0,0,1)</f>
        <v>191.29637233821219</v>
      </c>
      <c r="J12">
        <f>_xlfn.XLOOKUP(B12,RESULTADOS_10!D:D,RESULTADOS_10!G:G,0,0,1)</f>
        <v>6.5</v>
      </c>
      <c r="K12">
        <v>3.7643520000000001</v>
      </c>
      <c r="N12">
        <f>_xlfn.XLOOKUP(B12,RESULTADOS_10!D:D,RESULTADOS_10!AH:AH,0,0,1)</f>
        <v>191296.37233821221</v>
      </c>
    </row>
    <row r="13" spans="1:20" x14ac:dyDescent="0.25">
      <c r="A13" t="s">
        <v>62</v>
      </c>
      <c r="B13">
        <v>6.0357000000000003</v>
      </c>
      <c r="C13">
        <f>_xlfn.XLOOKUP(B13,RESULTADOS_11!D:D,RESULTADOS_11!B:B,0,0,1)</f>
        <v>65</v>
      </c>
      <c r="D13">
        <f>_xlfn.XLOOKUP(B13,RESULTADOS_11!D:D,RESULTADOS_11!L:L,0,0,1)</f>
        <v>1</v>
      </c>
      <c r="E13">
        <f>_xlfn.XLOOKUP(B13,RESULTADOS_11!D:D,RESULTADOS_11!I:I,0,0,1)</f>
        <v>102</v>
      </c>
      <c r="F13">
        <f>_xlfn.XLOOKUP(B13,RESULTADOS_11!D:D,RESULTADOS_11!F:F,0,0,1)</f>
        <v>11.61</v>
      </c>
      <c r="G13">
        <f>_xlfn.XLOOKUP(B13,RESULTADOS_11!D:D,RESULTADOS_11!M:M,0,0,1)</f>
        <v>0</v>
      </c>
      <c r="H13">
        <f>_xlfn.XLOOKUP(B13,RESULTADOS_11!D:D,RESULTADOS_11!AF:AF,0,0,1)</f>
        <v>1.7312117526614318E-5</v>
      </c>
      <c r="I13">
        <f>_xlfn.XLOOKUP(B13,RESULTADOS_11!D:D,RESULTADOS_11!AC:AC,0,0,1)</f>
        <v>178.5800875865053</v>
      </c>
      <c r="J13">
        <f>_xlfn.XLOOKUP(B13,RESULTADOS_11!D:D,RESULTADOS_11!G:G,0,0,1)</f>
        <v>6.83</v>
      </c>
      <c r="K13">
        <v>3.8628480000000001</v>
      </c>
      <c r="N13">
        <f>_xlfn.XLOOKUP(B13,RESULTADOS_11!D:D,RESULTADOS_11!AH:AH,0,0,1)</f>
        <v>178580.08758650531</v>
      </c>
    </row>
    <row r="14" spans="1:20" x14ac:dyDescent="0.25">
      <c r="A14" t="s">
        <v>63</v>
      </c>
      <c r="B14">
        <v>6.1071999999999997</v>
      </c>
      <c r="C14">
        <f>_xlfn.XLOOKUP(B14,RESULTADOS_12!D:D,RESULTADOS_12!B:B,0,0,1)</f>
        <v>70</v>
      </c>
      <c r="D14">
        <f>_xlfn.XLOOKUP(B14,RESULTADOS_12!D:D,RESULTADOS_12!L:L,0,0,1)</f>
        <v>1</v>
      </c>
      <c r="E14">
        <f>_xlfn.XLOOKUP(B14,RESULTADOS_12!D:D,RESULTADOS_12!I:I,0,0,1)</f>
        <v>95</v>
      </c>
      <c r="F14">
        <f>_xlfn.XLOOKUP(B14,RESULTADOS_12!D:D,RESULTADOS_12!F:F,0,0,1)</f>
        <v>11.4</v>
      </c>
      <c r="G14">
        <f>_xlfn.XLOOKUP(B14,RESULTADOS_12!D:D,RESULTADOS_12!M:M,0,0,1)</f>
        <v>0</v>
      </c>
      <c r="H14">
        <f>_xlfn.XLOOKUP(B14,RESULTADOS_12!D:D,RESULTADOS_12!AF:AF,0,0,1)</f>
        <v>1.7001311212277671E-5</v>
      </c>
      <c r="I14">
        <f>_xlfn.XLOOKUP(B14,RESULTADOS_12!D:D,RESULTADOS_12!AC:AC,0,0,1)</f>
        <v>179.1318022287617</v>
      </c>
      <c r="J14">
        <f>_xlfn.XLOOKUP(B14,RESULTADOS_12!D:D,RESULTADOS_12!G:G,0,0,1)</f>
        <v>7.2</v>
      </c>
      <c r="K14">
        <v>3.9086079999999996</v>
      </c>
      <c r="N14">
        <f>_xlfn.XLOOKUP(B14,RESULTADOS_12!D:D,RESULTADOS_12!AH:AH,0,0,1)</f>
        <v>179131.80222876169</v>
      </c>
    </row>
    <row r="15" spans="1:20" x14ac:dyDescent="0.25">
      <c r="A15" t="s">
        <v>64</v>
      </c>
      <c r="B15">
        <v>6.1859999999999999</v>
      </c>
      <c r="C15">
        <f>_xlfn.XLOOKUP(B15,RESULTADOS_13!D:D,RESULTADOS_13!B:B,0,0,1)</f>
        <v>75</v>
      </c>
      <c r="D15">
        <f>_xlfn.XLOOKUP(B15,RESULTADOS_13!D:D,RESULTADOS_13!L:L,0,0,1)</f>
        <v>1</v>
      </c>
      <c r="E15">
        <f>_xlfn.XLOOKUP(B15,RESULTADOS_13!D:D,RESULTADOS_13!I:I,0,0,1)</f>
        <v>89</v>
      </c>
      <c r="F15">
        <f>_xlfn.XLOOKUP(B15,RESULTADOS_13!D:D,RESULTADOS_13!F:F,0,0,1)</f>
        <v>11.17</v>
      </c>
      <c r="G15">
        <f>_xlfn.XLOOKUP(B15,RESULTADOS_13!D:D,RESULTADOS_13!M:M,0,0,1)</f>
        <v>0</v>
      </c>
      <c r="H15">
        <f>_xlfn.XLOOKUP(B15,RESULTADOS_13!D:D,RESULTADOS_13!AF:AF,0,0,1)</f>
        <v>1.674803981008685E-5</v>
      </c>
      <c r="I15">
        <f>_xlfn.XLOOKUP(B15,RESULTADOS_13!D:D,RESULTADOS_13!AC:AC,0,0,1)</f>
        <v>179.49905224452581</v>
      </c>
      <c r="J15">
        <f>_xlfn.XLOOKUP(B15,RESULTADOS_13!D:D,RESULTADOS_13!G:G,0,0,1)</f>
        <v>7.53</v>
      </c>
      <c r="K15">
        <v>3.9590399999999999</v>
      </c>
      <c r="N15">
        <f>_xlfn.XLOOKUP(B15,RESULTADOS_13!D:D,RESULTADOS_13!AH:AH,0,0,1)</f>
        <v>179499.05224452581</v>
      </c>
    </row>
    <row r="16" spans="1:20" x14ac:dyDescent="0.25">
      <c r="A16" t="s">
        <v>65</v>
      </c>
      <c r="B16">
        <v>6.2827000000000002</v>
      </c>
      <c r="C16">
        <f>_xlfn.XLOOKUP(B16,RESULTADOS_14!D:D,RESULTADOS_14!B:B,0,0,1)</f>
        <v>80</v>
      </c>
      <c r="D16">
        <f>_xlfn.XLOOKUP(B16,RESULTADOS_14!D:D,RESULTADOS_14!L:L,0,0,1)</f>
        <v>2</v>
      </c>
      <c r="E16">
        <f>_xlfn.XLOOKUP(B16,RESULTADOS_14!D:D,RESULTADOS_14!I:I,0,0,1)</f>
        <v>83</v>
      </c>
      <c r="F16">
        <f>_xlfn.XLOOKUP(B16,RESULTADOS_14!D:D,RESULTADOS_14!F:F,0,0,1)</f>
        <v>10.92</v>
      </c>
      <c r="G16">
        <f>_xlfn.XLOOKUP(B16,RESULTADOS_14!D:D,RESULTADOS_14!M:M,0,0,1)</f>
        <v>0</v>
      </c>
      <c r="H16">
        <f>_xlfn.XLOOKUP(B16,RESULTADOS_14!D:D,RESULTADOS_14!AF:AF,0,0,1)</f>
        <v>1.6572747019611029E-5</v>
      </c>
      <c r="I16">
        <f>_xlfn.XLOOKUP(B16,RESULTADOS_14!D:D,RESULTADOS_14!AC:AC,0,0,1)</f>
        <v>179.6680032550293</v>
      </c>
      <c r="J16">
        <f>_xlfn.XLOOKUP(B16,RESULTADOS_14!D:D,RESULTADOS_14!G:G,0,0,1)</f>
        <v>7.89</v>
      </c>
      <c r="K16">
        <v>4.0209280000000005</v>
      </c>
      <c r="N16">
        <f>_xlfn.XLOOKUP(B16,RESULTADOS_14!D:D,RESULTADOS_14!AH:AH,0,0,1)</f>
        <v>179668.0032550293</v>
      </c>
    </row>
    <row r="17" spans="1:14" x14ac:dyDescent="0.25">
      <c r="A17" t="s">
        <v>66</v>
      </c>
      <c r="B17">
        <v>6.3089000000000004</v>
      </c>
      <c r="C17">
        <f>_xlfn.XLOOKUP(B17,RESULTADOS_15!D:D,RESULTADOS_15!B:B,0,0,1)</f>
        <v>85</v>
      </c>
      <c r="D17">
        <f>_xlfn.XLOOKUP(B17,RESULTADOS_15!D:D,RESULTADOS_15!L:L,0,0,1)</f>
        <v>2</v>
      </c>
      <c r="E17">
        <f>_xlfn.XLOOKUP(B17,RESULTADOS_15!D:D,RESULTADOS_15!I:I,0,0,1)</f>
        <v>79</v>
      </c>
      <c r="F17">
        <f>_xlfn.XLOOKUP(B17,RESULTADOS_15!D:D,RESULTADOS_15!F:F,0,0,1)</f>
        <v>10.8</v>
      </c>
      <c r="G17">
        <f>_xlfn.XLOOKUP(B17,RESULTADOS_15!D:D,RESULTADOS_15!M:M,0,0,1)</f>
        <v>0</v>
      </c>
      <c r="H17">
        <f>_xlfn.XLOOKUP(B17,RESULTADOS_15!D:D,RESULTADOS_15!AF:AF,0,0,1)</f>
        <v>1.6239833428674389E-5</v>
      </c>
      <c r="I17">
        <f>_xlfn.XLOOKUP(B17,RESULTADOS_15!D:D,RESULTADOS_15!AC:AC,0,0,1)</f>
        <v>180.6877841378062</v>
      </c>
      <c r="J17">
        <f>_xlfn.XLOOKUP(B17,RESULTADOS_15!D:D,RESULTADOS_15!G:G,0,0,1)</f>
        <v>8.1999999999999993</v>
      </c>
      <c r="K17">
        <v>4.0376960000000004</v>
      </c>
      <c r="N17">
        <f>_xlfn.XLOOKUP(B17,RESULTADOS_15!D:D,RESULTADOS_15!AH:AH,0,0,1)</f>
        <v>180687.78413780619</v>
      </c>
    </row>
    <row r="18" spans="1:14" x14ac:dyDescent="0.25">
      <c r="A18" t="s">
        <v>67</v>
      </c>
      <c r="B18">
        <v>6.3964999999999996</v>
      </c>
      <c r="C18">
        <f>_xlfn.XLOOKUP(B18,RESULTADOS_16!D:D,RESULTADOS_16!B:B,0,0,1)</f>
        <v>90</v>
      </c>
      <c r="D18">
        <f>_xlfn.XLOOKUP(B18,RESULTADOS_16!D:D,RESULTADOS_16!L:L,0,0,1)</f>
        <v>2</v>
      </c>
      <c r="E18">
        <f>_xlfn.XLOOKUP(B18,RESULTADOS_16!D:D,RESULTADOS_16!I:I,0,0,1)</f>
        <v>74</v>
      </c>
      <c r="F18">
        <f>_xlfn.XLOOKUP(B18,RESULTADOS_16!D:D,RESULTADOS_16!F:F,0,0,1)</f>
        <v>10.58</v>
      </c>
      <c r="G18">
        <f>_xlfn.XLOOKUP(B18,RESULTADOS_16!D:D,RESULTADOS_16!M:M,0,0,1)</f>
        <v>0</v>
      </c>
      <c r="H18">
        <f>_xlfn.XLOOKUP(B18,RESULTADOS_16!D:D,RESULTADOS_16!AF:AF,0,0,1)</f>
        <v>1.609004621106187E-5</v>
      </c>
      <c r="I18">
        <f>_xlfn.XLOOKUP(B18,RESULTADOS_16!D:D,RESULTADOS_16!AC:AC,0,0,1)</f>
        <v>180.7129602528658</v>
      </c>
      <c r="J18">
        <f>_xlfn.XLOOKUP(B18,RESULTADOS_16!D:D,RESULTADOS_16!G:G,0,0,1)</f>
        <v>8.58</v>
      </c>
      <c r="K18">
        <v>4.0937599999999996</v>
      </c>
      <c r="N18">
        <f>_xlfn.XLOOKUP(B18,RESULTADOS_16!D:D,RESULTADOS_16!AH:AH,0,0,1)</f>
        <v>180712.9602528658</v>
      </c>
    </row>
    <row r="19" spans="1:14" x14ac:dyDescent="0.25">
      <c r="A19" t="s">
        <v>68</v>
      </c>
      <c r="B19">
        <v>6.4512</v>
      </c>
      <c r="C19">
        <f>_xlfn.XLOOKUP(B19,RESULTADOS_17!D:D,RESULTADOS_17!B:B,0,0,1)</f>
        <v>95</v>
      </c>
      <c r="D19">
        <f>_xlfn.XLOOKUP(B19,RESULTADOS_17!D:D,RESULTADOS_17!L:L,0,0,1)</f>
        <v>2</v>
      </c>
      <c r="E19">
        <f>_xlfn.XLOOKUP(B19,RESULTADOS_17!D:D,RESULTADOS_17!I:I,0,0,1)</f>
        <v>70</v>
      </c>
      <c r="F19">
        <f>_xlfn.XLOOKUP(B19,RESULTADOS_17!D:D,RESULTADOS_17!F:F,0,0,1)</f>
        <v>10.43</v>
      </c>
      <c r="G19">
        <f>_xlfn.XLOOKUP(B19,RESULTADOS_17!D:D,RESULTADOS_17!M:M,0,0,1)</f>
        <v>0</v>
      </c>
      <c r="H19">
        <f>_xlfn.XLOOKUP(B19,RESULTADOS_17!D:D,RESULTADOS_17!AF:AF,0,0,1)</f>
        <v>1.5877563940474641E-5</v>
      </c>
      <c r="I19">
        <f>_xlfn.XLOOKUP(B19,RESULTADOS_17!D:D,RESULTADOS_17!AC:AC,0,0,1)</f>
        <v>181.17820210386409</v>
      </c>
      <c r="J19">
        <f>_xlfn.XLOOKUP(B19,RESULTADOS_17!D:D,RESULTADOS_17!G:G,0,0,1)</f>
        <v>8.94</v>
      </c>
      <c r="K19">
        <v>4.128768</v>
      </c>
      <c r="N19">
        <f>_xlfn.XLOOKUP(B19,RESULTADOS_17!D:D,RESULTADOS_17!AH:AH,0,0,1)</f>
        <v>181178.20210386411</v>
      </c>
    </row>
    <row r="20" spans="1:14" x14ac:dyDescent="0.25">
      <c r="A20" t="s">
        <v>69</v>
      </c>
      <c r="B20">
        <v>6.4706999999999999</v>
      </c>
      <c r="C20">
        <f>_xlfn.XLOOKUP(B20,RESULTADOS_18!D:D,RESULTADOS_18!B:B,0,0,1)</f>
        <v>100</v>
      </c>
      <c r="D20">
        <f>_xlfn.XLOOKUP(B20,RESULTADOS_18!D:D,RESULTADOS_18!L:L,0,0,1)</f>
        <v>2</v>
      </c>
      <c r="E20">
        <f>_xlfn.XLOOKUP(B20,RESULTADOS_18!D:D,RESULTADOS_18!I:I,0,0,1)</f>
        <v>67</v>
      </c>
      <c r="F20">
        <f>_xlfn.XLOOKUP(B20,RESULTADOS_18!D:D,RESULTADOS_18!F:F,0,0,1)</f>
        <v>10.33</v>
      </c>
      <c r="G20">
        <f>_xlfn.XLOOKUP(B20,RESULTADOS_18!D:D,RESULTADOS_18!M:M,0,0,1)</f>
        <v>0</v>
      </c>
      <c r="H20">
        <f>_xlfn.XLOOKUP(B20,RESULTADOS_18!D:D,RESULTADOS_18!AF:AF,0,0,1)</f>
        <v>1.559944130745561E-5</v>
      </c>
      <c r="I20">
        <f>_xlfn.XLOOKUP(B20,RESULTADOS_18!D:D,RESULTADOS_18!AC:AC,0,0,1)</f>
        <v>182.18685177005199</v>
      </c>
      <c r="J20">
        <f>_xlfn.XLOOKUP(B20,RESULTADOS_18!D:D,RESULTADOS_18!G:G,0,0,1)</f>
        <v>9.25</v>
      </c>
      <c r="K20">
        <v>4.141248</v>
      </c>
      <c r="N20">
        <f>_xlfn.XLOOKUP(B20,RESULTADOS_18!D:D,RESULTADOS_18!AH:AH,0,0,1)</f>
        <v>182186.85177005199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10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5.8818000000000001</v>
      </c>
      <c r="E2">
        <v>17</v>
      </c>
      <c r="F2">
        <v>12.03</v>
      </c>
      <c r="G2">
        <v>6.5</v>
      </c>
      <c r="H2">
        <v>0.14000000000000001</v>
      </c>
      <c r="I2">
        <v>111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95.2</v>
      </c>
      <c r="Q2">
        <v>6560.61</v>
      </c>
      <c r="R2">
        <v>192.17</v>
      </c>
      <c r="S2">
        <v>54.2</v>
      </c>
      <c r="T2">
        <v>68901.070000000007</v>
      </c>
      <c r="U2">
        <v>0.28000000000000003</v>
      </c>
      <c r="V2">
        <v>0.64</v>
      </c>
      <c r="W2">
        <v>0.43</v>
      </c>
      <c r="X2">
        <v>4.2699999999999996</v>
      </c>
      <c r="Y2">
        <v>2</v>
      </c>
      <c r="Z2">
        <v>10</v>
      </c>
      <c r="AA2">
        <v>154.56284100283131</v>
      </c>
      <c r="AB2">
        <v>211.4796978912749</v>
      </c>
      <c r="AC2">
        <v>191.29637233821219</v>
      </c>
      <c r="AD2">
        <v>154562.84100283129</v>
      </c>
      <c r="AE2">
        <v>211479.6978912749</v>
      </c>
      <c r="AF2">
        <v>1.7424275171897351E-5</v>
      </c>
      <c r="AG2">
        <v>12</v>
      </c>
      <c r="AH2">
        <v>191296.37233821221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1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6.2458999999999998</v>
      </c>
      <c r="E2">
        <v>16.010000000000002</v>
      </c>
      <c r="F2">
        <v>10.98</v>
      </c>
      <c r="G2">
        <v>7.84</v>
      </c>
      <c r="H2">
        <v>0.11</v>
      </c>
      <c r="I2">
        <v>84</v>
      </c>
      <c r="J2">
        <v>159.12</v>
      </c>
      <c r="K2">
        <v>50.28</v>
      </c>
      <c r="L2">
        <v>1</v>
      </c>
      <c r="M2">
        <v>2</v>
      </c>
      <c r="N2">
        <v>27.84</v>
      </c>
      <c r="O2">
        <v>19859.16</v>
      </c>
      <c r="P2">
        <v>99.73</v>
      </c>
      <c r="Q2">
        <v>6558.48</v>
      </c>
      <c r="R2">
        <v>158.49</v>
      </c>
      <c r="S2">
        <v>54.2</v>
      </c>
      <c r="T2">
        <v>52194.11</v>
      </c>
      <c r="U2">
        <v>0.34</v>
      </c>
      <c r="V2">
        <v>0.7</v>
      </c>
      <c r="W2">
        <v>0.35</v>
      </c>
      <c r="X2">
        <v>3.22</v>
      </c>
      <c r="Y2">
        <v>2</v>
      </c>
      <c r="Z2">
        <v>10</v>
      </c>
      <c r="AA2">
        <v>145.44308873543491</v>
      </c>
      <c r="AB2">
        <v>199.00165050395489</v>
      </c>
      <c r="AC2">
        <v>180.00921228048449</v>
      </c>
      <c r="AD2">
        <v>145443.0887354349</v>
      </c>
      <c r="AE2">
        <v>199001.65050395491</v>
      </c>
      <c r="AF2">
        <v>1.647567456822521E-5</v>
      </c>
      <c r="AG2">
        <v>11</v>
      </c>
      <c r="AH2">
        <v>180009.21228048459</v>
      </c>
    </row>
    <row r="3" spans="1:34" x14ac:dyDescent="0.25">
      <c r="A3">
        <v>1</v>
      </c>
      <c r="B3">
        <v>80</v>
      </c>
      <c r="C3" t="s">
        <v>34</v>
      </c>
      <c r="D3">
        <v>6.2827000000000002</v>
      </c>
      <c r="E3">
        <v>15.92</v>
      </c>
      <c r="F3">
        <v>10.92</v>
      </c>
      <c r="G3">
        <v>7.89</v>
      </c>
      <c r="H3">
        <v>0.22</v>
      </c>
      <c r="I3">
        <v>83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20034.400000000001</v>
      </c>
      <c r="P3">
        <v>99.84</v>
      </c>
      <c r="Q3">
        <v>6558.35</v>
      </c>
      <c r="R3">
        <v>156.30000000000001</v>
      </c>
      <c r="S3">
        <v>54.2</v>
      </c>
      <c r="T3">
        <v>51108.34</v>
      </c>
      <c r="U3">
        <v>0.35</v>
      </c>
      <c r="V3">
        <v>0.71</v>
      </c>
      <c r="W3">
        <v>0.35</v>
      </c>
      <c r="X3">
        <v>3.15</v>
      </c>
      <c r="Y3">
        <v>2</v>
      </c>
      <c r="Z3">
        <v>10</v>
      </c>
      <c r="AA3">
        <v>145.167400097404</v>
      </c>
      <c r="AB3">
        <v>198.6244411468769</v>
      </c>
      <c r="AC3">
        <v>179.6680032550293</v>
      </c>
      <c r="AD3">
        <v>145167.400097404</v>
      </c>
      <c r="AE3">
        <v>198624.4411468769</v>
      </c>
      <c r="AF3">
        <v>1.6572747019611029E-5</v>
      </c>
      <c r="AG3">
        <v>11</v>
      </c>
      <c r="AH3">
        <v>179668.0032550293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2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4.9720000000000004</v>
      </c>
      <c r="E2">
        <v>20.11</v>
      </c>
      <c r="F2">
        <v>14.98</v>
      </c>
      <c r="G2">
        <v>4.78</v>
      </c>
      <c r="H2">
        <v>0.22</v>
      </c>
      <c r="I2">
        <v>188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10204.209999999999</v>
      </c>
      <c r="P2">
        <v>92.41</v>
      </c>
      <c r="Q2">
        <v>6564.66</v>
      </c>
      <c r="R2">
        <v>286.79000000000002</v>
      </c>
      <c r="S2">
        <v>54.2</v>
      </c>
      <c r="T2">
        <v>115825.5</v>
      </c>
      <c r="U2">
        <v>0.19</v>
      </c>
      <c r="V2">
        <v>0.51</v>
      </c>
      <c r="W2">
        <v>0.66</v>
      </c>
      <c r="X2">
        <v>7.21</v>
      </c>
      <c r="Y2">
        <v>2</v>
      </c>
      <c r="Z2">
        <v>10</v>
      </c>
      <c r="AA2">
        <v>177.2751939094731</v>
      </c>
      <c r="AB2">
        <v>242.5557411364195</v>
      </c>
      <c r="AC2">
        <v>219.40656163155069</v>
      </c>
      <c r="AD2">
        <v>177275.19390947311</v>
      </c>
      <c r="AE2">
        <v>242555.7411364195</v>
      </c>
      <c r="AF2">
        <v>1.8306160472912001E-5</v>
      </c>
      <c r="AG2">
        <v>14</v>
      </c>
      <c r="AH2">
        <v>219406.56163155069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3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5.6266999999999996</v>
      </c>
      <c r="E2">
        <v>17.77</v>
      </c>
      <c r="F2">
        <v>12.8</v>
      </c>
      <c r="G2">
        <v>5.82</v>
      </c>
      <c r="H2">
        <v>0.16</v>
      </c>
      <c r="I2">
        <v>132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93.01</v>
      </c>
      <c r="Q2">
        <v>6560.6</v>
      </c>
      <c r="R2">
        <v>216.88</v>
      </c>
      <c r="S2">
        <v>54.2</v>
      </c>
      <c r="T2">
        <v>81153.02</v>
      </c>
      <c r="U2">
        <v>0.25</v>
      </c>
      <c r="V2">
        <v>0.6</v>
      </c>
      <c r="W2">
        <v>0.49</v>
      </c>
      <c r="X2">
        <v>5.04</v>
      </c>
      <c r="Y2">
        <v>2</v>
      </c>
      <c r="Z2">
        <v>10</v>
      </c>
      <c r="AA2">
        <v>154.6908437667586</v>
      </c>
      <c r="AB2">
        <v>211.6548369199636</v>
      </c>
      <c r="AC2">
        <v>191.45479634381209</v>
      </c>
      <c r="AD2">
        <v>154690.8437667586</v>
      </c>
      <c r="AE2">
        <v>211654.83691996359</v>
      </c>
      <c r="AF2">
        <v>1.7940618454548622E-5</v>
      </c>
      <c r="AG2">
        <v>12</v>
      </c>
      <c r="AH2">
        <v>191454.79634381211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4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4.2831000000000001</v>
      </c>
      <c r="E2">
        <v>23.35</v>
      </c>
      <c r="F2">
        <v>17.899999999999999</v>
      </c>
      <c r="G2">
        <v>4.08</v>
      </c>
      <c r="H2">
        <v>0.28000000000000003</v>
      </c>
      <c r="I2">
        <v>263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94.01</v>
      </c>
      <c r="Q2">
        <v>6570.72</v>
      </c>
      <c r="R2">
        <v>380.77</v>
      </c>
      <c r="S2">
        <v>54.2</v>
      </c>
      <c r="T2">
        <v>162442.75</v>
      </c>
      <c r="U2">
        <v>0.14000000000000001</v>
      </c>
      <c r="V2">
        <v>0.43</v>
      </c>
      <c r="W2">
        <v>0.88</v>
      </c>
      <c r="X2">
        <v>10.119999999999999</v>
      </c>
      <c r="Y2">
        <v>2</v>
      </c>
      <c r="Z2">
        <v>10</v>
      </c>
      <c r="AA2">
        <v>203.04921612669219</v>
      </c>
      <c r="AB2">
        <v>277.82089540361079</v>
      </c>
      <c r="AC2">
        <v>251.30605907044739</v>
      </c>
      <c r="AD2">
        <v>203049.21612669219</v>
      </c>
      <c r="AE2">
        <v>277820.89540361078</v>
      </c>
      <c r="AF2">
        <v>1.806207887223127E-5</v>
      </c>
      <c r="AG2">
        <v>16</v>
      </c>
      <c r="AH2">
        <v>251306.0590704474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5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6.2872000000000003</v>
      </c>
      <c r="E2">
        <v>15.91</v>
      </c>
      <c r="F2">
        <v>10.82</v>
      </c>
      <c r="G2">
        <v>8.1199999999999992</v>
      </c>
      <c r="H2">
        <v>0.11</v>
      </c>
      <c r="I2">
        <v>80</v>
      </c>
      <c r="J2">
        <v>167.88</v>
      </c>
      <c r="K2">
        <v>51.39</v>
      </c>
      <c r="L2">
        <v>1</v>
      </c>
      <c r="M2">
        <v>15</v>
      </c>
      <c r="N2">
        <v>30.49</v>
      </c>
      <c r="O2">
        <v>20939.59</v>
      </c>
      <c r="P2">
        <v>101.92</v>
      </c>
      <c r="Q2">
        <v>6558.46</v>
      </c>
      <c r="R2">
        <v>153.79</v>
      </c>
      <c r="S2">
        <v>54.2</v>
      </c>
      <c r="T2">
        <v>49863.83</v>
      </c>
      <c r="U2">
        <v>0.35</v>
      </c>
      <c r="V2">
        <v>0.71</v>
      </c>
      <c r="W2">
        <v>0.32</v>
      </c>
      <c r="X2">
        <v>3.06</v>
      </c>
      <c r="Y2">
        <v>2</v>
      </c>
      <c r="Z2">
        <v>10</v>
      </c>
      <c r="AA2">
        <v>146.13512594210121</v>
      </c>
      <c r="AB2">
        <v>199.94852634064199</v>
      </c>
      <c r="AC2">
        <v>180.86571961626711</v>
      </c>
      <c r="AD2">
        <v>146135.12594210121</v>
      </c>
      <c r="AE2">
        <v>199948.52634064201</v>
      </c>
      <c r="AF2">
        <v>1.6183975135564301E-5</v>
      </c>
      <c r="AG2">
        <v>11</v>
      </c>
      <c r="AH2">
        <v>180865.7196162671</v>
      </c>
    </row>
    <row r="3" spans="1:34" x14ac:dyDescent="0.25">
      <c r="A3">
        <v>1</v>
      </c>
      <c r="B3">
        <v>85</v>
      </c>
      <c r="C3" t="s">
        <v>34</v>
      </c>
      <c r="D3">
        <v>6.3089000000000004</v>
      </c>
      <c r="E3">
        <v>15.85</v>
      </c>
      <c r="F3">
        <v>10.8</v>
      </c>
      <c r="G3">
        <v>8.1999999999999993</v>
      </c>
      <c r="H3">
        <v>0.21</v>
      </c>
      <c r="I3">
        <v>79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101.98</v>
      </c>
      <c r="Q3">
        <v>6559.87</v>
      </c>
      <c r="R3">
        <v>152.44</v>
      </c>
      <c r="S3">
        <v>54.2</v>
      </c>
      <c r="T3">
        <v>49193.54</v>
      </c>
      <c r="U3">
        <v>0.36</v>
      </c>
      <c r="V3">
        <v>0.71</v>
      </c>
      <c r="W3">
        <v>0.34</v>
      </c>
      <c r="X3">
        <v>3.04</v>
      </c>
      <c r="Y3">
        <v>2</v>
      </c>
      <c r="Z3">
        <v>10</v>
      </c>
      <c r="AA3">
        <v>145.9913583801241</v>
      </c>
      <c r="AB3">
        <v>199.7518172197679</v>
      </c>
      <c r="AC3">
        <v>180.6877841378062</v>
      </c>
      <c r="AD3">
        <v>145991.35838012409</v>
      </c>
      <c r="AE3">
        <v>199751.81721976789</v>
      </c>
      <c r="AF3">
        <v>1.6239833428674389E-5</v>
      </c>
      <c r="AG3">
        <v>11</v>
      </c>
      <c r="AH3">
        <v>180687.78413780619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6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3.8218999999999999</v>
      </c>
      <c r="E2">
        <v>26.16</v>
      </c>
      <c r="F2">
        <v>20.41</v>
      </c>
      <c r="G2">
        <v>3.73</v>
      </c>
      <c r="H2">
        <v>0.34</v>
      </c>
      <c r="I2">
        <v>328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95.22</v>
      </c>
      <c r="Q2">
        <v>6574.02</v>
      </c>
      <c r="R2">
        <v>461.57</v>
      </c>
      <c r="S2">
        <v>54.2</v>
      </c>
      <c r="T2">
        <v>202514.31</v>
      </c>
      <c r="U2">
        <v>0.12</v>
      </c>
      <c r="V2">
        <v>0.38</v>
      </c>
      <c r="W2">
        <v>1.07</v>
      </c>
      <c r="X2">
        <v>12.63</v>
      </c>
      <c r="Y2">
        <v>2</v>
      </c>
      <c r="Z2">
        <v>10</v>
      </c>
      <c r="AA2">
        <v>228.4838608725191</v>
      </c>
      <c r="AB2">
        <v>312.62169844216618</v>
      </c>
      <c r="AC2">
        <v>282.78552231024798</v>
      </c>
      <c r="AD2">
        <v>228483.86087251909</v>
      </c>
      <c r="AE2">
        <v>312621.69844216621</v>
      </c>
      <c r="AF2">
        <v>1.763515328255083E-5</v>
      </c>
      <c r="AG2">
        <v>18</v>
      </c>
      <c r="AH2">
        <v>282785.52231024799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7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6.0357000000000003</v>
      </c>
      <c r="E2">
        <v>16.57</v>
      </c>
      <c r="F2">
        <v>11.61</v>
      </c>
      <c r="G2">
        <v>6.83</v>
      </c>
      <c r="H2">
        <v>0.13</v>
      </c>
      <c r="I2">
        <v>102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16663.419999999998</v>
      </c>
      <c r="P2">
        <v>95.32</v>
      </c>
      <c r="Q2">
        <v>6560.02</v>
      </c>
      <c r="R2">
        <v>177.77</v>
      </c>
      <c r="S2">
        <v>54.2</v>
      </c>
      <c r="T2">
        <v>61743.8</v>
      </c>
      <c r="U2">
        <v>0.3</v>
      </c>
      <c r="V2">
        <v>0.66</v>
      </c>
      <c r="W2">
        <v>0.42</v>
      </c>
      <c r="X2">
        <v>3.85</v>
      </c>
      <c r="Y2">
        <v>2</v>
      </c>
      <c r="Z2">
        <v>10</v>
      </c>
      <c r="AA2">
        <v>144.28839055611871</v>
      </c>
      <c r="AB2">
        <v>197.42174151332679</v>
      </c>
      <c r="AC2">
        <v>178.5800875865053</v>
      </c>
      <c r="AD2">
        <v>144288.39055611871</v>
      </c>
      <c r="AE2">
        <v>197421.74151332679</v>
      </c>
      <c r="AF2">
        <v>1.7312117526614318E-5</v>
      </c>
      <c r="AG2">
        <v>11</v>
      </c>
      <c r="AH2">
        <v>178580.08758650531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8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6.1859999999999999</v>
      </c>
      <c r="E2">
        <v>16.170000000000002</v>
      </c>
      <c r="F2">
        <v>11.17</v>
      </c>
      <c r="G2">
        <v>7.53</v>
      </c>
      <c r="H2">
        <v>0.12</v>
      </c>
      <c r="I2">
        <v>89</v>
      </c>
      <c r="J2">
        <v>150.44</v>
      </c>
      <c r="K2">
        <v>49.1</v>
      </c>
      <c r="L2">
        <v>1</v>
      </c>
      <c r="M2">
        <v>0</v>
      </c>
      <c r="N2">
        <v>25.34</v>
      </c>
      <c r="O2">
        <v>18787.759999999998</v>
      </c>
      <c r="P2">
        <v>98.32</v>
      </c>
      <c r="Q2">
        <v>6558.04</v>
      </c>
      <c r="R2">
        <v>164.42</v>
      </c>
      <c r="S2">
        <v>54.2</v>
      </c>
      <c r="T2">
        <v>55134.84</v>
      </c>
      <c r="U2">
        <v>0.33</v>
      </c>
      <c r="V2">
        <v>0.69</v>
      </c>
      <c r="W2">
        <v>0.36</v>
      </c>
      <c r="X2">
        <v>3.41</v>
      </c>
      <c r="Y2">
        <v>2</v>
      </c>
      <c r="Z2">
        <v>10</v>
      </c>
      <c r="AA2">
        <v>145.03089176818409</v>
      </c>
      <c r="AB2">
        <v>198.4376644285158</v>
      </c>
      <c r="AC2">
        <v>179.49905224452581</v>
      </c>
      <c r="AD2">
        <v>145030.89176818411</v>
      </c>
      <c r="AE2">
        <v>198437.6644285158</v>
      </c>
      <c r="AF2">
        <v>1.674803981008685E-5</v>
      </c>
      <c r="AG2">
        <v>11</v>
      </c>
      <c r="AH2">
        <v>179499.05224452581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9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5.9667000000000003</v>
      </c>
      <c r="E2">
        <v>16.760000000000002</v>
      </c>
      <c r="F2">
        <v>11.09</v>
      </c>
      <c r="G2">
        <v>7.74</v>
      </c>
      <c r="H2">
        <v>0.1</v>
      </c>
      <c r="I2">
        <v>86</v>
      </c>
      <c r="J2">
        <v>185.69</v>
      </c>
      <c r="K2">
        <v>53.44</v>
      </c>
      <c r="L2">
        <v>1</v>
      </c>
      <c r="M2">
        <v>71</v>
      </c>
      <c r="N2">
        <v>36.26</v>
      </c>
      <c r="O2">
        <v>23136.14</v>
      </c>
      <c r="P2">
        <v>116.98</v>
      </c>
      <c r="Q2">
        <v>6558.05</v>
      </c>
      <c r="R2">
        <v>165.36</v>
      </c>
      <c r="S2">
        <v>54.2</v>
      </c>
      <c r="T2">
        <v>55618.92</v>
      </c>
      <c r="U2">
        <v>0.33</v>
      </c>
      <c r="V2">
        <v>0.7</v>
      </c>
      <c r="W2">
        <v>0.26</v>
      </c>
      <c r="X2">
        <v>3.33</v>
      </c>
      <c r="Y2">
        <v>2</v>
      </c>
      <c r="Z2">
        <v>10</v>
      </c>
      <c r="AA2">
        <v>153.32995478570561</v>
      </c>
      <c r="AB2">
        <v>209.7928085779032</v>
      </c>
      <c r="AC2">
        <v>189.77047737334419</v>
      </c>
      <c r="AD2">
        <v>153329.95478570549</v>
      </c>
      <c r="AE2">
        <v>209792.8085779032</v>
      </c>
      <c r="AF2">
        <v>1.4685122266187689E-5</v>
      </c>
      <c r="AG2">
        <v>11</v>
      </c>
      <c r="AH2">
        <v>189770.47737334421</v>
      </c>
    </row>
    <row r="3" spans="1:34" x14ac:dyDescent="0.25">
      <c r="A3">
        <v>1</v>
      </c>
      <c r="B3">
        <v>95</v>
      </c>
      <c r="C3" t="s">
        <v>34</v>
      </c>
      <c r="D3">
        <v>6.4512</v>
      </c>
      <c r="E3">
        <v>15.5</v>
      </c>
      <c r="F3">
        <v>10.43</v>
      </c>
      <c r="G3">
        <v>8.94</v>
      </c>
      <c r="H3">
        <v>0.19</v>
      </c>
      <c r="I3">
        <v>70</v>
      </c>
      <c r="J3">
        <v>187.21</v>
      </c>
      <c r="K3">
        <v>53.44</v>
      </c>
      <c r="L3">
        <v>2</v>
      </c>
      <c r="M3">
        <v>0</v>
      </c>
      <c r="N3">
        <v>36.770000000000003</v>
      </c>
      <c r="O3">
        <v>23322.880000000001</v>
      </c>
      <c r="P3">
        <v>104.23</v>
      </c>
      <c r="Q3">
        <v>6559.17</v>
      </c>
      <c r="R3">
        <v>140.34</v>
      </c>
      <c r="S3">
        <v>54.2</v>
      </c>
      <c r="T3">
        <v>43192.49</v>
      </c>
      <c r="U3">
        <v>0.39</v>
      </c>
      <c r="V3">
        <v>0.74</v>
      </c>
      <c r="W3">
        <v>0.31</v>
      </c>
      <c r="X3">
        <v>2.66</v>
      </c>
      <c r="Y3">
        <v>2</v>
      </c>
      <c r="Z3">
        <v>10</v>
      </c>
      <c r="AA3">
        <v>146.38760423249559</v>
      </c>
      <c r="AB3">
        <v>200.29397827611561</v>
      </c>
      <c r="AC3">
        <v>181.17820210386409</v>
      </c>
      <c r="AD3">
        <v>146387.60423249571</v>
      </c>
      <c r="AE3">
        <v>200293.97827611561</v>
      </c>
      <c r="AF3">
        <v>1.5877563940474641E-5</v>
      </c>
      <c r="AG3">
        <v>11</v>
      </c>
      <c r="AH3">
        <v>181178.20210386411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2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5.6494999999999997</v>
      </c>
      <c r="E2">
        <v>17.7</v>
      </c>
      <c r="F2">
        <v>11.49</v>
      </c>
      <c r="G2">
        <v>7.26</v>
      </c>
      <c r="H2">
        <v>0.09</v>
      </c>
      <c r="I2">
        <v>95</v>
      </c>
      <c r="J2">
        <v>194.77</v>
      </c>
      <c r="K2">
        <v>54.38</v>
      </c>
      <c r="L2">
        <v>1</v>
      </c>
      <c r="M2">
        <v>92</v>
      </c>
      <c r="N2">
        <v>39.4</v>
      </c>
      <c r="O2">
        <v>24256.19</v>
      </c>
      <c r="P2">
        <v>129.34</v>
      </c>
      <c r="Q2">
        <v>6558.59</v>
      </c>
      <c r="R2">
        <v>179.13</v>
      </c>
      <c r="S2">
        <v>54.2</v>
      </c>
      <c r="T2">
        <v>62460.88</v>
      </c>
      <c r="U2">
        <v>0.3</v>
      </c>
      <c r="V2">
        <v>0.67</v>
      </c>
      <c r="W2">
        <v>0.27</v>
      </c>
      <c r="X2">
        <v>3.73</v>
      </c>
      <c r="Y2">
        <v>2</v>
      </c>
      <c r="Z2">
        <v>10</v>
      </c>
      <c r="AA2">
        <v>170.0005934295593</v>
      </c>
      <c r="AB2">
        <v>232.6023118270835</v>
      </c>
      <c r="AC2">
        <v>210.40307364576881</v>
      </c>
      <c r="AD2">
        <v>170000.59342955929</v>
      </c>
      <c r="AE2">
        <v>232602.3118270835</v>
      </c>
      <c r="AF2">
        <v>1.361970786259145E-5</v>
      </c>
      <c r="AG2">
        <v>12</v>
      </c>
      <c r="AH2">
        <v>210403.0736457688</v>
      </c>
    </row>
    <row r="3" spans="1:34" x14ac:dyDescent="0.25">
      <c r="A3">
        <v>1</v>
      </c>
      <c r="B3">
        <v>100</v>
      </c>
      <c r="C3" t="s">
        <v>34</v>
      </c>
      <c r="D3">
        <v>6.4706999999999999</v>
      </c>
      <c r="E3">
        <v>15.45</v>
      </c>
      <c r="F3">
        <v>10.33</v>
      </c>
      <c r="G3">
        <v>9.25</v>
      </c>
      <c r="H3">
        <v>0.18</v>
      </c>
      <c r="I3">
        <v>67</v>
      </c>
      <c r="J3">
        <v>196.32</v>
      </c>
      <c r="K3">
        <v>54.38</v>
      </c>
      <c r="L3">
        <v>2</v>
      </c>
      <c r="M3">
        <v>0</v>
      </c>
      <c r="N3">
        <v>39.950000000000003</v>
      </c>
      <c r="O3">
        <v>24447.22</v>
      </c>
      <c r="P3">
        <v>106.5</v>
      </c>
      <c r="Q3">
        <v>6556.79</v>
      </c>
      <c r="R3">
        <v>137.46</v>
      </c>
      <c r="S3">
        <v>54.2</v>
      </c>
      <c r="T3">
        <v>41763.61</v>
      </c>
      <c r="U3">
        <v>0.39</v>
      </c>
      <c r="V3">
        <v>0.75</v>
      </c>
      <c r="W3">
        <v>0.3</v>
      </c>
      <c r="X3">
        <v>2.57</v>
      </c>
      <c r="Y3">
        <v>2</v>
      </c>
      <c r="Z3">
        <v>10</v>
      </c>
      <c r="AA3">
        <v>147.2025687614985</v>
      </c>
      <c r="AB3">
        <v>201.40904869839429</v>
      </c>
      <c r="AC3">
        <v>182.18685177005199</v>
      </c>
      <c r="AD3">
        <v>147202.56876149849</v>
      </c>
      <c r="AE3">
        <v>201409.0486983943</v>
      </c>
      <c r="AF3">
        <v>1.559944130745561E-5</v>
      </c>
      <c r="AG3">
        <v>11</v>
      </c>
      <c r="AH3">
        <v>182186.85177005199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20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5.7805</v>
      </c>
      <c r="E2">
        <v>17.3</v>
      </c>
      <c r="F2">
        <v>12.35</v>
      </c>
      <c r="G2">
        <v>6.17</v>
      </c>
      <c r="H2">
        <v>0.15</v>
      </c>
      <c r="I2">
        <v>120</v>
      </c>
      <c r="J2">
        <v>116.05</v>
      </c>
      <c r="K2">
        <v>43.4</v>
      </c>
      <c r="L2">
        <v>1</v>
      </c>
      <c r="M2">
        <v>0</v>
      </c>
      <c r="N2">
        <v>16.649999999999999</v>
      </c>
      <c r="O2">
        <v>14546.17</v>
      </c>
      <c r="P2">
        <v>93.61</v>
      </c>
      <c r="Q2">
        <v>6560.57</v>
      </c>
      <c r="R2">
        <v>202.38</v>
      </c>
      <c r="S2">
        <v>54.2</v>
      </c>
      <c r="T2">
        <v>73960.490000000005</v>
      </c>
      <c r="U2">
        <v>0.27</v>
      </c>
      <c r="V2">
        <v>0.62</v>
      </c>
      <c r="W2">
        <v>0.45</v>
      </c>
      <c r="X2">
        <v>4.58</v>
      </c>
      <c r="Y2">
        <v>2</v>
      </c>
      <c r="Z2">
        <v>10</v>
      </c>
      <c r="AA2">
        <v>154.28741925055721</v>
      </c>
      <c r="AB2">
        <v>211.1028536990635</v>
      </c>
      <c r="AC2">
        <v>190.9554936268012</v>
      </c>
      <c r="AD2">
        <v>154287.41925055711</v>
      </c>
      <c r="AE2">
        <v>211102.8536990635</v>
      </c>
      <c r="AF2">
        <v>1.7735872994599989E-5</v>
      </c>
      <c r="AG2">
        <v>12</v>
      </c>
      <c r="AH2">
        <v>190955.49362680121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1"/>
  <dimension ref="A1:Z25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5.6494999999999997</v>
      </c>
      <c r="E2">
        <v>17.7</v>
      </c>
      <c r="F2">
        <v>11.49</v>
      </c>
      <c r="G2">
        <v>7.26</v>
      </c>
      <c r="H2">
        <v>0.09</v>
      </c>
      <c r="I2">
        <v>95</v>
      </c>
      <c r="J2">
        <v>194.77</v>
      </c>
      <c r="K2">
        <v>54.38</v>
      </c>
      <c r="L2">
        <v>1</v>
      </c>
      <c r="M2">
        <v>92</v>
      </c>
      <c r="N2">
        <v>39.4</v>
      </c>
      <c r="O2">
        <v>24256.19</v>
      </c>
      <c r="P2">
        <v>129.34</v>
      </c>
      <c r="Q2">
        <v>6558.59</v>
      </c>
      <c r="R2">
        <v>179.13</v>
      </c>
      <c r="S2">
        <v>54.2</v>
      </c>
      <c r="T2">
        <v>62460.88</v>
      </c>
      <c r="U2">
        <v>0.3</v>
      </c>
      <c r="V2">
        <v>0.67</v>
      </c>
      <c r="W2">
        <v>0.27</v>
      </c>
      <c r="X2">
        <v>3.73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6.4706999999999999</v>
      </c>
      <c r="E3">
        <v>15.45</v>
      </c>
      <c r="F3">
        <v>10.33</v>
      </c>
      <c r="G3">
        <v>9.25</v>
      </c>
      <c r="H3">
        <v>0.18</v>
      </c>
      <c r="I3">
        <v>67</v>
      </c>
      <c r="J3">
        <v>196.32</v>
      </c>
      <c r="K3">
        <v>54.38</v>
      </c>
      <c r="L3">
        <v>2</v>
      </c>
      <c r="M3">
        <v>0</v>
      </c>
      <c r="N3">
        <v>39.950000000000003</v>
      </c>
      <c r="O3">
        <v>24447.22</v>
      </c>
      <c r="P3">
        <v>106.5</v>
      </c>
      <c r="Q3">
        <v>6556.79</v>
      </c>
      <c r="R3">
        <v>137.46</v>
      </c>
      <c r="S3">
        <v>54.2</v>
      </c>
      <c r="T3">
        <v>41763.61</v>
      </c>
      <c r="U3">
        <v>0.39</v>
      </c>
      <c r="V3">
        <v>0.75</v>
      </c>
      <c r="W3">
        <v>0.3</v>
      </c>
      <c r="X3">
        <v>2.57</v>
      </c>
      <c r="Y3">
        <v>2</v>
      </c>
      <c r="Z3">
        <v>10</v>
      </c>
    </row>
    <row r="4" spans="1:26" x14ac:dyDescent="0.25">
      <c r="A4">
        <v>0</v>
      </c>
      <c r="B4">
        <v>40</v>
      </c>
      <c r="C4" t="s">
        <v>34</v>
      </c>
      <c r="D4">
        <v>5.2229000000000001</v>
      </c>
      <c r="E4">
        <v>19.149999999999999</v>
      </c>
      <c r="F4">
        <v>14.09</v>
      </c>
      <c r="G4">
        <v>5.12</v>
      </c>
      <c r="H4">
        <v>0.2</v>
      </c>
      <c r="I4">
        <v>165</v>
      </c>
      <c r="J4">
        <v>89.87</v>
      </c>
      <c r="K4">
        <v>37.549999999999997</v>
      </c>
      <c r="L4">
        <v>1</v>
      </c>
      <c r="M4">
        <v>0</v>
      </c>
      <c r="N4">
        <v>11.32</v>
      </c>
      <c r="O4">
        <v>11317.98</v>
      </c>
      <c r="P4">
        <v>92.49</v>
      </c>
      <c r="Q4">
        <v>6561.72</v>
      </c>
      <c r="R4">
        <v>258.41000000000003</v>
      </c>
      <c r="S4">
        <v>54.2</v>
      </c>
      <c r="T4">
        <v>101751.54</v>
      </c>
      <c r="U4">
        <v>0.21</v>
      </c>
      <c r="V4">
        <v>0.55000000000000004</v>
      </c>
      <c r="W4">
        <v>0.57999999999999996</v>
      </c>
      <c r="X4">
        <v>6.32</v>
      </c>
      <c r="Y4">
        <v>2</v>
      </c>
      <c r="Z4">
        <v>10</v>
      </c>
    </row>
    <row r="5" spans="1:26" x14ac:dyDescent="0.25">
      <c r="A5">
        <v>0</v>
      </c>
      <c r="B5">
        <v>30</v>
      </c>
      <c r="C5" t="s">
        <v>34</v>
      </c>
      <c r="D5">
        <v>4.6658999999999997</v>
      </c>
      <c r="E5">
        <v>21.43</v>
      </c>
      <c r="F5">
        <v>16.18</v>
      </c>
      <c r="G5">
        <v>4.43</v>
      </c>
      <c r="H5">
        <v>0.24</v>
      </c>
      <c r="I5">
        <v>219</v>
      </c>
      <c r="J5">
        <v>71.52</v>
      </c>
      <c r="K5">
        <v>32.270000000000003</v>
      </c>
      <c r="L5">
        <v>1</v>
      </c>
      <c r="M5">
        <v>0</v>
      </c>
      <c r="N5">
        <v>8.25</v>
      </c>
      <c r="O5">
        <v>9054.6</v>
      </c>
      <c r="P5">
        <v>92.84</v>
      </c>
      <c r="Q5">
        <v>6564.57</v>
      </c>
      <c r="R5">
        <v>325.57</v>
      </c>
      <c r="S5">
        <v>54.2</v>
      </c>
      <c r="T5">
        <v>135060.41</v>
      </c>
      <c r="U5">
        <v>0.17</v>
      </c>
      <c r="V5">
        <v>0.48</v>
      </c>
      <c r="W5">
        <v>0.75</v>
      </c>
      <c r="X5">
        <v>8.41</v>
      </c>
      <c r="Y5">
        <v>2</v>
      </c>
      <c r="Z5">
        <v>10</v>
      </c>
    </row>
    <row r="6" spans="1:26" x14ac:dyDescent="0.25">
      <c r="A6">
        <v>0</v>
      </c>
      <c r="B6">
        <v>15</v>
      </c>
      <c r="C6" t="s">
        <v>34</v>
      </c>
      <c r="D6">
        <v>3.2126999999999999</v>
      </c>
      <c r="E6">
        <v>31.13</v>
      </c>
      <c r="F6">
        <v>24.58</v>
      </c>
      <c r="G6">
        <v>3.38</v>
      </c>
      <c r="H6">
        <v>0.43</v>
      </c>
      <c r="I6">
        <v>436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96.51</v>
      </c>
      <c r="Q6">
        <v>6581</v>
      </c>
      <c r="R6">
        <v>595.61</v>
      </c>
      <c r="S6">
        <v>54.2</v>
      </c>
      <c r="T6">
        <v>268995.84999999998</v>
      </c>
      <c r="U6">
        <v>0.09</v>
      </c>
      <c r="V6">
        <v>0.31</v>
      </c>
      <c r="W6">
        <v>1.39</v>
      </c>
      <c r="X6">
        <v>16.8</v>
      </c>
      <c r="Y6">
        <v>2</v>
      </c>
      <c r="Z6">
        <v>10</v>
      </c>
    </row>
    <row r="7" spans="1:26" x14ac:dyDescent="0.25">
      <c r="A7">
        <v>0</v>
      </c>
      <c r="B7">
        <v>70</v>
      </c>
      <c r="C7" t="s">
        <v>34</v>
      </c>
      <c r="D7">
        <v>6.1071999999999997</v>
      </c>
      <c r="E7">
        <v>16.37</v>
      </c>
      <c r="F7">
        <v>11.4</v>
      </c>
      <c r="G7">
        <v>7.2</v>
      </c>
      <c r="H7">
        <v>0.12</v>
      </c>
      <c r="I7">
        <v>95</v>
      </c>
      <c r="J7">
        <v>141.81</v>
      </c>
      <c r="K7">
        <v>47.83</v>
      </c>
      <c r="L7">
        <v>1</v>
      </c>
      <c r="M7">
        <v>0</v>
      </c>
      <c r="N7">
        <v>22.98</v>
      </c>
      <c r="O7">
        <v>17723.39</v>
      </c>
      <c r="P7">
        <v>96.88</v>
      </c>
      <c r="Q7">
        <v>6558.05</v>
      </c>
      <c r="R7">
        <v>171.88</v>
      </c>
      <c r="S7">
        <v>54.2</v>
      </c>
      <c r="T7">
        <v>58833.68</v>
      </c>
      <c r="U7">
        <v>0.32</v>
      </c>
      <c r="V7">
        <v>0.68</v>
      </c>
      <c r="W7">
        <v>0.38</v>
      </c>
      <c r="X7">
        <v>3.64</v>
      </c>
      <c r="Y7">
        <v>2</v>
      </c>
      <c r="Z7">
        <v>10</v>
      </c>
    </row>
    <row r="8" spans="1:26" x14ac:dyDescent="0.25">
      <c r="A8">
        <v>0</v>
      </c>
      <c r="B8">
        <v>90</v>
      </c>
      <c r="C8" t="s">
        <v>34</v>
      </c>
      <c r="D8">
        <v>6.1803999999999997</v>
      </c>
      <c r="E8">
        <v>16.18</v>
      </c>
      <c r="F8">
        <v>10.88</v>
      </c>
      <c r="G8">
        <v>8.06</v>
      </c>
      <c r="H8">
        <v>0.1</v>
      </c>
      <c r="I8">
        <v>81</v>
      </c>
      <c r="J8">
        <v>176.73</v>
      </c>
      <c r="K8">
        <v>52.44</v>
      </c>
      <c r="L8">
        <v>1</v>
      </c>
      <c r="M8">
        <v>41</v>
      </c>
      <c r="N8">
        <v>33.29</v>
      </c>
      <c r="O8">
        <v>22031.19</v>
      </c>
      <c r="P8">
        <v>107.83</v>
      </c>
      <c r="Q8">
        <v>6557.38</v>
      </c>
      <c r="R8">
        <v>157.19999999999999</v>
      </c>
      <c r="S8">
        <v>54.2</v>
      </c>
      <c r="T8">
        <v>51568.36</v>
      </c>
      <c r="U8">
        <v>0.34</v>
      </c>
      <c r="V8">
        <v>0.71</v>
      </c>
      <c r="W8">
        <v>0.28000000000000003</v>
      </c>
      <c r="X8">
        <v>3.12</v>
      </c>
      <c r="Y8">
        <v>2</v>
      </c>
      <c r="Z8">
        <v>10</v>
      </c>
    </row>
    <row r="9" spans="1:26" x14ac:dyDescent="0.25">
      <c r="A9">
        <v>1</v>
      </c>
      <c r="B9">
        <v>90</v>
      </c>
      <c r="C9" t="s">
        <v>34</v>
      </c>
      <c r="D9">
        <v>6.3964999999999996</v>
      </c>
      <c r="E9">
        <v>15.63</v>
      </c>
      <c r="F9">
        <v>10.58</v>
      </c>
      <c r="G9">
        <v>8.58</v>
      </c>
      <c r="H9">
        <v>0.2</v>
      </c>
      <c r="I9">
        <v>74</v>
      </c>
      <c r="J9">
        <v>178.21</v>
      </c>
      <c r="K9">
        <v>52.44</v>
      </c>
      <c r="L9">
        <v>2</v>
      </c>
      <c r="M9">
        <v>0</v>
      </c>
      <c r="N9">
        <v>33.770000000000003</v>
      </c>
      <c r="O9">
        <v>22213.89</v>
      </c>
      <c r="P9">
        <v>102.88</v>
      </c>
      <c r="Q9">
        <v>6557.46</v>
      </c>
      <c r="R9">
        <v>145.47</v>
      </c>
      <c r="S9">
        <v>54.2</v>
      </c>
      <c r="T9">
        <v>45735.13</v>
      </c>
      <c r="U9">
        <v>0.37</v>
      </c>
      <c r="V9">
        <v>0.73</v>
      </c>
      <c r="W9">
        <v>0.32</v>
      </c>
      <c r="X9">
        <v>2.82</v>
      </c>
      <c r="Y9">
        <v>2</v>
      </c>
      <c r="Z9">
        <v>10</v>
      </c>
    </row>
    <row r="10" spans="1:26" x14ac:dyDescent="0.25">
      <c r="A10">
        <v>0</v>
      </c>
      <c r="B10">
        <v>10</v>
      </c>
      <c r="C10" t="s">
        <v>34</v>
      </c>
      <c r="D10">
        <v>2.3940000000000001</v>
      </c>
      <c r="E10">
        <v>41.77</v>
      </c>
      <c r="F10">
        <v>32.89</v>
      </c>
      <c r="G10">
        <v>3.03</v>
      </c>
      <c r="H10">
        <v>0.64</v>
      </c>
      <c r="I10">
        <v>651</v>
      </c>
      <c r="J10">
        <v>26.11</v>
      </c>
      <c r="K10">
        <v>12.1</v>
      </c>
      <c r="L10">
        <v>1</v>
      </c>
      <c r="M10">
        <v>0</v>
      </c>
      <c r="N10">
        <v>3.01</v>
      </c>
      <c r="O10">
        <v>3454.41</v>
      </c>
      <c r="P10">
        <v>94.66</v>
      </c>
      <c r="Q10">
        <v>6586.56</v>
      </c>
      <c r="R10">
        <v>863.28</v>
      </c>
      <c r="S10">
        <v>54.2</v>
      </c>
      <c r="T10">
        <v>401755.07</v>
      </c>
      <c r="U10">
        <v>0.06</v>
      </c>
      <c r="V10">
        <v>0.24</v>
      </c>
      <c r="W10">
        <v>2.0099999999999998</v>
      </c>
      <c r="X10">
        <v>25.1</v>
      </c>
      <c r="Y10">
        <v>2</v>
      </c>
      <c r="Z10">
        <v>10</v>
      </c>
    </row>
    <row r="11" spans="1:26" x14ac:dyDescent="0.25">
      <c r="A11">
        <v>0</v>
      </c>
      <c r="B11">
        <v>45</v>
      </c>
      <c r="C11" t="s">
        <v>34</v>
      </c>
      <c r="D11">
        <v>5.4275000000000002</v>
      </c>
      <c r="E11">
        <v>18.420000000000002</v>
      </c>
      <c r="F11">
        <v>13.41</v>
      </c>
      <c r="G11">
        <v>5.48</v>
      </c>
      <c r="H11">
        <v>0.18</v>
      </c>
      <c r="I11">
        <v>147</v>
      </c>
      <c r="J11">
        <v>98.71</v>
      </c>
      <c r="K11">
        <v>39.72</v>
      </c>
      <c r="L11">
        <v>1</v>
      </c>
      <c r="M11">
        <v>0</v>
      </c>
      <c r="N11">
        <v>12.99</v>
      </c>
      <c r="O11">
        <v>12407.75</v>
      </c>
      <c r="P11">
        <v>92.89</v>
      </c>
      <c r="Q11">
        <v>6560</v>
      </c>
      <c r="R11">
        <v>236.68</v>
      </c>
      <c r="S11">
        <v>54.2</v>
      </c>
      <c r="T11">
        <v>90977.27</v>
      </c>
      <c r="U11">
        <v>0.23</v>
      </c>
      <c r="V11">
        <v>0.56999999999999995</v>
      </c>
      <c r="W11">
        <v>0.53</v>
      </c>
      <c r="X11">
        <v>5.65</v>
      </c>
      <c r="Y11">
        <v>2</v>
      </c>
      <c r="Z11">
        <v>10</v>
      </c>
    </row>
    <row r="12" spans="1:26" x14ac:dyDescent="0.25">
      <c r="A12">
        <v>0</v>
      </c>
      <c r="B12">
        <v>60</v>
      </c>
      <c r="C12" t="s">
        <v>34</v>
      </c>
      <c r="D12">
        <v>5.8818000000000001</v>
      </c>
      <c r="E12">
        <v>17</v>
      </c>
      <c r="F12">
        <v>12.03</v>
      </c>
      <c r="G12">
        <v>6.5</v>
      </c>
      <c r="H12">
        <v>0.14000000000000001</v>
      </c>
      <c r="I12">
        <v>111</v>
      </c>
      <c r="J12">
        <v>124.63</v>
      </c>
      <c r="K12">
        <v>45</v>
      </c>
      <c r="L12">
        <v>1</v>
      </c>
      <c r="M12">
        <v>0</v>
      </c>
      <c r="N12">
        <v>18.64</v>
      </c>
      <c r="O12">
        <v>15605.44</v>
      </c>
      <c r="P12">
        <v>95.2</v>
      </c>
      <c r="Q12">
        <v>6560.61</v>
      </c>
      <c r="R12">
        <v>192.17</v>
      </c>
      <c r="S12">
        <v>54.2</v>
      </c>
      <c r="T12">
        <v>68901.070000000007</v>
      </c>
      <c r="U12">
        <v>0.28000000000000003</v>
      </c>
      <c r="V12">
        <v>0.64</v>
      </c>
      <c r="W12">
        <v>0.43</v>
      </c>
      <c r="X12">
        <v>4.2699999999999996</v>
      </c>
      <c r="Y12">
        <v>2</v>
      </c>
      <c r="Z12">
        <v>10</v>
      </c>
    </row>
    <row r="13" spans="1:26" x14ac:dyDescent="0.25">
      <c r="A13">
        <v>0</v>
      </c>
      <c r="B13">
        <v>80</v>
      </c>
      <c r="C13" t="s">
        <v>34</v>
      </c>
      <c r="D13">
        <v>6.2458999999999998</v>
      </c>
      <c r="E13">
        <v>16.010000000000002</v>
      </c>
      <c r="F13">
        <v>10.98</v>
      </c>
      <c r="G13">
        <v>7.84</v>
      </c>
      <c r="H13">
        <v>0.11</v>
      </c>
      <c r="I13">
        <v>84</v>
      </c>
      <c r="J13">
        <v>159.12</v>
      </c>
      <c r="K13">
        <v>50.28</v>
      </c>
      <c r="L13">
        <v>1</v>
      </c>
      <c r="M13">
        <v>2</v>
      </c>
      <c r="N13">
        <v>27.84</v>
      </c>
      <c r="O13">
        <v>19859.16</v>
      </c>
      <c r="P13">
        <v>99.73</v>
      </c>
      <c r="Q13">
        <v>6558.48</v>
      </c>
      <c r="R13">
        <v>158.49</v>
      </c>
      <c r="S13">
        <v>54.2</v>
      </c>
      <c r="T13">
        <v>52194.11</v>
      </c>
      <c r="U13">
        <v>0.34</v>
      </c>
      <c r="V13">
        <v>0.7</v>
      </c>
      <c r="W13">
        <v>0.35</v>
      </c>
      <c r="X13">
        <v>3.22</v>
      </c>
      <c r="Y13">
        <v>2</v>
      </c>
      <c r="Z13">
        <v>10</v>
      </c>
    </row>
    <row r="14" spans="1:26" x14ac:dyDescent="0.25">
      <c r="A14">
        <v>1</v>
      </c>
      <c r="B14">
        <v>80</v>
      </c>
      <c r="C14" t="s">
        <v>34</v>
      </c>
      <c r="D14">
        <v>6.2827000000000002</v>
      </c>
      <c r="E14">
        <v>15.92</v>
      </c>
      <c r="F14">
        <v>10.92</v>
      </c>
      <c r="G14">
        <v>7.89</v>
      </c>
      <c r="H14">
        <v>0.22</v>
      </c>
      <c r="I14">
        <v>83</v>
      </c>
      <c r="J14">
        <v>160.54</v>
      </c>
      <c r="K14">
        <v>50.28</v>
      </c>
      <c r="L14">
        <v>2</v>
      </c>
      <c r="M14">
        <v>0</v>
      </c>
      <c r="N14">
        <v>28.26</v>
      </c>
      <c r="O14">
        <v>20034.400000000001</v>
      </c>
      <c r="P14">
        <v>99.84</v>
      </c>
      <c r="Q14">
        <v>6558.35</v>
      </c>
      <c r="R14">
        <v>156.30000000000001</v>
      </c>
      <c r="S14">
        <v>54.2</v>
      </c>
      <c r="T14">
        <v>51108.34</v>
      </c>
      <c r="U14">
        <v>0.35</v>
      </c>
      <c r="V14">
        <v>0.71</v>
      </c>
      <c r="W14">
        <v>0.35</v>
      </c>
      <c r="X14">
        <v>3.15</v>
      </c>
      <c r="Y14">
        <v>2</v>
      </c>
      <c r="Z14">
        <v>10</v>
      </c>
    </row>
    <row r="15" spans="1:26" x14ac:dyDescent="0.25">
      <c r="A15">
        <v>0</v>
      </c>
      <c r="B15">
        <v>35</v>
      </c>
      <c r="C15" t="s">
        <v>34</v>
      </c>
      <c r="D15">
        <v>4.9720000000000004</v>
      </c>
      <c r="E15">
        <v>20.11</v>
      </c>
      <c r="F15">
        <v>14.98</v>
      </c>
      <c r="G15">
        <v>4.78</v>
      </c>
      <c r="H15">
        <v>0.22</v>
      </c>
      <c r="I15">
        <v>188</v>
      </c>
      <c r="J15">
        <v>80.84</v>
      </c>
      <c r="K15">
        <v>35.1</v>
      </c>
      <c r="L15">
        <v>1</v>
      </c>
      <c r="M15">
        <v>0</v>
      </c>
      <c r="N15">
        <v>9.74</v>
      </c>
      <c r="O15">
        <v>10204.209999999999</v>
      </c>
      <c r="P15">
        <v>92.41</v>
      </c>
      <c r="Q15">
        <v>6564.66</v>
      </c>
      <c r="R15">
        <v>286.79000000000002</v>
      </c>
      <c r="S15">
        <v>54.2</v>
      </c>
      <c r="T15">
        <v>115825.5</v>
      </c>
      <c r="U15">
        <v>0.19</v>
      </c>
      <c r="V15">
        <v>0.51</v>
      </c>
      <c r="W15">
        <v>0.66</v>
      </c>
      <c r="X15">
        <v>7.21</v>
      </c>
      <c r="Y15">
        <v>2</v>
      </c>
      <c r="Z15">
        <v>10</v>
      </c>
    </row>
    <row r="16" spans="1:26" x14ac:dyDescent="0.25">
      <c r="A16">
        <v>0</v>
      </c>
      <c r="B16">
        <v>50</v>
      </c>
      <c r="C16" t="s">
        <v>34</v>
      </c>
      <c r="D16">
        <v>5.6266999999999996</v>
      </c>
      <c r="E16">
        <v>17.77</v>
      </c>
      <c r="F16">
        <v>12.8</v>
      </c>
      <c r="G16">
        <v>5.82</v>
      </c>
      <c r="H16">
        <v>0.16</v>
      </c>
      <c r="I16">
        <v>132</v>
      </c>
      <c r="J16">
        <v>107.41</v>
      </c>
      <c r="K16">
        <v>41.65</v>
      </c>
      <c r="L16">
        <v>1</v>
      </c>
      <c r="M16">
        <v>0</v>
      </c>
      <c r="N16">
        <v>14.77</v>
      </c>
      <c r="O16">
        <v>13481.73</v>
      </c>
      <c r="P16">
        <v>93.01</v>
      </c>
      <c r="Q16">
        <v>6560.6</v>
      </c>
      <c r="R16">
        <v>216.88</v>
      </c>
      <c r="S16">
        <v>54.2</v>
      </c>
      <c r="T16">
        <v>81153.02</v>
      </c>
      <c r="U16">
        <v>0.25</v>
      </c>
      <c r="V16">
        <v>0.6</v>
      </c>
      <c r="W16">
        <v>0.49</v>
      </c>
      <c r="X16">
        <v>5.04</v>
      </c>
      <c r="Y16">
        <v>2</v>
      </c>
      <c r="Z16">
        <v>10</v>
      </c>
    </row>
    <row r="17" spans="1:26" x14ac:dyDescent="0.25">
      <c r="A17">
        <v>0</v>
      </c>
      <c r="B17">
        <v>25</v>
      </c>
      <c r="C17" t="s">
        <v>34</v>
      </c>
      <c r="D17">
        <v>4.2831000000000001</v>
      </c>
      <c r="E17">
        <v>23.35</v>
      </c>
      <c r="F17">
        <v>17.899999999999999</v>
      </c>
      <c r="G17">
        <v>4.08</v>
      </c>
      <c r="H17">
        <v>0.28000000000000003</v>
      </c>
      <c r="I17">
        <v>263</v>
      </c>
      <c r="J17">
        <v>61.76</v>
      </c>
      <c r="K17">
        <v>28.92</v>
      </c>
      <c r="L17">
        <v>1</v>
      </c>
      <c r="M17">
        <v>0</v>
      </c>
      <c r="N17">
        <v>6.84</v>
      </c>
      <c r="O17">
        <v>7851.41</v>
      </c>
      <c r="P17">
        <v>94.01</v>
      </c>
      <c r="Q17">
        <v>6570.72</v>
      </c>
      <c r="R17">
        <v>380.77</v>
      </c>
      <c r="S17">
        <v>54.2</v>
      </c>
      <c r="T17">
        <v>162442.75</v>
      </c>
      <c r="U17">
        <v>0.14000000000000001</v>
      </c>
      <c r="V17">
        <v>0.43</v>
      </c>
      <c r="W17">
        <v>0.88</v>
      </c>
      <c r="X17">
        <v>10.119999999999999</v>
      </c>
      <c r="Y17">
        <v>2</v>
      </c>
      <c r="Z17">
        <v>10</v>
      </c>
    </row>
    <row r="18" spans="1:26" x14ac:dyDescent="0.25">
      <c r="A18">
        <v>0</v>
      </c>
      <c r="B18">
        <v>85</v>
      </c>
      <c r="C18" t="s">
        <v>34</v>
      </c>
      <c r="D18">
        <v>6.2872000000000003</v>
      </c>
      <c r="E18">
        <v>15.91</v>
      </c>
      <c r="F18">
        <v>10.82</v>
      </c>
      <c r="G18">
        <v>8.1199999999999992</v>
      </c>
      <c r="H18">
        <v>0.11</v>
      </c>
      <c r="I18">
        <v>80</v>
      </c>
      <c r="J18">
        <v>167.88</v>
      </c>
      <c r="K18">
        <v>51.39</v>
      </c>
      <c r="L18">
        <v>1</v>
      </c>
      <c r="M18">
        <v>15</v>
      </c>
      <c r="N18">
        <v>30.49</v>
      </c>
      <c r="O18">
        <v>20939.59</v>
      </c>
      <c r="P18">
        <v>101.92</v>
      </c>
      <c r="Q18">
        <v>6558.46</v>
      </c>
      <c r="R18">
        <v>153.79</v>
      </c>
      <c r="S18">
        <v>54.2</v>
      </c>
      <c r="T18">
        <v>49863.83</v>
      </c>
      <c r="U18">
        <v>0.35</v>
      </c>
      <c r="V18">
        <v>0.71</v>
      </c>
      <c r="W18">
        <v>0.32</v>
      </c>
      <c r="X18">
        <v>3.06</v>
      </c>
      <c r="Y18">
        <v>2</v>
      </c>
      <c r="Z18">
        <v>10</v>
      </c>
    </row>
    <row r="19" spans="1:26" x14ac:dyDescent="0.25">
      <c r="A19">
        <v>1</v>
      </c>
      <c r="B19">
        <v>85</v>
      </c>
      <c r="C19" t="s">
        <v>34</v>
      </c>
      <c r="D19">
        <v>6.3089000000000004</v>
      </c>
      <c r="E19">
        <v>15.85</v>
      </c>
      <c r="F19">
        <v>10.8</v>
      </c>
      <c r="G19">
        <v>8.1999999999999993</v>
      </c>
      <c r="H19">
        <v>0.21</v>
      </c>
      <c r="I19">
        <v>79</v>
      </c>
      <c r="J19">
        <v>169.33</v>
      </c>
      <c r="K19">
        <v>51.39</v>
      </c>
      <c r="L19">
        <v>2</v>
      </c>
      <c r="M19">
        <v>0</v>
      </c>
      <c r="N19">
        <v>30.94</v>
      </c>
      <c r="O19">
        <v>21118.46</v>
      </c>
      <c r="P19">
        <v>101.98</v>
      </c>
      <c r="Q19">
        <v>6559.87</v>
      </c>
      <c r="R19">
        <v>152.44</v>
      </c>
      <c r="S19">
        <v>54.2</v>
      </c>
      <c r="T19">
        <v>49193.54</v>
      </c>
      <c r="U19">
        <v>0.36</v>
      </c>
      <c r="V19">
        <v>0.71</v>
      </c>
      <c r="W19">
        <v>0.34</v>
      </c>
      <c r="X19">
        <v>3.04</v>
      </c>
      <c r="Y19">
        <v>2</v>
      </c>
      <c r="Z19">
        <v>10</v>
      </c>
    </row>
    <row r="20" spans="1:26" x14ac:dyDescent="0.25">
      <c r="A20">
        <v>0</v>
      </c>
      <c r="B20">
        <v>20</v>
      </c>
      <c r="C20" t="s">
        <v>34</v>
      </c>
      <c r="D20">
        <v>3.8218999999999999</v>
      </c>
      <c r="E20">
        <v>26.16</v>
      </c>
      <c r="F20">
        <v>20.41</v>
      </c>
      <c r="G20">
        <v>3.73</v>
      </c>
      <c r="H20">
        <v>0.34</v>
      </c>
      <c r="I20">
        <v>328</v>
      </c>
      <c r="J20">
        <v>51.33</v>
      </c>
      <c r="K20">
        <v>24.83</v>
      </c>
      <c r="L20">
        <v>1</v>
      </c>
      <c r="M20">
        <v>0</v>
      </c>
      <c r="N20">
        <v>5.51</v>
      </c>
      <c r="O20">
        <v>6564.78</v>
      </c>
      <c r="P20">
        <v>95.22</v>
      </c>
      <c r="Q20">
        <v>6574.02</v>
      </c>
      <c r="R20">
        <v>461.57</v>
      </c>
      <c r="S20">
        <v>54.2</v>
      </c>
      <c r="T20">
        <v>202514.31</v>
      </c>
      <c r="U20">
        <v>0.12</v>
      </c>
      <c r="V20">
        <v>0.38</v>
      </c>
      <c r="W20">
        <v>1.07</v>
      </c>
      <c r="X20">
        <v>12.63</v>
      </c>
      <c r="Y20">
        <v>2</v>
      </c>
      <c r="Z20">
        <v>10</v>
      </c>
    </row>
    <row r="21" spans="1:26" x14ac:dyDescent="0.25">
      <c r="A21">
        <v>0</v>
      </c>
      <c r="B21">
        <v>65</v>
      </c>
      <c r="C21" t="s">
        <v>34</v>
      </c>
      <c r="D21">
        <v>6.0357000000000003</v>
      </c>
      <c r="E21">
        <v>16.57</v>
      </c>
      <c r="F21">
        <v>11.61</v>
      </c>
      <c r="G21">
        <v>6.83</v>
      </c>
      <c r="H21">
        <v>0.13</v>
      </c>
      <c r="I21">
        <v>102</v>
      </c>
      <c r="J21">
        <v>133.21</v>
      </c>
      <c r="K21">
        <v>46.47</v>
      </c>
      <c r="L21">
        <v>1</v>
      </c>
      <c r="M21">
        <v>0</v>
      </c>
      <c r="N21">
        <v>20.75</v>
      </c>
      <c r="O21">
        <v>16663.419999999998</v>
      </c>
      <c r="P21">
        <v>95.32</v>
      </c>
      <c r="Q21">
        <v>6560.02</v>
      </c>
      <c r="R21">
        <v>177.77</v>
      </c>
      <c r="S21">
        <v>54.2</v>
      </c>
      <c r="T21">
        <v>61743.8</v>
      </c>
      <c r="U21">
        <v>0.3</v>
      </c>
      <c r="V21">
        <v>0.66</v>
      </c>
      <c r="W21">
        <v>0.42</v>
      </c>
      <c r="X21">
        <v>3.85</v>
      </c>
      <c r="Y21">
        <v>2</v>
      </c>
      <c r="Z21">
        <v>10</v>
      </c>
    </row>
    <row r="22" spans="1:26" x14ac:dyDescent="0.25">
      <c r="A22">
        <v>0</v>
      </c>
      <c r="B22">
        <v>75</v>
      </c>
      <c r="C22" t="s">
        <v>34</v>
      </c>
      <c r="D22">
        <v>6.1859999999999999</v>
      </c>
      <c r="E22">
        <v>16.170000000000002</v>
      </c>
      <c r="F22">
        <v>11.17</v>
      </c>
      <c r="G22">
        <v>7.53</v>
      </c>
      <c r="H22">
        <v>0.12</v>
      </c>
      <c r="I22">
        <v>89</v>
      </c>
      <c r="J22">
        <v>150.44</v>
      </c>
      <c r="K22">
        <v>49.1</v>
      </c>
      <c r="L22">
        <v>1</v>
      </c>
      <c r="M22">
        <v>0</v>
      </c>
      <c r="N22">
        <v>25.34</v>
      </c>
      <c r="O22">
        <v>18787.759999999998</v>
      </c>
      <c r="P22">
        <v>98.32</v>
      </c>
      <c r="Q22">
        <v>6558.04</v>
      </c>
      <c r="R22">
        <v>164.42</v>
      </c>
      <c r="S22">
        <v>54.2</v>
      </c>
      <c r="T22">
        <v>55134.84</v>
      </c>
      <c r="U22">
        <v>0.33</v>
      </c>
      <c r="V22">
        <v>0.69</v>
      </c>
      <c r="W22">
        <v>0.36</v>
      </c>
      <c r="X22">
        <v>3.41</v>
      </c>
      <c r="Y22">
        <v>2</v>
      </c>
      <c r="Z22">
        <v>10</v>
      </c>
    </row>
    <row r="23" spans="1:26" x14ac:dyDescent="0.25">
      <c r="A23">
        <v>0</v>
      </c>
      <c r="B23">
        <v>95</v>
      </c>
      <c r="C23" t="s">
        <v>34</v>
      </c>
      <c r="D23">
        <v>5.9667000000000003</v>
      </c>
      <c r="E23">
        <v>16.760000000000002</v>
      </c>
      <c r="F23">
        <v>11.09</v>
      </c>
      <c r="G23">
        <v>7.74</v>
      </c>
      <c r="H23">
        <v>0.1</v>
      </c>
      <c r="I23">
        <v>86</v>
      </c>
      <c r="J23">
        <v>185.69</v>
      </c>
      <c r="K23">
        <v>53.44</v>
      </c>
      <c r="L23">
        <v>1</v>
      </c>
      <c r="M23">
        <v>71</v>
      </c>
      <c r="N23">
        <v>36.26</v>
      </c>
      <c r="O23">
        <v>23136.14</v>
      </c>
      <c r="P23">
        <v>116.98</v>
      </c>
      <c r="Q23">
        <v>6558.05</v>
      </c>
      <c r="R23">
        <v>165.36</v>
      </c>
      <c r="S23">
        <v>54.2</v>
      </c>
      <c r="T23">
        <v>55618.92</v>
      </c>
      <c r="U23">
        <v>0.33</v>
      </c>
      <c r="V23">
        <v>0.7</v>
      </c>
      <c r="W23">
        <v>0.26</v>
      </c>
      <c r="X23">
        <v>3.33</v>
      </c>
      <c r="Y23">
        <v>2</v>
      </c>
      <c r="Z23">
        <v>10</v>
      </c>
    </row>
    <row r="24" spans="1:26" x14ac:dyDescent="0.25">
      <c r="A24">
        <v>1</v>
      </c>
      <c r="B24">
        <v>95</v>
      </c>
      <c r="C24" t="s">
        <v>34</v>
      </c>
      <c r="D24">
        <v>6.4512</v>
      </c>
      <c r="E24">
        <v>15.5</v>
      </c>
      <c r="F24">
        <v>10.43</v>
      </c>
      <c r="G24">
        <v>8.94</v>
      </c>
      <c r="H24">
        <v>0.19</v>
      </c>
      <c r="I24">
        <v>70</v>
      </c>
      <c r="J24">
        <v>187.21</v>
      </c>
      <c r="K24">
        <v>53.44</v>
      </c>
      <c r="L24">
        <v>2</v>
      </c>
      <c r="M24">
        <v>0</v>
      </c>
      <c r="N24">
        <v>36.770000000000003</v>
      </c>
      <c r="O24">
        <v>23322.880000000001</v>
      </c>
      <c r="P24">
        <v>104.23</v>
      </c>
      <c r="Q24">
        <v>6559.17</v>
      </c>
      <c r="R24">
        <v>140.34</v>
      </c>
      <c r="S24">
        <v>54.2</v>
      </c>
      <c r="T24">
        <v>43192.49</v>
      </c>
      <c r="U24">
        <v>0.39</v>
      </c>
      <c r="V24">
        <v>0.74</v>
      </c>
      <c r="W24">
        <v>0.31</v>
      </c>
      <c r="X24">
        <v>2.66</v>
      </c>
      <c r="Y24">
        <v>2</v>
      </c>
      <c r="Z24">
        <v>10</v>
      </c>
    </row>
    <row r="25" spans="1:26" x14ac:dyDescent="0.25">
      <c r="A25">
        <v>0</v>
      </c>
      <c r="B25">
        <v>55</v>
      </c>
      <c r="C25" t="s">
        <v>34</v>
      </c>
      <c r="D25">
        <v>5.7805</v>
      </c>
      <c r="E25">
        <v>17.3</v>
      </c>
      <c r="F25">
        <v>12.35</v>
      </c>
      <c r="G25">
        <v>6.17</v>
      </c>
      <c r="H25">
        <v>0.15</v>
      </c>
      <c r="I25">
        <v>120</v>
      </c>
      <c r="J25">
        <v>116.05</v>
      </c>
      <c r="K25">
        <v>43.4</v>
      </c>
      <c r="L25">
        <v>1</v>
      </c>
      <c r="M25">
        <v>0</v>
      </c>
      <c r="N25">
        <v>16.649999999999999</v>
      </c>
      <c r="O25">
        <v>14546.17</v>
      </c>
      <c r="P25">
        <v>93.61</v>
      </c>
      <c r="Q25">
        <v>6560.57</v>
      </c>
      <c r="R25">
        <v>202.38</v>
      </c>
      <c r="S25">
        <v>54.2</v>
      </c>
      <c r="T25">
        <v>73960.490000000005</v>
      </c>
      <c r="U25">
        <v>0.27</v>
      </c>
      <c r="V25">
        <v>0.62</v>
      </c>
      <c r="W25">
        <v>0.45</v>
      </c>
      <c r="X25">
        <v>4.58</v>
      </c>
      <c r="Y25">
        <v>2</v>
      </c>
      <c r="Z25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2"/>
  <dimension ref="A1:C30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INDEX(resultados!$A$2:$ZZ$25, 1, MATCH($B$1, resultados!$A$1:$ZZ$1, 0))</f>
        <v>#N/A</v>
      </c>
      <c r="B7" t="e">
        <f>INDEX(resultados!$A$2:$ZZ$25, 1, MATCH($B$2, resultados!$A$1:$ZZ$1, 0))</f>
        <v>#N/A</v>
      </c>
      <c r="C7" t="e">
        <f>INDEX(resultados!$A$2:$ZZ$25, 1, MATCH($B$3, resultados!$A$1:$ZZ$1, 0))</f>
        <v>#N/A</v>
      </c>
    </row>
    <row r="8" spans="1:3" x14ac:dyDescent="0.25">
      <c r="A8" t="e">
        <f>INDEX(resultados!$A$2:$ZZ$25, 2, MATCH($B$1, resultados!$A$1:$ZZ$1, 0))</f>
        <v>#N/A</v>
      </c>
      <c r="B8" t="e">
        <f>INDEX(resultados!$A$2:$ZZ$25, 2, MATCH($B$2, resultados!$A$1:$ZZ$1, 0))</f>
        <v>#N/A</v>
      </c>
      <c r="C8" t="e">
        <f>INDEX(resultados!$A$2:$ZZ$25, 2, MATCH($B$3, resultados!$A$1:$ZZ$1, 0))</f>
        <v>#N/A</v>
      </c>
    </row>
    <row r="9" spans="1:3" x14ac:dyDescent="0.25">
      <c r="A9" t="e">
        <f>INDEX(resultados!$A$2:$ZZ$25, 3, MATCH($B$1, resultados!$A$1:$ZZ$1, 0))</f>
        <v>#N/A</v>
      </c>
      <c r="B9" t="e">
        <f>INDEX(resultados!$A$2:$ZZ$25, 3, MATCH($B$2, resultados!$A$1:$ZZ$1, 0))</f>
        <v>#N/A</v>
      </c>
      <c r="C9" t="e">
        <f>INDEX(resultados!$A$2:$ZZ$25, 3, MATCH($B$3, resultados!$A$1:$ZZ$1, 0))</f>
        <v>#N/A</v>
      </c>
    </row>
    <row r="10" spans="1:3" x14ac:dyDescent="0.25">
      <c r="A10" t="e">
        <f>INDEX(resultados!$A$2:$ZZ$25, 4, MATCH($B$1, resultados!$A$1:$ZZ$1, 0))</f>
        <v>#N/A</v>
      </c>
      <c r="B10" t="e">
        <f>INDEX(resultados!$A$2:$ZZ$25, 4, MATCH($B$2, resultados!$A$1:$ZZ$1, 0))</f>
        <v>#N/A</v>
      </c>
      <c r="C10" t="e">
        <f>INDEX(resultados!$A$2:$ZZ$25, 4, MATCH($B$3, resultados!$A$1:$ZZ$1, 0))</f>
        <v>#N/A</v>
      </c>
    </row>
    <row r="11" spans="1:3" x14ac:dyDescent="0.25">
      <c r="A11" t="e">
        <f>INDEX(resultados!$A$2:$ZZ$25, 5, MATCH($B$1, resultados!$A$1:$ZZ$1, 0))</f>
        <v>#N/A</v>
      </c>
      <c r="B11" t="e">
        <f>INDEX(resultados!$A$2:$ZZ$25, 5, MATCH($B$2, resultados!$A$1:$ZZ$1, 0))</f>
        <v>#N/A</v>
      </c>
      <c r="C11" t="e">
        <f>INDEX(resultados!$A$2:$ZZ$25, 5, MATCH($B$3, resultados!$A$1:$ZZ$1, 0))</f>
        <v>#N/A</v>
      </c>
    </row>
    <row r="12" spans="1:3" x14ac:dyDescent="0.25">
      <c r="A12" t="e">
        <f>INDEX(resultados!$A$2:$ZZ$25, 6, MATCH($B$1, resultados!$A$1:$ZZ$1, 0))</f>
        <v>#N/A</v>
      </c>
      <c r="B12" t="e">
        <f>INDEX(resultados!$A$2:$ZZ$25, 6, MATCH($B$2, resultados!$A$1:$ZZ$1, 0))</f>
        <v>#N/A</v>
      </c>
      <c r="C12" t="e">
        <f>INDEX(resultados!$A$2:$ZZ$25, 6, MATCH($B$3, resultados!$A$1:$ZZ$1, 0))</f>
        <v>#N/A</v>
      </c>
    </row>
    <row r="13" spans="1:3" x14ac:dyDescent="0.25">
      <c r="A13" t="e">
        <f>INDEX(resultados!$A$2:$ZZ$25, 7, MATCH($B$1, resultados!$A$1:$ZZ$1, 0))</f>
        <v>#N/A</v>
      </c>
      <c r="B13" t="e">
        <f>INDEX(resultados!$A$2:$ZZ$25, 7, MATCH($B$2, resultados!$A$1:$ZZ$1, 0))</f>
        <v>#N/A</v>
      </c>
      <c r="C13" t="e">
        <f>INDEX(resultados!$A$2:$ZZ$25, 7, MATCH($B$3, resultados!$A$1:$ZZ$1, 0))</f>
        <v>#N/A</v>
      </c>
    </row>
    <row r="14" spans="1:3" x14ac:dyDescent="0.25">
      <c r="A14" t="e">
        <f>INDEX(resultados!$A$2:$ZZ$25, 8, MATCH($B$1, resultados!$A$1:$ZZ$1, 0))</f>
        <v>#N/A</v>
      </c>
      <c r="B14" t="e">
        <f>INDEX(resultados!$A$2:$ZZ$25, 8, MATCH($B$2, resultados!$A$1:$ZZ$1, 0))</f>
        <v>#N/A</v>
      </c>
      <c r="C14" t="e">
        <f>INDEX(resultados!$A$2:$ZZ$25, 8, MATCH($B$3, resultados!$A$1:$ZZ$1, 0))</f>
        <v>#N/A</v>
      </c>
    </row>
    <row r="15" spans="1:3" x14ac:dyDescent="0.25">
      <c r="A15" t="e">
        <f>INDEX(resultados!$A$2:$ZZ$25, 9, MATCH($B$1, resultados!$A$1:$ZZ$1, 0))</f>
        <v>#N/A</v>
      </c>
      <c r="B15" t="e">
        <f>INDEX(resultados!$A$2:$ZZ$25, 9, MATCH($B$2, resultados!$A$1:$ZZ$1, 0))</f>
        <v>#N/A</v>
      </c>
      <c r="C15" t="e">
        <f>INDEX(resultados!$A$2:$ZZ$25, 9, MATCH($B$3, resultados!$A$1:$ZZ$1, 0))</f>
        <v>#N/A</v>
      </c>
    </row>
    <row r="16" spans="1:3" x14ac:dyDescent="0.25">
      <c r="A16" t="e">
        <f>INDEX(resultados!$A$2:$ZZ$25, 10, MATCH($B$1, resultados!$A$1:$ZZ$1, 0))</f>
        <v>#N/A</v>
      </c>
      <c r="B16" t="e">
        <f>INDEX(resultados!$A$2:$ZZ$25, 10, MATCH($B$2, resultados!$A$1:$ZZ$1, 0))</f>
        <v>#N/A</v>
      </c>
      <c r="C16" t="e">
        <f>INDEX(resultados!$A$2:$ZZ$25, 10, MATCH($B$3, resultados!$A$1:$ZZ$1, 0))</f>
        <v>#N/A</v>
      </c>
    </row>
    <row r="17" spans="1:3" x14ac:dyDescent="0.25">
      <c r="A17" t="e">
        <f>INDEX(resultados!$A$2:$ZZ$25, 11, MATCH($B$1, resultados!$A$1:$ZZ$1, 0))</f>
        <v>#N/A</v>
      </c>
      <c r="B17" t="e">
        <f>INDEX(resultados!$A$2:$ZZ$25, 11, MATCH($B$2, resultados!$A$1:$ZZ$1, 0))</f>
        <v>#N/A</v>
      </c>
      <c r="C17" t="e">
        <f>INDEX(resultados!$A$2:$ZZ$25, 11, MATCH($B$3, resultados!$A$1:$ZZ$1, 0))</f>
        <v>#N/A</v>
      </c>
    </row>
    <row r="18" spans="1:3" x14ac:dyDescent="0.25">
      <c r="A18" t="e">
        <f>INDEX(resultados!$A$2:$ZZ$25, 12, MATCH($B$1, resultados!$A$1:$ZZ$1, 0))</f>
        <v>#N/A</v>
      </c>
      <c r="B18" t="e">
        <f>INDEX(resultados!$A$2:$ZZ$25, 12, MATCH($B$2, resultados!$A$1:$ZZ$1, 0))</f>
        <v>#N/A</v>
      </c>
      <c r="C18" t="e">
        <f>INDEX(resultados!$A$2:$ZZ$25, 12, MATCH($B$3, resultados!$A$1:$ZZ$1, 0))</f>
        <v>#N/A</v>
      </c>
    </row>
    <row r="19" spans="1:3" x14ac:dyDescent="0.25">
      <c r="A19" t="e">
        <f>INDEX(resultados!$A$2:$ZZ$25, 13, MATCH($B$1, resultados!$A$1:$ZZ$1, 0))</f>
        <v>#N/A</v>
      </c>
      <c r="B19" t="e">
        <f>INDEX(resultados!$A$2:$ZZ$25, 13, MATCH($B$2, resultados!$A$1:$ZZ$1, 0))</f>
        <v>#N/A</v>
      </c>
      <c r="C19" t="e">
        <f>INDEX(resultados!$A$2:$ZZ$25, 13, MATCH($B$3, resultados!$A$1:$ZZ$1, 0))</f>
        <v>#N/A</v>
      </c>
    </row>
    <row r="20" spans="1:3" x14ac:dyDescent="0.25">
      <c r="A20" t="e">
        <f>INDEX(resultados!$A$2:$ZZ$25, 14, MATCH($B$1, resultados!$A$1:$ZZ$1, 0))</f>
        <v>#N/A</v>
      </c>
      <c r="B20" t="e">
        <f>INDEX(resultados!$A$2:$ZZ$25, 14, MATCH($B$2, resultados!$A$1:$ZZ$1, 0))</f>
        <v>#N/A</v>
      </c>
      <c r="C20" t="e">
        <f>INDEX(resultados!$A$2:$ZZ$25, 14, MATCH($B$3, resultados!$A$1:$ZZ$1, 0))</f>
        <v>#N/A</v>
      </c>
    </row>
    <row r="21" spans="1:3" x14ac:dyDescent="0.25">
      <c r="A21" t="e">
        <f>INDEX(resultados!$A$2:$ZZ$25, 15, MATCH($B$1, resultados!$A$1:$ZZ$1, 0))</f>
        <v>#N/A</v>
      </c>
      <c r="B21" t="e">
        <f>INDEX(resultados!$A$2:$ZZ$25, 15, MATCH($B$2, resultados!$A$1:$ZZ$1, 0))</f>
        <v>#N/A</v>
      </c>
      <c r="C21" t="e">
        <f>INDEX(resultados!$A$2:$ZZ$25, 15, MATCH($B$3, resultados!$A$1:$ZZ$1, 0))</f>
        <v>#N/A</v>
      </c>
    </row>
    <row r="22" spans="1:3" x14ac:dyDescent="0.25">
      <c r="A22" t="e">
        <f>INDEX(resultados!$A$2:$ZZ$25, 16, MATCH($B$1, resultados!$A$1:$ZZ$1, 0))</f>
        <v>#N/A</v>
      </c>
      <c r="B22" t="e">
        <f>INDEX(resultados!$A$2:$ZZ$25, 16, MATCH($B$2, resultados!$A$1:$ZZ$1, 0))</f>
        <v>#N/A</v>
      </c>
      <c r="C22" t="e">
        <f>INDEX(resultados!$A$2:$ZZ$25, 16, MATCH($B$3, resultados!$A$1:$ZZ$1, 0))</f>
        <v>#N/A</v>
      </c>
    </row>
    <row r="23" spans="1:3" x14ac:dyDescent="0.25">
      <c r="A23" t="e">
        <f>INDEX(resultados!$A$2:$ZZ$25, 17, MATCH($B$1, resultados!$A$1:$ZZ$1, 0))</f>
        <v>#N/A</v>
      </c>
      <c r="B23" t="e">
        <f>INDEX(resultados!$A$2:$ZZ$25, 17, MATCH($B$2, resultados!$A$1:$ZZ$1, 0))</f>
        <v>#N/A</v>
      </c>
      <c r="C23" t="e">
        <f>INDEX(resultados!$A$2:$ZZ$25, 17, MATCH($B$3, resultados!$A$1:$ZZ$1, 0))</f>
        <v>#N/A</v>
      </c>
    </row>
    <row r="24" spans="1:3" x14ac:dyDescent="0.25">
      <c r="A24" t="e">
        <f>INDEX(resultados!$A$2:$ZZ$25, 18, MATCH($B$1, resultados!$A$1:$ZZ$1, 0))</f>
        <v>#N/A</v>
      </c>
      <c r="B24" t="e">
        <f>INDEX(resultados!$A$2:$ZZ$25, 18, MATCH($B$2, resultados!$A$1:$ZZ$1, 0))</f>
        <v>#N/A</v>
      </c>
      <c r="C24" t="e">
        <f>INDEX(resultados!$A$2:$ZZ$25, 18, MATCH($B$3, resultados!$A$1:$ZZ$1, 0))</f>
        <v>#N/A</v>
      </c>
    </row>
    <row r="25" spans="1:3" x14ac:dyDescent="0.25">
      <c r="A25" t="e">
        <f>INDEX(resultados!$A$2:$ZZ$25, 19, MATCH($B$1, resultados!$A$1:$ZZ$1, 0))</f>
        <v>#N/A</v>
      </c>
      <c r="B25" t="e">
        <f>INDEX(resultados!$A$2:$ZZ$25, 19, MATCH($B$2, resultados!$A$1:$ZZ$1, 0))</f>
        <v>#N/A</v>
      </c>
      <c r="C25" t="e">
        <f>INDEX(resultados!$A$2:$ZZ$25, 19, MATCH($B$3, resultados!$A$1:$ZZ$1, 0))</f>
        <v>#N/A</v>
      </c>
    </row>
    <row r="26" spans="1:3" x14ac:dyDescent="0.25">
      <c r="A26" t="e">
        <f>INDEX(resultados!$A$2:$ZZ$25, 20, MATCH($B$1, resultados!$A$1:$ZZ$1, 0))</f>
        <v>#N/A</v>
      </c>
      <c r="B26" t="e">
        <f>INDEX(resultados!$A$2:$ZZ$25, 20, MATCH($B$2, resultados!$A$1:$ZZ$1, 0))</f>
        <v>#N/A</v>
      </c>
      <c r="C26" t="e">
        <f>INDEX(resultados!$A$2:$ZZ$25, 20, MATCH($B$3, resultados!$A$1:$ZZ$1, 0))</f>
        <v>#N/A</v>
      </c>
    </row>
    <row r="27" spans="1:3" x14ac:dyDescent="0.25">
      <c r="A27" t="e">
        <f>INDEX(resultados!$A$2:$ZZ$25, 21, MATCH($B$1, resultados!$A$1:$ZZ$1, 0))</f>
        <v>#N/A</v>
      </c>
      <c r="B27" t="e">
        <f>INDEX(resultados!$A$2:$ZZ$25, 21, MATCH($B$2, resultados!$A$1:$ZZ$1, 0))</f>
        <v>#N/A</v>
      </c>
      <c r="C27" t="e">
        <f>INDEX(resultados!$A$2:$ZZ$25, 21, MATCH($B$3, resultados!$A$1:$ZZ$1, 0))</f>
        <v>#N/A</v>
      </c>
    </row>
    <row r="28" spans="1:3" x14ac:dyDescent="0.25">
      <c r="A28" t="e">
        <f>INDEX(resultados!$A$2:$ZZ$25, 22, MATCH($B$1, resultados!$A$1:$ZZ$1, 0))</f>
        <v>#N/A</v>
      </c>
      <c r="B28" t="e">
        <f>INDEX(resultados!$A$2:$ZZ$25, 22, MATCH($B$2, resultados!$A$1:$ZZ$1, 0))</f>
        <v>#N/A</v>
      </c>
      <c r="C28" t="e">
        <f>INDEX(resultados!$A$2:$ZZ$25, 22, MATCH($B$3, resultados!$A$1:$ZZ$1, 0))</f>
        <v>#N/A</v>
      </c>
    </row>
    <row r="29" spans="1:3" x14ac:dyDescent="0.25">
      <c r="A29" t="e">
        <f>INDEX(resultados!$A$2:$ZZ$25, 23, MATCH($B$1, resultados!$A$1:$ZZ$1, 0))</f>
        <v>#N/A</v>
      </c>
      <c r="B29" t="e">
        <f>INDEX(resultados!$A$2:$ZZ$25, 23, MATCH($B$2, resultados!$A$1:$ZZ$1, 0))</f>
        <v>#N/A</v>
      </c>
      <c r="C29" t="e">
        <f>INDEX(resultados!$A$2:$ZZ$25, 23, MATCH($B$3, resultados!$A$1:$ZZ$1, 0))</f>
        <v>#N/A</v>
      </c>
    </row>
    <row r="30" spans="1:3" x14ac:dyDescent="0.25">
      <c r="A30" t="e">
        <f>INDEX(resultados!$A$2:$ZZ$25, 24, MATCH($B$1, resultados!$A$1:$ZZ$1, 0))</f>
        <v>#N/A</v>
      </c>
      <c r="B30" t="e">
        <f>INDEX(resultados!$A$2:$ZZ$25, 24, MATCH($B$2, resultados!$A$1:$ZZ$1, 0))</f>
        <v>#N/A</v>
      </c>
      <c r="C30" t="e">
        <f>INDEX(resultados!$A$2:$ZZ$25, 24,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3"/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3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5.2229000000000001</v>
      </c>
      <c r="E2">
        <v>19.149999999999999</v>
      </c>
      <c r="F2">
        <v>14.09</v>
      </c>
      <c r="G2">
        <v>5.12</v>
      </c>
      <c r="H2">
        <v>0.2</v>
      </c>
      <c r="I2">
        <v>165</v>
      </c>
      <c r="J2">
        <v>89.87</v>
      </c>
      <c r="K2">
        <v>37.549999999999997</v>
      </c>
      <c r="L2">
        <v>1</v>
      </c>
      <c r="M2">
        <v>0</v>
      </c>
      <c r="N2">
        <v>11.32</v>
      </c>
      <c r="O2">
        <v>11317.98</v>
      </c>
      <c r="P2">
        <v>92.49</v>
      </c>
      <c r="Q2">
        <v>6561.72</v>
      </c>
      <c r="R2">
        <v>258.41000000000003</v>
      </c>
      <c r="S2">
        <v>54.2</v>
      </c>
      <c r="T2">
        <v>101751.54</v>
      </c>
      <c r="U2">
        <v>0.21</v>
      </c>
      <c r="V2">
        <v>0.55000000000000004</v>
      </c>
      <c r="W2">
        <v>0.57999999999999996</v>
      </c>
      <c r="X2">
        <v>6.32</v>
      </c>
      <c r="Y2">
        <v>2</v>
      </c>
      <c r="Z2">
        <v>10</v>
      </c>
      <c r="AA2">
        <v>166.18491134988221</v>
      </c>
      <c r="AB2">
        <v>227.38152726965919</v>
      </c>
      <c r="AC2">
        <v>205.6805534390862</v>
      </c>
      <c r="AD2">
        <v>166184.9113498822</v>
      </c>
      <c r="AE2">
        <v>227381.52726965919</v>
      </c>
      <c r="AF2">
        <v>1.8221568565099929E-5</v>
      </c>
      <c r="AG2">
        <v>13</v>
      </c>
      <c r="AH2">
        <v>205680.55343908619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4.6658999999999997</v>
      </c>
      <c r="E2">
        <v>21.43</v>
      </c>
      <c r="F2">
        <v>16.18</v>
      </c>
      <c r="G2">
        <v>4.43</v>
      </c>
      <c r="H2">
        <v>0.24</v>
      </c>
      <c r="I2">
        <v>219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92.84</v>
      </c>
      <c r="Q2">
        <v>6564.57</v>
      </c>
      <c r="R2">
        <v>325.57</v>
      </c>
      <c r="S2">
        <v>54.2</v>
      </c>
      <c r="T2">
        <v>135060.41</v>
      </c>
      <c r="U2">
        <v>0.17</v>
      </c>
      <c r="V2">
        <v>0.48</v>
      </c>
      <c r="W2">
        <v>0.75</v>
      </c>
      <c r="X2">
        <v>8.41</v>
      </c>
      <c r="Y2">
        <v>2</v>
      </c>
      <c r="Z2">
        <v>10</v>
      </c>
      <c r="AA2">
        <v>179.89468121649381</v>
      </c>
      <c r="AB2">
        <v>246.1398392335073</v>
      </c>
      <c r="AC2">
        <v>222.6485984365668</v>
      </c>
      <c r="AD2">
        <v>179894.6812164938</v>
      </c>
      <c r="AE2">
        <v>246139.83923350729</v>
      </c>
      <c r="AF2">
        <v>1.8281244840239351E-5</v>
      </c>
      <c r="AG2">
        <v>14</v>
      </c>
      <c r="AH2">
        <v>222648.5984365668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5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3.2126999999999999</v>
      </c>
      <c r="E2">
        <v>31.13</v>
      </c>
      <c r="F2">
        <v>24.58</v>
      </c>
      <c r="G2">
        <v>3.38</v>
      </c>
      <c r="H2">
        <v>0.43</v>
      </c>
      <c r="I2">
        <v>436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96.51</v>
      </c>
      <c r="Q2">
        <v>6581</v>
      </c>
      <c r="R2">
        <v>595.61</v>
      </c>
      <c r="S2">
        <v>54.2</v>
      </c>
      <c r="T2">
        <v>268995.84999999998</v>
      </c>
      <c r="U2">
        <v>0.09</v>
      </c>
      <c r="V2">
        <v>0.31</v>
      </c>
      <c r="W2">
        <v>1.39</v>
      </c>
      <c r="X2">
        <v>16.8</v>
      </c>
      <c r="Y2">
        <v>2</v>
      </c>
      <c r="Z2">
        <v>10</v>
      </c>
      <c r="AA2">
        <v>269.12550730845851</v>
      </c>
      <c r="AB2">
        <v>368.22939207886361</v>
      </c>
      <c r="AC2">
        <v>333.0860957120538</v>
      </c>
      <c r="AD2">
        <v>269125.5073084585</v>
      </c>
      <c r="AE2">
        <v>368229.39207886357</v>
      </c>
      <c r="AF2">
        <v>1.6648165409687799E-5</v>
      </c>
      <c r="AG2">
        <v>21</v>
      </c>
      <c r="AH2">
        <v>333086.09571205382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6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6.1071999999999997</v>
      </c>
      <c r="E2">
        <v>16.37</v>
      </c>
      <c r="F2">
        <v>11.4</v>
      </c>
      <c r="G2">
        <v>7.2</v>
      </c>
      <c r="H2">
        <v>0.12</v>
      </c>
      <c r="I2">
        <v>95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96.88</v>
      </c>
      <c r="Q2">
        <v>6558.05</v>
      </c>
      <c r="R2">
        <v>171.88</v>
      </c>
      <c r="S2">
        <v>54.2</v>
      </c>
      <c r="T2">
        <v>58833.68</v>
      </c>
      <c r="U2">
        <v>0.32</v>
      </c>
      <c r="V2">
        <v>0.68</v>
      </c>
      <c r="W2">
        <v>0.38</v>
      </c>
      <c r="X2">
        <v>3.64</v>
      </c>
      <c r="Y2">
        <v>2</v>
      </c>
      <c r="Z2">
        <v>10</v>
      </c>
      <c r="AA2">
        <v>144.73416263996791</v>
      </c>
      <c r="AB2">
        <v>198.03166654452539</v>
      </c>
      <c r="AC2">
        <v>179.1318022287617</v>
      </c>
      <c r="AD2">
        <v>144734.16263996789</v>
      </c>
      <c r="AE2">
        <v>198031.66654452539</v>
      </c>
      <c r="AF2">
        <v>1.7001311212277671E-5</v>
      </c>
      <c r="AG2">
        <v>11</v>
      </c>
      <c r="AH2">
        <v>179131.80222876169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7"/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6.1803999999999997</v>
      </c>
      <c r="E2">
        <v>16.18</v>
      </c>
      <c r="F2">
        <v>10.88</v>
      </c>
      <c r="G2">
        <v>8.06</v>
      </c>
      <c r="H2">
        <v>0.1</v>
      </c>
      <c r="I2">
        <v>81</v>
      </c>
      <c r="J2">
        <v>176.73</v>
      </c>
      <c r="K2">
        <v>52.44</v>
      </c>
      <c r="L2">
        <v>1</v>
      </c>
      <c r="M2">
        <v>41</v>
      </c>
      <c r="N2">
        <v>33.29</v>
      </c>
      <c r="O2">
        <v>22031.19</v>
      </c>
      <c r="P2">
        <v>107.83</v>
      </c>
      <c r="Q2">
        <v>6557.38</v>
      </c>
      <c r="R2">
        <v>157.19999999999999</v>
      </c>
      <c r="S2">
        <v>54.2</v>
      </c>
      <c r="T2">
        <v>51568.36</v>
      </c>
      <c r="U2">
        <v>0.34</v>
      </c>
      <c r="V2">
        <v>0.71</v>
      </c>
      <c r="W2">
        <v>0.28000000000000003</v>
      </c>
      <c r="X2">
        <v>3.12</v>
      </c>
      <c r="Y2">
        <v>2</v>
      </c>
      <c r="Z2">
        <v>10</v>
      </c>
      <c r="AA2">
        <v>148.83467926477979</v>
      </c>
      <c r="AB2">
        <v>203.6421742926162</v>
      </c>
      <c r="AC2">
        <v>184.20685099177359</v>
      </c>
      <c r="AD2">
        <v>148834.67926477981</v>
      </c>
      <c r="AE2">
        <v>203642.1742926162</v>
      </c>
      <c r="AF2">
        <v>1.554645846992055E-5</v>
      </c>
      <c r="AG2">
        <v>11</v>
      </c>
      <c r="AH2">
        <v>184206.85099177359</v>
      </c>
    </row>
    <row r="3" spans="1:34" x14ac:dyDescent="0.25">
      <c r="A3">
        <v>1</v>
      </c>
      <c r="B3">
        <v>90</v>
      </c>
      <c r="C3" t="s">
        <v>34</v>
      </c>
      <c r="D3">
        <v>6.3964999999999996</v>
      </c>
      <c r="E3">
        <v>15.63</v>
      </c>
      <c r="F3">
        <v>10.58</v>
      </c>
      <c r="G3">
        <v>8.58</v>
      </c>
      <c r="H3">
        <v>0.2</v>
      </c>
      <c r="I3">
        <v>74</v>
      </c>
      <c r="J3">
        <v>178.21</v>
      </c>
      <c r="K3">
        <v>52.44</v>
      </c>
      <c r="L3">
        <v>2</v>
      </c>
      <c r="M3">
        <v>0</v>
      </c>
      <c r="N3">
        <v>33.770000000000003</v>
      </c>
      <c r="O3">
        <v>22213.89</v>
      </c>
      <c r="P3">
        <v>102.88</v>
      </c>
      <c r="Q3">
        <v>6557.46</v>
      </c>
      <c r="R3">
        <v>145.47</v>
      </c>
      <c r="S3">
        <v>54.2</v>
      </c>
      <c r="T3">
        <v>45735.13</v>
      </c>
      <c r="U3">
        <v>0.37</v>
      </c>
      <c r="V3">
        <v>0.73</v>
      </c>
      <c r="W3">
        <v>0.32</v>
      </c>
      <c r="X3">
        <v>2.82</v>
      </c>
      <c r="Y3">
        <v>2</v>
      </c>
      <c r="Z3">
        <v>10</v>
      </c>
      <c r="AA3">
        <v>146.01170007203109</v>
      </c>
      <c r="AB3">
        <v>199.77964962004711</v>
      </c>
      <c r="AC3">
        <v>180.7129602528658</v>
      </c>
      <c r="AD3">
        <v>146011.70007203109</v>
      </c>
      <c r="AE3">
        <v>199779.6496200471</v>
      </c>
      <c r="AF3">
        <v>1.609004621106187E-5</v>
      </c>
      <c r="AG3">
        <v>11</v>
      </c>
      <c r="AH3">
        <v>180712.9602528658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8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2.3940000000000001</v>
      </c>
      <c r="E2">
        <v>41.77</v>
      </c>
      <c r="F2">
        <v>32.89</v>
      </c>
      <c r="G2">
        <v>3.03</v>
      </c>
      <c r="H2">
        <v>0.64</v>
      </c>
      <c r="I2">
        <v>651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94.66</v>
      </c>
      <c r="Q2">
        <v>6586.56</v>
      </c>
      <c r="R2">
        <v>863.28</v>
      </c>
      <c r="S2">
        <v>54.2</v>
      </c>
      <c r="T2">
        <v>401755.07</v>
      </c>
      <c r="U2">
        <v>0.06</v>
      </c>
      <c r="V2">
        <v>0.24</v>
      </c>
      <c r="W2">
        <v>2.0099999999999998</v>
      </c>
      <c r="X2">
        <v>25.1</v>
      </c>
      <c r="Y2">
        <v>2</v>
      </c>
      <c r="Z2">
        <v>10</v>
      </c>
      <c r="AA2">
        <v>361.85149264710441</v>
      </c>
      <c r="AB2">
        <v>495.10117600095907</v>
      </c>
      <c r="AC2">
        <v>447.84941464229161</v>
      </c>
      <c r="AD2">
        <v>361851.49264710437</v>
      </c>
      <c r="AE2">
        <v>495101.17600095912</v>
      </c>
      <c r="AF2">
        <v>1.4609990576792151E-5</v>
      </c>
      <c r="AG2">
        <v>28</v>
      </c>
      <c r="AH2">
        <v>447849.41464229161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9"/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5.4275000000000002</v>
      </c>
      <c r="E2">
        <v>18.420000000000002</v>
      </c>
      <c r="F2">
        <v>13.41</v>
      </c>
      <c r="G2">
        <v>5.48</v>
      </c>
      <c r="H2">
        <v>0.18</v>
      </c>
      <c r="I2">
        <v>147</v>
      </c>
      <c r="J2">
        <v>98.71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92.89</v>
      </c>
      <c r="Q2">
        <v>6560</v>
      </c>
      <c r="R2">
        <v>236.68</v>
      </c>
      <c r="S2">
        <v>54.2</v>
      </c>
      <c r="T2">
        <v>90977.27</v>
      </c>
      <c r="U2">
        <v>0.23</v>
      </c>
      <c r="V2">
        <v>0.56999999999999995</v>
      </c>
      <c r="W2">
        <v>0.53</v>
      </c>
      <c r="X2">
        <v>5.65</v>
      </c>
      <c r="Y2">
        <v>2</v>
      </c>
      <c r="Z2">
        <v>10</v>
      </c>
      <c r="AA2">
        <v>155.68098588589339</v>
      </c>
      <c r="AB2">
        <v>213.0095930493506</v>
      </c>
      <c r="AC2">
        <v>192.68025644962299</v>
      </c>
      <c r="AD2">
        <v>155680.9858858934</v>
      </c>
      <c r="AE2">
        <v>213009.5930493506</v>
      </c>
      <c r="AF2">
        <v>1.8056791767950599E-5</v>
      </c>
      <c r="AG2">
        <v>12</v>
      </c>
      <c r="AH2">
        <v>192680.256449623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2024-09-25T23:02:49Z</dcterms:created>
  <dcterms:modified xsi:type="dcterms:W3CDTF">2024-09-27T19:55:51Z</dcterms:modified>
</cp:coreProperties>
</file>