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6%_0m_0_TSP/"/>
    </mc:Choice>
  </mc:AlternateContent>
  <xr:revisionPtr revIDLastSave="267" documentId="11_D5EE7B08A00841B7EF1DDF94270E417CF77BD624" xr6:coauthVersionLast="47" xr6:coauthVersionMax="47" xr10:uidLastSave="{C7ECAC54-8FE0-4D14-95DF-7995A8FA56E6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247" i="21"/>
  <c r="B247" i="21"/>
  <c r="A247" i="21"/>
  <c r="C246" i="21"/>
  <c r="B246" i="21"/>
  <c r="A246" i="21"/>
  <c r="C245" i="21"/>
  <c r="B245" i="21"/>
  <c r="A245" i="21"/>
  <c r="C244" i="21"/>
  <c r="B244" i="21"/>
  <c r="A244" i="21"/>
  <c r="C243" i="21"/>
  <c r="B243" i="21"/>
  <c r="A243" i="21"/>
  <c r="C242" i="21"/>
  <c r="B242" i="21"/>
  <c r="A242" i="21"/>
  <c r="C241" i="21"/>
  <c r="B241" i="21"/>
  <c r="A241" i="21"/>
  <c r="C240" i="21"/>
  <c r="B240" i="21"/>
  <c r="A240" i="21"/>
  <c r="C239" i="21"/>
  <c r="B239" i="21"/>
  <c r="A239" i="21"/>
  <c r="C238" i="21"/>
  <c r="B238" i="21"/>
  <c r="A238" i="21"/>
  <c r="C237" i="21"/>
  <c r="B237" i="21"/>
  <c r="A237" i="21"/>
  <c r="C236" i="21"/>
  <c r="B236" i="21"/>
  <c r="A236" i="21"/>
  <c r="C235" i="21"/>
  <c r="B235" i="21"/>
  <c r="A235" i="21"/>
  <c r="C234" i="21"/>
  <c r="B234" i="21"/>
  <c r="A234" i="21"/>
  <c r="C233" i="21"/>
  <c r="B233" i="21"/>
  <c r="A233" i="21"/>
  <c r="C232" i="21"/>
  <c r="B232" i="21"/>
  <c r="A232" i="21"/>
  <c r="C231" i="21"/>
  <c r="B231" i="21"/>
  <c r="A231" i="21"/>
  <c r="C230" i="21"/>
  <c r="B230" i="21"/>
  <c r="A230" i="21"/>
  <c r="C229" i="21"/>
  <c r="B229" i="21"/>
  <c r="A229" i="21"/>
  <c r="C228" i="21"/>
  <c r="B228" i="21"/>
  <c r="A228" i="21"/>
  <c r="C227" i="21"/>
  <c r="B227" i="21"/>
  <c r="A227" i="21"/>
  <c r="C226" i="21"/>
  <c r="B226" i="21"/>
  <c r="A226" i="21"/>
  <c r="C225" i="21"/>
  <c r="B225" i="21"/>
  <c r="A225" i="21"/>
  <c r="C224" i="21"/>
  <c r="B224" i="21"/>
  <c r="A224" i="21"/>
  <c r="C223" i="21"/>
  <c r="B223" i="21"/>
  <c r="A223" i="21"/>
  <c r="C222" i="21"/>
  <c r="B222" i="21"/>
  <c r="A222" i="21"/>
  <c r="C221" i="21"/>
  <c r="B221" i="21"/>
  <c r="A221" i="21"/>
  <c r="C220" i="21"/>
  <c r="B220" i="21"/>
  <c r="A220" i="21"/>
  <c r="C219" i="21"/>
  <c r="B219" i="21"/>
  <c r="A219" i="21"/>
  <c r="C218" i="21"/>
  <c r="B218" i="21"/>
  <c r="A218" i="21"/>
  <c r="C217" i="21"/>
  <c r="B217" i="21"/>
  <c r="A217" i="21"/>
  <c r="C216" i="21"/>
  <c r="B216" i="21"/>
  <c r="A216" i="21"/>
  <c r="C215" i="21"/>
  <c r="B215" i="21"/>
  <c r="A215" i="21"/>
  <c r="C214" i="21"/>
  <c r="B214" i="21"/>
  <c r="A214" i="21"/>
  <c r="C213" i="21"/>
  <c r="B213" i="21"/>
  <c r="A213" i="21"/>
  <c r="C212" i="21"/>
  <c r="B212" i="21"/>
  <c r="A212" i="21"/>
  <c r="C211" i="21"/>
  <c r="B211" i="21"/>
  <c r="A211" i="21"/>
  <c r="C210" i="21"/>
  <c r="B210" i="21"/>
  <c r="A210" i="21"/>
  <c r="C209" i="21"/>
  <c r="B209" i="21"/>
  <c r="A209" i="21"/>
  <c r="C208" i="21"/>
  <c r="B208" i="21"/>
  <c r="A208" i="21"/>
  <c r="C207" i="21"/>
  <c r="B207" i="21"/>
  <c r="A207" i="21"/>
  <c r="C206" i="21"/>
  <c r="B206" i="21"/>
  <c r="A206" i="21"/>
  <c r="C205" i="21"/>
  <c r="B205" i="21"/>
  <c r="A205" i="21"/>
  <c r="C204" i="21"/>
  <c r="B204" i="21"/>
  <c r="A204" i="21"/>
  <c r="C203" i="21"/>
  <c r="B203" i="21"/>
  <c r="A203" i="21"/>
  <c r="C202" i="21"/>
  <c r="B202" i="21"/>
  <c r="A202" i="21"/>
  <c r="C201" i="21"/>
  <c r="B201" i="21"/>
  <c r="A201" i="21"/>
  <c r="C200" i="21"/>
  <c r="B200" i="21"/>
  <c r="A200" i="21"/>
  <c r="C199" i="21"/>
  <c r="B199" i="21"/>
  <c r="A199" i="21"/>
  <c r="C198" i="21"/>
  <c r="B198" i="21"/>
  <c r="A198" i="21"/>
  <c r="C197" i="21"/>
  <c r="B197" i="21"/>
  <c r="A197" i="21"/>
  <c r="C196" i="21"/>
  <c r="B196" i="21"/>
  <c r="A196" i="21"/>
  <c r="C195" i="21"/>
  <c r="B195" i="21"/>
  <c r="A195" i="21"/>
  <c r="C194" i="21"/>
  <c r="B194" i="21"/>
  <c r="A194" i="21"/>
  <c r="C193" i="21"/>
  <c r="B193" i="21"/>
  <c r="A193" i="21"/>
  <c r="C192" i="21"/>
  <c r="B192" i="21"/>
  <c r="A192" i="21"/>
  <c r="C191" i="21"/>
  <c r="B191" i="21"/>
  <c r="A191" i="21"/>
  <c r="C190" i="21"/>
  <c r="B190" i="21"/>
  <c r="A190" i="21"/>
  <c r="C189" i="21"/>
  <c r="B189" i="21"/>
  <c r="A189" i="21"/>
  <c r="C188" i="21"/>
  <c r="B188" i="21"/>
  <c r="A188" i="21"/>
  <c r="C187" i="21"/>
  <c r="B187" i="21"/>
  <c r="A187" i="21"/>
  <c r="C186" i="21"/>
  <c r="B186" i="21"/>
  <c r="A186" i="21"/>
  <c r="C185" i="21"/>
  <c r="B185" i="21"/>
  <c r="A185" i="21"/>
  <c r="C184" i="21"/>
  <c r="B184" i="21"/>
  <c r="A184" i="21"/>
  <c r="C183" i="21"/>
  <c r="B183" i="21"/>
  <c r="A183" i="21"/>
  <c r="C182" i="21"/>
  <c r="B182" i="21"/>
  <c r="A182" i="21"/>
  <c r="C181" i="21"/>
  <c r="B181" i="21"/>
  <c r="A181" i="21"/>
  <c r="C180" i="21"/>
  <c r="B180" i="21"/>
  <c r="A180" i="21"/>
  <c r="C179" i="21"/>
  <c r="B179" i="21"/>
  <c r="A179" i="21"/>
  <c r="C178" i="21"/>
  <c r="B178" i="21"/>
  <c r="A178" i="21"/>
  <c r="C177" i="21"/>
  <c r="B177" i="21"/>
  <c r="A177" i="21"/>
  <c r="C176" i="21"/>
  <c r="B176" i="21"/>
  <c r="A176" i="21"/>
  <c r="C175" i="21"/>
  <c r="B175" i="21"/>
  <c r="A175" i="21"/>
  <c r="C174" i="21"/>
  <c r="B174" i="21"/>
  <c r="A174" i="21"/>
  <c r="C173" i="21"/>
  <c r="B173" i="21"/>
  <c r="A173" i="21"/>
  <c r="C172" i="21"/>
  <c r="B172" i="21"/>
  <c r="A172" i="21"/>
  <c r="C171" i="21"/>
  <c r="B171" i="21"/>
  <c r="A171" i="21"/>
  <c r="C170" i="21"/>
  <c r="B170" i="21"/>
  <c r="A170" i="21"/>
  <c r="C169" i="21"/>
  <c r="B169" i="21"/>
  <c r="A169" i="21"/>
  <c r="C168" i="21"/>
  <c r="B168" i="21"/>
  <c r="A168" i="21"/>
  <c r="C167" i="21"/>
  <c r="B167" i="21"/>
  <c r="A167" i="21"/>
  <c r="C166" i="21"/>
  <c r="B166" i="21"/>
  <c r="A166" i="21"/>
  <c r="C165" i="21"/>
  <c r="B165" i="21"/>
  <c r="A165" i="21"/>
  <c r="C164" i="21"/>
  <c r="B164" i="21"/>
  <c r="A164" i="21"/>
  <c r="C163" i="21"/>
  <c r="B163" i="21"/>
  <c r="A163" i="21"/>
  <c r="C162" i="21"/>
  <c r="B162" i="21"/>
  <c r="A162" i="21"/>
  <c r="C161" i="21"/>
  <c r="B161" i="21"/>
  <c r="A161" i="21"/>
  <c r="C160" i="21"/>
  <c r="B160" i="21"/>
  <c r="A160" i="21"/>
  <c r="C159" i="21"/>
  <c r="B159" i="21"/>
  <c r="A159" i="21"/>
  <c r="C158" i="21"/>
  <c r="B158" i="21"/>
  <c r="A158" i="21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<sst xmlns="http://schemas.openxmlformats.org/spreadsheetml/2006/main" count="1218" uniqueCount="70">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</sst>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97F-41BF-9918-3432EB55BE54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97F-41BF-9918-3432EB55BE54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97F-41BF-9918-3432EB55BE54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97F-41BF-9918-3432EB55BE54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97F-41BF-9918-3432EB55BE54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97F-41BF-9918-3432EB55BE54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97F-41BF-9918-3432EB55BE54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97F-41BF-9918-3432EB55BE54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97F-41BF-9918-3432EB55BE54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97F-41BF-9918-3432EB55BE54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97F-41BF-9918-3432EB55BE54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97F-41BF-9918-3432EB55BE54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97F-41BF-9918-3432EB55BE54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97F-41BF-9918-3432EB55BE54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97F-41BF-9918-3432EB55BE54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97F-41BF-9918-3432EB55BE54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97F-41BF-9918-3432EB55BE54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97F-41BF-9918-3432EB55BE54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97F-41BF-9918-3432EB55BE54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97F-41BF-9918-3432EB55BE54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F97F-41BF-9918-3432EB55BE54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F97F-41BF-9918-3432EB55BE54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F97F-41BF-9918-3432EB55BE54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F97F-41BF-9918-3432EB55BE54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F97F-41BF-9918-3432EB55BE54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F97F-41BF-9918-3432EB55BE54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F97F-41BF-9918-3432EB55BE54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F97F-41BF-9918-3432EB55BE54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F97F-41BF-9918-3432EB55BE54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F97F-41BF-9918-3432EB55BE54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F97F-41BF-9918-3432EB55BE54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F97F-41BF-9918-3432EB55BE54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F97F-41BF-9918-3432EB55BE54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F97F-41BF-9918-3432EB55BE54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F97F-41BF-9918-3432EB55BE54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F97F-41BF-9918-3432EB55BE54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F97F-41BF-9918-3432EB55BE54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F97F-41BF-9918-3432EB55BE54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F97F-41BF-9918-3432EB55BE54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F97F-41BF-9918-3432EB55BE54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F97F-41BF-9918-3432EB55BE54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F97F-41BF-9918-3432EB55BE54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F97F-41BF-9918-3432EB55BE54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F97F-41BF-9918-3432EB55BE54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F97F-41BF-9918-3432EB55BE54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F97F-41BF-9918-3432EB55BE54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F97F-41BF-9918-3432EB55BE54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F97F-41BF-9918-3432EB55BE54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F97F-41BF-9918-3432EB55BE54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F97F-41BF-9918-3432EB55BE54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F97F-41BF-9918-3432EB55BE54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F97F-41BF-9918-3432EB55BE54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F97F-41BF-9918-3432EB55BE54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F97F-41BF-9918-3432EB55BE54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F97F-41BF-9918-3432EB55BE54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F97F-41BF-9918-3432EB55BE54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F97F-41BF-9918-3432EB55BE54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F97F-41BF-9918-3432EB55BE54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F97F-41BF-9918-3432EB55BE54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F97F-41BF-9918-3432EB55BE54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F97F-41BF-9918-3432EB55BE54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F97F-41BF-9918-3432EB55BE54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F97F-41BF-9918-3432EB55BE54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F97F-41BF-9918-3432EB55BE54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F97F-41BF-9918-3432EB55BE54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F97F-41BF-9918-3432EB55BE54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F97F-41BF-9918-3432EB55BE54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F97F-41BF-9918-3432EB55BE54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F97F-41BF-9918-3432EB55BE54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F97F-41BF-9918-3432EB55BE54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F97F-41BF-9918-3432EB55BE54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F97F-41BF-9918-3432EB55BE54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F97F-41BF-9918-3432EB55BE54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F97F-41BF-9918-3432EB55BE54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F97F-41BF-9918-3432EB55BE54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F97F-41BF-9918-3432EB55BE54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F97F-41BF-9918-3432EB55BE54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F97F-41BF-9918-3432EB55BE54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F97F-41BF-9918-3432EB55BE54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F97F-41BF-9918-3432EB55BE54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F97F-41BF-9918-3432EB55BE54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F97F-41BF-9918-3432EB55BE54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F97F-41BF-9918-3432EB55BE54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F97F-41BF-9918-3432EB55BE54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F97F-41BF-9918-3432EB55BE54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F97F-41BF-9918-3432EB55BE54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F97F-41BF-9918-3432EB55BE54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F97F-41BF-9918-3432EB55BE54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F97F-41BF-9918-3432EB55BE54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F97F-41BF-9918-3432EB55BE54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F97F-41BF-9918-3432EB55BE54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F97F-41BF-9918-3432EB55BE54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F97F-41BF-9918-3432EB55BE54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F97F-41BF-9918-3432EB55BE54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F97F-41BF-9918-3432EB55BE54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F97F-41BF-9918-3432EB55BE54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F97F-41BF-9918-3432EB55BE54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F97F-41BF-9918-3432EB55BE54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F97F-41BF-9918-3432EB55BE54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F97F-41BF-9918-3432EB55BE54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F97F-41BF-9918-3432EB55BE54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F97F-41BF-9918-3432EB55BE54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F97F-41BF-9918-3432EB55BE54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F97F-41BF-9918-3432EB55BE54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F97F-41BF-9918-3432EB55BE54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F97F-41BF-9918-3432EB55BE54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F97F-41BF-9918-3432EB55BE54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F97F-41BF-9918-3432EB55BE54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F97F-41BF-9918-3432EB55BE54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F97F-41BF-9918-3432EB55BE54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F97F-41BF-9918-3432EB55BE54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F97F-41BF-9918-3432EB55BE54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F97F-41BF-9918-3432EB55BE54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F97F-41BF-9918-3432EB55BE54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F97F-41BF-9918-3432EB55BE54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F97F-41BF-9918-3432EB55BE54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F97F-41BF-9918-3432EB55BE54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F97F-41BF-9918-3432EB55BE54}"/>
              </c:ext>
            </c:extLst>
          </c:dPt>
          <c:dPt>
            <c:idx val="1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F97F-41BF-9918-3432EB55BE54}"/>
              </c:ext>
            </c:extLst>
          </c:dPt>
          <c:dPt>
            <c:idx val="1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F97F-41BF-9918-3432EB55BE54}"/>
              </c:ext>
            </c:extLst>
          </c:dPt>
          <c:dPt>
            <c:idx val="1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F97F-41BF-9918-3432EB55BE54}"/>
              </c:ext>
            </c:extLst>
          </c:dPt>
          <c:dPt>
            <c:idx val="1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F97F-41BF-9918-3432EB55BE54}"/>
              </c:ext>
            </c:extLst>
          </c:dPt>
          <c:dPt>
            <c:idx val="1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F97F-41BF-9918-3432EB55BE54}"/>
              </c:ext>
            </c:extLst>
          </c:dPt>
          <c:dPt>
            <c:idx val="1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F97F-41BF-9918-3432EB55BE54}"/>
              </c:ext>
            </c:extLst>
          </c:dPt>
          <c:dPt>
            <c:idx val="1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F97F-41BF-9918-3432EB55BE54}"/>
              </c:ext>
            </c:extLst>
          </c:dPt>
          <c:dPt>
            <c:idx val="1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F97F-41BF-9918-3432EB55BE54}"/>
              </c:ext>
            </c:extLst>
          </c:dPt>
          <c:dPt>
            <c:idx val="1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F97F-41BF-9918-3432EB55BE54}"/>
              </c:ext>
            </c:extLst>
          </c:dPt>
          <c:dPt>
            <c:idx val="1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F97F-41BF-9918-3432EB55BE54}"/>
              </c:ext>
            </c:extLst>
          </c:dPt>
          <c:dPt>
            <c:idx val="1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F97F-41BF-9918-3432EB55BE54}"/>
              </c:ext>
            </c:extLst>
          </c:dPt>
          <c:dPt>
            <c:idx val="1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F97F-41BF-9918-3432EB55BE54}"/>
              </c:ext>
            </c:extLst>
          </c:dPt>
          <c:dPt>
            <c:idx val="1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F97F-41BF-9918-3432EB55BE54}"/>
              </c:ext>
            </c:extLst>
          </c:dPt>
          <c:dPt>
            <c:idx val="1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F97F-41BF-9918-3432EB55BE54}"/>
              </c:ext>
            </c:extLst>
          </c:dPt>
          <c:dPt>
            <c:idx val="1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F97F-41BF-9918-3432EB55BE54}"/>
              </c:ext>
            </c:extLst>
          </c:dPt>
          <c:dPt>
            <c:idx val="1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F97F-41BF-9918-3432EB55BE54}"/>
              </c:ext>
            </c:extLst>
          </c:dPt>
          <c:dPt>
            <c:idx val="1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F97F-41BF-9918-3432EB55BE54}"/>
              </c:ext>
            </c:extLst>
          </c:dPt>
          <c:dPt>
            <c:idx val="1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F97F-41BF-9918-3432EB55BE54}"/>
              </c:ext>
            </c:extLst>
          </c:dPt>
          <c:dPt>
            <c:idx val="1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F97F-41BF-9918-3432EB55BE54}"/>
              </c:ext>
            </c:extLst>
          </c:dPt>
          <c:dPt>
            <c:idx val="1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F97F-41BF-9918-3432EB55BE54}"/>
              </c:ext>
            </c:extLst>
          </c:dPt>
          <c:dPt>
            <c:idx val="1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F97F-41BF-9918-3432EB55BE54}"/>
              </c:ext>
            </c:extLst>
          </c:dPt>
          <c:dPt>
            <c:idx val="1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F97F-41BF-9918-3432EB55BE54}"/>
              </c:ext>
            </c:extLst>
          </c:dPt>
          <c:dPt>
            <c:idx val="1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F97F-41BF-9918-3432EB55BE54}"/>
              </c:ext>
            </c:extLst>
          </c:dPt>
          <c:dPt>
            <c:idx val="1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F97F-41BF-9918-3432EB55BE54}"/>
              </c:ext>
            </c:extLst>
          </c:dPt>
          <c:dPt>
            <c:idx val="1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F97F-41BF-9918-3432EB55BE54}"/>
              </c:ext>
            </c:extLst>
          </c:dPt>
          <c:dPt>
            <c:idx val="1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F97F-41BF-9918-3432EB55BE54}"/>
              </c:ext>
            </c:extLst>
          </c:dPt>
          <c:dPt>
            <c:idx val="1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F97F-41BF-9918-3432EB55BE54}"/>
              </c:ext>
            </c:extLst>
          </c:dPt>
          <c:dPt>
            <c:idx val="1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F97F-41BF-9918-3432EB55BE54}"/>
              </c:ext>
            </c:extLst>
          </c:dPt>
          <c:dPt>
            <c:idx val="1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F97F-41BF-9918-3432EB55BE54}"/>
              </c:ext>
            </c:extLst>
          </c:dPt>
          <c:dPt>
            <c:idx val="1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F97F-41BF-9918-3432EB55BE54}"/>
              </c:ext>
            </c:extLst>
          </c:dPt>
          <c:dPt>
            <c:idx val="1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F97F-41BF-9918-3432EB55BE54}"/>
              </c:ext>
            </c:extLst>
          </c:dPt>
          <c:dPt>
            <c:idx val="1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F97F-41BF-9918-3432EB55BE54}"/>
              </c:ext>
            </c:extLst>
          </c:dPt>
          <c:dPt>
            <c:idx val="1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F97F-41BF-9918-3432EB55BE54}"/>
              </c:ext>
            </c:extLst>
          </c:dPt>
          <c:dPt>
            <c:idx val="1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F97F-41BF-9918-3432EB55BE54}"/>
              </c:ext>
            </c:extLst>
          </c:dPt>
          <c:dPt>
            <c:idx val="1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F97F-41BF-9918-3432EB55BE54}"/>
              </c:ext>
            </c:extLst>
          </c:dPt>
          <c:dPt>
            <c:idx val="1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F97F-41BF-9918-3432EB55BE54}"/>
              </c:ext>
            </c:extLst>
          </c:dPt>
          <c:dPt>
            <c:idx val="1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F97F-41BF-9918-3432EB55BE54}"/>
              </c:ext>
            </c:extLst>
          </c:dPt>
          <c:dPt>
            <c:idx val="1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F97F-41BF-9918-3432EB55BE54}"/>
              </c:ext>
            </c:extLst>
          </c:dPt>
          <c:dPt>
            <c:idx val="1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F97F-41BF-9918-3432EB55BE54}"/>
              </c:ext>
            </c:extLst>
          </c:dPt>
          <c:dPt>
            <c:idx val="1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F97F-41BF-9918-3432EB55BE54}"/>
              </c:ext>
            </c:extLst>
          </c:dPt>
          <c:dPt>
            <c:idx val="1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F97F-41BF-9918-3432EB55BE54}"/>
              </c:ext>
            </c:extLst>
          </c:dPt>
          <c:dPt>
            <c:idx val="1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F97F-41BF-9918-3432EB55BE54}"/>
              </c:ext>
            </c:extLst>
          </c:dPt>
          <c:dPt>
            <c:idx val="1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F97F-41BF-9918-3432EB55BE54}"/>
              </c:ext>
            </c:extLst>
          </c:dPt>
          <c:dPt>
            <c:idx val="1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F97F-41BF-9918-3432EB55BE54}"/>
              </c:ext>
            </c:extLst>
          </c:dPt>
          <c:dPt>
            <c:idx val="1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F97F-41BF-9918-3432EB55BE54}"/>
              </c:ext>
            </c:extLst>
          </c:dPt>
          <c:dPt>
            <c:idx val="1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F97F-41BF-9918-3432EB55BE54}"/>
              </c:ext>
            </c:extLst>
          </c:dPt>
          <c:dPt>
            <c:idx val="1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9-F97F-41BF-9918-3432EB55BE54}"/>
              </c:ext>
            </c:extLst>
          </c:dPt>
          <c:dPt>
            <c:idx val="1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F97F-41BF-9918-3432EB55BE54}"/>
              </c:ext>
            </c:extLst>
          </c:dPt>
          <c:dPt>
            <c:idx val="1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F97F-41BF-9918-3432EB55BE54}"/>
              </c:ext>
            </c:extLst>
          </c:dPt>
          <c:dPt>
            <c:idx val="1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F97F-41BF-9918-3432EB55BE54}"/>
              </c:ext>
            </c:extLst>
          </c:dPt>
          <c:dPt>
            <c:idx val="1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F97F-41BF-9918-3432EB55BE54}"/>
              </c:ext>
            </c:extLst>
          </c:dPt>
          <c:dPt>
            <c:idx val="1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F97F-41BF-9918-3432EB55BE54}"/>
              </c:ext>
            </c:extLst>
          </c:dPt>
          <c:dPt>
            <c:idx val="1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F97F-41BF-9918-3432EB55BE54}"/>
              </c:ext>
            </c:extLst>
          </c:dPt>
          <c:dPt>
            <c:idx val="1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F97F-41BF-9918-3432EB55BE54}"/>
              </c:ext>
            </c:extLst>
          </c:dPt>
          <c:dPt>
            <c:idx val="1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F97F-41BF-9918-3432EB55BE54}"/>
              </c:ext>
            </c:extLst>
          </c:dPt>
          <c:dPt>
            <c:idx val="1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F97F-41BF-9918-3432EB55BE54}"/>
              </c:ext>
            </c:extLst>
          </c:dPt>
          <c:dPt>
            <c:idx val="1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F97F-41BF-9918-3432EB55BE54}"/>
              </c:ext>
            </c:extLst>
          </c:dPt>
          <c:dPt>
            <c:idx val="1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F97F-41BF-9918-3432EB55BE54}"/>
              </c:ext>
            </c:extLst>
          </c:dPt>
          <c:dPt>
            <c:idx val="1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F97F-41BF-9918-3432EB55BE54}"/>
              </c:ext>
            </c:extLst>
          </c:dPt>
          <c:dPt>
            <c:idx val="1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F97F-41BF-9918-3432EB55BE54}"/>
              </c:ext>
            </c:extLst>
          </c:dPt>
          <c:dPt>
            <c:idx val="1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F97F-41BF-9918-3432EB55BE54}"/>
              </c:ext>
            </c:extLst>
          </c:dPt>
          <c:dPt>
            <c:idx val="1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7-F97F-41BF-9918-3432EB55BE54}"/>
              </c:ext>
            </c:extLst>
          </c:dPt>
          <c:dPt>
            <c:idx val="1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F97F-41BF-9918-3432EB55BE54}"/>
              </c:ext>
            </c:extLst>
          </c:dPt>
          <c:dPt>
            <c:idx val="1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F97F-41BF-9918-3432EB55BE54}"/>
              </c:ext>
            </c:extLst>
          </c:dPt>
          <c:dPt>
            <c:idx val="1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F97F-41BF-9918-3432EB55BE54}"/>
              </c:ext>
            </c:extLst>
          </c:dPt>
          <c:dPt>
            <c:idx val="1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F97F-41BF-9918-3432EB55BE54}"/>
              </c:ext>
            </c:extLst>
          </c:dPt>
          <c:dPt>
            <c:idx val="1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F97F-41BF-9918-3432EB55BE54}"/>
              </c:ext>
            </c:extLst>
          </c:dPt>
          <c:dPt>
            <c:idx val="1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F97F-41BF-9918-3432EB55BE54}"/>
              </c:ext>
            </c:extLst>
          </c:dPt>
          <c:dPt>
            <c:idx val="1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F97F-41BF-9918-3432EB55BE54}"/>
              </c:ext>
            </c:extLst>
          </c:dPt>
          <c:dPt>
            <c:idx val="1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F97F-41BF-9918-3432EB55BE54}"/>
              </c:ext>
            </c:extLst>
          </c:dPt>
          <c:dPt>
            <c:idx val="1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F97F-41BF-9918-3432EB55BE54}"/>
              </c:ext>
            </c:extLst>
          </c:dPt>
          <c:dPt>
            <c:idx val="1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F97F-41BF-9918-3432EB55BE54}"/>
              </c:ext>
            </c:extLst>
          </c:dPt>
          <c:dPt>
            <c:idx val="1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F97F-41BF-9918-3432EB55BE54}"/>
              </c:ext>
            </c:extLst>
          </c:dPt>
          <c:dPt>
            <c:idx val="1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F97F-41BF-9918-3432EB55BE54}"/>
              </c:ext>
            </c:extLst>
          </c:dPt>
          <c:dPt>
            <c:idx val="1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F97F-41BF-9918-3432EB55BE54}"/>
              </c:ext>
            </c:extLst>
          </c:dPt>
          <c:dPt>
            <c:idx val="1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F97F-41BF-9918-3432EB55BE54}"/>
              </c:ext>
            </c:extLst>
          </c:dPt>
          <c:dPt>
            <c:idx val="1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5-F97F-41BF-9918-3432EB55BE54}"/>
              </c:ext>
            </c:extLst>
          </c:dPt>
          <c:dPt>
            <c:idx val="1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F97F-41BF-9918-3432EB55BE54}"/>
              </c:ext>
            </c:extLst>
          </c:dPt>
          <c:dPt>
            <c:idx val="1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F97F-41BF-9918-3432EB55BE54}"/>
              </c:ext>
            </c:extLst>
          </c:dPt>
          <c:dPt>
            <c:idx val="1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F97F-41BF-9918-3432EB55BE54}"/>
              </c:ext>
            </c:extLst>
          </c:dPt>
          <c:dPt>
            <c:idx val="1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F97F-41BF-9918-3432EB55BE54}"/>
              </c:ext>
            </c:extLst>
          </c:dPt>
          <c:dPt>
            <c:idx val="1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F97F-41BF-9918-3432EB55BE54}"/>
              </c:ext>
            </c:extLst>
          </c:dPt>
          <c:dPt>
            <c:idx val="2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F97F-41BF-9918-3432EB55BE54}"/>
              </c:ext>
            </c:extLst>
          </c:dPt>
          <c:dPt>
            <c:idx val="2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F97F-41BF-9918-3432EB55BE54}"/>
              </c:ext>
            </c:extLst>
          </c:dPt>
          <c:dPt>
            <c:idx val="2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F97F-41BF-9918-3432EB55BE54}"/>
              </c:ext>
            </c:extLst>
          </c:dPt>
          <c:dPt>
            <c:idx val="2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F97F-41BF-9918-3432EB55BE54}"/>
              </c:ext>
            </c:extLst>
          </c:dPt>
          <c:dPt>
            <c:idx val="2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F97F-41BF-9918-3432EB55BE54}"/>
              </c:ext>
            </c:extLst>
          </c:dPt>
          <c:dPt>
            <c:idx val="2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F97F-41BF-9918-3432EB55BE54}"/>
              </c:ext>
            </c:extLst>
          </c:dPt>
          <c:dPt>
            <c:idx val="2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F97F-41BF-9918-3432EB55BE54}"/>
              </c:ext>
            </c:extLst>
          </c:dPt>
          <c:dPt>
            <c:idx val="2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F97F-41BF-9918-3432EB55BE54}"/>
              </c:ext>
            </c:extLst>
          </c:dPt>
          <c:dPt>
            <c:idx val="2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F97F-41BF-9918-3432EB55BE54}"/>
              </c:ext>
            </c:extLst>
          </c:dPt>
          <c:dPt>
            <c:idx val="2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3-F97F-41BF-9918-3432EB55BE54}"/>
              </c:ext>
            </c:extLst>
          </c:dPt>
          <c:dPt>
            <c:idx val="2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F97F-41BF-9918-3432EB55BE54}"/>
              </c:ext>
            </c:extLst>
          </c:dPt>
          <c:dPt>
            <c:idx val="2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F97F-41BF-9918-3432EB55BE54}"/>
              </c:ext>
            </c:extLst>
          </c:dPt>
          <c:dPt>
            <c:idx val="2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F97F-41BF-9918-3432EB55BE54}"/>
              </c:ext>
            </c:extLst>
          </c:dPt>
          <c:dPt>
            <c:idx val="2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F97F-41BF-9918-3432EB55BE54}"/>
              </c:ext>
            </c:extLst>
          </c:dPt>
          <c:dPt>
            <c:idx val="2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F97F-41BF-9918-3432EB55BE54}"/>
              </c:ext>
            </c:extLst>
          </c:dPt>
          <c:dPt>
            <c:idx val="2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F97F-41BF-9918-3432EB55BE54}"/>
              </c:ext>
            </c:extLst>
          </c:dPt>
          <c:dPt>
            <c:idx val="2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F97F-41BF-9918-3432EB55BE54}"/>
              </c:ext>
            </c:extLst>
          </c:dPt>
          <c:dPt>
            <c:idx val="2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F97F-41BF-9918-3432EB55BE54}"/>
              </c:ext>
            </c:extLst>
          </c:dPt>
          <c:dPt>
            <c:idx val="2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F97F-41BF-9918-3432EB55BE54}"/>
              </c:ext>
            </c:extLst>
          </c:dPt>
          <c:dPt>
            <c:idx val="2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F97F-41BF-9918-3432EB55BE54}"/>
              </c:ext>
            </c:extLst>
          </c:dPt>
          <c:dPt>
            <c:idx val="2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F97F-41BF-9918-3432EB55BE54}"/>
              </c:ext>
            </c:extLst>
          </c:dPt>
          <c:dPt>
            <c:idx val="2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F97F-41BF-9918-3432EB55BE54}"/>
              </c:ext>
            </c:extLst>
          </c:dPt>
          <c:dPt>
            <c:idx val="2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F97F-41BF-9918-3432EB55BE54}"/>
              </c:ext>
            </c:extLst>
          </c:dPt>
          <c:dPt>
            <c:idx val="2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F97F-41BF-9918-3432EB55BE54}"/>
              </c:ext>
            </c:extLst>
          </c:dPt>
          <c:dPt>
            <c:idx val="2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1-F97F-41BF-9918-3432EB55BE54}"/>
              </c:ext>
            </c:extLst>
          </c:dPt>
          <c:dPt>
            <c:idx val="2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F97F-41BF-9918-3432EB55BE54}"/>
              </c:ext>
            </c:extLst>
          </c:dPt>
          <c:dPt>
            <c:idx val="2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F97F-41BF-9918-3432EB55BE54}"/>
              </c:ext>
            </c:extLst>
          </c:dPt>
          <c:dPt>
            <c:idx val="2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F97F-41BF-9918-3432EB55BE54}"/>
              </c:ext>
            </c:extLst>
          </c:dPt>
          <c:dPt>
            <c:idx val="2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F97F-41BF-9918-3432EB55BE54}"/>
              </c:ext>
            </c:extLst>
          </c:dPt>
          <c:dPt>
            <c:idx val="2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F97F-41BF-9918-3432EB55BE54}"/>
              </c:ext>
            </c:extLst>
          </c:dPt>
          <c:dPt>
            <c:idx val="2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F97F-41BF-9918-3432EB55BE54}"/>
              </c:ext>
            </c:extLst>
          </c:dPt>
          <c:dPt>
            <c:idx val="2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F97F-41BF-9918-3432EB55BE54}"/>
              </c:ext>
            </c:extLst>
          </c:dPt>
          <c:dPt>
            <c:idx val="2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F97F-41BF-9918-3432EB55BE54}"/>
              </c:ext>
            </c:extLst>
          </c:dPt>
          <c:dPt>
            <c:idx val="2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F97F-41BF-9918-3432EB55BE54}"/>
              </c:ext>
            </c:extLst>
          </c:dPt>
          <c:dPt>
            <c:idx val="2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F97F-41BF-9918-3432EB55BE54}"/>
              </c:ext>
            </c:extLst>
          </c:dPt>
          <c:dPt>
            <c:idx val="2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F97F-41BF-9918-3432EB55BE54}"/>
              </c:ext>
            </c:extLst>
          </c:dPt>
          <c:dPt>
            <c:idx val="2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F97F-41BF-9918-3432EB55BE54}"/>
              </c:ext>
            </c:extLst>
          </c:dPt>
          <c:dPt>
            <c:idx val="2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F97F-41BF-9918-3432EB55BE54}"/>
              </c:ext>
            </c:extLst>
          </c:dPt>
          <c:dPt>
            <c:idx val="2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F97F-41BF-9918-3432EB55BE54}"/>
              </c:ext>
            </c:extLst>
          </c:dPt>
          <c:dPt>
            <c:idx val="2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F-F97F-41BF-9918-3432EB55BE54}"/>
              </c:ext>
            </c:extLst>
          </c:dPt>
          <c:dPt>
            <c:idx val="2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F97F-41BF-9918-3432EB55BE54}"/>
              </c:ext>
            </c:extLst>
          </c:dPt>
          <c:xVal>
            <c:numRef>
              <c:f>gráficos!$A$7:$A$247</c:f>
              <c:numCache>
                <c:formatCode>General</c:formatCode>
                <c:ptCount val="2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</c:numCache>
            </c:numRef>
          </c:xVal>
          <c:yVal>
            <c:numRef>
              <c:f>gráficos!$B$7:$B$247</c:f>
              <c:numCache>
                <c:formatCode>General</c:formatCode>
                <c:ptCount val="2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E2-F97F-41BF-9918-3432EB55B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6E06-F9FA-4272-8315-778B47E9F7D5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1.1958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229</v>
      </c>
      <c r="F2">
        <f>_xlfn.XLOOKUP(B2,RESULTADOS_0!D:D,RESULTADOS_0!F:F,0,0,1)</f>
        <v>79.44</v>
      </c>
      <c r="G2">
        <f>_xlfn.XLOOKUP(B2,RESULTADOS_0!D:D,RESULTADOS_0!M:M,0,0,1)</f>
        <v>0</v>
      </c>
      <c r="H2">
        <f>_xlfn.XLOOKUP(B2,RESULTADOS_0!D:D,RESULTADOS_0!AF:AF,0,0,1)</f>
        <v>7.2976719848488071E-6</v>
      </c>
      <c r="I2">
        <f>_xlfn.XLOOKUP(B2,RESULTADOS_0!D:D,RESULTADOS_0!AC:AC,0,0,1)</f>
        <v>1256.576293514119</v>
      </c>
      <c r="J2">
        <f>_xlfn.XLOOKUP(B2,RESULTADOS_0!D:D,RESULTADOS_0!G:G,0,0,1)</f>
        <v>20.81</v>
      </c>
      <c r="K2">
        <v>0.76531199999999999</v>
      </c>
      <c r="L2">
        <v>64</v>
      </c>
      <c r="M2">
        <v>6</v>
      </c>
      <c r="N2">
        <f>_xlfn.XLOOKUP(B2,RESULTADOS_0!D:D,RESULTADOS_0!AH:AH,0,0,1)</f>
        <v>1256576.293514119</v>
      </c>
      <c r="T2">
        <v>20</v>
      </c>
    </row>
    <row r="3" spans="1:20" x14ac:dyDescent="0.25">
      <c r="A3" t="s">
        <v>52</v>
      </c>
      <c r="B3">
        <v>1.2512000000000001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153</v>
      </c>
      <c r="F3">
        <f>_xlfn.XLOOKUP(B3,RESULTADOS_1!D:D,RESULTADOS_1!F:F,0,0,1)</f>
        <v>76.52</v>
      </c>
      <c r="G3">
        <f>_xlfn.XLOOKUP(B3,RESULTADOS_1!D:D,RESULTADOS_1!M:M,0,0,1)</f>
        <v>0</v>
      </c>
      <c r="H3">
        <f>_xlfn.XLOOKUP(B3,RESULTADOS_1!D:D,RESULTADOS_1!AF:AF,0,0,1)</f>
        <v>6.483700488872717E-6</v>
      </c>
      <c r="I3">
        <f>_xlfn.XLOOKUP(B3,RESULTADOS_1!D:D,RESULTADOS_1!AC:AC,0,0,1)</f>
        <v>1361.26458855636</v>
      </c>
      <c r="J3">
        <f>_xlfn.XLOOKUP(B3,RESULTADOS_1!D:D,RESULTADOS_1!G:G,0,0,1)</f>
        <v>30.01</v>
      </c>
      <c r="K3">
        <v>0.80076800000000004</v>
      </c>
      <c r="N3">
        <f>_xlfn.XLOOKUP(B3,RESULTADOS_1!D:D,RESULTADOS_1!AH:AH,0,0,1)</f>
        <v>1361264.58855636</v>
      </c>
    </row>
    <row r="4" spans="1:20" x14ac:dyDescent="0.25">
      <c r="A4" t="s">
        <v>53</v>
      </c>
      <c r="B4">
        <v>1.2788999999999999</v>
      </c>
      <c r="C4">
        <f>_xlfn.XLOOKUP(B4,RESULTADOS_2!D:D,RESULTADOS_2!B:B,0,0,1)</f>
        <v>20</v>
      </c>
      <c r="D4">
        <f>_xlfn.XLOOKUP(B4,RESULTADOS_2!D:D,RESULTADOS_2!L:L,0,0,1)</f>
        <v>3</v>
      </c>
      <c r="E4">
        <f>_xlfn.XLOOKUP(B4,RESULTADOS_2!D:D,RESULTADOS_2!I:I,0,0,1)</f>
        <v>115</v>
      </c>
      <c r="F4">
        <f>_xlfn.XLOOKUP(B4,RESULTADOS_2!D:D,RESULTADOS_2!F:F,0,0,1)</f>
        <v>75.040000000000006</v>
      </c>
      <c r="G4">
        <f>_xlfn.XLOOKUP(B4,RESULTADOS_2!D:D,RESULTADOS_2!M:M,0,0,1)</f>
        <v>0</v>
      </c>
      <c r="H4">
        <f>_xlfn.XLOOKUP(B4,RESULTADOS_2!D:D,RESULTADOS_2!AF:AF,0,0,1)</f>
        <v>5.9011479978686684E-6</v>
      </c>
      <c r="I4">
        <f>_xlfn.XLOOKUP(B4,RESULTADOS_2!D:D,RESULTADOS_2!AC:AC,0,0,1)</f>
        <v>1435.551136405948</v>
      </c>
      <c r="J4">
        <f>_xlfn.XLOOKUP(B4,RESULTADOS_2!D:D,RESULTADOS_2!G:G,0,0,1)</f>
        <v>39.15</v>
      </c>
      <c r="K4">
        <v>0.818496</v>
      </c>
      <c r="N4">
        <f>_xlfn.XLOOKUP(B4,RESULTADOS_2!D:D,RESULTADOS_2!AH:AH,0,0,1)</f>
        <v>1435551.1364059481</v>
      </c>
    </row>
    <row r="5" spans="1:20" x14ac:dyDescent="0.25">
      <c r="A5" t="s">
        <v>54</v>
      </c>
      <c r="B5">
        <v>1.2941</v>
      </c>
      <c r="C5">
        <f>_xlfn.XLOOKUP(B5,RESULTADOS_3!D:D,RESULTADOS_3!B:B,0,0,1)</f>
        <v>25</v>
      </c>
      <c r="D5">
        <f>_xlfn.XLOOKUP(B5,RESULTADOS_3!D:D,RESULTADOS_3!L:L,0,0,1)</f>
        <v>4</v>
      </c>
      <c r="E5">
        <f>_xlfn.XLOOKUP(B5,RESULTADOS_3!D:D,RESULTADOS_3!I:I,0,0,1)</f>
        <v>93</v>
      </c>
      <c r="F5">
        <f>_xlfn.XLOOKUP(B5,RESULTADOS_3!D:D,RESULTADOS_3!F:F,0,0,1)</f>
        <v>74.19</v>
      </c>
      <c r="G5">
        <f>_xlfn.XLOOKUP(B5,RESULTADOS_3!D:D,RESULTADOS_3!M:M,0,0,1)</f>
        <v>0</v>
      </c>
      <c r="H5">
        <f>_xlfn.XLOOKUP(B5,RESULTADOS_3!D:D,RESULTADOS_3!AF:AF,0,0,1)</f>
        <v>5.4572940787173998E-6</v>
      </c>
      <c r="I5">
        <f>_xlfn.XLOOKUP(B5,RESULTADOS_3!D:D,RESULTADOS_3!AC:AC,0,0,1)</f>
        <v>1517.8537583137679</v>
      </c>
      <c r="J5">
        <f>_xlfn.XLOOKUP(B5,RESULTADOS_3!D:D,RESULTADOS_3!G:G,0,0,1)</f>
        <v>47.86</v>
      </c>
      <c r="K5">
        <v>0.82822400000000007</v>
      </c>
      <c r="N5">
        <f>_xlfn.XLOOKUP(B5,RESULTADOS_3!D:D,RESULTADOS_3!AH:AH,0,0,1)</f>
        <v>1517853.7583137681</v>
      </c>
    </row>
    <row r="6" spans="1:20" x14ac:dyDescent="0.25">
      <c r="A6" t="s">
        <v>55</v>
      </c>
      <c r="B6">
        <v>1.3052999999999999</v>
      </c>
      <c r="C6">
        <f>_xlfn.XLOOKUP(B6,RESULTADOS_4!D:D,RESULTADOS_4!B:B,0,0,1)</f>
        <v>30</v>
      </c>
      <c r="D6">
        <f>_xlfn.XLOOKUP(B6,RESULTADOS_4!D:D,RESULTADOS_4!L:L,0,0,1)</f>
        <v>5</v>
      </c>
      <c r="E6">
        <f>_xlfn.XLOOKUP(B6,RESULTADOS_4!D:D,RESULTADOS_4!I:I,0,0,1)</f>
        <v>77</v>
      </c>
      <c r="F6">
        <f>_xlfn.XLOOKUP(B6,RESULTADOS_4!D:D,RESULTADOS_4!F:F,0,0,1)</f>
        <v>73.569999999999993</v>
      </c>
      <c r="G6">
        <f>_xlfn.XLOOKUP(B6,RESULTADOS_4!D:D,RESULTADOS_4!M:M,0,0,1)</f>
        <v>0</v>
      </c>
      <c r="H6">
        <f>_xlfn.XLOOKUP(B6,RESULTADOS_4!D:D,RESULTADOS_4!AF:AF,0,0,1)</f>
        <v>5.1142349578783128E-6</v>
      </c>
      <c r="I6">
        <f>_xlfn.XLOOKUP(B6,RESULTADOS_4!D:D,RESULTADOS_4!AC:AC,0,0,1)</f>
        <v>1576.421657088707</v>
      </c>
      <c r="J6">
        <f>_xlfn.XLOOKUP(B6,RESULTADOS_4!D:D,RESULTADOS_4!G:G,0,0,1)</f>
        <v>57.32</v>
      </c>
      <c r="K6">
        <v>0.83539199999999991</v>
      </c>
      <c r="N6">
        <f>_xlfn.XLOOKUP(B6,RESULTADOS_4!D:D,RESULTADOS_4!AH:AH,0,0,1)</f>
        <v>1576421.657088707</v>
      </c>
    </row>
    <row r="7" spans="1:20" x14ac:dyDescent="0.25">
      <c r="A7" t="s">
        <v>56</v>
      </c>
      <c r="B7">
        <v>1.3120000000000001</v>
      </c>
      <c r="C7">
        <f>_xlfn.XLOOKUP(B7,RESULTADOS_5!D:D,RESULTADOS_5!B:B,0,0,1)</f>
        <v>35</v>
      </c>
      <c r="D7">
        <f>_xlfn.XLOOKUP(B7,RESULTADOS_5!D:D,RESULTADOS_5!L:L,0,0,1)</f>
        <v>6</v>
      </c>
      <c r="E7">
        <f>_xlfn.XLOOKUP(B7,RESULTADOS_5!D:D,RESULTADOS_5!I:I,0,0,1)</f>
        <v>67</v>
      </c>
      <c r="F7">
        <f>_xlfn.XLOOKUP(B7,RESULTADOS_5!D:D,RESULTADOS_5!F:F,0,0,1)</f>
        <v>73.17</v>
      </c>
      <c r="G7">
        <f>_xlfn.XLOOKUP(B7,RESULTADOS_5!D:D,RESULTADOS_5!M:M,0,0,1)</f>
        <v>0</v>
      </c>
      <c r="H7">
        <f>_xlfn.XLOOKUP(B7,RESULTADOS_5!D:D,RESULTADOS_5!AF:AF,0,0,1)</f>
        <v>4.8305877997708257E-6</v>
      </c>
      <c r="I7">
        <f>_xlfn.XLOOKUP(B7,RESULTADOS_5!D:D,RESULTADOS_5!AC:AC,0,0,1)</f>
        <v>1642.2982916063429</v>
      </c>
      <c r="J7">
        <f>_xlfn.XLOOKUP(B7,RESULTADOS_5!D:D,RESULTADOS_5!G:G,0,0,1)</f>
        <v>65.53</v>
      </c>
      <c r="K7">
        <v>0.83967999999999998</v>
      </c>
      <c r="N7">
        <f>_xlfn.XLOOKUP(B7,RESULTADOS_5!D:D,RESULTADOS_5!AH:AH,0,0,1)</f>
        <v>1642298.2916063429</v>
      </c>
    </row>
    <row r="8" spans="1:20" x14ac:dyDescent="0.25">
      <c r="A8" t="s">
        <v>57</v>
      </c>
      <c r="B8">
        <v>1.3179000000000001</v>
      </c>
      <c r="C8">
        <f>_xlfn.XLOOKUP(B8,RESULTADOS_6!D:D,RESULTADOS_6!B:B,0,0,1)</f>
        <v>40</v>
      </c>
      <c r="D8">
        <f>_xlfn.XLOOKUP(B8,RESULTADOS_6!D:D,RESULTADOS_6!L:L,0,0,1)</f>
        <v>7</v>
      </c>
      <c r="E8">
        <f>_xlfn.XLOOKUP(B8,RESULTADOS_6!D:D,RESULTADOS_6!I:I,0,0,1)</f>
        <v>58</v>
      </c>
      <c r="F8">
        <f>_xlfn.XLOOKUP(B8,RESULTADOS_6!D:D,RESULTADOS_6!F:F,0,0,1)</f>
        <v>72.84</v>
      </c>
      <c r="G8">
        <f>_xlfn.XLOOKUP(B8,RESULTADOS_6!D:D,RESULTADOS_6!M:M,0,0,1)</f>
        <v>0</v>
      </c>
      <c r="H8">
        <f>_xlfn.XLOOKUP(B8,RESULTADOS_6!D:D,RESULTADOS_6!AF:AF,0,0,1)</f>
        <v>4.5978680832382771E-6</v>
      </c>
      <c r="I8">
        <f>_xlfn.XLOOKUP(B8,RESULTADOS_6!D:D,RESULTADOS_6!AC:AC,0,0,1)</f>
        <v>1700.300544553912</v>
      </c>
      <c r="J8">
        <f>_xlfn.XLOOKUP(B8,RESULTADOS_6!D:D,RESULTADOS_6!G:G,0,0,1)</f>
        <v>75.349999999999994</v>
      </c>
      <c r="K8">
        <v>0.84345600000000009</v>
      </c>
      <c r="N8">
        <f>_xlfn.XLOOKUP(B8,RESULTADOS_6!D:D,RESULTADOS_6!AH:AH,0,0,1)</f>
        <v>1700300.544553912</v>
      </c>
    </row>
    <row r="9" spans="1:20" x14ac:dyDescent="0.25">
      <c r="A9" t="s">
        <v>58</v>
      </c>
      <c r="B9">
        <v>1.3219000000000001</v>
      </c>
      <c r="C9">
        <f>_xlfn.XLOOKUP(B9,RESULTADOS_7!D:D,RESULTADOS_7!B:B,0,0,1)</f>
        <v>45</v>
      </c>
      <c r="D9">
        <f>_xlfn.XLOOKUP(B9,RESULTADOS_7!D:D,RESULTADOS_7!L:L,0,0,1)</f>
        <v>8</v>
      </c>
      <c r="E9">
        <f>_xlfn.XLOOKUP(B9,RESULTADOS_7!D:D,RESULTADOS_7!I:I,0,0,1)</f>
        <v>52</v>
      </c>
      <c r="F9">
        <f>_xlfn.XLOOKUP(B9,RESULTADOS_7!D:D,RESULTADOS_7!F:F,0,0,1)</f>
        <v>72.59</v>
      </c>
      <c r="G9">
        <f>_xlfn.XLOOKUP(B9,RESULTADOS_7!D:D,RESULTADOS_7!M:M,0,0,1)</f>
        <v>7</v>
      </c>
      <c r="H9">
        <f>_xlfn.XLOOKUP(B9,RESULTADOS_7!D:D,RESULTADOS_7!AF:AF,0,0,1)</f>
        <v>4.3978393437225053E-6</v>
      </c>
      <c r="I9">
        <f>_xlfn.XLOOKUP(B9,RESULTADOS_7!D:D,RESULTADOS_7!AC:AC,0,0,1)</f>
        <v>1758.0296022653761</v>
      </c>
      <c r="J9">
        <f>_xlfn.XLOOKUP(B9,RESULTADOS_7!D:D,RESULTADOS_7!G:G,0,0,1)</f>
        <v>83.76</v>
      </c>
      <c r="K9">
        <v>0.8460160000000001</v>
      </c>
      <c r="N9">
        <f>_xlfn.XLOOKUP(B9,RESULTADOS_7!D:D,RESULTADOS_7!AH:AH,0,0,1)</f>
        <v>1758029.6022653759</v>
      </c>
    </row>
    <row r="10" spans="1:20" x14ac:dyDescent="0.25">
      <c r="A10" t="s">
        <v>59</v>
      </c>
      <c r="B10">
        <v>1.3246</v>
      </c>
      <c r="C10">
        <f>_xlfn.XLOOKUP(B10,RESULTADOS_8!D:D,RESULTADOS_8!B:B,0,0,1)</f>
        <v>50</v>
      </c>
      <c r="D10">
        <f>_xlfn.XLOOKUP(B10,RESULTADOS_8!D:D,RESULTADOS_8!L:L,0,0,1)</f>
        <v>10</v>
      </c>
      <c r="E10">
        <f>_xlfn.XLOOKUP(B10,RESULTADOS_8!D:D,RESULTADOS_8!I:I,0,0,1)</f>
        <v>47</v>
      </c>
      <c r="F10">
        <f>_xlfn.XLOOKUP(B10,RESULTADOS_8!D:D,RESULTADOS_8!F:F,0,0,1)</f>
        <v>72.41</v>
      </c>
      <c r="G10">
        <f>_xlfn.XLOOKUP(B10,RESULTADOS_8!D:D,RESULTADOS_8!M:M,0,0,1)</f>
        <v>0</v>
      </c>
      <c r="H10">
        <f>_xlfn.XLOOKUP(B10,RESULTADOS_8!D:D,RESULTADOS_8!AF:AF,0,0,1)</f>
        <v>4.2234601462482632E-6</v>
      </c>
      <c r="I10">
        <f>_xlfn.XLOOKUP(B10,RESULTADOS_8!D:D,RESULTADOS_8!AC:AC,0,0,1)</f>
        <v>1816.584113347197</v>
      </c>
      <c r="J10">
        <f>_xlfn.XLOOKUP(B10,RESULTADOS_8!D:D,RESULTADOS_8!G:G,0,0,1)</f>
        <v>92.44</v>
      </c>
      <c r="K10">
        <v>0.84774400000000005</v>
      </c>
      <c r="N10">
        <f>_xlfn.XLOOKUP(B10,RESULTADOS_8!D:D,RESULTADOS_8!AH:AH,0,0,1)</f>
        <v>1816584.113347197</v>
      </c>
    </row>
    <row r="11" spans="1:20" x14ac:dyDescent="0.25">
      <c r="A11" t="s">
        <v>60</v>
      </c>
      <c r="B11">
        <v>1.327</v>
      </c>
      <c r="C11">
        <f>_xlfn.XLOOKUP(B11,RESULTADOS_9!D:D,RESULTADOS_9!B:B,0,0,1)</f>
        <v>55</v>
      </c>
      <c r="D11">
        <f>_xlfn.XLOOKUP(B11,RESULTADOS_9!D:D,RESULTADOS_9!L:L,0,0,1)</f>
        <v>11</v>
      </c>
      <c r="E11">
        <f>_xlfn.XLOOKUP(B11,RESULTADOS_9!D:D,RESULTADOS_9!I:I,0,0,1)</f>
        <v>43</v>
      </c>
      <c r="F11">
        <f>_xlfn.XLOOKUP(B11,RESULTADOS_9!D:D,RESULTADOS_9!F:F,0,0,1)</f>
        <v>72.239999999999995</v>
      </c>
      <c r="G11">
        <f>_xlfn.XLOOKUP(B11,RESULTADOS_9!D:D,RESULTADOS_9!M:M,0,0,1)</f>
        <v>2</v>
      </c>
      <c r="H11">
        <f>_xlfn.XLOOKUP(B11,RESULTADOS_9!D:D,RESULTADOS_9!AF:AF,0,0,1)</f>
        <v>4.071534203586918E-6</v>
      </c>
      <c r="I11">
        <f>_xlfn.XLOOKUP(B11,RESULTADOS_9!D:D,RESULTADOS_9!AC:AC,0,0,1)</f>
        <v>1867.7298647343771</v>
      </c>
      <c r="J11">
        <f>_xlfn.XLOOKUP(B11,RESULTADOS_9!D:D,RESULTADOS_9!G:G,0,0,1)</f>
        <v>100.81</v>
      </c>
      <c r="K11">
        <v>0.84927999999999992</v>
      </c>
      <c r="N11">
        <f>_xlfn.XLOOKUP(B11,RESULTADOS_9!D:D,RESULTADOS_9!AH:AH,0,0,1)</f>
        <v>1867729.864734377</v>
      </c>
    </row>
    <row r="12" spans="1:20" x14ac:dyDescent="0.25">
      <c r="A12" t="s">
        <v>61</v>
      </c>
      <c r="B12">
        <v>1.3291999999999999</v>
      </c>
      <c r="C12">
        <f>_xlfn.XLOOKUP(B12,RESULTADOS_10!D:D,RESULTADOS_10!B:B,0,0,1)</f>
        <v>60</v>
      </c>
      <c r="D12">
        <f>_xlfn.XLOOKUP(B12,RESULTADOS_10!D:D,RESULTADOS_10!L:L,0,0,1)</f>
        <v>13</v>
      </c>
      <c r="E12">
        <f>_xlfn.XLOOKUP(B12,RESULTADOS_10!D:D,RESULTADOS_10!I:I,0,0,1)</f>
        <v>39</v>
      </c>
      <c r="F12">
        <f>_xlfn.XLOOKUP(B12,RESULTADOS_10!D:D,RESULTADOS_10!F:F,0,0,1)</f>
        <v>72.11</v>
      </c>
      <c r="G12">
        <f>_xlfn.XLOOKUP(B12,RESULTADOS_10!D:D,RESULTADOS_10!M:M,0,0,1)</f>
        <v>0</v>
      </c>
      <c r="H12">
        <f>_xlfn.XLOOKUP(B12,RESULTADOS_10!D:D,RESULTADOS_10!AF:AF,0,0,1)</f>
        <v>3.9376290520735074E-6</v>
      </c>
      <c r="I12">
        <f>_xlfn.XLOOKUP(B12,RESULTADOS_10!D:D,RESULTADOS_10!AC:AC,0,0,1)</f>
        <v>1908.572239730257</v>
      </c>
      <c r="J12">
        <f>_xlfn.XLOOKUP(B12,RESULTADOS_10!D:D,RESULTADOS_10!G:G,0,0,1)</f>
        <v>110.93</v>
      </c>
      <c r="K12">
        <v>0.850688</v>
      </c>
      <c r="N12">
        <f>_xlfn.XLOOKUP(B12,RESULTADOS_10!D:D,RESULTADOS_10!AH:AH,0,0,1)</f>
        <v>1908572.239730258</v>
      </c>
    </row>
    <row r="13" spans="1:20" x14ac:dyDescent="0.25">
      <c r="A13" t="s">
        <v>62</v>
      </c>
      <c r="B13">
        <v>1.3297000000000001</v>
      </c>
      <c r="C13">
        <f>_xlfn.XLOOKUP(B13,RESULTADOS_11!D:D,RESULTADOS_11!B:B,0,0,1)</f>
        <v>65</v>
      </c>
      <c r="D13">
        <f>_xlfn.XLOOKUP(B13,RESULTADOS_11!D:D,RESULTADOS_11!L:L,0,0,1)</f>
        <v>14</v>
      </c>
      <c r="E13">
        <f>_xlfn.XLOOKUP(B13,RESULTADOS_11!D:D,RESULTADOS_11!I:I,0,0,1)</f>
        <v>37</v>
      </c>
      <c r="F13">
        <f>_xlfn.XLOOKUP(B13,RESULTADOS_11!D:D,RESULTADOS_11!F:F,0,0,1)</f>
        <v>72.02</v>
      </c>
      <c r="G13">
        <f>_xlfn.XLOOKUP(B13,RESULTADOS_11!D:D,RESULTADOS_11!M:M,0,0,1)</f>
        <v>0</v>
      </c>
      <c r="H13">
        <f>_xlfn.XLOOKUP(B13,RESULTADOS_11!D:D,RESULTADOS_11!AF:AF,0,0,1)</f>
        <v>3.8139607129478049E-6</v>
      </c>
      <c r="I13">
        <f>_xlfn.XLOOKUP(B13,RESULTADOS_11!D:D,RESULTADOS_11!AC:AC,0,0,1)</f>
        <v>1957.104697327042</v>
      </c>
      <c r="J13">
        <f>_xlfn.XLOOKUP(B13,RESULTADOS_11!D:D,RESULTADOS_11!G:G,0,0,1)</f>
        <v>116.79</v>
      </c>
      <c r="K13">
        <v>0.8510080000000001</v>
      </c>
      <c r="N13">
        <f>_xlfn.XLOOKUP(B13,RESULTADOS_11!D:D,RESULTADOS_11!AH:AH,0,0,1)</f>
        <v>1957104.697327042</v>
      </c>
    </row>
    <row r="14" spans="1:20" x14ac:dyDescent="0.25">
      <c r="A14" t="s">
        <v>63</v>
      </c>
      <c r="B14">
        <v>1.3313999999999999</v>
      </c>
      <c r="C14">
        <f>_xlfn.XLOOKUP(B14,RESULTADOS_12!D:D,RESULTADOS_12!B:B,0,0,1)</f>
        <v>70</v>
      </c>
      <c r="D14">
        <f>_xlfn.XLOOKUP(B14,RESULTADOS_12!D:D,RESULTADOS_12!L:L,0,0,1)</f>
        <v>15</v>
      </c>
      <c r="E14">
        <f>_xlfn.XLOOKUP(B14,RESULTADOS_12!D:D,RESULTADOS_12!I:I,0,0,1)</f>
        <v>34</v>
      </c>
      <c r="F14">
        <f>_xlfn.XLOOKUP(B14,RESULTADOS_12!D:D,RESULTADOS_12!F:F,0,0,1)</f>
        <v>71.900000000000006</v>
      </c>
      <c r="G14">
        <f>_xlfn.XLOOKUP(B14,RESULTADOS_12!D:D,RESULTADOS_12!M:M,0,0,1)</f>
        <v>12</v>
      </c>
      <c r="H14">
        <f>_xlfn.XLOOKUP(B14,RESULTADOS_12!D:D,RESULTADOS_12!AF:AF,0,0,1)</f>
        <v>3.706370472233836E-6</v>
      </c>
      <c r="I14">
        <f>_xlfn.XLOOKUP(B14,RESULTADOS_12!D:D,RESULTADOS_12!AC:AC,0,0,1)</f>
        <v>2004.9096033508349</v>
      </c>
      <c r="J14">
        <f>_xlfn.XLOOKUP(B14,RESULTADOS_12!D:D,RESULTADOS_12!G:G,0,0,1)</f>
        <v>126.88</v>
      </c>
      <c r="K14">
        <v>0.85209599999999996</v>
      </c>
      <c r="N14">
        <f>_xlfn.XLOOKUP(B14,RESULTADOS_12!D:D,RESULTADOS_12!AH:AH,0,0,1)</f>
        <v>2004909.6033508349</v>
      </c>
    </row>
    <row r="15" spans="1:20" x14ac:dyDescent="0.25">
      <c r="A15" t="s">
        <v>64</v>
      </c>
      <c r="B15">
        <v>1.3318000000000001</v>
      </c>
      <c r="C15">
        <f>_xlfn.XLOOKUP(B15,RESULTADOS_13!D:D,RESULTADOS_13!B:B,0,0,1)</f>
        <v>75</v>
      </c>
      <c r="D15">
        <f>_xlfn.XLOOKUP(B15,RESULTADOS_13!D:D,RESULTADOS_13!L:L,0,0,1)</f>
        <v>18</v>
      </c>
      <c r="E15">
        <f>_xlfn.XLOOKUP(B15,RESULTADOS_13!D:D,RESULTADOS_13!I:I,0,0,1)</f>
        <v>32</v>
      </c>
      <c r="F15">
        <f>_xlfn.XLOOKUP(B15,RESULTADOS_13!D:D,RESULTADOS_13!F:F,0,0,1)</f>
        <v>71.83</v>
      </c>
      <c r="G15">
        <f>_xlfn.XLOOKUP(B15,RESULTADOS_13!D:D,RESULTADOS_13!M:M,0,0,1)</f>
        <v>0</v>
      </c>
      <c r="H15">
        <f>_xlfn.XLOOKUP(B15,RESULTADOS_13!D:D,RESULTADOS_13!AF:AF,0,0,1)</f>
        <v>3.6057289717222229E-6</v>
      </c>
      <c r="I15">
        <f>_xlfn.XLOOKUP(B15,RESULTADOS_13!D:D,RESULTADOS_13!AC:AC,0,0,1)</f>
        <v>2062.4433895998191</v>
      </c>
      <c r="J15">
        <f>_xlfn.XLOOKUP(B15,RESULTADOS_13!D:D,RESULTADOS_13!G:G,0,0,1)</f>
        <v>134.69</v>
      </c>
      <c r="K15">
        <v>0.85235200000000011</v>
      </c>
      <c r="N15">
        <f>_xlfn.XLOOKUP(B15,RESULTADOS_13!D:D,RESULTADOS_13!AH:AH,0,0,1)</f>
        <v>2062443.389599819</v>
      </c>
    </row>
    <row r="16" spans="1:20" x14ac:dyDescent="0.25">
      <c r="A16" t="s">
        <v>65</v>
      </c>
      <c r="B16">
        <v>1.3324</v>
      </c>
      <c r="C16">
        <f>_xlfn.XLOOKUP(B16,RESULTADOS_14!D:D,RESULTADOS_14!B:B,0,0,1)</f>
        <v>80</v>
      </c>
      <c r="D16">
        <f>_xlfn.XLOOKUP(B16,RESULTADOS_14!D:D,RESULTADOS_14!L:L,0,0,1)</f>
        <v>19</v>
      </c>
      <c r="E16">
        <f>_xlfn.XLOOKUP(B16,RESULTADOS_14!D:D,RESULTADOS_14!I:I,0,0,1)</f>
        <v>30</v>
      </c>
      <c r="F16">
        <f>_xlfn.XLOOKUP(B16,RESULTADOS_14!D:D,RESULTADOS_14!F:F,0,0,1)</f>
        <v>71.760000000000005</v>
      </c>
      <c r="G16">
        <f>_xlfn.XLOOKUP(B16,RESULTADOS_14!D:D,RESULTADOS_14!M:M,0,0,1)</f>
        <v>4</v>
      </c>
      <c r="H16">
        <f>_xlfn.XLOOKUP(B16,RESULTADOS_14!D:D,RESULTADOS_14!AF:AF,0,0,1)</f>
        <v>3.5146558213713432E-6</v>
      </c>
      <c r="I16">
        <f>_xlfn.XLOOKUP(B16,RESULTADOS_14!D:D,RESULTADOS_14!AC:AC,0,0,1)</f>
        <v>2107.457414557201</v>
      </c>
      <c r="J16">
        <f>_xlfn.XLOOKUP(B16,RESULTADOS_14!D:D,RESULTADOS_14!G:G,0,0,1)</f>
        <v>143.52000000000001</v>
      </c>
      <c r="K16">
        <v>0.85273600000000005</v>
      </c>
      <c r="N16">
        <f>_xlfn.XLOOKUP(B16,RESULTADOS_14!D:D,RESULTADOS_14!AH:AH,0,0,1)</f>
        <v>2107457.4145571999</v>
      </c>
    </row>
    <row r="17" spans="1:14" x14ac:dyDescent="0.25">
      <c r="A17" t="s">
        <v>66</v>
      </c>
      <c r="B17">
        <v>1.3331999999999999</v>
      </c>
      <c r="C17">
        <f>_xlfn.XLOOKUP(B17,RESULTADOS_15!D:D,RESULTADOS_15!B:B,0,0,1)</f>
        <v>85</v>
      </c>
      <c r="D17">
        <f>_xlfn.XLOOKUP(B17,RESULTADOS_15!D:D,RESULTADOS_15!L:L,0,0,1)</f>
        <v>21</v>
      </c>
      <c r="E17">
        <f>_xlfn.XLOOKUP(B17,RESULTADOS_15!D:D,RESULTADOS_15!I:I,0,0,1)</f>
        <v>28</v>
      </c>
      <c r="F17">
        <f>_xlfn.XLOOKUP(B17,RESULTADOS_15!D:D,RESULTADOS_15!F:F,0,0,1)</f>
        <v>71.69</v>
      </c>
      <c r="G17">
        <f>_xlfn.XLOOKUP(B17,RESULTADOS_15!D:D,RESULTADOS_15!M:M,0,0,1)</f>
        <v>4</v>
      </c>
      <c r="H17">
        <f>_xlfn.XLOOKUP(B17,RESULTADOS_15!D:D,RESULTADOS_15!AF:AF,0,0,1)</f>
        <v>3.4318099711690929E-6</v>
      </c>
      <c r="I17">
        <f>_xlfn.XLOOKUP(B17,RESULTADOS_15!D:D,RESULTADOS_15!AC:AC,0,0,1)</f>
        <v>2156.347571205622</v>
      </c>
      <c r="J17">
        <f>_xlfn.XLOOKUP(B17,RESULTADOS_15!D:D,RESULTADOS_15!G:G,0,0,1)</f>
        <v>153.62</v>
      </c>
      <c r="K17">
        <v>0.85324800000000001</v>
      </c>
      <c r="N17">
        <f>_xlfn.XLOOKUP(B17,RESULTADOS_15!D:D,RESULTADOS_15!AH:AH,0,0,1)</f>
        <v>2156347.5712056221</v>
      </c>
    </row>
    <row r="18" spans="1:14" x14ac:dyDescent="0.25">
      <c r="A18" t="s">
        <v>67</v>
      </c>
      <c r="B18">
        <v>1.3332999999999999</v>
      </c>
      <c r="C18">
        <f>_xlfn.XLOOKUP(B18,RESULTADOS_16!D:D,RESULTADOS_16!B:B,0,0,1)</f>
        <v>90</v>
      </c>
      <c r="D18">
        <f>_xlfn.XLOOKUP(B18,RESULTADOS_16!D:D,RESULTADOS_16!L:L,0,0,1)</f>
        <v>22</v>
      </c>
      <c r="E18">
        <f>_xlfn.XLOOKUP(B18,RESULTADOS_16!D:D,RESULTADOS_16!I:I,0,0,1)</f>
        <v>27</v>
      </c>
      <c r="F18">
        <f>_xlfn.XLOOKUP(B18,RESULTADOS_16!D:D,RESULTADOS_16!F:F,0,0,1)</f>
        <v>71.62</v>
      </c>
      <c r="G18">
        <f>_xlfn.XLOOKUP(B18,RESULTADOS_16!D:D,RESULTADOS_16!M:M,0,0,1)</f>
        <v>16</v>
      </c>
      <c r="H18">
        <f>_xlfn.XLOOKUP(B18,RESULTADOS_16!D:D,RESULTADOS_16!AF:AF,0,0,1)</f>
        <v>3.3538432913638379E-6</v>
      </c>
      <c r="I18">
        <f>_xlfn.XLOOKUP(B18,RESULTADOS_16!D:D,RESULTADOS_16!AC:AC,0,0,1)</f>
        <v>2206.5055953838159</v>
      </c>
      <c r="J18">
        <f>_xlfn.XLOOKUP(B18,RESULTADOS_16!D:D,RESULTADOS_16!G:G,0,0,1)</f>
        <v>159.16</v>
      </c>
      <c r="K18">
        <v>0.85331199999999996</v>
      </c>
      <c r="N18">
        <f>_xlfn.XLOOKUP(B18,RESULTADOS_16!D:D,RESULTADOS_16!AH:AH,0,0,1)</f>
        <v>2206505.5953838159</v>
      </c>
    </row>
    <row r="19" spans="1:14" x14ac:dyDescent="0.25">
      <c r="A19" t="s">
        <v>68</v>
      </c>
      <c r="B19">
        <v>1.3338000000000001</v>
      </c>
      <c r="C19">
        <f>_xlfn.XLOOKUP(B19,RESULTADOS_17!D:D,RESULTADOS_17!B:B,0,0,1)</f>
        <v>95</v>
      </c>
      <c r="D19">
        <f>_xlfn.XLOOKUP(B19,RESULTADOS_17!D:D,RESULTADOS_17!L:L,0,0,1)</f>
        <v>26</v>
      </c>
      <c r="E19">
        <f>_xlfn.XLOOKUP(B19,RESULTADOS_17!D:D,RESULTADOS_17!I:I,0,0,1)</f>
        <v>25</v>
      </c>
      <c r="F19">
        <f>_xlfn.XLOOKUP(B19,RESULTADOS_17!D:D,RESULTADOS_17!F:F,0,0,1)</f>
        <v>71.58</v>
      </c>
      <c r="G19">
        <f>_xlfn.XLOOKUP(B19,RESULTADOS_17!D:D,RESULTADOS_17!M:M,0,0,1)</f>
        <v>0</v>
      </c>
      <c r="H19">
        <f>_xlfn.XLOOKUP(B19,RESULTADOS_17!D:D,RESULTADOS_17!AF:AF,0,0,1)</f>
        <v>3.2827217856840698E-6</v>
      </c>
      <c r="I19">
        <f>_xlfn.XLOOKUP(B19,RESULTADOS_17!D:D,RESULTADOS_17!AC:AC,0,0,1)</f>
        <v>2260.217885787828</v>
      </c>
      <c r="J19">
        <f>_xlfn.XLOOKUP(B19,RESULTADOS_17!D:D,RESULTADOS_17!G:G,0,0,1)</f>
        <v>171.78</v>
      </c>
      <c r="K19">
        <v>0.85363200000000006</v>
      </c>
      <c r="N19">
        <f>_xlfn.XLOOKUP(B19,RESULTADOS_17!D:D,RESULTADOS_17!AH:AH,0,0,1)</f>
        <v>2260217.8857878279</v>
      </c>
    </row>
    <row r="20" spans="1:14" x14ac:dyDescent="0.25">
      <c r="A20" t="s">
        <v>69</v>
      </c>
      <c r="B20">
        <v>1.3337000000000001</v>
      </c>
      <c r="C20">
        <f>_xlfn.XLOOKUP(B20,RESULTADOS_18!D:D,RESULTADOS_18!B:B,0,0,1)</f>
        <v>100</v>
      </c>
      <c r="D20">
        <f>_xlfn.XLOOKUP(B20,RESULTADOS_18!D:D,RESULTADOS_18!L:L,0,0,1)</f>
        <v>27</v>
      </c>
      <c r="E20">
        <f>_xlfn.XLOOKUP(B20,RESULTADOS_18!D:D,RESULTADOS_18!I:I,0,0,1)</f>
        <v>24</v>
      </c>
      <c r="F20">
        <f>_xlfn.XLOOKUP(B20,RESULTADOS_18!D:D,RESULTADOS_18!F:F,0,0,1)</f>
        <v>71.53</v>
      </c>
      <c r="G20">
        <f>_xlfn.XLOOKUP(B20,RESULTADOS_18!D:D,RESULTADOS_18!M:M,0,0,1)</f>
        <v>6</v>
      </c>
      <c r="H20">
        <f>_xlfn.XLOOKUP(B20,RESULTADOS_18!D:D,RESULTADOS_18!AF:AF,0,0,1)</f>
        <v>3.215258762074204E-6</v>
      </c>
      <c r="I20">
        <f>_xlfn.XLOOKUP(B20,RESULTADOS_18!D:D,RESULTADOS_18!AC:AC,0,0,1)</f>
        <v>2305.7768930989741</v>
      </c>
      <c r="J20">
        <f>_xlfn.XLOOKUP(B20,RESULTADOS_18!D:D,RESULTADOS_18!G:G,0,0,1)</f>
        <v>178.82</v>
      </c>
      <c r="K20">
        <v>0.8535680000000001</v>
      </c>
      <c r="N20">
        <f>_xlfn.XLOOKUP(B20,RESULTADOS_18!D:D,RESULTADOS_18!AH:AH,0,0,1)</f>
        <v>2305776.8930989741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0.81340000000000001</v>
      </c>
      <c r="E2">
        <v>122.94</v>
      </c>
      <c r="F2">
        <v>100.93</v>
      </c>
      <c r="G2">
        <v>7.78</v>
      </c>
      <c r="H2">
        <v>0.14000000000000001</v>
      </c>
      <c r="I2">
        <v>778</v>
      </c>
      <c r="J2">
        <v>124.63</v>
      </c>
      <c r="K2">
        <v>45</v>
      </c>
      <c r="L2">
        <v>1</v>
      </c>
      <c r="M2">
        <v>776</v>
      </c>
      <c r="N2">
        <v>18.64</v>
      </c>
      <c r="O2">
        <v>15605.44</v>
      </c>
      <c r="P2">
        <v>1072.51</v>
      </c>
      <c r="Q2">
        <v>2285.21</v>
      </c>
      <c r="R2">
        <v>1189.4100000000001</v>
      </c>
      <c r="S2">
        <v>175.94</v>
      </c>
      <c r="T2">
        <v>501139.12</v>
      </c>
      <c r="U2">
        <v>0.15</v>
      </c>
      <c r="V2">
        <v>0.62</v>
      </c>
      <c r="W2">
        <v>37.909999999999997</v>
      </c>
      <c r="X2">
        <v>30.15</v>
      </c>
      <c r="Y2">
        <v>2</v>
      </c>
      <c r="Z2">
        <v>10</v>
      </c>
      <c r="AA2">
        <v>3535.856980035222</v>
      </c>
      <c r="AB2">
        <v>4837.9155110851343</v>
      </c>
      <c r="AC2">
        <v>4376.1916447640506</v>
      </c>
      <c r="AD2">
        <v>3535856.9800352221</v>
      </c>
      <c r="AE2">
        <v>4837915.511085134</v>
      </c>
      <c r="AF2">
        <v>2.4096204265397158E-6</v>
      </c>
      <c r="AG2">
        <v>81</v>
      </c>
      <c r="AH2">
        <v>4376191.6447640508</v>
      </c>
    </row>
    <row r="3" spans="1:34" x14ac:dyDescent="0.25">
      <c r="A3">
        <v>1</v>
      </c>
      <c r="B3">
        <v>60</v>
      </c>
      <c r="C3" t="s">
        <v>34</v>
      </c>
      <c r="D3">
        <v>1.0799000000000001</v>
      </c>
      <c r="E3">
        <v>92.6</v>
      </c>
      <c r="F3">
        <v>82.47</v>
      </c>
      <c r="G3">
        <v>15.81</v>
      </c>
      <c r="H3">
        <v>0.28000000000000003</v>
      </c>
      <c r="I3">
        <v>313</v>
      </c>
      <c r="J3">
        <v>125.95</v>
      </c>
      <c r="K3">
        <v>45</v>
      </c>
      <c r="L3">
        <v>2</v>
      </c>
      <c r="M3">
        <v>311</v>
      </c>
      <c r="N3">
        <v>18.95</v>
      </c>
      <c r="O3">
        <v>15767.7</v>
      </c>
      <c r="P3">
        <v>867.28</v>
      </c>
      <c r="Q3">
        <v>2280.2199999999998</v>
      </c>
      <c r="R3">
        <v>572.66999999999996</v>
      </c>
      <c r="S3">
        <v>175.94</v>
      </c>
      <c r="T3">
        <v>195092.91</v>
      </c>
      <c r="U3">
        <v>0.31</v>
      </c>
      <c r="V3">
        <v>0.76</v>
      </c>
      <c r="W3">
        <v>37.18</v>
      </c>
      <c r="X3">
        <v>11.77</v>
      </c>
      <c r="Y3">
        <v>2</v>
      </c>
      <c r="Z3">
        <v>10</v>
      </c>
      <c r="AA3">
        <v>2272.7102496271091</v>
      </c>
      <c r="AB3">
        <v>3109.62242843986</v>
      </c>
      <c r="AC3">
        <v>2812.8444282519308</v>
      </c>
      <c r="AD3">
        <v>2272710.2496271092</v>
      </c>
      <c r="AE3">
        <v>3109622.4284398602</v>
      </c>
      <c r="AF3">
        <v>3.1991014244163261E-6</v>
      </c>
      <c r="AG3">
        <v>61</v>
      </c>
      <c r="AH3">
        <v>2812844.428251931</v>
      </c>
    </row>
    <row r="4" spans="1:34" x14ac:dyDescent="0.25">
      <c r="A4">
        <v>2</v>
      </c>
      <c r="B4">
        <v>60</v>
      </c>
      <c r="C4" t="s">
        <v>34</v>
      </c>
      <c r="D4">
        <v>1.1755</v>
      </c>
      <c r="E4">
        <v>85.07</v>
      </c>
      <c r="F4">
        <v>77.95</v>
      </c>
      <c r="G4">
        <v>23.99</v>
      </c>
      <c r="H4">
        <v>0.42</v>
      </c>
      <c r="I4">
        <v>195</v>
      </c>
      <c r="J4">
        <v>127.27</v>
      </c>
      <c r="K4">
        <v>45</v>
      </c>
      <c r="L4">
        <v>3</v>
      </c>
      <c r="M4">
        <v>193</v>
      </c>
      <c r="N4">
        <v>19.27</v>
      </c>
      <c r="O4">
        <v>15930.42</v>
      </c>
      <c r="P4">
        <v>808.46</v>
      </c>
      <c r="Q4">
        <v>2278.54</v>
      </c>
      <c r="R4">
        <v>422.14</v>
      </c>
      <c r="S4">
        <v>175.94</v>
      </c>
      <c r="T4">
        <v>120418.49</v>
      </c>
      <c r="U4">
        <v>0.42</v>
      </c>
      <c r="V4">
        <v>0.8</v>
      </c>
      <c r="W4">
        <v>36.99</v>
      </c>
      <c r="X4">
        <v>7.27</v>
      </c>
      <c r="Y4">
        <v>2</v>
      </c>
      <c r="Z4">
        <v>10</v>
      </c>
      <c r="AA4">
        <v>1989.7758992175391</v>
      </c>
      <c r="AB4">
        <v>2722.4991680267181</v>
      </c>
      <c r="AC4">
        <v>2462.6676684818281</v>
      </c>
      <c r="AD4">
        <v>1989775.899217539</v>
      </c>
      <c r="AE4">
        <v>2722499.1680267169</v>
      </c>
      <c r="AF4">
        <v>3.4823073658684981E-6</v>
      </c>
      <c r="AG4">
        <v>56</v>
      </c>
      <c r="AH4">
        <v>2462667.6684818282</v>
      </c>
    </row>
    <row r="5" spans="1:34" x14ac:dyDescent="0.25">
      <c r="A5">
        <v>3</v>
      </c>
      <c r="B5">
        <v>60</v>
      </c>
      <c r="C5" t="s">
        <v>34</v>
      </c>
      <c r="D5">
        <v>1.2262</v>
      </c>
      <c r="E5">
        <v>81.55</v>
      </c>
      <c r="F5">
        <v>75.84</v>
      </c>
      <c r="G5">
        <v>32.5</v>
      </c>
      <c r="H5">
        <v>0.55000000000000004</v>
      </c>
      <c r="I5">
        <v>140</v>
      </c>
      <c r="J5">
        <v>128.59</v>
      </c>
      <c r="K5">
        <v>45</v>
      </c>
      <c r="L5">
        <v>4</v>
      </c>
      <c r="M5">
        <v>138</v>
      </c>
      <c r="N5">
        <v>19.59</v>
      </c>
      <c r="O5">
        <v>16093.6</v>
      </c>
      <c r="P5">
        <v>774.24</v>
      </c>
      <c r="Q5">
        <v>2278.5700000000002</v>
      </c>
      <c r="R5">
        <v>352.23</v>
      </c>
      <c r="S5">
        <v>175.94</v>
      </c>
      <c r="T5">
        <v>85741.39</v>
      </c>
      <c r="U5">
        <v>0.5</v>
      </c>
      <c r="V5">
        <v>0.83</v>
      </c>
      <c r="W5">
        <v>36.89</v>
      </c>
      <c r="X5">
        <v>5.16</v>
      </c>
      <c r="Y5">
        <v>2</v>
      </c>
      <c r="Z5">
        <v>10</v>
      </c>
      <c r="AA5">
        <v>1859.3187511251331</v>
      </c>
      <c r="AB5">
        <v>2544.0019426435069</v>
      </c>
      <c r="AC5">
        <v>2301.2059677667621</v>
      </c>
      <c r="AD5">
        <v>1859318.7511251329</v>
      </c>
      <c r="AE5">
        <v>2544001.9426435069</v>
      </c>
      <c r="AF5">
        <v>3.632501311805999E-6</v>
      </c>
      <c r="AG5">
        <v>54</v>
      </c>
      <c r="AH5">
        <v>2301205.9677667618</v>
      </c>
    </row>
    <row r="6" spans="1:34" x14ac:dyDescent="0.25">
      <c r="A6">
        <v>4</v>
      </c>
      <c r="B6">
        <v>60</v>
      </c>
      <c r="C6" t="s">
        <v>34</v>
      </c>
      <c r="D6">
        <v>1.2559</v>
      </c>
      <c r="E6">
        <v>79.62</v>
      </c>
      <c r="F6">
        <v>74.709999999999994</v>
      </c>
      <c r="G6">
        <v>41.12</v>
      </c>
      <c r="H6">
        <v>0.68</v>
      </c>
      <c r="I6">
        <v>109</v>
      </c>
      <c r="J6">
        <v>129.91999999999999</v>
      </c>
      <c r="K6">
        <v>45</v>
      </c>
      <c r="L6">
        <v>5</v>
      </c>
      <c r="M6">
        <v>107</v>
      </c>
      <c r="N6">
        <v>19.920000000000002</v>
      </c>
      <c r="O6">
        <v>16257.24</v>
      </c>
      <c r="P6">
        <v>750.45</v>
      </c>
      <c r="Q6">
        <v>2277.54</v>
      </c>
      <c r="R6">
        <v>314.92</v>
      </c>
      <c r="S6">
        <v>175.94</v>
      </c>
      <c r="T6">
        <v>67240.929999999993</v>
      </c>
      <c r="U6">
        <v>0.56000000000000005</v>
      </c>
      <c r="V6">
        <v>0.84</v>
      </c>
      <c r="W6">
        <v>36.840000000000003</v>
      </c>
      <c r="X6">
        <v>4.04</v>
      </c>
      <c r="Y6">
        <v>2</v>
      </c>
      <c r="Z6">
        <v>10</v>
      </c>
      <c r="AA6">
        <v>1775.6634802932051</v>
      </c>
      <c r="AB6">
        <v>2429.5411104811842</v>
      </c>
      <c r="AC6">
        <v>2197.6691167792242</v>
      </c>
      <c r="AD6">
        <v>1775663.480293205</v>
      </c>
      <c r="AE6">
        <v>2429541.110481184</v>
      </c>
      <c r="AF6">
        <v>3.7204847475918732E-6</v>
      </c>
      <c r="AG6">
        <v>52</v>
      </c>
      <c r="AH6">
        <v>2197669.116779224</v>
      </c>
    </row>
    <row r="7" spans="1:34" x14ac:dyDescent="0.25">
      <c r="A7">
        <v>5</v>
      </c>
      <c r="B7">
        <v>60</v>
      </c>
      <c r="C7" t="s">
        <v>34</v>
      </c>
      <c r="D7">
        <v>1.2762</v>
      </c>
      <c r="E7">
        <v>78.36</v>
      </c>
      <c r="F7">
        <v>73.95</v>
      </c>
      <c r="G7">
        <v>49.86</v>
      </c>
      <c r="H7">
        <v>0.81</v>
      </c>
      <c r="I7">
        <v>89</v>
      </c>
      <c r="J7">
        <v>131.25</v>
      </c>
      <c r="K7">
        <v>45</v>
      </c>
      <c r="L7">
        <v>6</v>
      </c>
      <c r="M7">
        <v>87</v>
      </c>
      <c r="N7">
        <v>20.25</v>
      </c>
      <c r="O7">
        <v>16421.36</v>
      </c>
      <c r="P7">
        <v>729.59</v>
      </c>
      <c r="Q7">
        <v>2277.67</v>
      </c>
      <c r="R7">
        <v>289.56</v>
      </c>
      <c r="S7">
        <v>175.94</v>
      </c>
      <c r="T7">
        <v>54658.58</v>
      </c>
      <c r="U7">
        <v>0.61</v>
      </c>
      <c r="V7">
        <v>0.85</v>
      </c>
      <c r="W7">
        <v>36.81</v>
      </c>
      <c r="X7">
        <v>3.29</v>
      </c>
      <c r="Y7">
        <v>2</v>
      </c>
      <c r="Z7">
        <v>10</v>
      </c>
      <c r="AA7">
        <v>1728.57857722623</v>
      </c>
      <c r="AB7">
        <v>2365.1174688656288</v>
      </c>
      <c r="AC7">
        <v>2139.3939771003088</v>
      </c>
      <c r="AD7">
        <v>1728578.5772262299</v>
      </c>
      <c r="AE7">
        <v>2365117.4688656288</v>
      </c>
      <c r="AF7">
        <v>3.7806215740717801E-6</v>
      </c>
      <c r="AG7">
        <v>52</v>
      </c>
      <c r="AH7">
        <v>2139393.977100309</v>
      </c>
    </row>
    <row r="8" spans="1:34" x14ac:dyDescent="0.25">
      <c r="A8">
        <v>6</v>
      </c>
      <c r="B8">
        <v>60</v>
      </c>
      <c r="C8" t="s">
        <v>34</v>
      </c>
      <c r="D8">
        <v>1.2916000000000001</v>
      </c>
      <c r="E8">
        <v>77.42</v>
      </c>
      <c r="F8">
        <v>73.400000000000006</v>
      </c>
      <c r="G8">
        <v>59.51</v>
      </c>
      <c r="H8">
        <v>0.93</v>
      </c>
      <c r="I8">
        <v>74</v>
      </c>
      <c r="J8">
        <v>132.58000000000001</v>
      </c>
      <c r="K8">
        <v>45</v>
      </c>
      <c r="L8">
        <v>7</v>
      </c>
      <c r="M8">
        <v>72</v>
      </c>
      <c r="N8">
        <v>20.59</v>
      </c>
      <c r="O8">
        <v>16585.95</v>
      </c>
      <c r="P8">
        <v>711.11</v>
      </c>
      <c r="Q8">
        <v>2277.13</v>
      </c>
      <c r="R8">
        <v>270.94</v>
      </c>
      <c r="S8">
        <v>175.94</v>
      </c>
      <c r="T8">
        <v>45427.18</v>
      </c>
      <c r="U8">
        <v>0.65</v>
      </c>
      <c r="V8">
        <v>0.85</v>
      </c>
      <c r="W8">
        <v>36.79</v>
      </c>
      <c r="X8">
        <v>2.74</v>
      </c>
      <c r="Y8">
        <v>2</v>
      </c>
      <c r="Z8">
        <v>10</v>
      </c>
      <c r="AA8">
        <v>1681.5529599643651</v>
      </c>
      <c r="AB8">
        <v>2300.774944704131</v>
      </c>
      <c r="AC8">
        <v>2081.192213139484</v>
      </c>
      <c r="AD8">
        <v>1681552.959964365</v>
      </c>
      <c r="AE8">
        <v>2300774.9447041312</v>
      </c>
      <c r="AF8">
        <v>3.8262426148496406E-6</v>
      </c>
      <c r="AG8">
        <v>51</v>
      </c>
      <c r="AH8">
        <v>2081192.2131394839</v>
      </c>
    </row>
    <row r="9" spans="1:34" x14ac:dyDescent="0.25">
      <c r="A9">
        <v>7</v>
      </c>
      <c r="B9">
        <v>60</v>
      </c>
      <c r="C9" t="s">
        <v>34</v>
      </c>
      <c r="D9">
        <v>1.3025</v>
      </c>
      <c r="E9">
        <v>76.78</v>
      </c>
      <c r="F9">
        <v>73.010000000000005</v>
      </c>
      <c r="G9">
        <v>68.45</v>
      </c>
      <c r="H9">
        <v>1.06</v>
      </c>
      <c r="I9">
        <v>64</v>
      </c>
      <c r="J9">
        <v>133.91999999999999</v>
      </c>
      <c r="K9">
        <v>45</v>
      </c>
      <c r="L9">
        <v>8</v>
      </c>
      <c r="M9">
        <v>62</v>
      </c>
      <c r="N9">
        <v>20.93</v>
      </c>
      <c r="O9">
        <v>16751.02</v>
      </c>
      <c r="P9">
        <v>693.89</v>
      </c>
      <c r="Q9">
        <v>2277.2800000000002</v>
      </c>
      <c r="R9">
        <v>258.72000000000003</v>
      </c>
      <c r="S9">
        <v>175.94</v>
      </c>
      <c r="T9">
        <v>39364.26</v>
      </c>
      <c r="U9">
        <v>0.68</v>
      </c>
      <c r="V9">
        <v>0.86</v>
      </c>
      <c r="W9">
        <v>36.76</v>
      </c>
      <c r="X9">
        <v>2.35</v>
      </c>
      <c r="Y9">
        <v>2</v>
      </c>
      <c r="Z9">
        <v>10</v>
      </c>
      <c r="AA9">
        <v>1641.65272972</v>
      </c>
      <c r="AB9">
        <v>2246.1816894098679</v>
      </c>
      <c r="AC9">
        <v>2031.8092615083899</v>
      </c>
      <c r="AD9">
        <v>1641652.7297199999</v>
      </c>
      <c r="AE9">
        <v>2246181.6894098679</v>
      </c>
      <c r="AF9">
        <v>3.8585328320235806E-6</v>
      </c>
      <c r="AG9">
        <v>50</v>
      </c>
      <c r="AH9">
        <v>2031809.2615083901</v>
      </c>
    </row>
    <row r="10" spans="1:34" x14ac:dyDescent="0.25">
      <c r="A10">
        <v>8</v>
      </c>
      <c r="B10">
        <v>60</v>
      </c>
      <c r="C10" t="s">
        <v>34</v>
      </c>
      <c r="D10">
        <v>1.3124</v>
      </c>
      <c r="E10">
        <v>76.2</v>
      </c>
      <c r="F10">
        <v>72.66</v>
      </c>
      <c r="G10">
        <v>79.260000000000005</v>
      </c>
      <c r="H10">
        <v>1.18</v>
      </c>
      <c r="I10">
        <v>55</v>
      </c>
      <c r="J10">
        <v>135.27000000000001</v>
      </c>
      <c r="K10">
        <v>45</v>
      </c>
      <c r="L10">
        <v>9</v>
      </c>
      <c r="M10">
        <v>53</v>
      </c>
      <c r="N10">
        <v>21.27</v>
      </c>
      <c r="O10">
        <v>16916.71</v>
      </c>
      <c r="P10">
        <v>676.41</v>
      </c>
      <c r="Q10">
        <v>2277.06</v>
      </c>
      <c r="R10">
        <v>247.04</v>
      </c>
      <c r="S10">
        <v>175.94</v>
      </c>
      <c r="T10">
        <v>33571.51</v>
      </c>
      <c r="U10">
        <v>0.71</v>
      </c>
      <c r="V10">
        <v>0.86</v>
      </c>
      <c r="W10">
        <v>36.74</v>
      </c>
      <c r="X10">
        <v>2</v>
      </c>
      <c r="Y10">
        <v>2</v>
      </c>
      <c r="Z10">
        <v>10</v>
      </c>
      <c r="AA10">
        <v>1612.7356636980351</v>
      </c>
      <c r="AB10">
        <v>2206.616083947697</v>
      </c>
      <c r="AC10">
        <v>1996.019741900853</v>
      </c>
      <c r="AD10">
        <v>1612735.6636980351</v>
      </c>
      <c r="AE10">
        <v>2206616.0839476981</v>
      </c>
      <c r="AF10">
        <v>3.8878606439522049E-6</v>
      </c>
      <c r="AG10">
        <v>50</v>
      </c>
      <c r="AH10">
        <v>1996019.7419008531</v>
      </c>
    </row>
    <row r="11" spans="1:34" x14ac:dyDescent="0.25">
      <c r="A11">
        <v>9</v>
      </c>
      <c r="B11">
        <v>60</v>
      </c>
      <c r="C11" t="s">
        <v>34</v>
      </c>
      <c r="D11">
        <v>1.3188</v>
      </c>
      <c r="E11">
        <v>75.83</v>
      </c>
      <c r="F11">
        <v>72.44</v>
      </c>
      <c r="G11">
        <v>88.7</v>
      </c>
      <c r="H11">
        <v>1.29</v>
      </c>
      <c r="I11">
        <v>49</v>
      </c>
      <c r="J11">
        <v>136.61000000000001</v>
      </c>
      <c r="K11">
        <v>45</v>
      </c>
      <c r="L11">
        <v>10</v>
      </c>
      <c r="M11">
        <v>47</v>
      </c>
      <c r="N11">
        <v>21.61</v>
      </c>
      <c r="O11">
        <v>17082.759999999998</v>
      </c>
      <c r="P11">
        <v>659.77</v>
      </c>
      <c r="Q11">
        <v>2276.91</v>
      </c>
      <c r="R11">
        <v>239.59</v>
      </c>
      <c r="S11">
        <v>175.94</v>
      </c>
      <c r="T11">
        <v>29873.21</v>
      </c>
      <c r="U11">
        <v>0.73</v>
      </c>
      <c r="V11">
        <v>0.87</v>
      </c>
      <c r="W11">
        <v>36.74</v>
      </c>
      <c r="X11">
        <v>1.78</v>
      </c>
      <c r="Y11">
        <v>2</v>
      </c>
      <c r="Z11">
        <v>10</v>
      </c>
      <c r="AA11">
        <v>1588.8009571549419</v>
      </c>
      <c r="AB11">
        <v>2173.8675625307101</v>
      </c>
      <c r="AC11">
        <v>1966.3966934050641</v>
      </c>
      <c r="AD11">
        <v>1588800.957154942</v>
      </c>
      <c r="AE11">
        <v>2173867.562530709</v>
      </c>
      <c r="AF11">
        <v>3.9068200375222248E-6</v>
      </c>
      <c r="AG11">
        <v>50</v>
      </c>
      <c r="AH11">
        <v>1966396.6934050641</v>
      </c>
    </row>
    <row r="12" spans="1:34" x14ac:dyDescent="0.25">
      <c r="A12">
        <v>10</v>
      </c>
      <c r="B12">
        <v>60</v>
      </c>
      <c r="C12" t="s">
        <v>34</v>
      </c>
      <c r="D12">
        <v>1.3253999999999999</v>
      </c>
      <c r="E12">
        <v>75.45</v>
      </c>
      <c r="F12">
        <v>72.22</v>
      </c>
      <c r="G12">
        <v>100.77</v>
      </c>
      <c r="H12">
        <v>1.41</v>
      </c>
      <c r="I12">
        <v>43</v>
      </c>
      <c r="J12">
        <v>137.96</v>
      </c>
      <c r="K12">
        <v>45</v>
      </c>
      <c r="L12">
        <v>11</v>
      </c>
      <c r="M12">
        <v>41</v>
      </c>
      <c r="N12">
        <v>21.96</v>
      </c>
      <c r="O12">
        <v>17249.3</v>
      </c>
      <c r="P12">
        <v>642.55999999999995</v>
      </c>
      <c r="Q12">
        <v>2277.0100000000002</v>
      </c>
      <c r="R12">
        <v>232.03</v>
      </c>
      <c r="S12">
        <v>175.94</v>
      </c>
      <c r="T12">
        <v>26127.07</v>
      </c>
      <c r="U12">
        <v>0.76</v>
      </c>
      <c r="V12">
        <v>0.87</v>
      </c>
      <c r="W12">
        <v>36.729999999999997</v>
      </c>
      <c r="X12">
        <v>1.56</v>
      </c>
      <c r="Y12">
        <v>2</v>
      </c>
      <c r="Z12">
        <v>10</v>
      </c>
      <c r="AA12">
        <v>1564.3491539572319</v>
      </c>
      <c r="AB12">
        <v>2140.4115266581789</v>
      </c>
      <c r="AC12">
        <v>1936.133654640367</v>
      </c>
      <c r="AD12">
        <v>1564349.1539572319</v>
      </c>
      <c r="AE12">
        <v>2140411.5266581788</v>
      </c>
      <c r="AF12">
        <v>3.9263719121413079E-6</v>
      </c>
      <c r="AG12">
        <v>50</v>
      </c>
      <c r="AH12">
        <v>1936133.654640367</v>
      </c>
    </row>
    <row r="13" spans="1:34" x14ac:dyDescent="0.25">
      <c r="A13">
        <v>11</v>
      </c>
      <c r="B13">
        <v>60</v>
      </c>
      <c r="C13" t="s">
        <v>34</v>
      </c>
      <c r="D13">
        <v>1.3281000000000001</v>
      </c>
      <c r="E13">
        <v>75.3</v>
      </c>
      <c r="F13">
        <v>72.14</v>
      </c>
      <c r="G13">
        <v>108.22</v>
      </c>
      <c r="H13">
        <v>1.52</v>
      </c>
      <c r="I13">
        <v>40</v>
      </c>
      <c r="J13">
        <v>139.32</v>
      </c>
      <c r="K13">
        <v>45</v>
      </c>
      <c r="L13">
        <v>12</v>
      </c>
      <c r="M13">
        <v>10</v>
      </c>
      <c r="N13">
        <v>22.32</v>
      </c>
      <c r="O13">
        <v>17416.34</v>
      </c>
      <c r="P13">
        <v>630.14</v>
      </c>
      <c r="Q13">
        <v>2277.25</v>
      </c>
      <c r="R13">
        <v>228.4</v>
      </c>
      <c r="S13">
        <v>175.94</v>
      </c>
      <c r="T13">
        <v>24323.43</v>
      </c>
      <c r="U13">
        <v>0.77</v>
      </c>
      <c r="V13">
        <v>0.87</v>
      </c>
      <c r="W13">
        <v>36.770000000000003</v>
      </c>
      <c r="X13">
        <v>1.49</v>
      </c>
      <c r="Y13">
        <v>2</v>
      </c>
      <c r="Z13">
        <v>10</v>
      </c>
      <c r="AA13">
        <v>1548.963642384475</v>
      </c>
      <c r="AB13">
        <v>2119.3603909634662</v>
      </c>
      <c r="AC13">
        <v>1917.091609790903</v>
      </c>
      <c r="AD13">
        <v>1548963.6423844751</v>
      </c>
      <c r="AE13">
        <v>2119360.3909634659</v>
      </c>
      <c r="AF13">
        <v>3.93437040630366E-6</v>
      </c>
      <c r="AG13">
        <v>50</v>
      </c>
      <c r="AH13">
        <v>1917091.6097909031</v>
      </c>
    </row>
    <row r="14" spans="1:34" x14ac:dyDescent="0.25">
      <c r="A14">
        <v>12</v>
      </c>
      <c r="B14">
        <v>60</v>
      </c>
      <c r="C14" t="s">
        <v>34</v>
      </c>
      <c r="D14">
        <v>1.3291999999999999</v>
      </c>
      <c r="E14">
        <v>75.23</v>
      </c>
      <c r="F14">
        <v>72.11</v>
      </c>
      <c r="G14">
        <v>110.93</v>
      </c>
      <c r="H14">
        <v>1.63</v>
      </c>
      <c r="I14">
        <v>39</v>
      </c>
      <c r="J14">
        <v>140.66999999999999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633.88</v>
      </c>
      <c r="Q14">
        <v>2277.7600000000002</v>
      </c>
      <c r="R14">
        <v>226.8</v>
      </c>
      <c r="S14">
        <v>175.94</v>
      </c>
      <c r="T14">
        <v>23527.759999999998</v>
      </c>
      <c r="U14">
        <v>0.78</v>
      </c>
      <c r="V14">
        <v>0.87</v>
      </c>
      <c r="W14">
        <v>36.770000000000003</v>
      </c>
      <c r="X14">
        <v>1.45</v>
      </c>
      <c r="Y14">
        <v>2</v>
      </c>
      <c r="Z14">
        <v>10</v>
      </c>
      <c r="AA14">
        <v>1542.0801974762801</v>
      </c>
      <c r="AB14">
        <v>2109.942157963917</v>
      </c>
      <c r="AC14">
        <v>1908.572239730257</v>
      </c>
      <c r="AD14">
        <v>1542080.1974762799</v>
      </c>
      <c r="AE14">
        <v>2109942.1579639171</v>
      </c>
      <c r="AF14">
        <v>3.9376290520735074E-6</v>
      </c>
      <c r="AG14">
        <v>49</v>
      </c>
      <c r="AH14">
        <v>1908572.239730258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2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0.69279999999999997</v>
      </c>
      <c r="E2">
        <v>144.34</v>
      </c>
      <c r="F2">
        <v>109.92</v>
      </c>
      <c r="G2">
        <v>6.62</v>
      </c>
      <c r="H2">
        <v>0.11</v>
      </c>
      <c r="I2">
        <v>996</v>
      </c>
      <c r="J2">
        <v>159.12</v>
      </c>
      <c r="K2">
        <v>50.28</v>
      </c>
      <c r="L2">
        <v>1</v>
      </c>
      <c r="M2">
        <v>994</v>
      </c>
      <c r="N2">
        <v>27.84</v>
      </c>
      <c r="O2">
        <v>19859.16</v>
      </c>
      <c r="P2">
        <v>1369.77</v>
      </c>
      <c r="Q2">
        <v>2287.17</v>
      </c>
      <c r="R2">
        <v>1489.54</v>
      </c>
      <c r="S2">
        <v>175.94</v>
      </c>
      <c r="T2">
        <v>650115.14</v>
      </c>
      <c r="U2">
        <v>0.12</v>
      </c>
      <c r="V2">
        <v>0.56999999999999995</v>
      </c>
      <c r="W2">
        <v>38.28</v>
      </c>
      <c r="X2">
        <v>39.1</v>
      </c>
      <c r="Y2">
        <v>2</v>
      </c>
      <c r="Z2">
        <v>10</v>
      </c>
      <c r="AA2">
        <v>4987.3173895693981</v>
      </c>
      <c r="AB2">
        <v>6823.8676773238894</v>
      </c>
      <c r="AC2">
        <v>6172.6073235582771</v>
      </c>
      <c r="AD2">
        <v>4987317.389569398</v>
      </c>
      <c r="AE2">
        <v>6823867.677323889</v>
      </c>
      <c r="AF2">
        <v>1.8274944108721601E-6</v>
      </c>
      <c r="AG2">
        <v>94</v>
      </c>
      <c r="AH2">
        <v>6172607.3235582775</v>
      </c>
    </row>
    <row r="3" spans="1:34" x14ac:dyDescent="0.25">
      <c r="A3">
        <v>1</v>
      </c>
      <c r="B3">
        <v>80</v>
      </c>
      <c r="C3" t="s">
        <v>34</v>
      </c>
      <c r="D3">
        <v>1.0021</v>
      </c>
      <c r="E3">
        <v>99.8</v>
      </c>
      <c r="F3">
        <v>85.16</v>
      </c>
      <c r="G3">
        <v>13.38</v>
      </c>
      <c r="H3">
        <v>0.22</v>
      </c>
      <c r="I3">
        <v>382</v>
      </c>
      <c r="J3">
        <v>160.54</v>
      </c>
      <c r="K3">
        <v>50.28</v>
      </c>
      <c r="L3">
        <v>2</v>
      </c>
      <c r="M3">
        <v>380</v>
      </c>
      <c r="N3">
        <v>28.26</v>
      </c>
      <c r="O3">
        <v>20034.400000000001</v>
      </c>
      <c r="P3">
        <v>1056.58</v>
      </c>
      <c r="Q3">
        <v>2281.5</v>
      </c>
      <c r="R3">
        <v>662.48</v>
      </c>
      <c r="S3">
        <v>175.94</v>
      </c>
      <c r="T3">
        <v>239654.06</v>
      </c>
      <c r="U3">
        <v>0.27</v>
      </c>
      <c r="V3">
        <v>0.74</v>
      </c>
      <c r="W3">
        <v>37.29</v>
      </c>
      <c r="X3">
        <v>14.44</v>
      </c>
      <c r="Y3">
        <v>2</v>
      </c>
      <c r="Z3">
        <v>10</v>
      </c>
      <c r="AA3">
        <v>2808.7112329308979</v>
      </c>
      <c r="AB3">
        <v>3843.0026204906299</v>
      </c>
      <c r="AC3">
        <v>3476.2318440789122</v>
      </c>
      <c r="AD3">
        <v>2808711.2329308982</v>
      </c>
      <c r="AE3">
        <v>3843002.6204906302</v>
      </c>
      <c r="AF3">
        <v>2.6433778134165588E-6</v>
      </c>
      <c r="AG3">
        <v>65</v>
      </c>
      <c r="AH3">
        <v>3476231.8440789119</v>
      </c>
    </row>
    <row r="4" spans="1:34" x14ac:dyDescent="0.25">
      <c r="A4">
        <v>2</v>
      </c>
      <c r="B4">
        <v>80</v>
      </c>
      <c r="C4" t="s">
        <v>34</v>
      </c>
      <c r="D4">
        <v>1.1178999999999999</v>
      </c>
      <c r="E4">
        <v>89.46</v>
      </c>
      <c r="F4">
        <v>79.53</v>
      </c>
      <c r="G4">
        <v>20.22</v>
      </c>
      <c r="H4">
        <v>0.33</v>
      </c>
      <c r="I4">
        <v>236</v>
      </c>
      <c r="J4">
        <v>161.97</v>
      </c>
      <c r="K4">
        <v>50.28</v>
      </c>
      <c r="L4">
        <v>3</v>
      </c>
      <c r="M4">
        <v>234</v>
      </c>
      <c r="N4">
        <v>28.69</v>
      </c>
      <c r="O4">
        <v>20210.21</v>
      </c>
      <c r="P4">
        <v>978.88</v>
      </c>
      <c r="Q4">
        <v>2279.37</v>
      </c>
      <c r="R4">
        <v>475.07</v>
      </c>
      <c r="S4">
        <v>175.94</v>
      </c>
      <c r="T4">
        <v>146681.04</v>
      </c>
      <c r="U4">
        <v>0.37</v>
      </c>
      <c r="V4">
        <v>0.79</v>
      </c>
      <c r="W4">
        <v>37.04</v>
      </c>
      <c r="X4">
        <v>8.83</v>
      </c>
      <c r="Y4">
        <v>2</v>
      </c>
      <c r="Z4">
        <v>10</v>
      </c>
      <c r="AA4">
        <v>2386.7515688108838</v>
      </c>
      <c r="AB4">
        <v>3265.6587924950318</v>
      </c>
      <c r="AC4">
        <v>2953.988900720085</v>
      </c>
      <c r="AD4">
        <v>2386751.5688108839</v>
      </c>
      <c r="AE4">
        <v>3265658.7924950318</v>
      </c>
      <c r="AF4">
        <v>2.948839494679544E-6</v>
      </c>
      <c r="AG4">
        <v>59</v>
      </c>
      <c r="AH4">
        <v>2953988.900720085</v>
      </c>
    </row>
    <row r="5" spans="1:34" x14ac:dyDescent="0.25">
      <c r="A5">
        <v>3</v>
      </c>
      <c r="B5">
        <v>80</v>
      </c>
      <c r="C5" t="s">
        <v>34</v>
      </c>
      <c r="D5">
        <v>1.1794</v>
      </c>
      <c r="E5">
        <v>84.79</v>
      </c>
      <c r="F5">
        <v>76.989999999999995</v>
      </c>
      <c r="G5">
        <v>27.17</v>
      </c>
      <c r="H5">
        <v>0.43</v>
      </c>
      <c r="I5">
        <v>170</v>
      </c>
      <c r="J5">
        <v>163.4</v>
      </c>
      <c r="K5">
        <v>50.28</v>
      </c>
      <c r="L5">
        <v>4</v>
      </c>
      <c r="M5">
        <v>168</v>
      </c>
      <c r="N5">
        <v>29.12</v>
      </c>
      <c r="O5">
        <v>20386.62</v>
      </c>
      <c r="P5">
        <v>939.02</v>
      </c>
      <c r="Q5">
        <v>2279.06</v>
      </c>
      <c r="R5">
        <v>390.64</v>
      </c>
      <c r="S5">
        <v>175.94</v>
      </c>
      <c r="T5">
        <v>104797.31</v>
      </c>
      <c r="U5">
        <v>0.45</v>
      </c>
      <c r="V5">
        <v>0.81</v>
      </c>
      <c r="W5">
        <v>36.94</v>
      </c>
      <c r="X5">
        <v>6.31</v>
      </c>
      <c r="Y5">
        <v>2</v>
      </c>
      <c r="Z5">
        <v>10</v>
      </c>
      <c r="AA5">
        <v>2198.4149096241972</v>
      </c>
      <c r="AB5">
        <v>3007.968266568796</v>
      </c>
      <c r="AC5">
        <v>2720.891996917333</v>
      </c>
      <c r="AD5">
        <v>2198414.9096241971</v>
      </c>
      <c r="AE5">
        <v>3007968.2665687958</v>
      </c>
      <c r="AF5">
        <v>3.1110665533813891E-6</v>
      </c>
      <c r="AG5">
        <v>56</v>
      </c>
      <c r="AH5">
        <v>2720891.996917333</v>
      </c>
    </row>
    <row r="6" spans="1:34" x14ac:dyDescent="0.25">
      <c r="A6">
        <v>4</v>
      </c>
      <c r="B6">
        <v>80</v>
      </c>
      <c r="C6" t="s">
        <v>34</v>
      </c>
      <c r="D6">
        <v>1.2177</v>
      </c>
      <c r="E6">
        <v>82.12</v>
      </c>
      <c r="F6">
        <v>75.540000000000006</v>
      </c>
      <c r="G6">
        <v>34.340000000000003</v>
      </c>
      <c r="H6">
        <v>0.54</v>
      </c>
      <c r="I6">
        <v>132</v>
      </c>
      <c r="J6">
        <v>164.83</v>
      </c>
      <c r="K6">
        <v>50.28</v>
      </c>
      <c r="L6">
        <v>5</v>
      </c>
      <c r="M6">
        <v>130</v>
      </c>
      <c r="N6">
        <v>29.55</v>
      </c>
      <c r="O6">
        <v>20563.61</v>
      </c>
      <c r="P6">
        <v>912.74</v>
      </c>
      <c r="Q6">
        <v>2277.91</v>
      </c>
      <c r="R6">
        <v>342.3</v>
      </c>
      <c r="S6">
        <v>175.94</v>
      </c>
      <c r="T6">
        <v>80813.31</v>
      </c>
      <c r="U6">
        <v>0.51</v>
      </c>
      <c r="V6">
        <v>0.83</v>
      </c>
      <c r="W6">
        <v>36.89</v>
      </c>
      <c r="X6">
        <v>4.87</v>
      </c>
      <c r="Y6">
        <v>2</v>
      </c>
      <c r="Z6">
        <v>10</v>
      </c>
      <c r="AA6">
        <v>2087.264635446651</v>
      </c>
      <c r="AB6">
        <v>2855.887557834888</v>
      </c>
      <c r="AC6">
        <v>2583.3256575784881</v>
      </c>
      <c r="AD6">
        <v>2087264.6354466509</v>
      </c>
      <c r="AE6">
        <v>2855887.5578348879</v>
      </c>
      <c r="AF6">
        <v>3.212095762296521E-6</v>
      </c>
      <c r="AG6">
        <v>54</v>
      </c>
      <c r="AH6">
        <v>2583325.6575784879</v>
      </c>
    </row>
    <row r="7" spans="1:34" x14ac:dyDescent="0.25">
      <c r="A7">
        <v>5</v>
      </c>
      <c r="B7">
        <v>80</v>
      </c>
      <c r="C7" t="s">
        <v>34</v>
      </c>
      <c r="D7">
        <v>1.2426999999999999</v>
      </c>
      <c r="E7">
        <v>80.47</v>
      </c>
      <c r="F7">
        <v>74.66</v>
      </c>
      <c r="G7">
        <v>41.48</v>
      </c>
      <c r="H7">
        <v>0.64</v>
      </c>
      <c r="I7">
        <v>108</v>
      </c>
      <c r="J7">
        <v>166.27</v>
      </c>
      <c r="K7">
        <v>50.28</v>
      </c>
      <c r="L7">
        <v>6</v>
      </c>
      <c r="M7">
        <v>106</v>
      </c>
      <c r="N7">
        <v>29.99</v>
      </c>
      <c r="O7">
        <v>20741.2</v>
      </c>
      <c r="P7">
        <v>893.68</v>
      </c>
      <c r="Q7">
        <v>2277.86</v>
      </c>
      <c r="R7">
        <v>312.98</v>
      </c>
      <c r="S7">
        <v>175.94</v>
      </c>
      <c r="T7">
        <v>66273.8</v>
      </c>
      <c r="U7">
        <v>0.56000000000000005</v>
      </c>
      <c r="V7">
        <v>0.84</v>
      </c>
      <c r="W7">
        <v>36.85</v>
      </c>
      <c r="X7">
        <v>4</v>
      </c>
      <c r="Y7">
        <v>2</v>
      </c>
      <c r="Z7">
        <v>10</v>
      </c>
      <c r="AA7">
        <v>2019.1230855135759</v>
      </c>
      <c r="AB7">
        <v>2762.6532830234378</v>
      </c>
      <c r="AC7">
        <v>2498.9895310999159</v>
      </c>
      <c r="AD7">
        <v>2019123.0855135759</v>
      </c>
      <c r="AE7">
        <v>2762653.283023438</v>
      </c>
      <c r="AF7">
        <v>3.2780417211184091E-6</v>
      </c>
      <c r="AG7">
        <v>53</v>
      </c>
      <c r="AH7">
        <v>2498989.531099916</v>
      </c>
    </row>
    <row r="8" spans="1:34" x14ac:dyDescent="0.25">
      <c r="A8">
        <v>6</v>
      </c>
      <c r="B8">
        <v>80</v>
      </c>
      <c r="C8" t="s">
        <v>34</v>
      </c>
      <c r="D8">
        <v>1.2615000000000001</v>
      </c>
      <c r="E8">
        <v>79.27</v>
      </c>
      <c r="F8">
        <v>74.02</v>
      </c>
      <c r="G8">
        <v>48.8</v>
      </c>
      <c r="H8">
        <v>0.74</v>
      </c>
      <c r="I8">
        <v>91</v>
      </c>
      <c r="J8">
        <v>167.72</v>
      </c>
      <c r="K8">
        <v>50.28</v>
      </c>
      <c r="L8">
        <v>7</v>
      </c>
      <c r="M8">
        <v>89</v>
      </c>
      <c r="N8">
        <v>30.44</v>
      </c>
      <c r="O8">
        <v>20919.39</v>
      </c>
      <c r="P8">
        <v>876.66</v>
      </c>
      <c r="Q8">
        <v>2277.62</v>
      </c>
      <c r="R8">
        <v>291.68</v>
      </c>
      <c r="S8">
        <v>175.94</v>
      </c>
      <c r="T8">
        <v>55710.96</v>
      </c>
      <c r="U8">
        <v>0.6</v>
      </c>
      <c r="V8">
        <v>0.85</v>
      </c>
      <c r="W8">
        <v>36.81</v>
      </c>
      <c r="X8">
        <v>3.35</v>
      </c>
      <c r="Y8">
        <v>2</v>
      </c>
      <c r="Z8">
        <v>10</v>
      </c>
      <c r="AA8">
        <v>1964.230733159098</v>
      </c>
      <c r="AB8">
        <v>2687.547144852369</v>
      </c>
      <c r="AC8">
        <v>2431.0514173437668</v>
      </c>
      <c r="AD8">
        <v>1964230.7331590981</v>
      </c>
      <c r="AE8">
        <v>2687547.1448523691</v>
      </c>
      <c r="AF8">
        <v>3.327633082152469E-6</v>
      </c>
      <c r="AG8">
        <v>52</v>
      </c>
      <c r="AH8">
        <v>2431051.4173437669</v>
      </c>
    </row>
    <row r="9" spans="1:34" x14ac:dyDescent="0.25">
      <c r="A9">
        <v>7</v>
      </c>
      <c r="B9">
        <v>80</v>
      </c>
      <c r="C9" t="s">
        <v>34</v>
      </c>
      <c r="D9">
        <v>1.2746</v>
      </c>
      <c r="E9">
        <v>78.45</v>
      </c>
      <c r="F9">
        <v>73.58</v>
      </c>
      <c r="G9">
        <v>55.89</v>
      </c>
      <c r="H9">
        <v>0.84</v>
      </c>
      <c r="I9">
        <v>79</v>
      </c>
      <c r="J9">
        <v>169.17</v>
      </c>
      <c r="K9">
        <v>50.28</v>
      </c>
      <c r="L9">
        <v>8</v>
      </c>
      <c r="M9">
        <v>77</v>
      </c>
      <c r="N9">
        <v>30.89</v>
      </c>
      <c r="O9">
        <v>21098.19</v>
      </c>
      <c r="P9">
        <v>862.19</v>
      </c>
      <c r="Q9">
        <v>2277.21</v>
      </c>
      <c r="R9">
        <v>277.32</v>
      </c>
      <c r="S9">
        <v>175.94</v>
      </c>
      <c r="T9">
        <v>48589.74</v>
      </c>
      <c r="U9">
        <v>0.63</v>
      </c>
      <c r="V9">
        <v>0.85</v>
      </c>
      <c r="W9">
        <v>36.799999999999997</v>
      </c>
      <c r="X9">
        <v>2.92</v>
      </c>
      <c r="Y9">
        <v>2</v>
      </c>
      <c r="Z9">
        <v>10</v>
      </c>
      <c r="AA9">
        <v>1930.837839375052</v>
      </c>
      <c r="AB9">
        <v>2641.857514386536</v>
      </c>
      <c r="AC9">
        <v>2389.7223410837942</v>
      </c>
      <c r="AD9">
        <v>1930837.8393750519</v>
      </c>
      <c r="AE9">
        <v>2641857.5143865361</v>
      </c>
      <c r="AF9">
        <v>3.362188764575138E-6</v>
      </c>
      <c r="AG9">
        <v>52</v>
      </c>
      <c r="AH9">
        <v>2389722.3410837939</v>
      </c>
    </row>
    <row r="10" spans="1:34" x14ac:dyDescent="0.25">
      <c r="A10">
        <v>8</v>
      </c>
      <c r="B10">
        <v>80</v>
      </c>
      <c r="C10" t="s">
        <v>34</v>
      </c>
      <c r="D10">
        <v>1.286</v>
      </c>
      <c r="E10">
        <v>77.760000000000005</v>
      </c>
      <c r="F10">
        <v>73.209999999999994</v>
      </c>
      <c r="G10">
        <v>63.66</v>
      </c>
      <c r="H10">
        <v>0.94</v>
      </c>
      <c r="I10">
        <v>69</v>
      </c>
      <c r="J10">
        <v>170.62</v>
      </c>
      <c r="K10">
        <v>50.28</v>
      </c>
      <c r="L10">
        <v>9</v>
      </c>
      <c r="M10">
        <v>67</v>
      </c>
      <c r="N10">
        <v>31.34</v>
      </c>
      <c r="O10">
        <v>21277.599999999999</v>
      </c>
      <c r="P10">
        <v>849.03</v>
      </c>
      <c r="Q10">
        <v>2277.3200000000002</v>
      </c>
      <c r="R10">
        <v>265.10000000000002</v>
      </c>
      <c r="S10">
        <v>175.94</v>
      </c>
      <c r="T10">
        <v>42530.51</v>
      </c>
      <c r="U10">
        <v>0.66</v>
      </c>
      <c r="V10">
        <v>0.86</v>
      </c>
      <c r="W10">
        <v>36.78</v>
      </c>
      <c r="X10">
        <v>2.5499999999999998</v>
      </c>
      <c r="Y10">
        <v>2</v>
      </c>
      <c r="Z10">
        <v>10</v>
      </c>
      <c r="AA10">
        <v>1892.037370920378</v>
      </c>
      <c r="AB10">
        <v>2588.7690016909919</v>
      </c>
      <c r="AC10">
        <v>2341.7005215297172</v>
      </c>
      <c r="AD10">
        <v>1892037.370920378</v>
      </c>
      <c r="AE10">
        <v>2588769.0016909922</v>
      </c>
      <c r="AF10">
        <v>3.3922601217979192E-6</v>
      </c>
      <c r="AG10">
        <v>51</v>
      </c>
      <c r="AH10">
        <v>2341700.5215297169</v>
      </c>
    </row>
    <row r="11" spans="1:34" x14ac:dyDescent="0.25">
      <c r="A11">
        <v>9</v>
      </c>
      <c r="B11">
        <v>80</v>
      </c>
      <c r="C11" t="s">
        <v>34</v>
      </c>
      <c r="D11">
        <v>1.2961</v>
      </c>
      <c r="E11">
        <v>77.150000000000006</v>
      </c>
      <c r="F11">
        <v>72.86</v>
      </c>
      <c r="G11">
        <v>71.67</v>
      </c>
      <c r="H11">
        <v>1.03</v>
      </c>
      <c r="I11">
        <v>61</v>
      </c>
      <c r="J11">
        <v>172.08</v>
      </c>
      <c r="K11">
        <v>50.28</v>
      </c>
      <c r="L11">
        <v>10</v>
      </c>
      <c r="M11">
        <v>59</v>
      </c>
      <c r="N11">
        <v>31.8</v>
      </c>
      <c r="O11">
        <v>21457.64</v>
      </c>
      <c r="P11">
        <v>834.83</v>
      </c>
      <c r="Q11">
        <v>2277.2600000000002</v>
      </c>
      <c r="R11">
        <v>253.55</v>
      </c>
      <c r="S11">
        <v>175.94</v>
      </c>
      <c r="T11">
        <v>36794.26</v>
      </c>
      <c r="U11">
        <v>0.69</v>
      </c>
      <c r="V11">
        <v>0.86</v>
      </c>
      <c r="W11">
        <v>36.76</v>
      </c>
      <c r="X11">
        <v>2.2000000000000002</v>
      </c>
      <c r="Y11">
        <v>2</v>
      </c>
      <c r="Z11">
        <v>10</v>
      </c>
      <c r="AA11">
        <v>1863.9381019861071</v>
      </c>
      <c r="AB11">
        <v>2550.3223422828692</v>
      </c>
      <c r="AC11">
        <v>2306.923157335279</v>
      </c>
      <c r="AD11">
        <v>1863938.101986107</v>
      </c>
      <c r="AE11">
        <v>2550322.3422828689</v>
      </c>
      <c r="AF11">
        <v>3.4189022891619622E-6</v>
      </c>
      <c r="AG11">
        <v>51</v>
      </c>
      <c r="AH11">
        <v>2306923.15733528</v>
      </c>
    </row>
    <row r="12" spans="1:34" x14ac:dyDescent="0.25">
      <c r="A12">
        <v>10</v>
      </c>
      <c r="B12">
        <v>80</v>
      </c>
      <c r="C12" t="s">
        <v>34</v>
      </c>
      <c r="D12">
        <v>1.3028</v>
      </c>
      <c r="E12">
        <v>76.760000000000005</v>
      </c>
      <c r="F12">
        <v>72.66</v>
      </c>
      <c r="G12">
        <v>79.27</v>
      </c>
      <c r="H12">
        <v>1.1200000000000001</v>
      </c>
      <c r="I12">
        <v>55</v>
      </c>
      <c r="J12">
        <v>173.55</v>
      </c>
      <c r="K12">
        <v>50.28</v>
      </c>
      <c r="L12">
        <v>11</v>
      </c>
      <c r="M12">
        <v>53</v>
      </c>
      <c r="N12">
        <v>32.270000000000003</v>
      </c>
      <c r="O12">
        <v>21638.31</v>
      </c>
      <c r="P12">
        <v>823.9</v>
      </c>
      <c r="Q12">
        <v>2277.23</v>
      </c>
      <c r="R12">
        <v>246.92</v>
      </c>
      <c r="S12">
        <v>175.94</v>
      </c>
      <c r="T12">
        <v>33510.629999999997</v>
      </c>
      <c r="U12">
        <v>0.71</v>
      </c>
      <c r="V12">
        <v>0.86</v>
      </c>
      <c r="W12">
        <v>36.75</v>
      </c>
      <c r="X12">
        <v>2</v>
      </c>
      <c r="Y12">
        <v>2</v>
      </c>
      <c r="Z12">
        <v>10</v>
      </c>
      <c r="AA12">
        <v>1834.394652164181</v>
      </c>
      <c r="AB12">
        <v>2509.8996908714898</v>
      </c>
      <c r="AC12">
        <v>2270.3583870410548</v>
      </c>
      <c r="AD12">
        <v>1834394.652164181</v>
      </c>
      <c r="AE12">
        <v>2509899.6908714902</v>
      </c>
      <c r="AF12">
        <v>3.4365758061262269E-6</v>
      </c>
      <c r="AG12">
        <v>50</v>
      </c>
      <c r="AH12">
        <v>2270358.3870410551</v>
      </c>
    </row>
    <row r="13" spans="1:34" x14ac:dyDescent="0.25">
      <c r="A13">
        <v>11</v>
      </c>
      <c r="B13">
        <v>80</v>
      </c>
      <c r="C13" t="s">
        <v>34</v>
      </c>
      <c r="D13">
        <v>1.3086</v>
      </c>
      <c r="E13">
        <v>76.42</v>
      </c>
      <c r="F13">
        <v>72.48</v>
      </c>
      <c r="G13">
        <v>86.98</v>
      </c>
      <c r="H13">
        <v>1.22</v>
      </c>
      <c r="I13">
        <v>50</v>
      </c>
      <c r="J13">
        <v>175.02</v>
      </c>
      <c r="K13">
        <v>50.28</v>
      </c>
      <c r="L13">
        <v>12</v>
      </c>
      <c r="M13">
        <v>48</v>
      </c>
      <c r="N13">
        <v>32.74</v>
      </c>
      <c r="O13">
        <v>21819.599999999999</v>
      </c>
      <c r="P13">
        <v>811.88</v>
      </c>
      <c r="Q13">
        <v>2277.1799999999998</v>
      </c>
      <c r="R13">
        <v>241.21</v>
      </c>
      <c r="S13">
        <v>175.94</v>
      </c>
      <c r="T13">
        <v>30681.15</v>
      </c>
      <c r="U13">
        <v>0.73</v>
      </c>
      <c r="V13">
        <v>0.86</v>
      </c>
      <c r="W13">
        <v>36.74</v>
      </c>
      <c r="X13">
        <v>1.83</v>
      </c>
      <c r="Y13">
        <v>2</v>
      </c>
      <c r="Z13">
        <v>10</v>
      </c>
      <c r="AA13">
        <v>1814.745108517287</v>
      </c>
      <c r="AB13">
        <v>2483.0143183771238</v>
      </c>
      <c r="AC13">
        <v>2246.038916763694</v>
      </c>
      <c r="AD13">
        <v>1814745.1085172871</v>
      </c>
      <c r="AE13">
        <v>2483014.3183771241</v>
      </c>
      <c r="AF13">
        <v>3.451875268572906E-6</v>
      </c>
      <c r="AG13">
        <v>50</v>
      </c>
      <c r="AH13">
        <v>2246038.916763694</v>
      </c>
    </row>
    <row r="14" spans="1:34" x14ac:dyDescent="0.25">
      <c r="A14">
        <v>12</v>
      </c>
      <c r="B14">
        <v>80</v>
      </c>
      <c r="C14" t="s">
        <v>34</v>
      </c>
      <c r="D14">
        <v>1.3143</v>
      </c>
      <c r="E14">
        <v>76.08</v>
      </c>
      <c r="F14">
        <v>72.31</v>
      </c>
      <c r="G14">
        <v>96.41</v>
      </c>
      <c r="H14">
        <v>1.31</v>
      </c>
      <c r="I14">
        <v>45</v>
      </c>
      <c r="J14">
        <v>176.49</v>
      </c>
      <c r="K14">
        <v>50.28</v>
      </c>
      <c r="L14">
        <v>13</v>
      </c>
      <c r="M14">
        <v>43</v>
      </c>
      <c r="N14">
        <v>33.21</v>
      </c>
      <c r="O14">
        <v>22001.54</v>
      </c>
      <c r="P14">
        <v>798.65</v>
      </c>
      <c r="Q14">
        <v>2277.1</v>
      </c>
      <c r="R14">
        <v>235.35</v>
      </c>
      <c r="S14">
        <v>175.94</v>
      </c>
      <c r="T14">
        <v>27773.72</v>
      </c>
      <c r="U14">
        <v>0.75</v>
      </c>
      <c r="V14">
        <v>0.87</v>
      </c>
      <c r="W14">
        <v>36.729999999999997</v>
      </c>
      <c r="X14">
        <v>1.65</v>
      </c>
      <c r="Y14">
        <v>2</v>
      </c>
      <c r="Z14">
        <v>10</v>
      </c>
      <c r="AA14">
        <v>1794.181814197708</v>
      </c>
      <c r="AB14">
        <v>2454.8787119005569</v>
      </c>
      <c r="AC14">
        <v>2220.58853308068</v>
      </c>
      <c r="AD14">
        <v>1794181.8141977079</v>
      </c>
      <c r="AE14">
        <v>2454878.7119005569</v>
      </c>
      <c r="AF14">
        <v>3.466910947184296E-6</v>
      </c>
      <c r="AG14">
        <v>50</v>
      </c>
      <c r="AH14">
        <v>2220588.5330806798</v>
      </c>
    </row>
    <row r="15" spans="1:34" x14ac:dyDescent="0.25">
      <c r="A15">
        <v>13</v>
      </c>
      <c r="B15">
        <v>80</v>
      </c>
      <c r="C15" t="s">
        <v>34</v>
      </c>
      <c r="D15">
        <v>1.3180000000000001</v>
      </c>
      <c r="E15">
        <v>75.87</v>
      </c>
      <c r="F15">
        <v>72.19</v>
      </c>
      <c r="G15">
        <v>103.13</v>
      </c>
      <c r="H15">
        <v>1.4</v>
      </c>
      <c r="I15">
        <v>42</v>
      </c>
      <c r="J15">
        <v>177.97</v>
      </c>
      <c r="K15">
        <v>50.28</v>
      </c>
      <c r="L15">
        <v>14</v>
      </c>
      <c r="M15">
        <v>40</v>
      </c>
      <c r="N15">
        <v>33.69</v>
      </c>
      <c r="O15">
        <v>22184.13</v>
      </c>
      <c r="P15">
        <v>786.86</v>
      </c>
      <c r="Q15">
        <v>2277.09</v>
      </c>
      <c r="R15">
        <v>231.31</v>
      </c>
      <c r="S15">
        <v>175.94</v>
      </c>
      <c r="T15">
        <v>25772.27</v>
      </c>
      <c r="U15">
        <v>0.76</v>
      </c>
      <c r="V15">
        <v>0.87</v>
      </c>
      <c r="W15">
        <v>36.729999999999997</v>
      </c>
      <c r="X15">
        <v>1.53</v>
      </c>
      <c r="Y15">
        <v>2</v>
      </c>
      <c r="Z15">
        <v>10</v>
      </c>
      <c r="AA15">
        <v>1777.5600301900181</v>
      </c>
      <c r="AB15">
        <v>2432.1360537198789</v>
      </c>
      <c r="AC15">
        <v>2200.0164022772442</v>
      </c>
      <c r="AD15">
        <v>1777560.030190018</v>
      </c>
      <c r="AE15">
        <v>2432136.0537198791</v>
      </c>
      <c r="AF15">
        <v>3.4766709490899351E-6</v>
      </c>
      <c r="AG15">
        <v>50</v>
      </c>
      <c r="AH15">
        <v>2200016.4022772438</v>
      </c>
    </row>
    <row r="16" spans="1:34" x14ac:dyDescent="0.25">
      <c r="A16">
        <v>14</v>
      </c>
      <c r="B16">
        <v>80</v>
      </c>
      <c r="C16" t="s">
        <v>34</v>
      </c>
      <c r="D16">
        <v>1.3230999999999999</v>
      </c>
      <c r="E16">
        <v>75.58</v>
      </c>
      <c r="F16">
        <v>72.03</v>
      </c>
      <c r="G16">
        <v>113.73</v>
      </c>
      <c r="H16">
        <v>1.48</v>
      </c>
      <c r="I16">
        <v>38</v>
      </c>
      <c r="J16">
        <v>179.46</v>
      </c>
      <c r="K16">
        <v>50.28</v>
      </c>
      <c r="L16">
        <v>15</v>
      </c>
      <c r="M16">
        <v>36</v>
      </c>
      <c r="N16">
        <v>34.18</v>
      </c>
      <c r="O16">
        <v>22367.38</v>
      </c>
      <c r="P16">
        <v>775.28</v>
      </c>
      <c r="Q16">
        <v>2276.96</v>
      </c>
      <c r="R16">
        <v>225.75</v>
      </c>
      <c r="S16">
        <v>175.94</v>
      </c>
      <c r="T16">
        <v>23008.57</v>
      </c>
      <c r="U16">
        <v>0.78</v>
      </c>
      <c r="V16">
        <v>0.87</v>
      </c>
      <c r="W16">
        <v>36.729999999999997</v>
      </c>
      <c r="X16">
        <v>1.37</v>
      </c>
      <c r="Y16">
        <v>2</v>
      </c>
      <c r="Z16">
        <v>10</v>
      </c>
      <c r="AA16">
        <v>1759.6398475307169</v>
      </c>
      <c r="AB16">
        <v>2407.616869222762</v>
      </c>
      <c r="AC16">
        <v>2177.8372943356389</v>
      </c>
      <c r="AD16">
        <v>1759639.847530717</v>
      </c>
      <c r="AE16">
        <v>2407616.8692227621</v>
      </c>
      <c r="AF16">
        <v>3.4901239246896011E-6</v>
      </c>
      <c r="AG16">
        <v>50</v>
      </c>
      <c r="AH16">
        <v>2177837.29433564</v>
      </c>
    </row>
    <row r="17" spans="1:34" x14ac:dyDescent="0.25">
      <c r="A17">
        <v>15</v>
      </c>
      <c r="B17">
        <v>80</v>
      </c>
      <c r="C17" t="s">
        <v>34</v>
      </c>
      <c r="D17">
        <v>1.3258000000000001</v>
      </c>
      <c r="E17">
        <v>75.430000000000007</v>
      </c>
      <c r="F17">
        <v>71.94</v>
      </c>
      <c r="G17">
        <v>119.91</v>
      </c>
      <c r="H17">
        <v>1.57</v>
      </c>
      <c r="I17">
        <v>36</v>
      </c>
      <c r="J17">
        <v>180.95</v>
      </c>
      <c r="K17">
        <v>50.28</v>
      </c>
      <c r="L17">
        <v>16</v>
      </c>
      <c r="M17">
        <v>34</v>
      </c>
      <c r="N17">
        <v>34.67</v>
      </c>
      <c r="O17">
        <v>22551.279999999999</v>
      </c>
      <c r="P17">
        <v>763.64</v>
      </c>
      <c r="Q17">
        <v>2277.04</v>
      </c>
      <c r="R17">
        <v>223.02</v>
      </c>
      <c r="S17">
        <v>175.94</v>
      </c>
      <c r="T17">
        <v>21653.41</v>
      </c>
      <c r="U17">
        <v>0.79</v>
      </c>
      <c r="V17">
        <v>0.87</v>
      </c>
      <c r="W17">
        <v>36.72</v>
      </c>
      <c r="X17">
        <v>1.29</v>
      </c>
      <c r="Y17">
        <v>2</v>
      </c>
      <c r="Z17">
        <v>10</v>
      </c>
      <c r="AA17">
        <v>1744.5202816864301</v>
      </c>
      <c r="AB17">
        <v>2386.9296122064388</v>
      </c>
      <c r="AC17">
        <v>2159.124400094207</v>
      </c>
      <c r="AD17">
        <v>1744520.2816864301</v>
      </c>
      <c r="AE17">
        <v>2386929.612206439</v>
      </c>
      <c r="AF17">
        <v>3.497246088242365E-6</v>
      </c>
      <c r="AG17">
        <v>50</v>
      </c>
      <c r="AH17">
        <v>2159124.4000942069</v>
      </c>
    </row>
    <row r="18" spans="1:34" x14ac:dyDescent="0.25">
      <c r="A18">
        <v>16</v>
      </c>
      <c r="B18">
        <v>80</v>
      </c>
      <c r="C18" t="s">
        <v>34</v>
      </c>
      <c r="D18">
        <v>1.329</v>
      </c>
      <c r="E18">
        <v>75.25</v>
      </c>
      <c r="F18">
        <v>71.86</v>
      </c>
      <c r="G18">
        <v>130.65</v>
      </c>
      <c r="H18">
        <v>1.65</v>
      </c>
      <c r="I18">
        <v>33</v>
      </c>
      <c r="J18">
        <v>182.45</v>
      </c>
      <c r="K18">
        <v>50.28</v>
      </c>
      <c r="L18">
        <v>17</v>
      </c>
      <c r="M18">
        <v>31</v>
      </c>
      <c r="N18">
        <v>35.17</v>
      </c>
      <c r="O18">
        <v>22735.98</v>
      </c>
      <c r="P18">
        <v>751.96</v>
      </c>
      <c r="Q18">
        <v>2276.9</v>
      </c>
      <c r="R18">
        <v>220.12</v>
      </c>
      <c r="S18">
        <v>175.94</v>
      </c>
      <c r="T18">
        <v>20219.439999999999</v>
      </c>
      <c r="U18">
        <v>0.8</v>
      </c>
      <c r="V18">
        <v>0.87</v>
      </c>
      <c r="W18">
        <v>36.72</v>
      </c>
      <c r="X18">
        <v>1.2</v>
      </c>
      <c r="Y18">
        <v>2</v>
      </c>
      <c r="Z18">
        <v>10</v>
      </c>
      <c r="AA18">
        <v>1719.239168816699</v>
      </c>
      <c r="AB18">
        <v>2352.3388782540901</v>
      </c>
      <c r="AC18">
        <v>2127.8349572418711</v>
      </c>
      <c r="AD18">
        <v>1719239.1688166989</v>
      </c>
      <c r="AE18">
        <v>2352338.87825409</v>
      </c>
      <c r="AF18">
        <v>3.5056871709715658E-6</v>
      </c>
      <c r="AG18">
        <v>49</v>
      </c>
      <c r="AH18">
        <v>2127834.95724187</v>
      </c>
    </row>
    <row r="19" spans="1:34" x14ac:dyDescent="0.25">
      <c r="A19">
        <v>17</v>
      </c>
      <c r="B19">
        <v>80</v>
      </c>
      <c r="C19" t="s">
        <v>34</v>
      </c>
      <c r="D19">
        <v>1.3315999999999999</v>
      </c>
      <c r="E19">
        <v>75.099999999999994</v>
      </c>
      <c r="F19">
        <v>71.77</v>
      </c>
      <c r="G19">
        <v>138.91</v>
      </c>
      <c r="H19">
        <v>1.74</v>
      </c>
      <c r="I19">
        <v>31</v>
      </c>
      <c r="J19">
        <v>183.95</v>
      </c>
      <c r="K19">
        <v>50.28</v>
      </c>
      <c r="L19">
        <v>18</v>
      </c>
      <c r="M19">
        <v>23</v>
      </c>
      <c r="N19">
        <v>35.67</v>
      </c>
      <c r="O19">
        <v>22921.24</v>
      </c>
      <c r="P19">
        <v>740.75</v>
      </c>
      <c r="Q19">
        <v>2277.0500000000002</v>
      </c>
      <c r="R19">
        <v>217.25</v>
      </c>
      <c r="S19">
        <v>175.94</v>
      </c>
      <c r="T19">
        <v>18794.900000000001</v>
      </c>
      <c r="U19">
        <v>0.81</v>
      </c>
      <c r="V19">
        <v>0.87</v>
      </c>
      <c r="W19">
        <v>36.71</v>
      </c>
      <c r="X19">
        <v>1.1200000000000001</v>
      </c>
      <c r="Y19">
        <v>2</v>
      </c>
      <c r="Z19">
        <v>10</v>
      </c>
      <c r="AA19">
        <v>1704.779926652559</v>
      </c>
      <c r="AB19">
        <v>2332.555105228369</v>
      </c>
      <c r="AC19">
        <v>2109.939319747024</v>
      </c>
      <c r="AD19">
        <v>1704779.9266525591</v>
      </c>
      <c r="AE19">
        <v>2332555.1052283691</v>
      </c>
      <c r="AF19">
        <v>3.5125455506890419E-6</v>
      </c>
      <c r="AG19">
        <v>49</v>
      </c>
      <c r="AH19">
        <v>2109939.3197470242</v>
      </c>
    </row>
    <row r="20" spans="1:34" x14ac:dyDescent="0.25">
      <c r="A20">
        <v>18</v>
      </c>
      <c r="B20">
        <v>80</v>
      </c>
      <c r="C20" t="s">
        <v>34</v>
      </c>
      <c r="D20">
        <v>1.3324</v>
      </c>
      <c r="E20">
        <v>75.05</v>
      </c>
      <c r="F20">
        <v>71.760000000000005</v>
      </c>
      <c r="G20">
        <v>143.52000000000001</v>
      </c>
      <c r="H20">
        <v>1.82</v>
      </c>
      <c r="I20">
        <v>30</v>
      </c>
      <c r="J20">
        <v>185.46</v>
      </c>
      <c r="K20">
        <v>50.28</v>
      </c>
      <c r="L20">
        <v>19</v>
      </c>
      <c r="M20">
        <v>4</v>
      </c>
      <c r="N20">
        <v>36.18</v>
      </c>
      <c r="O20">
        <v>23107.19</v>
      </c>
      <c r="P20">
        <v>739.57</v>
      </c>
      <c r="Q20">
        <v>2277.38</v>
      </c>
      <c r="R20">
        <v>215.95</v>
      </c>
      <c r="S20">
        <v>175.94</v>
      </c>
      <c r="T20">
        <v>18151.669999999998</v>
      </c>
      <c r="U20">
        <v>0.81</v>
      </c>
      <c r="V20">
        <v>0.87</v>
      </c>
      <c r="W20">
        <v>36.74</v>
      </c>
      <c r="X20">
        <v>1.1000000000000001</v>
      </c>
      <c r="Y20">
        <v>2</v>
      </c>
      <c r="Z20">
        <v>10</v>
      </c>
      <c r="AA20">
        <v>1702.774607301491</v>
      </c>
      <c r="AB20">
        <v>2329.8113388237921</v>
      </c>
      <c r="AC20">
        <v>2107.457414557201</v>
      </c>
      <c r="AD20">
        <v>1702774.6073014911</v>
      </c>
      <c r="AE20">
        <v>2329811.3388237921</v>
      </c>
      <c r="AF20">
        <v>3.5146558213713432E-6</v>
      </c>
      <c r="AG20">
        <v>49</v>
      </c>
      <c r="AH20">
        <v>2107457.4145571999</v>
      </c>
    </row>
    <row r="21" spans="1:34" x14ac:dyDescent="0.25">
      <c r="A21">
        <v>19</v>
      </c>
      <c r="B21">
        <v>80</v>
      </c>
      <c r="C21" t="s">
        <v>34</v>
      </c>
      <c r="D21">
        <v>1.3323</v>
      </c>
      <c r="E21">
        <v>75.06</v>
      </c>
      <c r="F21">
        <v>71.77</v>
      </c>
      <c r="G21">
        <v>143.54</v>
      </c>
      <c r="H21">
        <v>1.9</v>
      </c>
      <c r="I21">
        <v>30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744.86</v>
      </c>
      <c r="Q21">
        <v>2277.29</v>
      </c>
      <c r="R21">
        <v>215.93</v>
      </c>
      <c r="S21">
        <v>175.94</v>
      </c>
      <c r="T21">
        <v>18138.759999999998</v>
      </c>
      <c r="U21">
        <v>0.81</v>
      </c>
      <c r="V21">
        <v>0.87</v>
      </c>
      <c r="W21">
        <v>36.75</v>
      </c>
      <c r="X21">
        <v>1.1100000000000001</v>
      </c>
      <c r="Y21">
        <v>2</v>
      </c>
      <c r="Z21">
        <v>10</v>
      </c>
      <c r="AA21">
        <v>1708.33345400454</v>
      </c>
      <c r="AB21">
        <v>2337.417198121912</v>
      </c>
      <c r="AC21">
        <v>2114.3373813187982</v>
      </c>
      <c r="AD21">
        <v>1708333.4540045401</v>
      </c>
      <c r="AE21">
        <v>2337417.1981219118</v>
      </c>
      <c r="AF21">
        <v>3.5143920375360558E-6</v>
      </c>
      <c r="AG21">
        <v>49</v>
      </c>
      <c r="AH21">
        <v>2114337.3813187978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0.98860000000000003</v>
      </c>
      <c r="E2">
        <v>101.15</v>
      </c>
      <c r="F2">
        <v>90.39</v>
      </c>
      <c r="G2">
        <v>10.53</v>
      </c>
      <c r="H2">
        <v>0.22</v>
      </c>
      <c r="I2">
        <v>515</v>
      </c>
      <c r="J2">
        <v>80.84</v>
      </c>
      <c r="K2">
        <v>35.1</v>
      </c>
      <c r="L2">
        <v>1</v>
      </c>
      <c r="M2">
        <v>513</v>
      </c>
      <c r="N2">
        <v>9.74</v>
      </c>
      <c r="O2">
        <v>10204.209999999999</v>
      </c>
      <c r="P2">
        <v>711.82</v>
      </c>
      <c r="Q2">
        <v>2282.64</v>
      </c>
      <c r="R2">
        <v>836.96</v>
      </c>
      <c r="S2">
        <v>175.94</v>
      </c>
      <c r="T2">
        <v>326231.52</v>
      </c>
      <c r="U2">
        <v>0.21</v>
      </c>
      <c r="V2">
        <v>0.69</v>
      </c>
      <c r="W2">
        <v>37.49</v>
      </c>
      <c r="X2">
        <v>19.649999999999999</v>
      </c>
      <c r="Y2">
        <v>2</v>
      </c>
      <c r="Z2">
        <v>10</v>
      </c>
      <c r="AA2">
        <v>2173.1326594222178</v>
      </c>
      <c r="AB2">
        <v>2973.3759764681172</v>
      </c>
      <c r="AC2">
        <v>2689.6011464333919</v>
      </c>
      <c r="AD2">
        <v>2173132.6594222179</v>
      </c>
      <c r="AE2">
        <v>2973375.976468117</v>
      </c>
      <c r="AF2">
        <v>3.6398773619309739E-6</v>
      </c>
      <c r="AG2">
        <v>66</v>
      </c>
      <c r="AH2">
        <v>2689601.1464333921</v>
      </c>
    </row>
    <row r="3" spans="1:34" x14ac:dyDescent="0.25">
      <c r="A3">
        <v>1</v>
      </c>
      <c r="B3">
        <v>35</v>
      </c>
      <c r="C3" t="s">
        <v>34</v>
      </c>
      <c r="D3">
        <v>1.1839</v>
      </c>
      <c r="E3">
        <v>84.47</v>
      </c>
      <c r="F3">
        <v>78.819999999999993</v>
      </c>
      <c r="G3">
        <v>21.69</v>
      </c>
      <c r="H3">
        <v>0.43</v>
      </c>
      <c r="I3">
        <v>218</v>
      </c>
      <c r="J3">
        <v>82.04</v>
      </c>
      <c r="K3">
        <v>35.1</v>
      </c>
      <c r="L3">
        <v>2</v>
      </c>
      <c r="M3">
        <v>216</v>
      </c>
      <c r="N3">
        <v>9.94</v>
      </c>
      <c r="O3">
        <v>10352.530000000001</v>
      </c>
      <c r="P3">
        <v>602.08000000000004</v>
      </c>
      <c r="Q3">
        <v>2278.9299999999998</v>
      </c>
      <c r="R3">
        <v>451.44</v>
      </c>
      <c r="S3">
        <v>175.94</v>
      </c>
      <c r="T3">
        <v>134953.07999999999</v>
      </c>
      <c r="U3">
        <v>0.39</v>
      </c>
      <c r="V3">
        <v>0.8</v>
      </c>
      <c r="W3">
        <v>37.020000000000003</v>
      </c>
      <c r="X3">
        <v>8.14</v>
      </c>
      <c r="Y3">
        <v>2</v>
      </c>
      <c r="Z3">
        <v>10</v>
      </c>
      <c r="AA3">
        <v>1626.8445151872379</v>
      </c>
      <c r="AB3">
        <v>2225.9204369938238</v>
      </c>
      <c r="AC3">
        <v>2013.481714586087</v>
      </c>
      <c r="AD3">
        <v>1626844.5151872381</v>
      </c>
      <c r="AE3">
        <v>2225920.4369938239</v>
      </c>
      <c r="AF3">
        <v>4.3589427562108853E-6</v>
      </c>
      <c r="AG3">
        <v>55</v>
      </c>
      <c r="AH3">
        <v>2013481.714586088</v>
      </c>
    </row>
    <row r="4" spans="1:34" x14ac:dyDescent="0.25">
      <c r="A4">
        <v>2</v>
      </c>
      <c r="B4">
        <v>35</v>
      </c>
      <c r="C4" t="s">
        <v>34</v>
      </c>
      <c r="D4">
        <v>1.2528999999999999</v>
      </c>
      <c r="E4">
        <v>79.819999999999993</v>
      </c>
      <c r="F4">
        <v>75.62</v>
      </c>
      <c r="G4">
        <v>33.86</v>
      </c>
      <c r="H4">
        <v>0.63</v>
      </c>
      <c r="I4">
        <v>134</v>
      </c>
      <c r="J4">
        <v>83.25</v>
      </c>
      <c r="K4">
        <v>35.1</v>
      </c>
      <c r="L4">
        <v>3</v>
      </c>
      <c r="M4">
        <v>132</v>
      </c>
      <c r="N4">
        <v>10.15</v>
      </c>
      <c r="O4">
        <v>10501.19</v>
      </c>
      <c r="P4">
        <v>556.20000000000005</v>
      </c>
      <c r="Q4">
        <v>2277.9699999999998</v>
      </c>
      <c r="R4">
        <v>344.64</v>
      </c>
      <c r="S4">
        <v>175.94</v>
      </c>
      <c r="T4">
        <v>81977.16</v>
      </c>
      <c r="U4">
        <v>0.51</v>
      </c>
      <c r="V4">
        <v>0.83</v>
      </c>
      <c r="W4">
        <v>36.89</v>
      </c>
      <c r="X4">
        <v>4.9400000000000004</v>
      </c>
      <c r="Y4">
        <v>2</v>
      </c>
      <c r="Z4">
        <v>10</v>
      </c>
      <c r="AA4">
        <v>1471.869898071966</v>
      </c>
      <c r="AB4">
        <v>2013.8773288591331</v>
      </c>
      <c r="AC4">
        <v>1821.6757030874001</v>
      </c>
      <c r="AD4">
        <v>1471869.8980719659</v>
      </c>
      <c r="AE4">
        <v>2013877.3288591329</v>
      </c>
      <c r="AF4">
        <v>4.612990437753709E-6</v>
      </c>
      <c r="AG4">
        <v>52</v>
      </c>
      <c r="AH4">
        <v>1821675.7030873999</v>
      </c>
    </row>
    <row r="5" spans="1:34" x14ac:dyDescent="0.25">
      <c r="A5">
        <v>3</v>
      </c>
      <c r="B5">
        <v>35</v>
      </c>
      <c r="C5" t="s">
        <v>34</v>
      </c>
      <c r="D5">
        <v>1.2869999999999999</v>
      </c>
      <c r="E5">
        <v>77.7</v>
      </c>
      <c r="F5">
        <v>74.17</v>
      </c>
      <c r="G5">
        <v>46.85</v>
      </c>
      <c r="H5">
        <v>0.83</v>
      </c>
      <c r="I5">
        <v>95</v>
      </c>
      <c r="J5">
        <v>84.46</v>
      </c>
      <c r="K5">
        <v>35.1</v>
      </c>
      <c r="L5">
        <v>4</v>
      </c>
      <c r="M5">
        <v>93</v>
      </c>
      <c r="N5">
        <v>10.36</v>
      </c>
      <c r="O5">
        <v>10650.22</v>
      </c>
      <c r="P5">
        <v>523.66</v>
      </c>
      <c r="Q5">
        <v>2277.59</v>
      </c>
      <c r="R5">
        <v>296.88</v>
      </c>
      <c r="S5">
        <v>175.94</v>
      </c>
      <c r="T5">
        <v>58289.87</v>
      </c>
      <c r="U5">
        <v>0.59</v>
      </c>
      <c r="V5">
        <v>0.85</v>
      </c>
      <c r="W5">
        <v>36.82</v>
      </c>
      <c r="X5">
        <v>3.51</v>
      </c>
      <c r="Y5">
        <v>2</v>
      </c>
      <c r="Z5">
        <v>10</v>
      </c>
      <c r="AA5">
        <v>1395.0626882736331</v>
      </c>
      <c r="AB5">
        <v>1908.7863159181061</v>
      </c>
      <c r="AC5">
        <v>1726.6144289253009</v>
      </c>
      <c r="AD5">
        <v>1395062.6882736329</v>
      </c>
      <c r="AE5">
        <v>1908786.3159181059</v>
      </c>
      <c r="AF5">
        <v>4.738541538342265E-6</v>
      </c>
      <c r="AG5">
        <v>51</v>
      </c>
      <c r="AH5">
        <v>1726614.4289253009</v>
      </c>
    </row>
    <row r="6" spans="1:34" x14ac:dyDescent="0.25">
      <c r="A6">
        <v>4</v>
      </c>
      <c r="B6">
        <v>35</v>
      </c>
      <c r="C6" t="s">
        <v>34</v>
      </c>
      <c r="D6">
        <v>1.3084</v>
      </c>
      <c r="E6">
        <v>76.430000000000007</v>
      </c>
      <c r="F6">
        <v>73.3</v>
      </c>
      <c r="G6">
        <v>61.08</v>
      </c>
      <c r="H6">
        <v>1.02</v>
      </c>
      <c r="I6">
        <v>72</v>
      </c>
      <c r="J6">
        <v>85.67</v>
      </c>
      <c r="K6">
        <v>35.1</v>
      </c>
      <c r="L6">
        <v>5</v>
      </c>
      <c r="M6">
        <v>65</v>
      </c>
      <c r="N6">
        <v>10.57</v>
      </c>
      <c r="O6">
        <v>10799.59</v>
      </c>
      <c r="P6">
        <v>492.85</v>
      </c>
      <c r="Q6">
        <v>2277.4</v>
      </c>
      <c r="R6">
        <v>267.68</v>
      </c>
      <c r="S6">
        <v>175.94</v>
      </c>
      <c r="T6">
        <v>43807.39</v>
      </c>
      <c r="U6">
        <v>0.66</v>
      </c>
      <c r="V6">
        <v>0.86</v>
      </c>
      <c r="W6">
        <v>36.78</v>
      </c>
      <c r="X6">
        <v>2.63</v>
      </c>
      <c r="Y6">
        <v>2</v>
      </c>
      <c r="Z6">
        <v>10</v>
      </c>
      <c r="AA6">
        <v>1334.5196485759691</v>
      </c>
      <c r="AB6">
        <v>1825.948658033358</v>
      </c>
      <c r="AC6">
        <v>1651.6826808456899</v>
      </c>
      <c r="AD6">
        <v>1334519.648575969</v>
      </c>
      <c r="AE6">
        <v>1825948.658033357</v>
      </c>
      <c r="AF6">
        <v>4.8173331381251129E-6</v>
      </c>
      <c r="AG6">
        <v>50</v>
      </c>
      <c r="AH6">
        <v>1651682.68084569</v>
      </c>
    </row>
    <row r="7" spans="1:34" x14ac:dyDescent="0.25">
      <c r="A7">
        <v>5</v>
      </c>
      <c r="B7">
        <v>35</v>
      </c>
      <c r="C7" t="s">
        <v>34</v>
      </c>
      <c r="D7">
        <v>1.3120000000000001</v>
      </c>
      <c r="E7">
        <v>76.22</v>
      </c>
      <c r="F7">
        <v>73.17</v>
      </c>
      <c r="G7">
        <v>65.53</v>
      </c>
      <c r="H7">
        <v>1.21</v>
      </c>
      <c r="I7">
        <v>67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488.41</v>
      </c>
      <c r="Q7">
        <v>2277.9</v>
      </c>
      <c r="R7">
        <v>260.94</v>
      </c>
      <c r="S7">
        <v>175.94</v>
      </c>
      <c r="T7">
        <v>40461.57</v>
      </c>
      <c r="U7">
        <v>0.67</v>
      </c>
      <c r="V7">
        <v>0.86</v>
      </c>
      <c r="W7">
        <v>36.86</v>
      </c>
      <c r="X7">
        <v>2.5099999999999998</v>
      </c>
      <c r="Y7">
        <v>2</v>
      </c>
      <c r="Z7">
        <v>10</v>
      </c>
      <c r="AA7">
        <v>1326.937289097948</v>
      </c>
      <c r="AB7">
        <v>1815.574139285437</v>
      </c>
      <c r="AC7">
        <v>1642.2982916063429</v>
      </c>
      <c r="AD7">
        <v>1326937.289097948</v>
      </c>
      <c r="AE7">
        <v>1815574.1392854371</v>
      </c>
      <c r="AF7">
        <v>4.8305877997708257E-6</v>
      </c>
      <c r="AG7">
        <v>50</v>
      </c>
      <c r="AH7">
        <v>1642298.2916063429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0.87839999999999996</v>
      </c>
      <c r="E2">
        <v>113.84</v>
      </c>
      <c r="F2">
        <v>96.81</v>
      </c>
      <c r="G2">
        <v>8.6</v>
      </c>
      <c r="H2">
        <v>0.16</v>
      </c>
      <c r="I2">
        <v>675</v>
      </c>
      <c r="J2">
        <v>107.41</v>
      </c>
      <c r="K2">
        <v>41.65</v>
      </c>
      <c r="L2">
        <v>1</v>
      </c>
      <c r="M2">
        <v>673</v>
      </c>
      <c r="N2">
        <v>14.77</v>
      </c>
      <c r="O2">
        <v>13481.73</v>
      </c>
      <c r="P2">
        <v>930.89</v>
      </c>
      <c r="Q2">
        <v>2285.31</v>
      </c>
      <c r="R2">
        <v>1049.9100000000001</v>
      </c>
      <c r="S2">
        <v>175.94</v>
      </c>
      <c r="T2">
        <v>431906.92</v>
      </c>
      <c r="U2">
        <v>0.17</v>
      </c>
      <c r="V2">
        <v>0.65</v>
      </c>
      <c r="W2">
        <v>37.79</v>
      </c>
      <c r="X2">
        <v>26.03</v>
      </c>
      <c r="Y2">
        <v>2</v>
      </c>
      <c r="Z2">
        <v>10</v>
      </c>
      <c r="AA2">
        <v>2952.795038441348</v>
      </c>
      <c r="AB2">
        <v>4040.1444397189171</v>
      </c>
      <c r="AC2">
        <v>3654.5587247703238</v>
      </c>
      <c r="AD2">
        <v>2952795.0384413479</v>
      </c>
      <c r="AE2">
        <v>4040144.439718917</v>
      </c>
      <c r="AF2">
        <v>2.8007605257922949E-6</v>
      </c>
      <c r="AG2">
        <v>75</v>
      </c>
      <c r="AH2">
        <v>3654558.7247703238</v>
      </c>
    </row>
    <row r="3" spans="1:34" x14ac:dyDescent="0.25">
      <c r="A3">
        <v>1</v>
      </c>
      <c r="B3">
        <v>50</v>
      </c>
      <c r="C3" t="s">
        <v>34</v>
      </c>
      <c r="D3">
        <v>1.1201000000000001</v>
      </c>
      <c r="E3">
        <v>89.28</v>
      </c>
      <c r="F3">
        <v>81.09</v>
      </c>
      <c r="G3">
        <v>17.559999999999999</v>
      </c>
      <c r="H3">
        <v>0.32</v>
      </c>
      <c r="I3">
        <v>277</v>
      </c>
      <c r="J3">
        <v>108.68</v>
      </c>
      <c r="K3">
        <v>41.65</v>
      </c>
      <c r="L3">
        <v>2</v>
      </c>
      <c r="M3">
        <v>275</v>
      </c>
      <c r="N3">
        <v>15.03</v>
      </c>
      <c r="O3">
        <v>13638.32</v>
      </c>
      <c r="P3">
        <v>767.59</v>
      </c>
      <c r="Q3">
        <v>2279.46</v>
      </c>
      <c r="R3">
        <v>526.89</v>
      </c>
      <c r="S3">
        <v>175.94</v>
      </c>
      <c r="T3">
        <v>172382.96</v>
      </c>
      <c r="U3">
        <v>0.33</v>
      </c>
      <c r="V3">
        <v>0.77</v>
      </c>
      <c r="W3">
        <v>37.11</v>
      </c>
      <c r="X3">
        <v>10.39</v>
      </c>
      <c r="Y3">
        <v>2</v>
      </c>
      <c r="Z3">
        <v>10</v>
      </c>
      <c r="AA3">
        <v>2018.4522080634461</v>
      </c>
      <c r="AB3">
        <v>2761.7353588991459</v>
      </c>
      <c r="AC3">
        <v>2498.159212365731</v>
      </c>
      <c r="AD3">
        <v>2018452.208063446</v>
      </c>
      <c r="AE3">
        <v>2761735.3588991459</v>
      </c>
      <c r="AF3">
        <v>3.571416057536373E-6</v>
      </c>
      <c r="AG3">
        <v>59</v>
      </c>
      <c r="AH3">
        <v>2498159.2123657321</v>
      </c>
    </row>
    <row r="4" spans="1:34" x14ac:dyDescent="0.25">
      <c r="A4">
        <v>2</v>
      </c>
      <c r="B4">
        <v>50</v>
      </c>
      <c r="C4" t="s">
        <v>34</v>
      </c>
      <c r="D4">
        <v>1.2051000000000001</v>
      </c>
      <c r="E4">
        <v>82.98</v>
      </c>
      <c r="F4">
        <v>77.099999999999994</v>
      </c>
      <c r="G4">
        <v>26.74</v>
      </c>
      <c r="H4">
        <v>0.48</v>
      </c>
      <c r="I4">
        <v>173</v>
      </c>
      <c r="J4">
        <v>109.96</v>
      </c>
      <c r="K4">
        <v>41.65</v>
      </c>
      <c r="L4">
        <v>3</v>
      </c>
      <c r="M4">
        <v>171</v>
      </c>
      <c r="N4">
        <v>15.31</v>
      </c>
      <c r="O4">
        <v>13795.21</v>
      </c>
      <c r="P4">
        <v>715.66</v>
      </c>
      <c r="Q4">
        <v>2278.6799999999998</v>
      </c>
      <c r="R4">
        <v>395.06</v>
      </c>
      <c r="S4">
        <v>175.94</v>
      </c>
      <c r="T4">
        <v>106989.41</v>
      </c>
      <c r="U4">
        <v>0.45</v>
      </c>
      <c r="V4">
        <v>0.81</v>
      </c>
      <c r="W4">
        <v>36.93</v>
      </c>
      <c r="X4">
        <v>6.42</v>
      </c>
      <c r="Y4">
        <v>2</v>
      </c>
      <c r="Z4">
        <v>10</v>
      </c>
      <c r="AA4">
        <v>1795.2912387795179</v>
      </c>
      <c r="AB4">
        <v>2456.3966755577489</v>
      </c>
      <c r="AC4">
        <v>2221.9616244169042</v>
      </c>
      <c r="AD4">
        <v>1795291.2387795181</v>
      </c>
      <c r="AE4">
        <v>2456396.6755577489</v>
      </c>
      <c r="AF4">
        <v>3.8424368279056194E-6</v>
      </c>
      <c r="AG4">
        <v>55</v>
      </c>
      <c r="AH4">
        <v>2221961.6244169041</v>
      </c>
    </row>
    <row r="5" spans="1:34" x14ac:dyDescent="0.25">
      <c r="A5">
        <v>3</v>
      </c>
      <c r="B5">
        <v>50</v>
      </c>
      <c r="C5" t="s">
        <v>34</v>
      </c>
      <c r="D5">
        <v>1.2494000000000001</v>
      </c>
      <c r="E5">
        <v>80.040000000000006</v>
      </c>
      <c r="F5">
        <v>75.25</v>
      </c>
      <c r="G5">
        <v>36.409999999999997</v>
      </c>
      <c r="H5">
        <v>0.63</v>
      </c>
      <c r="I5">
        <v>124</v>
      </c>
      <c r="J5">
        <v>111.23</v>
      </c>
      <c r="K5">
        <v>41.65</v>
      </c>
      <c r="L5">
        <v>4</v>
      </c>
      <c r="M5">
        <v>122</v>
      </c>
      <c r="N5">
        <v>15.58</v>
      </c>
      <c r="O5">
        <v>13952.52</v>
      </c>
      <c r="P5">
        <v>684.22</v>
      </c>
      <c r="Q5">
        <v>2277.9299999999998</v>
      </c>
      <c r="R5">
        <v>333.18</v>
      </c>
      <c r="S5">
        <v>175.94</v>
      </c>
      <c r="T5">
        <v>76293.53</v>
      </c>
      <c r="U5">
        <v>0.53</v>
      </c>
      <c r="V5">
        <v>0.83</v>
      </c>
      <c r="W5">
        <v>36.85</v>
      </c>
      <c r="X5">
        <v>4.58</v>
      </c>
      <c r="Y5">
        <v>2</v>
      </c>
      <c r="Z5">
        <v>10</v>
      </c>
      <c r="AA5">
        <v>1686.3203911822129</v>
      </c>
      <c r="AB5">
        <v>2307.2979544206132</v>
      </c>
      <c r="AC5">
        <v>2087.0926759637268</v>
      </c>
      <c r="AD5">
        <v>1686320.3911822131</v>
      </c>
      <c r="AE5">
        <v>2307297.9544206131</v>
      </c>
      <c r="AF5">
        <v>3.9836864764627656E-6</v>
      </c>
      <c r="AG5">
        <v>53</v>
      </c>
      <c r="AH5">
        <v>2087092.6759637271</v>
      </c>
    </row>
    <row r="6" spans="1:34" x14ac:dyDescent="0.25">
      <c r="A6">
        <v>4</v>
      </c>
      <c r="B6">
        <v>50</v>
      </c>
      <c r="C6" t="s">
        <v>34</v>
      </c>
      <c r="D6">
        <v>1.276</v>
      </c>
      <c r="E6">
        <v>78.37</v>
      </c>
      <c r="F6">
        <v>74.2</v>
      </c>
      <c r="G6">
        <v>46.37</v>
      </c>
      <c r="H6">
        <v>0.78</v>
      </c>
      <c r="I6">
        <v>96</v>
      </c>
      <c r="J6">
        <v>112.51</v>
      </c>
      <c r="K6">
        <v>41.65</v>
      </c>
      <c r="L6">
        <v>5</v>
      </c>
      <c r="M6">
        <v>94</v>
      </c>
      <c r="N6">
        <v>15.86</v>
      </c>
      <c r="O6">
        <v>14110.24</v>
      </c>
      <c r="P6">
        <v>658.79</v>
      </c>
      <c r="Q6">
        <v>2277.6999999999998</v>
      </c>
      <c r="R6">
        <v>297.52</v>
      </c>
      <c r="S6">
        <v>175.94</v>
      </c>
      <c r="T6">
        <v>58605.56</v>
      </c>
      <c r="U6">
        <v>0.59</v>
      </c>
      <c r="V6">
        <v>0.84</v>
      </c>
      <c r="W6">
        <v>36.82</v>
      </c>
      <c r="X6">
        <v>3.53</v>
      </c>
      <c r="Y6">
        <v>2</v>
      </c>
      <c r="Z6">
        <v>10</v>
      </c>
      <c r="AA6">
        <v>1619.166887162886</v>
      </c>
      <c r="AB6">
        <v>2215.4155676178621</v>
      </c>
      <c r="AC6">
        <v>2003.97941519969</v>
      </c>
      <c r="AD6">
        <v>1619166.8871628861</v>
      </c>
      <c r="AE6">
        <v>2215415.567617862</v>
      </c>
      <c r="AF6">
        <v>4.068500035190083E-6</v>
      </c>
      <c r="AG6">
        <v>52</v>
      </c>
      <c r="AH6">
        <v>2003979.41519969</v>
      </c>
    </row>
    <row r="7" spans="1:34" x14ac:dyDescent="0.25">
      <c r="A7">
        <v>5</v>
      </c>
      <c r="B7">
        <v>50</v>
      </c>
      <c r="C7" t="s">
        <v>34</v>
      </c>
      <c r="D7">
        <v>1.2949999999999999</v>
      </c>
      <c r="E7">
        <v>77.22</v>
      </c>
      <c r="F7">
        <v>73.47</v>
      </c>
      <c r="G7">
        <v>57.25</v>
      </c>
      <c r="H7">
        <v>0.93</v>
      </c>
      <c r="I7">
        <v>77</v>
      </c>
      <c r="J7">
        <v>113.79</v>
      </c>
      <c r="K7">
        <v>41.65</v>
      </c>
      <c r="L7">
        <v>6</v>
      </c>
      <c r="M7">
        <v>75</v>
      </c>
      <c r="N7">
        <v>16.14</v>
      </c>
      <c r="O7">
        <v>14268.39</v>
      </c>
      <c r="P7">
        <v>635.98</v>
      </c>
      <c r="Q7">
        <v>2277.46</v>
      </c>
      <c r="R7">
        <v>273.61</v>
      </c>
      <c r="S7">
        <v>175.94</v>
      </c>
      <c r="T7">
        <v>46742.94</v>
      </c>
      <c r="U7">
        <v>0.64</v>
      </c>
      <c r="V7">
        <v>0.85</v>
      </c>
      <c r="W7">
        <v>36.79</v>
      </c>
      <c r="X7">
        <v>2.81</v>
      </c>
      <c r="Y7">
        <v>2</v>
      </c>
      <c r="Z7">
        <v>10</v>
      </c>
      <c r="AA7">
        <v>1565.140326906944</v>
      </c>
      <c r="AB7">
        <v>2141.4940443920609</v>
      </c>
      <c r="AC7">
        <v>1937.1128584010501</v>
      </c>
      <c r="AD7">
        <v>1565140.3269069439</v>
      </c>
      <c r="AE7">
        <v>2141494.044392061</v>
      </c>
      <c r="AF7">
        <v>4.1290811485667377E-6</v>
      </c>
      <c r="AG7">
        <v>51</v>
      </c>
      <c r="AH7">
        <v>1937112.8584010501</v>
      </c>
    </row>
    <row r="8" spans="1:34" x14ac:dyDescent="0.25">
      <c r="A8">
        <v>6</v>
      </c>
      <c r="B8">
        <v>50</v>
      </c>
      <c r="C8" t="s">
        <v>34</v>
      </c>
      <c r="D8">
        <v>1.3079000000000001</v>
      </c>
      <c r="E8">
        <v>76.459999999999994</v>
      </c>
      <c r="F8">
        <v>73</v>
      </c>
      <c r="G8">
        <v>68.44</v>
      </c>
      <c r="H8">
        <v>1.07</v>
      </c>
      <c r="I8">
        <v>64</v>
      </c>
      <c r="J8">
        <v>115.08</v>
      </c>
      <c r="K8">
        <v>41.65</v>
      </c>
      <c r="L8">
        <v>7</v>
      </c>
      <c r="M8">
        <v>62</v>
      </c>
      <c r="N8">
        <v>16.43</v>
      </c>
      <c r="O8">
        <v>14426.96</v>
      </c>
      <c r="P8">
        <v>614.9</v>
      </c>
      <c r="Q8">
        <v>2277.33</v>
      </c>
      <c r="R8">
        <v>257.95999999999998</v>
      </c>
      <c r="S8">
        <v>175.94</v>
      </c>
      <c r="T8">
        <v>38986.06</v>
      </c>
      <c r="U8">
        <v>0.68</v>
      </c>
      <c r="V8">
        <v>0.86</v>
      </c>
      <c r="W8">
        <v>36.770000000000003</v>
      </c>
      <c r="X8">
        <v>2.34</v>
      </c>
      <c r="Y8">
        <v>2</v>
      </c>
      <c r="Z8">
        <v>10</v>
      </c>
      <c r="AA8">
        <v>1520.441062065461</v>
      </c>
      <c r="AB8">
        <v>2080.3345382435559</v>
      </c>
      <c r="AC8">
        <v>1881.7903296814529</v>
      </c>
      <c r="AD8">
        <v>1520441.062065461</v>
      </c>
      <c r="AE8">
        <v>2080334.5382435559</v>
      </c>
      <c r="AF8">
        <v>4.1702125360698354E-6</v>
      </c>
      <c r="AG8">
        <v>50</v>
      </c>
      <c r="AH8">
        <v>1881790.3296814531</v>
      </c>
    </row>
    <row r="9" spans="1:34" x14ac:dyDescent="0.25">
      <c r="A9">
        <v>7</v>
      </c>
      <c r="B9">
        <v>50</v>
      </c>
      <c r="C9" t="s">
        <v>34</v>
      </c>
      <c r="D9">
        <v>1.3167</v>
      </c>
      <c r="E9">
        <v>75.95</v>
      </c>
      <c r="F9">
        <v>72.69</v>
      </c>
      <c r="G9">
        <v>79.3</v>
      </c>
      <c r="H9">
        <v>1.21</v>
      </c>
      <c r="I9">
        <v>55</v>
      </c>
      <c r="J9">
        <v>116.37</v>
      </c>
      <c r="K9">
        <v>41.65</v>
      </c>
      <c r="L9">
        <v>8</v>
      </c>
      <c r="M9">
        <v>53</v>
      </c>
      <c r="N9">
        <v>16.72</v>
      </c>
      <c r="O9">
        <v>14585.96</v>
      </c>
      <c r="P9">
        <v>596.11</v>
      </c>
      <c r="Q9">
        <v>2277.25</v>
      </c>
      <c r="R9">
        <v>247.8</v>
      </c>
      <c r="S9">
        <v>175.94</v>
      </c>
      <c r="T9">
        <v>33949</v>
      </c>
      <c r="U9">
        <v>0.71</v>
      </c>
      <c r="V9">
        <v>0.86</v>
      </c>
      <c r="W9">
        <v>36.75</v>
      </c>
      <c r="X9">
        <v>2.0299999999999998</v>
      </c>
      <c r="Y9">
        <v>2</v>
      </c>
      <c r="Z9">
        <v>10</v>
      </c>
      <c r="AA9">
        <v>1492.382022481042</v>
      </c>
      <c r="AB9">
        <v>2041.9429224066921</v>
      </c>
      <c r="AC9">
        <v>1847.0627557770879</v>
      </c>
      <c r="AD9">
        <v>1492382.022481041</v>
      </c>
      <c r="AE9">
        <v>2041942.9224066921</v>
      </c>
      <c r="AF9">
        <v>4.1982711570021798E-6</v>
      </c>
      <c r="AG9">
        <v>50</v>
      </c>
      <c r="AH9">
        <v>1847062.755777088</v>
      </c>
    </row>
    <row r="10" spans="1:34" x14ac:dyDescent="0.25">
      <c r="A10">
        <v>8</v>
      </c>
      <c r="B10">
        <v>50</v>
      </c>
      <c r="C10" t="s">
        <v>34</v>
      </c>
      <c r="D10">
        <v>1.3233999999999999</v>
      </c>
      <c r="E10">
        <v>75.56</v>
      </c>
      <c r="F10">
        <v>72.459999999999994</v>
      </c>
      <c r="G10">
        <v>90.57</v>
      </c>
      <c r="H10">
        <v>1.35</v>
      </c>
      <c r="I10">
        <v>48</v>
      </c>
      <c r="J10">
        <v>117.66</v>
      </c>
      <c r="K10">
        <v>41.65</v>
      </c>
      <c r="L10">
        <v>9</v>
      </c>
      <c r="M10">
        <v>25</v>
      </c>
      <c r="N10">
        <v>17.010000000000002</v>
      </c>
      <c r="O10">
        <v>14745.39</v>
      </c>
      <c r="P10">
        <v>577.98</v>
      </c>
      <c r="Q10">
        <v>2277.37</v>
      </c>
      <c r="R10">
        <v>239.04</v>
      </c>
      <c r="S10">
        <v>175.94</v>
      </c>
      <c r="T10">
        <v>29603.02</v>
      </c>
      <c r="U10">
        <v>0.74</v>
      </c>
      <c r="V10">
        <v>0.87</v>
      </c>
      <c r="W10">
        <v>36.770000000000003</v>
      </c>
      <c r="X10">
        <v>1.8</v>
      </c>
      <c r="Y10">
        <v>2</v>
      </c>
      <c r="Z10">
        <v>10</v>
      </c>
      <c r="AA10">
        <v>1467.3706318891871</v>
      </c>
      <c r="AB10">
        <v>2007.721234374239</v>
      </c>
      <c r="AC10">
        <v>1816.1071376200109</v>
      </c>
      <c r="AD10">
        <v>1467370.631889187</v>
      </c>
      <c r="AE10">
        <v>2007721.2343742391</v>
      </c>
      <c r="AF10">
        <v>4.2196339706665789E-6</v>
      </c>
      <c r="AG10">
        <v>50</v>
      </c>
      <c r="AH10">
        <v>1816107.1376200111</v>
      </c>
    </row>
    <row r="11" spans="1:34" x14ac:dyDescent="0.25">
      <c r="A11">
        <v>9</v>
      </c>
      <c r="B11">
        <v>50</v>
      </c>
      <c r="C11" t="s">
        <v>34</v>
      </c>
      <c r="D11">
        <v>1.3246</v>
      </c>
      <c r="E11">
        <v>75.489999999999995</v>
      </c>
      <c r="F11">
        <v>72.41</v>
      </c>
      <c r="G11">
        <v>92.44</v>
      </c>
      <c r="H11">
        <v>1.48</v>
      </c>
      <c r="I11">
        <v>47</v>
      </c>
      <c r="J11">
        <v>118.96</v>
      </c>
      <c r="K11">
        <v>41.65</v>
      </c>
      <c r="L11">
        <v>10</v>
      </c>
      <c r="M11">
        <v>0</v>
      </c>
      <c r="N11">
        <v>17.309999999999999</v>
      </c>
      <c r="O11">
        <v>14905.25</v>
      </c>
      <c r="P11">
        <v>579.49</v>
      </c>
      <c r="Q11">
        <v>2277.71</v>
      </c>
      <c r="R11">
        <v>236.67</v>
      </c>
      <c r="S11">
        <v>175.94</v>
      </c>
      <c r="T11">
        <v>28423.38</v>
      </c>
      <c r="U11">
        <v>0.74</v>
      </c>
      <c r="V11">
        <v>0.87</v>
      </c>
      <c r="W11">
        <v>36.799999999999997</v>
      </c>
      <c r="X11">
        <v>1.75</v>
      </c>
      <c r="Y11">
        <v>2</v>
      </c>
      <c r="Z11">
        <v>10</v>
      </c>
      <c r="AA11">
        <v>1467.7560167377439</v>
      </c>
      <c r="AB11">
        <v>2008.248534926016</v>
      </c>
      <c r="AC11">
        <v>1816.584113347197</v>
      </c>
      <c r="AD11">
        <v>1467756.016737744</v>
      </c>
      <c r="AE11">
        <v>2008248.5349260159</v>
      </c>
      <c r="AF11">
        <v>4.2234601462482632E-6</v>
      </c>
      <c r="AG11">
        <v>50</v>
      </c>
      <c r="AH11">
        <v>1816584.113347197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1.073</v>
      </c>
      <c r="E2">
        <v>93.2</v>
      </c>
      <c r="F2">
        <v>85.86</v>
      </c>
      <c r="G2">
        <v>12.91</v>
      </c>
      <c r="H2">
        <v>0.28000000000000003</v>
      </c>
      <c r="I2">
        <v>399</v>
      </c>
      <c r="J2">
        <v>61.76</v>
      </c>
      <c r="K2">
        <v>28.92</v>
      </c>
      <c r="L2">
        <v>1</v>
      </c>
      <c r="M2">
        <v>397</v>
      </c>
      <c r="N2">
        <v>6.84</v>
      </c>
      <c r="O2">
        <v>7851.41</v>
      </c>
      <c r="P2">
        <v>551.41</v>
      </c>
      <c r="Q2">
        <v>2281.6999999999998</v>
      </c>
      <c r="R2">
        <v>685.09</v>
      </c>
      <c r="S2">
        <v>175.94</v>
      </c>
      <c r="T2">
        <v>250876.18</v>
      </c>
      <c r="U2">
        <v>0.26</v>
      </c>
      <c r="V2">
        <v>0.73</v>
      </c>
      <c r="W2">
        <v>37.33</v>
      </c>
      <c r="X2">
        <v>15.13</v>
      </c>
      <c r="Y2">
        <v>2</v>
      </c>
      <c r="Z2">
        <v>10</v>
      </c>
      <c r="AA2">
        <v>1704.923030995192</v>
      </c>
      <c r="AB2">
        <v>2332.750906903279</v>
      </c>
      <c r="AC2">
        <v>2110.11643438489</v>
      </c>
      <c r="AD2">
        <v>1704923.030995192</v>
      </c>
      <c r="AE2">
        <v>2332750.906903279</v>
      </c>
      <c r="AF2">
        <v>4.5249026709402441E-6</v>
      </c>
      <c r="AG2">
        <v>61</v>
      </c>
      <c r="AH2">
        <v>2110116.4343848899</v>
      </c>
    </row>
    <row r="3" spans="1:34" x14ac:dyDescent="0.25">
      <c r="A3">
        <v>1</v>
      </c>
      <c r="B3">
        <v>25</v>
      </c>
      <c r="C3" t="s">
        <v>34</v>
      </c>
      <c r="D3">
        <v>1.2326999999999999</v>
      </c>
      <c r="E3">
        <v>81.12</v>
      </c>
      <c r="F3">
        <v>76.98</v>
      </c>
      <c r="G3">
        <v>27.33</v>
      </c>
      <c r="H3">
        <v>0.55000000000000004</v>
      </c>
      <c r="I3">
        <v>169</v>
      </c>
      <c r="J3">
        <v>62.92</v>
      </c>
      <c r="K3">
        <v>28.92</v>
      </c>
      <c r="L3">
        <v>2</v>
      </c>
      <c r="M3">
        <v>167</v>
      </c>
      <c r="N3">
        <v>7</v>
      </c>
      <c r="O3">
        <v>7994.37</v>
      </c>
      <c r="P3">
        <v>466.68</v>
      </c>
      <c r="Q3">
        <v>2278.88</v>
      </c>
      <c r="R3">
        <v>390</v>
      </c>
      <c r="S3">
        <v>175.94</v>
      </c>
      <c r="T3">
        <v>104477.63</v>
      </c>
      <c r="U3">
        <v>0.45</v>
      </c>
      <c r="V3">
        <v>0.81</v>
      </c>
      <c r="W3">
        <v>36.94</v>
      </c>
      <c r="X3">
        <v>6.3</v>
      </c>
      <c r="Y3">
        <v>2</v>
      </c>
      <c r="Z3">
        <v>10</v>
      </c>
      <c r="AA3">
        <v>1350.6231823989219</v>
      </c>
      <c r="AB3">
        <v>1847.982223447694</v>
      </c>
      <c r="AC3">
        <v>1671.6133937011859</v>
      </c>
      <c r="AD3">
        <v>1350623.182398922</v>
      </c>
      <c r="AE3">
        <v>1847982.223447694</v>
      </c>
      <c r="AF3">
        <v>5.1983667497372207E-6</v>
      </c>
      <c r="AG3">
        <v>53</v>
      </c>
      <c r="AH3">
        <v>1671613.3937011859</v>
      </c>
    </row>
    <row r="4" spans="1:34" x14ac:dyDescent="0.25">
      <c r="A4">
        <v>2</v>
      </c>
      <c r="B4">
        <v>25</v>
      </c>
      <c r="C4" t="s">
        <v>34</v>
      </c>
      <c r="D4">
        <v>1.2874000000000001</v>
      </c>
      <c r="E4">
        <v>77.680000000000007</v>
      </c>
      <c r="F4">
        <v>74.47</v>
      </c>
      <c r="G4">
        <v>43.8</v>
      </c>
      <c r="H4">
        <v>0.81</v>
      </c>
      <c r="I4">
        <v>102</v>
      </c>
      <c r="J4">
        <v>64.08</v>
      </c>
      <c r="K4">
        <v>28.92</v>
      </c>
      <c r="L4">
        <v>3</v>
      </c>
      <c r="M4">
        <v>94</v>
      </c>
      <c r="N4">
        <v>7.16</v>
      </c>
      <c r="O4">
        <v>8137.65</v>
      </c>
      <c r="P4">
        <v>420.2</v>
      </c>
      <c r="Q4">
        <v>2277.92</v>
      </c>
      <c r="R4">
        <v>305.94</v>
      </c>
      <c r="S4">
        <v>175.94</v>
      </c>
      <c r="T4">
        <v>62786.36</v>
      </c>
      <c r="U4">
        <v>0.57999999999999996</v>
      </c>
      <c r="V4">
        <v>0.84</v>
      </c>
      <c r="W4">
        <v>36.85</v>
      </c>
      <c r="X4">
        <v>3.79</v>
      </c>
      <c r="Y4">
        <v>2</v>
      </c>
      <c r="Z4">
        <v>10</v>
      </c>
      <c r="AA4">
        <v>1235.925375689641</v>
      </c>
      <c r="AB4">
        <v>1691.0476241979491</v>
      </c>
      <c r="AC4">
        <v>1529.656412344744</v>
      </c>
      <c r="AD4">
        <v>1235925.3756896411</v>
      </c>
      <c r="AE4">
        <v>1691047.624197949</v>
      </c>
      <c r="AF4">
        <v>5.4290397936332434E-6</v>
      </c>
      <c r="AG4">
        <v>51</v>
      </c>
      <c r="AH4">
        <v>1529656.412344743</v>
      </c>
    </row>
    <row r="5" spans="1:34" x14ac:dyDescent="0.25">
      <c r="A5">
        <v>3</v>
      </c>
      <c r="B5">
        <v>25</v>
      </c>
      <c r="C5" t="s">
        <v>34</v>
      </c>
      <c r="D5">
        <v>1.2941</v>
      </c>
      <c r="E5">
        <v>77.28</v>
      </c>
      <c r="F5">
        <v>74.19</v>
      </c>
      <c r="G5">
        <v>47.86</v>
      </c>
      <c r="H5">
        <v>1.07</v>
      </c>
      <c r="I5">
        <v>93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415.98</v>
      </c>
      <c r="Q5">
        <v>2278.77</v>
      </c>
      <c r="R5">
        <v>292.93</v>
      </c>
      <c r="S5">
        <v>175.94</v>
      </c>
      <c r="T5">
        <v>56324.59</v>
      </c>
      <c r="U5">
        <v>0.6</v>
      </c>
      <c r="V5">
        <v>0.85</v>
      </c>
      <c r="W5">
        <v>36.950000000000003</v>
      </c>
      <c r="X5">
        <v>3.52</v>
      </c>
      <c r="Y5">
        <v>2</v>
      </c>
      <c r="Z5">
        <v>10</v>
      </c>
      <c r="AA5">
        <v>1226.389116762705</v>
      </c>
      <c r="AB5">
        <v>1677.999694024063</v>
      </c>
      <c r="AC5">
        <v>1517.8537583137679</v>
      </c>
      <c r="AD5">
        <v>1226389.1167627049</v>
      </c>
      <c r="AE5">
        <v>1677999.6940240629</v>
      </c>
      <c r="AF5">
        <v>5.4572940787173998E-6</v>
      </c>
      <c r="AG5">
        <v>51</v>
      </c>
      <c r="AH5">
        <v>1517853.7583137681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2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0.66420000000000001</v>
      </c>
      <c r="E2">
        <v>150.55000000000001</v>
      </c>
      <c r="F2">
        <v>112.43</v>
      </c>
      <c r="G2">
        <v>6.39</v>
      </c>
      <c r="H2">
        <v>0.11</v>
      </c>
      <c r="I2">
        <v>1055</v>
      </c>
      <c r="J2">
        <v>167.88</v>
      </c>
      <c r="K2">
        <v>51.39</v>
      </c>
      <c r="L2">
        <v>1</v>
      </c>
      <c r="M2">
        <v>1053</v>
      </c>
      <c r="N2">
        <v>30.49</v>
      </c>
      <c r="O2">
        <v>20939.59</v>
      </c>
      <c r="P2">
        <v>1449.87</v>
      </c>
      <c r="Q2">
        <v>2289.34</v>
      </c>
      <c r="R2">
        <v>1572.31</v>
      </c>
      <c r="S2">
        <v>175.94</v>
      </c>
      <c r="T2">
        <v>691205.9</v>
      </c>
      <c r="U2">
        <v>0.11</v>
      </c>
      <c r="V2">
        <v>0.56000000000000005</v>
      </c>
      <c r="W2">
        <v>38.409999999999997</v>
      </c>
      <c r="X2">
        <v>41.59</v>
      </c>
      <c r="Y2">
        <v>2</v>
      </c>
      <c r="Z2">
        <v>10</v>
      </c>
      <c r="AA2">
        <v>5447.3979966059187</v>
      </c>
      <c r="AB2">
        <v>7453.3702611951603</v>
      </c>
      <c r="AC2">
        <v>6742.0310643372759</v>
      </c>
      <c r="AD2">
        <v>5447397.9966059187</v>
      </c>
      <c r="AE2">
        <v>7453370.2611951604</v>
      </c>
      <c r="AF2">
        <v>1.7097271098488679E-6</v>
      </c>
      <c r="AG2">
        <v>99</v>
      </c>
      <c r="AH2">
        <v>6742031.0643372759</v>
      </c>
    </row>
    <row r="3" spans="1:34" x14ac:dyDescent="0.25">
      <c r="A3">
        <v>1</v>
      </c>
      <c r="B3">
        <v>85</v>
      </c>
      <c r="C3" t="s">
        <v>34</v>
      </c>
      <c r="D3">
        <v>0.98309999999999997</v>
      </c>
      <c r="E3">
        <v>101.72</v>
      </c>
      <c r="F3">
        <v>85.83</v>
      </c>
      <c r="G3">
        <v>12.91</v>
      </c>
      <c r="H3">
        <v>0.21</v>
      </c>
      <c r="I3">
        <v>399</v>
      </c>
      <c r="J3">
        <v>169.33</v>
      </c>
      <c r="K3">
        <v>51.39</v>
      </c>
      <c r="L3">
        <v>2</v>
      </c>
      <c r="M3">
        <v>397</v>
      </c>
      <c r="N3">
        <v>30.94</v>
      </c>
      <c r="O3">
        <v>21118.46</v>
      </c>
      <c r="P3">
        <v>1103.0899999999999</v>
      </c>
      <c r="Q3">
        <v>2280.6</v>
      </c>
      <c r="R3">
        <v>684.37</v>
      </c>
      <c r="S3">
        <v>175.94</v>
      </c>
      <c r="T3">
        <v>250514.38</v>
      </c>
      <c r="U3">
        <v>0.26</v>
      </c>
      <c r="V3">
        <v>0.73</v>
      </c>
      <c r="W3">
        <v>37.32</v>
      </c>
      <c r="X3">
        <v>15.11</v>
      </c>
      <c r="Y3">
        <v>2</v>
      </c>
      <c r="Z3">
        <v>10</v>
      </c>
      <c r="AA3">
        <v>2961.1926377798668</v>
      </c>
      <c r="AB3">
        <v>4051.6344056098151</v>
      </c>
      <c r="AC3">
        <v>3664.9521044428639</v>
      </c>
      <c r="AD3">
        <v>2961192.6377798668</v>
      </c>
      <c r="AE3">
        <v>4051634.405609814</v>
      </c>
      <c r="AF3">
        <v>2.5306123482270741E-6</v>
      </c>
      <c r="AG3">
        <v>67</v>
      </c>
      <c r="AH3">
        <v>3664952.1044428642</v>
      </c>
    </row>
    <row r="4" spans="1:34" x14ac:dyDescent="0.25">
      <c r="A4">
        <v>2</v>
      </c>
      <c r="B4">
        <v>85</v>
      </c>
      <c r="C4" t="s">
        <v>34</v>
      </c>
      <c r="D4">
        <v>1.1035999999999999</v>
      </c>
      <c r="E4">
        <v>90.61</v>
      </c>
      <c r="F4">
        <v>79.900000000000006</v>
      </c>
      <c r="G4">
        <v>19.489999999999998</v>
      </c>
      <c r="H4">
        <v>0.31</v>
      </c>
      <c r="I4">
        <v>246</v>
      </c>
      <c r="J4">
        <v>170.79</v>
      </c>
      <c r="K4">
        <v>51.39</v>
      </c>
      <c r="L4">
        <v>3</v>
      </c>
      <c r="M4">
        <v>244</v>
      </c>
      <c r="N4">
        <v>31.4</v>
      </c>
      <c r="O4">
        <v>21297.94</v>
      </c>
      <c r="P4">
        <v>1019.9</v>
      </c>
      <c r="Q4">
        <v>2279.36</v>
      </c>
      <c r="R4">
        <v>486.88</v>
      </c>
      <c r="S4">
        <v>175.94</v>
      </c>
      <c r="T4">
        <v>152535.34</v>
      </c>
      <c r="U4">
        <v>0.36</v>
      </c>
      <c r="V4">
        <v>0.78</v>
      </c>
      <c r="W4">
        <v>37.08</v>
      </c>
      <c r="X4">
        <v>9.2100000000000009</v>
      </c>
      <c r="Y4">
        <v>2</v>
      </c>
      <c r="Z4">
        <v>10</v>
      </c>
      <c r="AA4">
        <v>2480.8987315191589</v>
      </c>
      <c r="AB4">
        <v>3394.4750939921819</v>
      </c>
      <c r="AC4">
        <v>3070.5111551971572</v>
      </c>
      <c r="AD4">
        <v>2480898.7315191589</v>
      </c>
      <c r="AE4">
        <v>3394475.0939921821</v>
      </c>
      <c r="AF4">
        <v>2.840793192455903E-6</v>
      </c>
      <c r="AG4">
        <v>59</v>
      </c>
      <c r="AH4">
        <v>3070511.1551971571</v>
      </c>
    </row>
    <row r="5" spans="1:34" x14ac:dyDescent="0.25">
      <c r="A5">
        <v>3</v>
      </c>
      <c r="B5">
        <v>85</v>
      </c>
      <c r="C5" t="s">
        <v>34</v>
      </c>
      <c r="D5">
        <v>1.1677999999999999</v>
      </c>
      <c r="E5">
        <v>85.63</v>
      </c>
      <c r="F5">
        <v>77.260000000000005</v>
      </c>
      <c r="G5">
        <v>26.19</v>
      </c>
      <c r="H5">
        <v>0.41</v>
      </c>
      <c r="I5">
        <v>177</v>
      </c>
      <c r="J5">
        <v>172.25</v>
      </c>
      <c r="K5">
        <v>51.39</v>
      </c>
      <c r="L5">
        <v>4</v>
      </c>
      <c r="M5">
        <v>175</v>
      </c>
      <c r="N5">
        <v>31.86</v>
      </c>
      <c r="O5">
        <v>21478.05</v>
      </c>
      <c r="P5">
        <v>978.59</v>
      </c>
      <c r="Q5">
        <v>2278.56</v>
      </c>
      <c r="R5">
        <v>399.61</v>
      </c>
      <c r="S5">
        <v>175.94</v>
      </c>
      <c r="T5">
        <v>109243.62</v>
      </c>
      <c r="U5">
        <v>0.44</v>
      </c>
      <c r="V5">
        <v>0.81</v>
      </c>
      <c r="W5">
        <v>36.94</v>
      </c>
      <c r="X5">
        <v>6.57</v>
      </c>
      <c r="Y5">
        <v>2</v>
      </c>
      <c r="Z5">
        <v>10</v>
      </c>
      <c r="AA5">
        <v>2278.7136253642211</v>
      </c>
      <c r="AB5">
        <v>3117.8365119736231</v>
      </c>
      <c r="AC5">
        <v>2820.2745711817711</v>
      </c>
      <c r="AD5">
        <v>2278713.6253642212</v>
      </c>
      <c r="AE5">
        <v>3117836.5119736232</v>
      </c>
      <c r="AF5">
        <v>3.0060513683852879E-6</v>
      </c>
      <c r="AG5">
        <v>56</v>
      </c>
      <c r="AH5">
        <v>2820274.5711817699</v>
      </c>
    </row>
    <row r="6" spans="1:34" x14ac:dyDescent="0.25">
      <c r="A6">
        <v>4</v>
      </c>
      <c r="B6">
        <v>85</v>
      </c>
      <c r="C6" t="s">
        <v>34</v>
      </c>
      <c r="D6">
        <v>1.2074</v>
      </c>
      <c r="E6">
        <v>82.82</v>
      </c>
      <c r="F6">
        <v>75.78</v>
      </c>
      <c r="G6">
        <v>32.950000000000003</v>
      </c>
      <c r="H6">
        <v>0.51</v>
      </c>
      <c r="I6">
        <v>138</v>
      </c>
      <c r="J6">
        <v>173.71</v>
      </c>
      <c r="K6">
        <v>51.39</v>
      </c>
      <c r="L6">
        <v>5</v>
      </c>
      <c r="M6">
        <v>136</v>
      </c>
      <c r="N6">
        <v>32.32</v>
      </c>
      <c r="O6">
        <v>21658.78</v>
      </c>
      <c r="P6">
        <v>951.47</v>
      </c>
      <c r="Q6">
        <v>2278.44</v>
      </c>
      <c r="R6">
        <v>350.57</v>
      </c>
      <c r="S6">
        <v>175.94</v>
      </c>
      <c r="T6">
        <v>84920.21</v>
      </c>
      <c r="U6">
        <v>0.5</v>
      </c>
      <c r="V6">
        <v>0.83</v>
      </c>
      <c r="W6">
        <v>36.880000000000003</v>
      </c>
      <c r="X6">
        <v>5.0999999999999996</v>
      </c>
      <c r="Y6">
        <v>2</v>
      </c>
      <c r="Z6">
        <v>10</v>
      </c>
      <c r="AA6">
        <v>2160.9418919556301</v>
      </c>
      <c r="AB6">
        <v>2956.6960306016281</v>
      </c>
      <c r="AC6">
        <v>2674.51311118995</v>
      </c>
      <c r="AD6">
        <v>2160941.8919556299</v>
      </c>
      <c r="AE6">
        <v>2956696.0306016281</v>
      </c>
      <c r="AF6">
        <v>3.1079863180239751E-6</v>
      </c>
      <c r="AG6">
        <v>54</v>
      </c>
      <c r="AH6">
        <v>2674513.1111899498</v>
      </c>
    </row>
    <row r="7" spans="1:34" x14ac:dyDescent="0.25">
      <c r="A7">
        <v>5</v>
      </c>
      <c r="B7">
        <v>85</v>
      </c>
      <c r="C7" t="s">
        <v>34</v>
      </c>
      <c r="D7">
        <v>1.2334000000000001</v>
      </c>
      <c r="E7">
        <v>81.08</v>
      </c>
      <c r="F7">
        <v>74.88</v>
      </c>
      <c r="G7">
        <v>39.76</v>
      </c>
      <c r="H7">
        <v>0.61</v>
      </c>
      <c r="I7">
        <v>113</v>
      </c>
      <c r="J7">
        <v>175.18</v>
      </c>
      <c r="K7">
        <v>51.39</v>
      </c>
      <c r="L7">
        <v>6</v>
      </c>
      <c r="M7">
        <v>111</v>
      </c>
      <c r="N7">
        <v>32.79</v>
      </c>
      <c r="O7">
        <v>21840.16</v>
      </c>
      <c r="P7">
        <v>932.01</v>
      </c>
      <c r="Q7">
        <v>2278.0500000000002</v>
      </c>
      <c r="R7">
        <v>320.5</v>
      </c>
      <c r="S7">
        <v>175.94</v>
      </c>
      <c r="T7">
        <v>70012.160000000003</v>
      </c>
      <c r="U7">
        <v>0.55000000000000004</v>
      </c>
      <c r="V7">
        <v>0.84</v>
      </c>
      <c r="W7">
        <v>36.840000000000003</v>
      </c>
      <c r="X7">
        <v>4.21</v>
      </c>
      <c r="Y7">
        <v>2</v>
      </c>
      <c r="Z7">
        <v>10</v>
      </c>
      <c r="AA7">
        <v>2088.8090043246698</v>
      </c>
      <c r="AB7">
        <v>2858.0006314665402</v>
      </c>
      <c r="AC7">
        <v>2585.2370624284522</v>
      </c>
      <c r="AD7">
        <v>2088809.0043246699</v>
      </c>
      <c r="AE7">
        <v>2858000.63146654</v>
      </c>
      <c r="AF7">
        <v>3.174913305160485E-6</v>
      </c>
      <c r="AG7">
        <v>53</v>
      </c>
      <c r="AH7">
        <v>2585237.0624284521</v>
      </c>
    </row>
    <row r="8" spans="1:34" x14ac:dyDescent="0.25">
      <c r="A8">
        <v>6</v>
      </c>
      <c r="B8">
        <v>85</v>
      </c>
      <c r="C8" t="s">
        <v>34</v>
      </c>
      <c r="D8">
        <v>1.2539</v>
      </c>
      <c r="E8">
        <v>79.75</v>
      </c>
      <c r="F8">
        <v>74.16</v>
      </c>
      <c r="G8">
        <v>46.84</v>
      </c>
      <c r="H8">
        <v>0.7</v>
      </c>
      <c r="I8">
        <v>95</v>
      </c>
      <c r="J8">
        <v>176.66</v>
      </c>
      <c r="K8">
        <v>51.39</v>
      </c>
      <c r="L8">
        <v>7</v>
      </c>
      <c r="M8">
        <v>93</v>
      </c>
      <c r="N8">
        <v>33.270000000000003</v>
      </c>
      <c r="O8">
        <v>22022.17</v>
      </c>
      <c r="P8">
        <v>915.16</v>
      </c>
      <c r="Q8">
        <v>2277.54</v>
      </c>
      <c r="R8">
        <v>296.52999999999997</v>
      </c>
      <c r="S8">
        <v>175.94</v>
      </c>
      <c r="T8">
        <v>58114.67</v>
      </c>
      <c r="U8">
        <v>0.59</v>
      </c>
      <c r="V8">
        <v>0.85</v>
      </c>
      <c r="W8">
        <v>36.82</v>
      </c>
      <c r="X8">
        <v>3.5</v>
      </c>
      <c r="Y8">
        <v>2</v>
      </c>
      <c r="Z8">
        <v>10</v>
      </c>
      <c r="AA8">
        <v>2029.973972700305</v>
      </c>
      <c r="AB8">
        <v>2777.4999455796792</v>
      </c>
      <c r="AC8">
        <v>2512.4192490192099</v>
      </c>
      <c r="AD8">
        <v>2029973.9727003051</v>
      </c>
      <c r="AE8">
        <v>2777499.9455796792</v>
      </c>
      <c r="AF8">
        <v>3.2276826604027339E-6</v>
      </c>
      <c r="AG8">
        <v>52</v>
      </c>
      <c r="AH8">
        <v>2512419.2490192102</v>
      </c>
    </row>
    <row r="9" spans="1:34" x14ac:dyDescent="0.25">
      <c r="A9">
        <v>7</v>
      </c>
      <c r="B9">
        <v>85</v>
      </c>
      <c r="C9" t="s">
        <v>34</v>
      </c>
      <c r="D9">
        <v>1.2685999999999999</v>
      </c>
      <c r="E9">
        <v>78.83</v>
      </c>
      <c r="F9">
        <v>73.680000000000007</v>
      </c>
      <c r="G9">
        <v>53.91</v>
      </c>
      <c r="H9">
        <v>0.8</v>
      </c>
      <c r="I9">
        <v>82</v>
      </c>
      <c r="J9">
        <v>178.14</v>
      </c>
      <c r="K9">
        <v>51.39</v>
      </c>
      <c r="L9">
        <v>8</v>
      </c>
      <c r="M9">
        <v>80</v>
      </c>
      <c r="N9">
        <v>33.75</v>
      </c>
      <c r="O9">
        <v>22204.83</v>
      </c>
      <c r="P9">
        <v>900.17</v>
      </c>
      <c r="Q9">
        <v>2277.6999999999998</v>
      </c>
      <c r="R9">
        <v>280.67</v>
      </c>
      <c r="S9">
        <v>175.94</v>
      </c>
      <c r="T9">
        <v>50251.01</v>
      </c>
      <c r="U9">
        <v>0.63</v>
      </c>
      <c r="V9">
        <v>0.85</v>
      </c>
      <c r="W9">
        <v>36.79</v>
      </c>
      <c r="X9">
        <v>3.01</v>
      </c>
      <c r="Y9">
        <v>2</v>
      </c>
      <c r="Z9">
        <v>10</v>
      </c>
      <c r="AA9">
        <v>1992.931015589565</v>
      </c>
      <c r="AB9">
        <v>2726.8161374408319</v>
      </c>
      <c r="AC9">
        <v>2466.5726323939639</v>
      </c>
      <c r="AD9">
        <v>1992931.015589565</v>
      </c>
      <c r="AE9">
        <v>2726816.1374408319</v>
      </c>
      <c r="AF9">
        <v>3.2655221492837608E-6</v>
      </c>
      <c r="AG9">
        <v>52</v>
      </c>
      <c r="AH9">
        <v>2466572.632393965</v>
      </c>
    </row>
    <row r="10" spans="1:34" x14ac:dyDescent="0.25">
      <c r="A10">
        <v>8</v>
      </c>
      <c r="B10">
        <v>85</v>
      </c>
      <c r="C10" t="s">
        <v>34</v>
      </c>
      <c r="D10">
        <v>1.2804</v>
      </c>
      <c r="E10">
        <v>78.099999999999994</v>
      </c>
      <c r="F10">
        <v>73.290000000000006</v>
      </c>
      <c r="G10">
        <v>61.07</v>
      </c>
      <c r="H10">
        <v>0.89</v>
      </c>
      <c r="I10">
        <v>72</v>
      </c>
      <c r="J10">
        <v>179.63</v>
      </c>
      <c r="K10">
        <v>51.39</v>
      </c>
      <c r="L10">
        <v>9</v>
      </c>
      <c r="M10">
        <v>70</v>
      </c>
      <c r="N10">
        <v>34.24</v>
      </c>
      <c r="O10">
        <v>22388.15</v>
      </c>
      <c r="P10">
        <v>886.91</v>
      </c>
      <c r="Q10">
        <v>2277.4</v>
      </c>
      <c r="R10">
        <v>267.85000000000002</v>
      </c>
      <c r="S10">
        <v>175.94</v>
      </c>
      <c r="T10">
        <v>43889.95</v>
      </c>
      <c r="U10">
        <v>0.66</v>
      </c>
      <c r="V10">
        <v>0.86</v>
      </c>
      <c r="W10">
        <v>36.770000000000003</v>
      </c>
      <c r="X10">
        <v>2.62</v>
      </c>
      <c r="Y10">
        <v>2</v>
      </c>
      <c r="Z10">
        <v>10</v>
      </c>
      <c r="AA10">
        <v>1952.6652874812889</v>
      </c>
      <c r="AB10">
        <v>2671.7227918445369</v>
      </c>
      <c r="AC10">
        <v>2416.737318377383</v>
      </c>
      <c r="AD10">
        <v>1952665.2874812889</v>
      </c>
      <c r="AE10">
        <v>2671722.791844537</v>
      </c>
      <c r="AF10">
        <v>3.2958967049841781E-6</v>
      </c>
      <c r="AG10">
        <v>51</v>
      </c>
      <c r="AH10">
        <v>2416737.318377384</v>
      </c>
    </row>
    <row r="11" spans="1:34" x14ac:dyDescent="0.25">
      <c r="A11">
        <v>9</v>
      </c>
      <c r="B11">
        <v>85</v>
      </c>
      <c r="C11" t="s">
        <v>34</v>
      </c>
      <c r="D11">
        <v>1.2895000000000001</v>
      </c>
      <c r="E11">
        <v>77.55</v>
      </c>
      <c r="F11">
        <v>73.010000000000005</v>
      </c>
      <c r="G11">
        <v>68.44</v>
      </c>
      <c r="H11">
        <v>0.98</v>
      </c>
      <c r="I11">
        <v>64</v>
      </c>
      <c r="J11">
        <v>181.12</v>
      </c>
      <c r="K11">
        <v>51.39</v>
      </c>
      <c r="L11">
        <v>10</v>
      </c>
      <c r="M11">
        <v>62</v>
      </c>
      <c r="N11">
        <v>34.729999999999997</v>
      </c>
      <c r="O11">
        <v>22572.13</v>
      </c>
      <c r="P11">
        <v>875.58</v>
      </c>
      <c r="Q11">
        <v>2277.2600000000002</v>
      </c>
      <c r="R11">
        <v>258.27</v>
      </c>
      <c r="S11">
        <v>175.94</v>
      </c>
      <c r="T11">
        <v>39141.440000000002</v>
      </c>
      <c r="U11">
        <v>0.68</v>
      </c>
      <c r="V11">
        <v>0.86</v>
      </c>
      <c r="W11">
        <v>36.770000000000003</v>
      </c>
      <c r="X11">
        <v>2.35</v>
      </c>
      <c r="Y11">
        <v>2</v>
      </c>
      <c r="Z11">
        <v>10</v>
      </c>
      <c r="AA11">
        <v>1928.5368310301139</v>
      </c>
      <c r="AB11">
        <v>2638.7091732556669</v>
      </c>
      <c r="AC11">
        <v>2386.8744732117311</v>
      </c>
      <c r="AD11">
        <v>1928536.8310301141</v>
      </c>
      <c r="AE11">
        <v>2638709.173255668</v>
      </c>
      <c r="AF11">
        <v>3.3193211504819579E-6</v>
      </c>
      <c r="AG11">
        <v>51</v>
      </c>
      <c r="AH11">
        <v>2386874.4732117308</v>
      </c>
    </row>
    <row r="12" spans="1:34" x14ac:dyDescent="0.25">
      <c r="A12">
        <v>10</v>
      </c>
      <c r="B12">
        <v>85</v>
      </c>
      <c r="C12" t="s">
        <v>34</v>
      </c>
      <c r="D12">
        <v>1.2966</v>
      </c>
      <c r="E12">
        <v>77.12</v>
      </c>
      <c r="F12">
        <v>72.78</v>
      </c>
      <c r="G12">
        <v>75.290000000000006</v>
      </c>
      <c r="H12">
        <v>1.07</v>
      </c>
      <c r="I12">
        <v>58</v>
      </c>
      <c r="J12">
        <v>182.62</v>
      </c>
      <c r="K12">
        <v>51.39</v>
      </c>
      <c r="L12">
        <v>11</v>
      </c>
      <c r="M12">
        <v>56</v>
      </c>
      <c r="N12">
        <v>35.22</v>
      </c>
      <c r="O12">
        <v>22756.91</v>
      </c>
      <c r="P12">
        <v>863.68</v>
      </c>
      <c r="Q12">
        <v>2277.2800000000002</v>
      </c>
      <c r="R12">
        <v>250.93</v>
      </c>
      <c r="S12">
        <v>175.94</v>
      </c>
      <c r="T12">
        <v>35501.730000000003</v>
      </c>
      <c r="U12">
        <v>0.7</v>
      </c>
      <c r="V12">
        <v>0.86</v>
      </c>
      <c r="W12">
        <v>36.76</v>
      </c>
      <c r="X12">
        <v>2.12</v>
      </c>
      <c r="Y12">
        <v>2</v>
      </c>
      <c r="Z12">
        <v>10</v>
      </c>
      <c r="AA12">
        <v>1906.6564922097989</v>
      </c>
      <c r="AB12">
        <v>2608.7715283892921</v>
      </c>
      <c r="AC12">
        <v>2359.794035153654</v>
      </c>
      <c r="AD12">
        <v>1906656.4922097989</v>
      </c>
      <c r="AE12">
        <v>2608771.5283892918</v>
      </c>
      <c r="AF12">
        <v>3.337597366200004E-6</v>
      </c>
      <c r="AG12">
        <v>51</v>
      </c>
      <c r="AH12">
        <v>2359794.035153653</v>
      </c>
    </row>
    <row r="13" spans="1:34" x14ac:dyDescent="0.25">
      <c r="A13">
        <v>11</v>
      </c>
      <c r="B13">
        <v>85</v>
      </c>
      <c r="C13" t="s">
        <v>34</v>
      </c>
      <c r="D13">
        <v>1.3044</v>
      </c>
      <c r="E13">
        <v>76.67</v>
      </c>
      <c r="F13">
        <v>72.53</v>
      </c>
      <c r="G13">
        <v>83.69</v>
      </c>
      <c r="H13">
        <v>1.1599999999999999</v>
      </c>
      <c r="I13">
        <v>52</v>
      </c>
      <c r="J13">
        <v>184.12</v>
      </c>
      <c r="K13">
        <v>51.39</v>
      </c>
      <c r="L13">
        <v>12</v>
      </c>
      <c r="M13">
        <v>50</v>
      </c>
      <c r="N13">
        <v>35.729999999999997</v>
      </c>
      <c r="O13">
        <v>22942.240000000002</v>
      </c>
      <c r="P13">
        <v>852</v>
      </c>
      <c r="Q13">
        <v>2277.3000000000002</v>
      </c>
      <c r="R13">
        <v>243.06</v>
      </c>
      <c r="S13">
        <v>175.94</v>
      </c>
      <c r="T13">
        <v>31592.89</v>
      </c>
      <c r="U13">
        <v>0.72</v>
      </c>
      <c r="V13">
        <v>0.86</v>
      </c>
      <c r="W13">
        <v>36.729999999999997</v>
      </c>
      <c r="X13">
        <v>1.87</v>
      </c>
      <c r="Y13">
        <v>2</v>
      </c>
      <c r="Z13">
        <v>10</v>
      </c>
      <c r="AA13">
        <v>1874.5555091410679</v>
      </c>
      <c r="AB13">
        <v>2564.849547159231</v>
      </c>
      <c r="AC13">
        <v>2320.0639061673019</v>
      </c>
      <c r="AD13">
        <v>1874555.509141068</v>
      </c>
      <c r="AE13">
        <v>2564849.5471592308</v>
      </c>
      <c r="AF13">
        <v>3.3576754623409568E-6</v>
      </c>
      <c r="AG13">
        <v>50</v>
      </c>
      <c r="AH13">
        <v>2320063.9061673018</v>
      </c>
    </row>
    <row r="14" spans="1:34" x14ac:dyDescent="0.25">
      <c r="A14">
        <v>12</v>
      </c>
      <c r="B14">
        <v>85</v>
      </c>
      <c r="C14" t="s">
        <v>34</v>
      </c>
      <c r="D14">
        <v>1.3089</v>
      </c>
      <c r="E14">
        <v>76.400000000000006</v>
      </c>
      <c r="F14">
        <v>72.400000000000006</v>
      </c>
      <c r="G14">
        <v>90.5</v>
      </c>
      <c r="H14">
        <v>1.24</v>
      </c>
      <c r="I14">
        <v>48</v>
      </c>
      <c r="J14">
        <v>185.63</v>
      </c>
      <c r="K14">
        <v>51.39</v>
      </c>
      <c r="L14">
        <v>13</v>
      </c>
      <c r="M14">
        <v>46</v>
      </c>
      <c r="N14">
        <v>36.24</v>
      </c>
      <c r="O14">
        <v>23128.27</v>
      </c>
      <c r="P14">
        <v>840.5</v>
      </c>
      <c r="Q14">
        <v>2277.15</v>
      </c>
      <c r="R14">
        <v>238.2</v>
      </c>
      <c r="S14">
        <v>175.94</v>
      </c>
      <c r="T14">
        <v>29186.58</v>
      </c>
      <c r="U14">
        <v>0.74</v>
      </c>
      <c r="V14">
        <v>0.87</v>
      </c>
      <c r="W14">
        <v>36.74</v>
      </c>
      <c r="X14">
        <v>1.74</v>
      </c>
      <c r="Y14">
        <v>2</v>
      </c>
      <c r="Z14">
        <v>10</v>
      </c>
      <c r="AA14">
        <v>1856.963328414254</v>
      </c>
      <c r="AB14">
        <v>2540.7791493765658</v>
      </c>
      <c r="AC14">
        <v>2298.2907533659982</v>
      </c>
      <c r="AD14">
        <v>1856963.3284142539</v>
      </c>
      <c r="AE14">
        <v>2540779.1493765661</v>
      </c>
      <c r="AF14">
        <v>3.369258979345354E-6</v>
      </c>
      <c r="AG14">
        <v>50</v>
      </c>
      <c r="AH14">
        <v>2298290.7533659982</v>
      </c>
    </row>
    <row r="15" spans="1:34" x14ac:dyDescent="0.25">
      <c r="A15">
        <v>13</v>
      </c>
      <c r="B15">
        <v>85</v>
      </c>
      <c r="C15" t="s">
        <v>34</v>
      </c>
      <c r="D15">
        <v>1.3132999999999999</v>
      </c>
      <c r="E15">
        <v>76.14</v>
      </c>
      <c r="F15">
        <v>72.28</v>
      </c>
      <c r="G15">
        <v>98.56</v>
      </c>
      <c r="H15">
        <v>1.33</v>
      </c>
      <c r="I15">
        <v>44</v>
      </c>
      <c r="J15">
        <v>187.14</v>
      </c>
      <c r="K15">
        <v>51.39</v>
      </c>
      <c r="L15">
        <v>14</v>
      </c>
      <c r="M15">
        <v>42</v>
      </c>
      <c r="N15">
        <v>36.75</v>
      </c>
      <c r="O15">
        <v>23314.98</v>
      </c>
      <c r="P15">
        <v>831.32</v>
      </c>
      <c r="Q15">
        <v>2277.06</v>
      </c>
      <c r="R15">
        <v>233.81</v>
      </c>
      <c r="S15">
        <v>175.94</v>
      </c>
      <c r="T15">
        <v>27008.25</v>
      </c>
      <c r="U15">
        <v>0.75</v>
      </c>
      <c r="V15">
        <v>0.87</v>
      </c>
      <c r="W15">
        <v>36.74</v>
      </c>
      <c r="X15">
        <v>1.62</v>
      </c>
      <c r="Y15">
        <v>2</v>
      </c>
      <c r="Z15">
        <v>10</v>
      </c>
      <c r="AA15">
        <v>1842.065440863885</v>
      </c>
      <c r="AB15">
        <v>2520.3952023817369</v>
      </c>
      <c r="AC15">
        <v>2279.8522216633078</v>
      </c>
      <c r="AD15">
        <v>1842065.440863885</v>
      </c>
      <c r="AE15">
        <v>2520395.202381738</v>
      </c>
      <c r="AF15">
        <v>3.3805850848607629E-6</v>
      </c>
      <c r="AG15">
        <v>50</v>
      </c>
      <c r="AH15">
        <v>2279852.2216633079</v>
      </c>
    </row>
    <row r="16" spans="1:34" x14ac:dyDescent="0.25">
      <c r="A16">
        <v>14</v>
      </c>
      <c r="B16">
        <v>85</v>
      </c>
      <c r="C16" t="s">
        <v>34</v>
      </c>
      <c r="D16">
        <v>1.3174999999999999</v>
      </c>
      <c r="E16">
        <v>75.900000000000006</v>
      </c>
      <c r="F16">
        <v>72.14</v>
      </c>
      <c r="G16">
        <v>105.57</v>
      </c>
      <c r="H16">
        <v>1.41</v>
      </c>
      <c r="I16">
        <v>41</v>
      </c>
      <c r="J16">
        <v>188.66</v>
      </c>
      <c r="K16">
        <v>51.39</v>
      </c>
      <c r="L16">
        <v>15</v>
      </c>
      <c r="M16">
        <v>39</v>
      </c>
      <c r="N16">
        <v>37.270000000000003</v>
      </c>
      <c r="O16">
        <v>23502.400000000001</v>
      </c>
      <c r="P16">
        <v>819.71</v>
      </c>
      <c r="Q16">
        <v>2276.9899999999998</v>
      </c>
      <c r="R16">
        <v>229.83</v>
      </c>
      <c r="S16">
        <v>175.94</v>
      </c>
      <c r="T16">
        <v>25032.94</v>
      </c>
      <c r="U16">
        <v>0.77</v>
      </c>
      <c r="V16">
        <v>0.87</v>
      </c>
      <c r="W16">
        <v>36.72</v>
      </c>
      <c r="X16">
        <v>1.48</v>
      </c>
      <c r="Y16">
        <v>2</v>
      </c>
      <c r="Z16">
        <v>10</v>
      </c>
      <c r="AA16">
        <v>1824.8255298201279</v>
      </c>
      <c r="AB16">
        <v>2496.806795520472</v>
      </c>
      <c r="AC16">
        <v>2258.5150592463451</v>
      </c>
      <c r="AD16">
        <v>1824825.5298201281</v>
      </c>
      <c r="AE16">
        <v>2496806.7955204719</v>
      </c>
      <c r="AF16">
        <v>3.391396367398199E-6</v>
      </c>
      <c r="AG16">
        <v>50</v>
      </c>
      <c r="AH16">
        <v>2258515.059246344</v>
      </c>
    </row>
    <row r="17" spans="1:34" x14ac:dyDescent="0.25">
      <c r="A17">
        <v>15</v>
      </c>
      <c r="B17">
        <v>85</v>
      </c>
      <c r="C17" t="s">
        <v>34</v>
      </c>
      <c r="D17">
        <v>1.321</v>
      </c>
      <c r="E17">
        <v>75.7</v>
      </c>
      <c r="F17">
        <v>72.040000000000006</v>
      </c>
      <c r="G17">
        <v>113.75</v>
      </c>
      <c r="H17">
        <v>1.49</v>
      </c>
      <c r="I17">
        <v>38</v>
      </c>
      <c r="J17">
        <v>190.19</v>
      </c>
      <c r="K17">
        <v>51.39</v>
      </c>
      <c r="L17">
        <v>16</v>
      </c>
      <c r="M17">
        <v>36</v>
      </c>
      <c r="N17">
        <v>37.79</v>
      </c>
      <c r="O17">
        <v>23690.52</v>
      </c>
      <c r="P17">
        <v>809.48</v>
      </c>
      <c r="Q17">
        <v>2277.12</v>
      </c>
      <c r="R17">
        <v>226.33</v>
      </c>
      <c r="S17">
        <v>175.94</v>
      </c>
      <c r="T17">
        <v>23301.27</v>
      </c>
      <c r="U17">
        <v>0.78</v>
      </c>
      <c r="V17">
        <v>0.87</v>
      </c>
      <c r="W17">
        <v>36.72</v>
      </c>
      <c r="X17">
        <v>1.38</v>
      </c>
      <c r="Y17">
        <v>2</v>
      </c>
      <c r="Z17">
        <v>10</v>
      </c>
      <c r="AA17">
        <v>1810.083309132154</v>
      </c>
      <c r="AB17">
        <v>2476.6358387943119</v>
      </c>
      <c r="AC17">
        <v>2240.269190320013</v>
      </c>
      <c r="AD17">
        <v>1810083.3091321541</v>
      </c>
      <c r="AE17">
        <v>2476635.838794312</v>
      </c>
      <c r="AF17">
        <v>3.40040576951273E-6</v>
      </c>
      <c r="AG17">
        <v>50</v>
      </c>
      <c r="AH17">
        <v>2240269.1903200131</v>
      </c>
    </row>
    <row r="18" spans="1:34" x14ac:dyDescent="0.25">
      <c r="A18">
        <v>16</v>
      </c>
      <c r="B18">
        <v>85</v>
      </c>
      <c r="C18" t="s">
        <v>34</v>
      </c>
      <c r="D18">
        <v>1.3250999999999999</v>
      </c>
      <c r="E18">
        <v>75.47</v>
      </c>
      <c r="F18">
        <v>71.91</v>
      </c>
      <c r="G18">
        <v>123.27</v>
      </c>
      <c r="H18">
        <v>1.57</v>
      </c>
      <c r="I18">
        <v>35</v>
      </c>
      <c r="J18">
        <v>191.72</v>
      </c>
      <c r="K18">
        <v>51.39</v>
      </c>
      <c r="L18">
        <v>17</v>
      </c>
      <c r="M18">
        <v>33</v>
      </c>
      <c r="N18">
        <v>38.33</v>
      </c>
      <c r="O18">
        <v>23879.37</v>
      </c>
      <c r="P18">
        <v>798.19</v>
      </c>
      <c r="Q18">
        <v>2276.81</v>
      </c>
      <c r="R18">
        <v>221.81</v>
      </c>
      <c r="S18">
        <v>175.94</v>
      </c>
      <c r="T18">
        <v>21054.04</v>
      </c>
      <c r="U18">
        <v>0.79</v>
      </c>
      <c r="V18">
        <v>0.87</v>
      </c>
      <c r="W18">
        <v>36.72</v>
      </c>
      <c r="X18">
        <v>1.25</v>
      </c>
      <c r="Y18">
        <v>2</v>
      </c>
      <c r="Z18">
        <v>10</v>
      </c>
      <c r="AA18">
        <v>1793.538836781293</v>
      </c>
      <c r="AB18">
        <v>2453.9989618332561</v>
      </c>
      <c r="AC18">
        <v>2219.7927451250639</v>
      </c>
      <c r="AD18">
        <v>1793538.8367812929</v>
      </c>
      <c r="AE18">
        <v>2453998.9618332558</v>
      </c>
      <c r="AF18">
        <v>3.410959640561179E-6</v>
      </c>
      <c r="AG18">
        <v>50</v>
      </c>
      <c r="AH18">
        <v>2219792.7451250642</v>
      </c>
    </row>
    <row r="19" spans="1:34" x14ac:dyDescent="0.25">
      <c r="A19">
        <v>17</v>
      </c>
      <c r="B19">
        <v>85</v>
      </c>
      <c r="C19" t="s">
        <v>34</v>
      </c>
      <c r="D19">
        <v>1.3273999999999999</v>
      </c>
      <c r="E19">
        <v>75.33</v>
      </c>
      <c r="F19">
        <v>71.84</v>
      </c>
      <c r="G19">
        <v>130.63</v>
      </c>
      <c r="H19">
        <v>1.65</v>
      </c>
      <c r="I19">
        <v>33</v>
      </c>
      <c r="J19">
        <v>193.26</v>
      </c>
      <c r="K19">
        <v>51.39</v>
      </c>
      <c r="L19">
        <v>18</v>
      </c>
      <c r="M19">
        <v>31</v>
      </c>
      <c r="N19">
        <v>38.86</v>
      </c>
      <c r="O19">
        <v>24068.93</v>
      </c>
      <c r="P19">
        <v>787.62</v>
      </c>
      <c r="Q19">
        <v>2276.88</v>
      </c>
      <c r="R19">
        <v>219.81</v>
      </c>
      <c r="S19">
        <v>175.94</v>
      </c>
      <c r="T19">
        <v>20063.400000000001</v>
      </c>
      <c r="U19">
        <v>0.8</v>
      </c>
      <c r="V19">
        <v>0.87</v>
      </c>
      <c r="W19">
        <v>36.71</v>
      </c>
      <c r="X19">
        <v>1.19</v>
      </c>
      <c r="Y19">
        <v>2</v>
      </c>
      <c r="Z19">
        <v>10</v>
      </c>
      <c r="AA19">
        <v>1779.979955932929</v>
      </c>
      <c r="AB19">
        <v>2435.447102880918</v>
      </c>
      <c r="AC19">
        <v>2203.0114495534399</v>
      </c>
      <c r="AD19">
        <v>1779979.955932928</v>
      </c>
      <c r="AE19">
        <v>2435447.102880918</v>
      </c>
      <c r="AF19">
        <v>3.41688010480787E-6</v>
      </c>
      <c r="AG19">
        <v>50</v>
      </c>
      <c r="AH19">
        <v>2203011.4495534399</v>
      </c>
    </row>
    <row r="20" spans="1:34" x14ac:dyDescent="0.25">
      <c r="A20">
        <v>18</v>
      </c>
      <c r="B20">
        <v>85</v>
      </c>
      <c r="C20" t="s">
        <v>34</v>
      </c>
      <c r="D20">
        <v>1.3298000000000001</v>
      </c>
      <c r="E20">
        <v>75.2</v>
      </c>
      <c r="F20">
        <v>71.78</v>
      </c>
      <c r="G20">
        <v>138.93</v>
      </c>
      <c r="H20">
        <v>1.73</v>
      </c>
      <c r="I20">
        <v>31</v>
      </c>
      <c r="J20">
        <v>194.8</v>
      </c>
      <c r="K20">
        <v>51.39</v>
      </c>
      <c r="L20">
        <v>19</v>
      </c>
      <c r="M20">
        <v>29</v>
      </c>
      <c r="N20">
        <v>39.409999999999997</v>
      </c>
      <c r="O20">
        <v>24259.23</v>
      </c>
      <c r="P20">
        <v>776.36</v>
      </c>
      <c r="Q20">
        <v>2277</v>
      </c>
      <c r="R20">
        <v>217.63</v>
      </c>
      <c r="S20">
        <v>175.94</v>
      </c>
      <c r="T20">
        <v>18987.310000000001</v>
      </c>
      <c r="U20">
        <v>0.81</v>
      </c>
      <c r="V20">
        <v>0.87</v>
      </c>
      <c r="W20">
        <v>36.71</v>
      </c>
      <c r="X20">
        <v>1.1200000000000001</v>
      </c>
      <c r="Y20">
        <v>2</v>
      </c>
      <c r="Z20">
        <v>10</v>
      </c>
      <c r="AA20">
        <v>1755.923652497203</v>
      </c>
      <c r="AB20">
        <v>2402.5322072309532</v>
      </c>
      <c r="AC20">
        <v>2173.2379053479608</v>
      </c>
      <c r="AD20">
        <v>1755923.6524972031</v>
      </c>
      <c r="AE20">
        <v>2402532.207230953</v>
      </c>
      <c r="AF20">
        <v>3.423057980543549E-6</v>
      </c>
      <c r="AG20">
        <v>49</v>
      </c>
      <c r="AH20">
        <v>2173237.905347961</v>
      </c>
    </row>
    <row r="21" spans="1:34" x14ac:dyDescent="0.25">
      <c r="A21">
        <v>19</v>
      </c>
      <c r="B21">
        <v>85</v>
      </c>
      <c r="C21" t="s">
        <v>34</v>
      </c>
      <c r="D21">
        <v>1.3319000000000001</v>
      </c>
      <c r="E21">
        <v>75.08</v>
      </c>
      <c r="F21">
        <v>71.72</v>
      </c>
      <c r="G21">
        <v>148.4</v>
      </c>
      <c r="H21">
        <v>1.81</v>
      </c>
      <c r="I21">
        <v>29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767.58</v>
      </c>
      <c r="Q21">
        <v>2276.88</v>
      </c>
      <c r="R21">
        <v>215.33</v>
      </c>
      <c r="S21">
        <v>175.94</v>
      </c>
      <c r="T21">
        <v>17843.2</v>
      </c>
      <c r="U21">
        <v>0.82</v>
      </c>
      <c r="V21">
        <v>0.87</v>
      </c>
      <c r="W21">
        <v>36.72</v>
      </c>
      <c r="X21">
        <v>1.07</v>
      </c>
      <c r="Y21">
        <v>2</v>
      </c>
      <c r="Z21">
        <v>10</v>
      </c>
      <c r="AA21">
        <v>1744.545167960476</v>
      </c>
      <c r="AB21">
        <v>2386.9636627044929</v>
      </c>
      <c r="AC21">
        <v>2159.1552008605181</v>
      </c>
      <c r="AD21">
        <v>1744545.1679604759</v>
      </c>
      <c r="AE21">
        <v>2386963.6627044929</v>
      </c>
      <c r="AF21">
        <v>3.4284636218122668E-6</v>
      </c>
      <c r="AG21">
        <v>49</v>
      </c>
      <c r="AH21">
        <v>2159155.200860518</v>
      </c>
    </row>
    <row r="22" spans="1:34" x14ac:dyDescent="0.25">
      <c r="A22">
        <v>20</v>
      </c>
      <c r="B22">
        <v>85</v>
      </c>
      <c r="C22" t="s">
        <v>34</v>
      </c>
      <c r="D22">
        <v>1.3331999999999999</v>
      </c>
      <c r="E22">
        <v>75.010000000000005</v>
      </c>
      <c r="F22">
        <v>71.69</v>
      </c>
      <c r="G22">
        <v>153.62</v>
      </c>
      <c r="H22">
        <v>1.88</v>
      </c>
      <c r="I22">
        <v>28</v>
      </c>
      <c r="J22">
        <v>197.9</v>
      </c>
      <c r="K22">
        <v>51.39</v>
      </c>
      <c r="L22">
        <v>21</v>
      </c>
      <c r="M22">
        <v>4</v>
      </c>
      <c r="N22">
        <v>40.51</v>
      </c>
      <c r="O22">
        <v>24642.07</v>
      </c>
      <c r="P22">
        <v>766.76</v>
      </c>
      <c r="Q22">
        <v>2276.96</v>
      </c>
      <c r="R22">
        <v>213.61</v>
      </c>
      <c r="S22">
        <v>175.94</v>
      </c>
      <c r="T22">
        <v>16987.560000000001</v>
      </c>
      <c r="U22">
        <v>0.82</v>
      </c>
      <c r="V22">
        <v>0.87</v>
      </c>
      <c r="W22">
        <v>36.74</v>
      </c>
      <c r="X22">
        <v>1.03</v>
      </c>
      <c r="Y22">
        <v>2</v>
      </c>
      <c r="Z22">
        <v>10</v>
      </c>
      <c r="AA22">
        <v>1742.276671121564</v>
      </c>
      <c r="AB22">
        <v>2383.8598052504772</v>
      </c>
      <c r="AC22">
        <v>2156.347571205622</v>
      </c>
      <c r="AD22">
        <v>1742276.671121564</v>
      </c>
      <c r="AE22">
        <v>2383859.805250477</v>
      </c>
      <c r="AF22">
        <v>3.4318099711690929E-6</v>
      </c>
      <c r="AG22">
        <v>49</v>
      </c>
      <c r="AH22">
        <v>2156347.5712056221</v>
      </c>
    </row>
    <row r="23" spans="1:34" x14ac:dyDescent="0.25">
      <c r="A23">
        <v>21</v>
      </c>
      <c r="B23">
        <v>85</v>
      </c>
      <c r="C23" t="s">
        <v>34</v>
      </c>
      <c r="D23">
        <v>1.3331</v>
      </c>
      <c r="E23">
        <v>75.010000000000005</v>
      </c>
      <c r="F23">
        <v>71.69</v>
      </c>
      <c r="G23">
        <v>153.62</v>
      </c>
      <c r="H23">
        <v>1.96</v>
      </c>
      <c r="I23">
        <v>28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771.96</v>
      </c>
      <c r="Q23">
        <v>2277.04</v>
      </c>
      <c r="R23">
        <v>213.43</v>
      </c>
      <c r="S23">
        <v>175.94</v>
      </c>
      <c r="T23">
        <v>16901.25</v>
      </c>
      <c r="U23">
        <v>0.82</v>
      </c>
      <c r="V23">
        <v>0.87</v>
      </c>
      <c r="W23">
        <v>36.74</v>
      </c>
      <c r="X23">
        <v>1.03</v>
      </c>
      <c r="Y23">
        <v>2</v>
      </c>
      <c r="Z23">
        <v>10</v>
      </c>
      <c r="AA23">
        <v>1747.67808192543</v>
      </c>
      <c r="AB23">
        <v>2391.2502538057529</v>
      </c>
      <c r="AC23">
        <v>2163.0326857233422</v>
      </c>
      <c r="AD23">
        <v>1747678.0819254301</v>
      </c>
      <c r="AE23">
        <v>2391250.2538057528</v>
      </c>
      <c r="AF23">
        <v>3.4315525596801059E-6</v>
      </c>
      <c r="AG23">
        <v>49</v>
      </c>
      <c r="AH23">
        <v>2163032.685723342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1.1231</v>
      </c>
      <c r="E2">
        <v>89.04</v>
      </c>
      <c r="F2">
        <v>83.24</v>
      </c>
      <c r="G2">
        <v>15.04</v>
      </c>
      <c r="H2">
        <v>0.34</v>
      </c>
      <c r="I2">
        <v>332</v>
      </c>
      <c r="J2">
        <v>51.33</v>
      </c>
      <c r="K2">
        <v>24.83</v>
      </c>
      <c r="L2">
        <v>1</v>
      </c>
      <c r="M2">
        <v>330</v>
      </c>
      <c r="N2">
        <v>5.51</v>
      </c>
      <c r="O2">
        <v>6564.78</v>
      </c>
      <c r="P2">
        <v>458.94</v>
      </c>
      <c r="Q2">
        <v>2280.37</v>
      </c>
      <c r="R2">
        <v>598.67999999999995</v>
      </c>
      <c r="S2">
        <v>175.94</v>
      </c>
      <c r="T2">
        <v>208004.38</v>
      </c>
      <c r="U2">
        <v>0.28999999999999998</v>
      </c>
      <c r="V2">
        <v>0.75</v>
      </c>
      <c r="W2">
        <v>37.200000000000003</v>
      </c>
      <c r="X2">
        <v>12.53</v>
      </c>
      <c r="Y2">
        <v>2</v>
      </c>
      <c r="Z2">
        <v>10</v>
      </c>
      <c r="AA2">
        <v>1463.4007729754339</v>
      </c>
      <c r="AB2">
        <v>2002.289498270628</v>
      </c>
      <c r="AC2">
        <v>1811.193798786639</v>
      </c>
      <c r="AD2">
        <v>1463400.7729754341</v>
      </c>
      <c r="AE2">
        <v>2002289.498270628</v>
      </c>
      <c r="AF2">
        <v>5.1822498368960059E-6</v>
      </c>
      <c r="AG2">
        <v>58</v>
      </c>
      <c r="AH2">
        <v>1811193.798786639</v>
      </c>
    </row>
    <row r="3" spans="1:34" x14ac:dyDescent="0.25">
      <c r="A3">
        <v>1</v>
      </c>
      <c r="B3">
        <v>20</v>
      </c>
      <c r="C3" t="s">
        <v>34</v>
      </c>
      <c r="D3">
        <v>1.262</v>
      </c>
      <c r="E3">
        <v>79.239999999999995</v>
      </c>
      <c r="F3">
        <v>75.8</v>
      </c>
      <c r="G3">
        <v>32.96</v>
      </c>
      <c r="H3">
        <v>0.66</v>
      </c>
      <c r="I3">
        <v>138</v>
      </c>
      <c r="J3">
        <v>52.47</v>
      </c>
      <c r="K3">
        <v>24.83</v>
      </c>
      <c r="L3">
        <v>2</v>
      </c>
      <c r="M3">
        <v>134</v>
      </c>
      <c r="N3">
        <v>5.64</v>
      </c>
      <c r="O3">
        <v>6705.1</v>
      </c>
      <c r="P3">
        <v>381.24</v>
      </c>
      <c r="Q3">
        <v>2277.94</v>
      </c>
      <c r="R3">
        <v>351.09</v>
      </c>
      <c r="S3">
        <v>175.94</v>
      </c>
      <c r="T3">
        <v>85181.93</v>
      </c>
      <c r="U3">
        <v>0.5</v>
      </c>
      <c r="V3">
        <v>0.83</v>
      </c>
      <c r="W3">
        <v>36.89</v>
      </c>
      <c r="X3">
        <v>5.13</v>
      </c>
      <c r="Y3">
        <v>2</v>
      </c>
      <c r="Z3">
        <v>10</v>
      </c>
      <c r="AA3">
        <v>1192.977103735222</v>
      </c>
      <c r="AB3">
        <v>1632.2839037658771</v>
      </c>
      <c r="AC3">
        <v>1476.501018915309</v>
      </c>
      <c r="AD3">
        <v>1192977.103735222</v>
      </c>
      <c r="AE3">
        <v>1632283.903765877</v>
      </c>
      <c r="AF3">
        <v>5.8231673886232387E-6</v>
      </c>
      <c r="AG3">
        <v>52</v>
      </c>
      <c r="AH3">
        <v>1476501.0189153091</v>
      </c>
    </row>
    <row r="4" spans="1:34" x14ac:dyDescent="0.25">
      <c r="A4">
        <v>2</v>
      </c>
      <c r="B4">
        <v>20</v>
      </c>
      <c r="C4" t="s">
        <v>34</v>
      </c>
      <c r="D4">
        <v>1.2788999999999999</v>
      </c>
      <c r="E4">
        <v>78.19</v>
      </c>
      <c r="F4">
        <v>75.040000000000006</v>
      </c>
      <c r="G4">
        <v>39.15</v>
      </c>
      <c r="H4">
        <v>0.97</v>
      </c>
      <c r="I4">
        <v>115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370.45</v>
      </c>
      <c r="Q4">
        <v>2279.13</v>
      </c>
      <c r="R4">
        <v>320.72000000000003</v>
      </c>
      <c r="S4">
        <v>175.94</v>
      </c>
      <c r="T4">
        <v>70112.44</v>
      </c>
      <c r="U4">
        <v>0.55000000000000004</v>
      </c>
      <c r="V4">
        <v>0.84</v>
      </c>
      <c r="W4">
        <v>37</v>
      </c>
      <c r="X4">
        <v>4.3600000000000003</v>
      </c>
      <c r="Y4">
        <v>2</v>
      </c>
      <c r="Z4">
        <v>10</v>
      </c>
      <c r="AA4">
        <v>1159.890589328206</v>
      </c>
      <c r="AB4">
        <v>1587.013475080201</v>
      </c>
      <c r="AC4">
        <v>1435.551136405948</v>
      </c>
      <c r="AD4">
        <v>1159890.5893282059</v>
      </c>
      <c r="AE4">
        <v>1587013.4750802009</v>
      </c>
      <c r="AF4">
        <v>5.9011479978686684E-6</v>
      </c>
      <c r="AG4">
        <v>51</v>
      </c>
      <c r="AH4">
        <v>1435551.1364059481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1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0.78110000000000002</v>
      </c>
      <c r="E2">
        <v>128.03</v>
      </c>
      <c r="F2">
        <v>103.2</v>
      </c>
      <c r="G2">
        <v>7.44</v>
      </c>
      <c r="H2">
        <v>0.13</v>
      </c>
      <c r="I2">
        <v>832</v>
      </c>
      <c r="J2">
        <v>133.21</v>
      </c>
      <c r="K2">
        <v>46.47</v>
      </c>
      <c r="L2">
        <v>1</v>
      </c>
      <c r="M2">
        <v>830</v>
      </c>
      <c r="N2">
        <v>20.75</v>
      </c>
      <c r="O2">
        <v>16663.419999999998</v>
      </c>
      <c r="P2">
        <v>1145.9000000000001</v>
      </c>
      <c r="Q2">
        <v>2286.41</v>
      </c>
      <c r="R2">
        <v>1262.8900000000001</v>
      </c>
      <c r="S2">
        <v>175.94</v>
      </c>
      <c r="T2">
        <v>537612.46</v>
      </c>
      <c r="U2">
        <v>0.14000000000000001</v>
      </c>
      <c r="V2">
        <v>0.61</v>
      </c>
      <c r="W2">
        <v>38.06</v>
      </c>
      <c r="X2">
        <v>32.4</v>
      </c>
      <c r="Y2">
        <v>2</v>
      </c>
      <c r="Z2">
        <v>10</v>
      </c>
      <c r="AA2">
        <v>3865.2707784457511</v>
      </c>
      <c r="AB2">
        <v>5288.6340027815631</v>
      </c>
      <c r="AC2">
        <v>4783.8941962003328</v>
      </c>
      <c r="AD2">
        <v>3865270.77844575</v>
      </c>
      <c r="AE2">
        <v>5288634.0027815634</v>
      </c>
      <c r="AF2">
        <v>2.2404186755535308E-6</v>
      </c>
      <c r="AG2">
        <v>84</v>
      </c>
      <c r="AH2">
        <v>4783894.1962003326</v>
      </c>
    </row>
    <row r="3" spans="1:34" x14ac:dyDescent="0.25">
      <c r="A3">
        <v>1</v>
      </c>
      <c r="B3">
        <v>65</v>
      </c>
      <c r="C3" t="s">
        <v>34</v>
      </c>
      <c r="D3">
        <v>1.0593999999999999</v>
      </c>
      <c r="E3">
        <v>94.39</v>
      </c>
      <c r="F3">
        <v>83.2</v>
      </c>
      <c r="G3">
        <v>15.08</v>
      </c>
      <c r="H3">
        <v>0.26</v>
      </c>
      <c r="I3">
        <v>331</v>
      </c>
      <c r="J3">
        <v>134.55000000000001</v>
      </c>
      <c r="K3">
        <v>46.47</v>
      </c>
      <c r="L3">
        <v>2</v>
      </c>
      <c r="M3">
        <v>329</v>
      </c>
      <c r="N3">
        <v>21.09</v>
      </c>
      <c r="O3">
        <v>16828.84</v>
      </c>
      <c r="P3">
        <v>915.89</v>
      </c>
      <c r="Q3">
        <v>2280.48</v>
      </c>
      <c r="R3">
        <v>596.89</v>
      </c>
      <c r="S3">
        <v>175.94</v>
      </c>
      <c r="T3">
        <v>207115.54</v>
      </c>
      <c r="U3">
        <v>0.28999999999999998</v>
      </c>
      <c r="V3">
        <v>0.75</v>
      </c>
      <c r="W3">
        <v>37.200000000000003</v>
      </c>
      <c r="X3">
        <v>12.49</v>
      </c>
      <c r="Y3">
        <v>2</v>
      </c>
      <c r="Z3">
        <v>10</v>
      </c>
      <c r="AA3">
        <v>2404.6749606625549</v>
      </c>
      <c r="AB3">
        <v>3290.182367950732</v>
      </c>
      <c r="AC3">
        <v>2976.1719805533462</v>
      </c>
      <c r="AD3">
        <v>2404674.9606625549</v>
      </c>
      <c r="AE3">
        <v>3290182.3679507319</v>
      </c>
      <c r="AF3">
        <v>3.038662840713622E-6</v>
      </c>
      <c r="AG3">
        <v>62</v>
      </c>
      <c r="AH3">
        <v>2976171.9805533462</v>
      </c>
    </row>
    <row r="4" spans="1:34" x14ac:dyDescent="0.25">
      <c r="A4">
        <v>2</v>
      </c>
      <c r="B4">
        <v>65</v>
      </c>
      <c r="C4" t="s">
        <v>34</v>
      </c>
      <c r="D4">
        <v>1.1613</v>
      </c>
      <c r="E4">
        <v>86.11</v>
      </c>
      <c r="F4">
        <v>78.349999999999994</v>
      </c>
      <c r="G4">
        <v>22.93</v>
      </c>
      <c r="H4">
        <v>0.39</v>
      </c>
      <c r="I4">
        <v>205</v>
      </c>
      <c r="J4">
        <v>135.9</v>
      </c>
      <c r="K4">
        <v>46.47</v>
      </c>
      <c r="L4">
        <v>3</v>
      </c>
      <c r="M4">
        <v>203</v>
      </c>
      <c r="N4">
        <v>21.43</v>
      </c>
      <c r="O4">
        <v>16994.64</v>
      </c>
      <c r="P4">
        <v>852.01</v>
      </c>
      <c r="Q4">
        <v>2279.27</v>
      </c>
      <c r="R4">
        <v>435.6</v>
      </c>
      <c r="S4">
        <v>175.94</v>
      </c>
      <c r="T4">
        <v>127099.39</v>
      </c>
      <c r="U4">
        <v>0.4</v>
      </c>
      <c r="V4">
        <v>0.8</v>
      </c>
      <c r="W4">
        <v>37</v>
      </c>
      <c r="X4">
        <v>7.66</v>
      </c>
      <c r="Y4">
        <v>2</v>
      </c>
      <c r="Z4">
        <v>10</v>
      </c>
      <c r="AA4">
        <v>2089.841076836959</v>
      </c>
      <c r="AB4">
        <v>2859.4127586096788</v>
      </c>
      <c r="AC4">
        <v>2586.5144181389819</v>
      </c>
      <c r="AD4">
        <v>2089841.076836959</v>
      </c>
      <c r="AE4">
        <v>2859412.7586096791</v>
      </c>
      <c r="AF4">
        <v>3.3309412468573999E-6</v>
      </c>
      <c r="AG4">
        <v>57</v>
      </c>
      <c r="AH4">
        <v>2586514.4181389818</v>
      </c>
    </row>
    <row r="5" spans="1:34" x14ac:dyDescent="0.25">
      <c r="A5">
        <v>3</v>
      </c>
      <c r="B5">
        <v>65</v>
      </c>
      <c r="C5" t="s">
        <v>34</v>
      </c>
      <c r="D5">
        <v>1.2134</v>
      </c>
      <c r="E5">
        <v>82.41</v>
      </c>
      <c r="F5">
        <v>76.2</v>
      </c>
      <c r="G5">
        <v>30.89</v>
      </c>
      <c r="H5">
        <v>0.52</v>
      </c>
      <c r="I5">
        <v>148</v>
      </c>
      <c r="J5">
        <v>137.25</v>
      </c>
      <c r="K5">
        <v>46.47</v>
      </c>
      <c r="L5">
        <v>4</v>
      </c>
      <c r="M5">
        <v>146</v>
      </c>
      <c r="N5">
        <v>21.78</v>
      </c>
      <c r="O5">
        <v>17160.919999999998</v>
      </c>
      <c r="P5">
        <v>817.68</v>
      </c>
      <c r="Q5">
        <v>2278.6999999999998</v>
      </c>
      <c r="R5">
        <v>364.63</v>
      </c>
      <c r="S5">
        <v>175.94</v>
      </c>
      <c r="T5">
        <v>91902.04</v>
      </c>
      <c r="U5">
        <v>0.48</v>
      </c>
      <c r="V5">
        <v>0.82</v>
      </c>
      <c r="W5">
        <v>36.9</v>
      </c>
      <c r="X5">
        <v>5.52</v>
      </c>
      <c r="Y5">
        <v>2</v>
      </c>
      <c r="Z5">
        <v>10</v>
      </c>
      <c r="AA5">
        <v>1942.1571948121041</v>
      </c>
      <c r="AB5">
        <v>2657.3451558702282</v>
      </c>
      <c r="AC5">
        <v>2403.731863801323</v>
      </c>
      <c r="AD5">
        <v>1942157.1948121041</v>
      </c>
      <c r="AE5">
        <v>2657345.1558702281</v>
      </c>
      <c r="AF5">
        <v>3.4803789795373889E-6</v>
      </c>
      <c r="AG5">
        <v>54</v>
      </c>
      <c r="AH5">
        <v>2403731.8638013229</v>
      </c>
    </row>
    <row r="6" spans="1:34" x14ac:dyDescent="0.25">
      <c r="A6">
        <v>4</v>
      </c>
      <c r="B6">
        <v>65</v>
      </c>
      <c r="C6" t="s">
        <v>34</v>
      </c>
      <c r="D6">
        <v>1.2463</v>
      </c>
      <c r="E6">
        <v>80.239999999999995</v>
      </c>
      <c r="F6">
        <v>74.930000000000007</v>
      </c>
      <c r="G6">
        <v>39.090000000000003</v>
      </c>
      <c r="H6">
        <v>0.64</v>
      </c>
      <c r="I6">
        <v>115</v>
      </c>
      <c r="J6">
        <v>138.6</v>
      </c>
      <c r="K6">
        <v>46.47</v>
      </c>
      <c r="L6">
        <v>5</v>
      </c>
      <c r="M6">
        <v>113</v>
      </c>
      <c r="N6">
        <v>22.13</v>
      </c>
      <c r="O6">
        <v>17327.689999999999</v>
      </c>
      <c r="P6">
        <v>793.03</v>
      </c>
      <c r="Q6">
        <v>2277.9499999999998</v>
      </c>
      <c r="R6">
        <v>321.92</v>
      </c>
      <c r="S6">
        <v>175.94</v>
      </c>
      <c r="T6">
        <v>70709.87</v>
      </c>
      <c r="U6">
        <v>0.55000000000000004</v>
      </c>
      <c r="V6">
        <v>0.84</v>
      </c>
      <c r="W6">
        <v>36.86</v>
      </c>
      <c r="X6">
        <v>4.26</v>
      </c>
      <c r="Y6">
        <v>2</v>
      </c>
      <c r="Z6">
        <v>10</v>
      </c>
      <c r="AA6">
        <v>1859.9907362310139</v>
      </c>
      <c r="AB6">
        <v>2544.9213823112632</v>
      </c>
      <c r="AC6">
        <v>2302.0376574030688</v>
      </c>
      <c r="AD6">
        <v>1859990.7362310139</v>
      </c>
      <c r="AE6">
        <v>2544921.3823112631</v>
      </c>
      <c r="AF6">
        <v>3.5747456091951941E-6</v>
      </c>
      <c r="AG6">
        <v>53</v>
      </c>
      <c r="AH6">
        <v>2302037.6574030691</v>
      </c>
    </row>
    <row r="7" spans="1:34" x14ac:dyDescent="0.25">
      <c r="A7">
        <v>5</v>
      </c>
      <c r="B7">
        <v>65</v>
      </c>
      <c r="C7" t="s">
        <v>34</v>
      </c>
      <c r="D7">
        <v>1.2682</v>
      </c>
      <c r="E7">
        <v>78.849999999999994</v>
      </c>
      <c r="F7">
        <v>74.11</v>
      </c>
      <c r="G7">
        <v>47.3</v>
      </c>
      <c r="H7">
        <v>0.76</v>
      </c>
      <c r="I7">
        <v>94</v>
      </c>
      <c r="J7">
        <v>139.94999999999999</v>
      </c>
      <c r="K7">
        <v>46.47</v>
      </c>
      <c r="L7">
        <v>6</v>
      </c>
      <c r="M7">
        <v>92</v>
      </c>
      <c r="N7">
        <v>22.49</v>
      </c>
      <c r="O7">
        <v>17494.97</v>
      </c>
      <c r="P7">
        <v>772.38</v>
      </c>
      <c r="Q7">
        <v>2277.67</v>
      </c>
      <c r="R7">
        <v>295.14999999999998</v>
      </c>
      <c r="S7">
        <v>175.94</v>
      </c>
      <c r="T7">
        <v>57432.12</v>
      </c>
      <c r="U7">
        <v>0.6</v>
      </c>
      <c r="V7">
        <v>0.85</v>
      </c>
      <c r="W7">
        <v>36.81</v>
      </c>
      <c r="X7">
        <v>3.44</v>
      </c>
      <c r="Y7">
        <v>2</v>
      </c>
      <c r="Z7">
        <v>10</v>
      </c>
      <c r="AA7">
        <v>1799.7510283075719</v>
      </c>
      <c r="AB7">
        <v>2462.4987563420591</v>
      </c>
      <c r="AC7">
        <v>2227.4813311754829</v>
      </c>
      <c r="AD7">
        <v>1799751.028307572</v>
      </c>
      <c r="AE7">
        <v>2462498.756342059</v>
      </c>
      <c r="AF7">
        <v>3.637561086079872E-6</v>
      </c>
      <c r="AG7">
        <v>52</v>
      </c>
      <c r="AH7">
        <v>2227481.3311754828</v>
      </c>
    </row>
    <row r="8" spans="1:34" x14ac:dyDescent="0.25">
      <c r="A8">
        <v>6</v>
      </c>
      <c r="B8">
        <v>65</v>
      </c>
      <c r="C8" t="s">
        <v>34</v>
      </c>
      <c r="D8">
        <v>1.2833000000000001</v>
      </c>
      <c r="E8">
        <v>77.92</v>
      </c>
      <c r="F8">
        <v>73.59</v>
      </c>
      <c r="G8">
        <v>55.89</v>
      </c>
      <c r="H8">
        <v>0.88</v>
      </c>
      <c r="I8">
        <v>79</v>
      </c>
      <c r="J8">
        <v>141.31</v>
      </c>
      <c r="K8">
        <v>46.47</v>
      </c>
      <c r="L8">
        <v>7</v>
      </c>
      <c r="M8">
        <v>77</v>
      </c>
      <c r="N8">
        <v>22.85</v>
      </c>
      <c r="O8">
        <v>17662.75</v>
      </c>
      <c r="P8">
        <v>755.13</v>
      </c>
      <c r="Q8">
        <v>2277.48</v>
      </c>
      <c r="R8">
        <v>277.51</v>
      </c>
      <c r="S8">
        <v>175.94</v>
      </c>
      <c r="T8">
        <v>48682.52</v>
      </c>
      <c r="U8">
        <v>0.63</v>
      </c>
      <c r="V8">
        <v>0.85</v>
      </c>
      <c r="W8">
        <v>36.799999999999997</v>
      </c>
      <c r="X8">
        <v>2.93</v>
      </c>
      <c r="Y8">
        <v>2</v>
      </c>
      <c r="Z8">
        <v>10</v>
      </c>
      <c r="AA8">
        <v>1753.3016727473159</v>
      </c>
      <c r="AB8">
        <v>2398.944698863575</v>
      </c>
      <c r="AC8">
        <v>2169.9927837440659</v>
      </c>
      <c r="AD8">
        <v>1753301.6727473161</v>
      </c>
      <c r="AE8">
        <v>2398944.6988635748</v>
      </c>
      <c r="AF8">
        <v>3.6808722139775269E-6</v>
      </c>
      <c r="AG8">
        <v>51</v>
      </c>
      <c r="AH8">
        <v>2169992.783744066</v>
      </c>
    </row>
    <row r="9" spans="1:34" x14ac:dyDescent="0.25">
      <c r="A9">
        <v>7</v>
      </c>
      <c r="B9">
        <v>65</v>
      </c>
      <c r="C9" t="s">
        <v>34</v>
      </c>
      <c r="D9">
        <v>1.2954000000000001</v>
      </c>
      <c r="E9">
        <v>77.2</v>
      </c>
      <c r="F9">
        <v>73.17</v>
      </c>
      <c r="G9">
        <v>64.56</v>
      </c>
      <c r="H9">
        <v>0.99</v>
      </c>
      <c r="I9">
        <v>68</v>
      </c>
      <c r="J9">
        <v>142.68</v>
      </c>
      <c r="K9">
        <v>46.47</v>
      </c>
      <c r="L9">
        <v>8</v>
      </c>
      <c r="M9">
        <v>66</v>
      </c>
      <c r="N9">
        <v>23.21</v>
      </c>
      <c r="O9">
        <v>17831.04</v>
      </c>
      <c r="P9">
        <v>738.81</v>
      </c>
      <c r="Q9">
        <v>2277.23</v>
      </c>
      <c r="R9">
        <v>263.25</v>
      </c>
      <c r="S9">
        <v>175.94</v>
      </c>
      <c r="T9">
        <v>41610.370000000003</v>
      </c>
      <c r="U9">
        <v>0.67</v>
      </c>
      <c r="V9">
        <v>0.86</v>
      </c>
      <c r="W9">
        <v>36.79</v>
      </c>
      <c r="X9">
        <v>2.5099999999999998</v>
      </c>
      <c r="Y9">
        <v>2</v>
      </c>
      <c r="Z9">
        <v>10</v>
      </c>
      <c r="AA9">
        <v>1721.820123379558</v>
      </c>
      <c r="AB9">
        <v>2355.8702541506718</v>
      </c>
      <c r="AC9">
        <v>2131.0293035792001</v>
      </c>
      <c r="AD9">
        <v>1721820.1233795581</v>
      </c>
      <c r="AE9">
        <v>2355870.2541506719</v>
      </c>
      <c r="AF9">
        <v>3.7155784820279662E-6</v>
      </c>
      <c r="AG9">
        <v>51</v>
      </c>
      <c r="AH9">
        <v>2131029.3035792001</v>
      </c>
    </row>
    <row r="10" spans="1:34" x14ac:dyDescent="0.25">
      <c r="A10">
        <v>8</v>
      </c>
      <c r="B10">
        <v>65</v>
      </c>
      <c r="C10" t="s">
        <v>34</v>
      </c>
      <c r="D10">
        <v>1.3051999999999999</v>
      </c>
      <c r="E10">
        <v>76.61</v>
      </c>
      <c r="F10">
        <v>72.83</v>
      </c>
      <c r="G10">
        <v>74.06</v>
      </c>
      <c r="H10">
        <v>1.1100000000000001</v>
      </c>
      <c r="I10">
        <v>59</v>
      </c>
      <c r="J10">
        <v>144.05000000000001</v>
      </c>
      <c r="K10">
        <v>46.47</v>
      </c>
      <c r="L10">
        <v>9</v>
      </c>
      <c r="M10">
        <v>57</v>
      </c>
      <c r="N10">
        <v>23.58</v>
      </c>
      <c r="O10">
        <v>17999.830000000002</v>
      </c>
      <c r="P10">
        <v>722.45</v>
      </c>
      <c r="Q10">
        <v>2277.16</v>
      </c>
      <c r="R10">
        <v>252.5</v>
      </c>
      <c r="S10">
        <v>175.94</v>
      </c>
      <c r="T10">
        <v>36279.24</v>
      </c>
      <c r="U10">
        <v>0.7</v>
      </c>
      <c r="V10">
        <v>0.86</v>
      </c>
      <c r="W10">
        <v>36.75</v>
      </c>
      <c r="X10">
        <v>2.17</v>
      </c>
      <c r="Y10">
        <v>2</v>
      </c>
      <c r="Z10">
        <v>10</v>
      </c>
      <c r="AA10">
        <v>1683.7873323268991</v>
      </c>
      <c r="AB10">
        <v>2303.8321115441031</v>
      </c>
      <c r="AC10">
        <v>2083.9576082670101</v>
      </c>
      <c r="AD10">
        <v>1683787.332326899</v>
      </c>
      <c r="AE10">
        <v>2303832.111544102</v>
      </c>
      <c r="AF10">
        <v>3.7436876908622049E-6</v>
      </c>
      <c r="AG10">
        <v>50</v>
      </c>
      <c r="AH10">
        <v>2083957.608267009</v>
      </c>
    </row>
    <row r="11" spans="1:34" x14ac:dyDescent="0.25">
      <c r="A11">
        <v>9</v>
      </c>
      <c r="B11">
        <v>65</v>
      </c>
      <c r="C11" t="s">
        <v>34</v>
      </c>
      <c r="D11">
        <v>1.3131999999999999</v>
      </c>
      <c r="E11">
        <v>76.150000000000006</v>
      </c>
      <c r="F11">
        <v>72.55</v>
      </c>
      <c r="G11">
        <v>83.71</v>
      </c>
      <c r="H11">
        <v>1.22</v>
      </c>
      <c r="I11">
        <v>52</v>
      </c>
      <c r="J11">
        <v>145.41999999999999</v>
      </c>
      <c r="K11">
        <v>46.47</v>
      </c>
      <c r="L11">
        <v>10</v>
      </c>
      <c r="M11">
        <v>50</v>
      </c>
      <c r="N11">
        <v>23.95</v>
      </c>
      <c r="O11">
        <v>18169.150000000001</v>
      </c>
      <c r="P11">
        <v>707.55</v>
      </c>
      <c r="Q11">
        <v>2277.08</v>
      </c>
      <c r="R11">
        <v>243</v>
      </c>
      <c r="S11">
        <v>175.94</v>
      </c>
      <c r="T11">
        <v>31563.8</v>
      </c>
      <c r="U11">
        <v>0.72</v>
      </c>
      <c r="V11">
        <v>0.86</v>
      </c>
      <c r="W11">
        <v>36.75</v>
      </c>
      <c r="X11">
        <v>1.89</v>
      </c>
      <c r="Y11">
        <v>2</v>
      </c>
      <c r="Z11">
        <v>10</v>
      </c>
      <c r="AA11">
        <v>1659.3476852443721</v>
      </c>
      <c r="AB11">
        <v>2270.3927082046539</v>
      </c>
      <c r="AC11">
        <v>2053.7096146497811</v>
      </c>
      <c r="AD11">
        <v>1659347.6852443721</v>
      </c>
      <c r="AE11">
        <v>2270392.708204655</v>
      </c>
      <c r="AF11">
        <v>3.7666339837881148E-6</v>
      </c>
      <c r="AG11">
        <v>50</v>
      </c>
      <c r="AH11">
        <v>2053709.614649781</v>
      </c>
    </row>
    <row r="12" spans="1:34" x14ac:dyDescent="0.25">
      <c r="A12">
        <v>10</v>
      </c>
      <c r="B12">
        <v>65</v>
      </c>
      <c r="C12" t="s">
        <v>34</v>
      </c>
      <c r="D12">
        <v>1.3196000000000001</v>
      </c>
      <c r="E12">
        <v>75.78</v>
      </c>
      <c r="F12">
        <v>72.349999999999994</v>
      </c>
      <c r="G12">
        <v>94.37</v>
      </c>
      <c r="H12">
        <v>1.33</v>
      </c>
      <c r="I12">
        <v>46</v>
      </c>
      <c r="J12">
        <v>146.80000000000001</v>
      </c>
      <c r="K12">
        <v>46.47</v>
      </c>
      <c r="L12">
        <v>11</v>
      </c>
      <c r="M12">
        <v>44</v>
      </c>
      <c r="N12">
        <v>24.33</v>
      </c>
      <c r="O12">
        <v>18338.990000000002</v>
      </c>
      <c r="P12">
        <v>691.25</v>
      </c>
      <c r="Q12">
        <v>2276.91</v>
      </c>
      <c r="R12">
        <v>236.41</v>
      </c>
      <c r="S12">
        <v>175.94</v>
      </c>
      <c r="T12">
        <v>28302.29</v>
      </c>
      <c r="U12">
        <v>0.74</v>
      </c>
      <c r="V12">
        <v>0.87</v>
      </c>
      <c r="W12">
        <v>36.74</v>
      </c>
      <c r="X12">
        <v>1.69</v>
      </c>
      <c r="Y12">
        <v>2</v>
      </c>
      <c r="Z12">
        <v>10</v>
      </c>
      <c r="AA12">
        <v>1635.638782129228</v>
      </c>
      <c r="AB12">
        <v>2237.9531409995288</v>
      </c>
      <c r="AC12">
        <v>2024.366034209495</v>
      </c>
      <c r="AD12">
        <v>1635638.7821292281</v>
      </c>
      <c r="AE12">
        <v>2237953.14099953</v>
      </c>
      <c r="AF12">
        <v>3.784991018128843E-6</v>
      </c>
      <c r="AG12">
        <v>50</v>
      </c>
      <c r="AH12">
        <v>2024366.0342094949</v>
      </c>
    </row>
    <row r="13" spans="1:34" x14ac:dyDescent="0.25">
      <c r="A13">
        <v>11</v>
      </c>
      <c r="B13">
        <v>65</v>
      </c>
      <c r="C13" t="s">
        <v>34</v>
      </c>
      <c r="D13">
        <v>1.3242</v>
      </c>
      <c r="E13">
        <v>75.52</v>
      </c>
      <c r="F13">
        <v>72.19</v>
      </c>
      <c r="G13">
        <v>103.13</v>
      </c>
      <c r="H13">
        <v>1.43</v>
      </c>
      <c r="I13">
        <v>42</v>
      </c>
      <c r="J13">
        <v>148.18</v>
      </c>
      <c r="K13">
        <v>46.47</v>
      </c>
      <c r="L13">
        <v>12</v>
      </c>
      <c r="M13">
        <v>40</v>
      </c>
      <c r="N13">
        <v>24.71</v>
      </c>
      <c r="O13">
        <v>18509.36</v>
      </c>
      <c r="P13">
        <v>675.28</v>
      </c>
      <c r="Q13">
        <v>2276.91</v>
      </c>
      <c r="R13">
        <v>231.34</v>
      </c>
      <c r="S13">
        <v>175.94</v>
      </c>
      <c r="T13">
        <v>25783.21</v>
      </c>
      <c r="U13">
        <v>0.76</v>
      </c>
      <c r="V13">
        <v>0.87</v>
      </c>
      <c r="W13">
        <v>36.729999999999997</v>
      </c>
      <c r="X13">
        <v>1.54</v>
      </c>
      <c r="Y13">
        <v>2</v>
      </c>
      <c r="Z13">
        <v>10</v>
      </c>
      <c r="AA13">
        <v>1614.270641408888</v>
      </c>
      <c r="AB13">
        <v>2208.7163081701251</v>
      </c>
      <c r="AC13">
        <v>1997.919523671176</v>
      </c>
      <c r="AD13">
        <v>1614270.6414088879</v>
      </c>
      <c r="AE13">
        <v>2208716.3081701249</v>
      </c>
      <c r="AF13">
        <v>3.7981851365612421E-6</v>
      </c>
      <c r="AG13">
        <v>50</v>
      </c>
      <c r="AH13">
        <v>1997919.5236711761</v>
      </c>
    </row>
    <row r="14" spans="1:34" x14ac:dyDescent="0.25">
      <c r="A14">
        <v>12</v>
      </c>
      <c r="B14">
        <v>65</v>
      </c>
      <c r="C14" t="s">
        <v>34</v>
      </c>
      <c r="D14">
        <v>1.3287</v>
      </c>
      <c r="E14">
        <v>75.260000000000005</v>
      </c>
      <c r="F14">
        <v>72.05</v>
      </c>
      <c r="G14">
        <v>113.76</v>
      </c>
      <c r="H14">
        <v>1.54</v>
      </c>
      <c r="I14">
        <v>38</v>
      </c>
      <c r="J14">
        <v>149.56</v>
      </c>
      <c r="K14">
        <v>46.47</v>
      </c>
      <c r="L14">
        <v>13</v>
      </c>
      <c r="M14">
        <v>30</v>
      </c>
      <c r="N14">
        <v>25.1</v>
      </c>
      <c r="O14">
        <v>18680.25</v>
      </c>
      <c r="P14">
        <v>661.66</v>
      </c>
      <c r="Q14">
        <v>2276.9299999999998</v>
      </c>
      <c r="R14">
        <v>226.14</v>
      </c>
      <c r="S14">
        <v>175.94</v>
      </c>
      <c r="T14">
        <v>23206.06</v>
      </c>
      <c r="U14">
        <v>0.78</v>
      </c>
      <c r="V14">
        <v>0.87</v>
      </c>
      <c r="W14">
        <v>36.729999999999997</v>
      </c>
      <c r="X14">
        <v>1.39</v>
      </c>
      <c r="Y14">
        <v>2</v>
      </c>
      <c r="Z14">
        <v>10</v>
      </c>
      <c r="AA14">
        <v>1585.9712740911471</v>
      </c>
      <c r="AB14">
        <v>2169.9958653260192</v>
      </c>
      <c r="AC14">
        <v>1962.8945055476279</v>
      </c>
      <c r="AD14">
        <v>1585971.2740911469</v>
      </c>
      <c r="AE14">
        <v>2169995.865326019</v>
      </c>
      <c r="AF14">
        <v>3.8110924263320658E-6</v>
      </c>
      <c r="AG14">
        <v>49</v>
      </c>
      <c r="AH14">
        <v>1962894.505547628</v>
      </c>
    </row>
    <row r="15" spans="1:34" x14ac:dyDescent="0.25">
      <c r="A15">
        <v>13</v>
      </c>
      <c r="B15">
        <v>65</v>
      </c>
      <c r="C15" t="s">
        <v>34</v>
      </c>
      <c r="D15">
        <v>1.3297000000000001</v>
      </c>
      <c r="E15">
        <v>75.209999999999994</v>
      </c>
      <c r="F15">
        <v>72.02</v>
      </c>
      <c r="G15">
        <v>116.79</v>
      </c>
      <c r="H15">
        <v>1.64</v>
      </c>
      <c r="I15">
        <v>37</v>
      </c>
      <c r="J15">
        <v>150.94999999999999</v>
      </c>
      <c r="K15">
        <v>46.47</v>
      </c>
      <c r="L15">
        <v>14</v>
      </c>
      <c r="M15">
        <v>0</v>
      </c>
      <c r="N15">
        <v>25.49</v>
      </c>
      <c r="O15">
        <v>18851.689999999999</v>
      </c>
      <c r="P15">
        <v>658.08</v>
      </c>
      <c r="Q15">
        <v>2277.27</v>
      </c>
      <c r="R15">
        <v>223.88</v>
      </c>
      <c r="S15">
        <v>175.94</v>
      </c>
      <c r="T15">
        <v>22078.560000000001</v>
      </c>
      <c r="U15">
        <v>0.79</v>
      </c>
      <c r="V15">
        <v>0.87</v>
      </c>
      <c r="W15">
        <v>36.770000000000003</v>
      </c>
      <c r="X15">
        <v>1.36</v>
      </c>
      <c r="Y15">
        <v>2</v>
      </c>
      <c r="Z15">
        <v>10</v>
      </c>
      <c r="AA15">
        <v>1581.293249116095</v>
      </c>
      <c r="AB15">
        <v>2163.5951851752552</v>
      </c>
      <c r="AC15">
        <v>1957.104697327042</v>
      </c>
      <c r="AD15">
        <v>1581293.249116095</v>
      </c>
      <c r="AE15">
        <v>2163595.1851752549</v>
      </c>
      <c r="AF15">
        <v>3.8139607129478049E-6</v>
      </c>
      <c r="AG15">
        <v>49</v>
      </c>
      <c r="AH15">
        <v>1957104.697327042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1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0.72160000000000002</v>
      </c>
      <c r="E2">
        <v>138.58000000000001</v>
      </c>
      <c r="F2">
        <v>107.59</v>
      </c>
      <c r="G2">
        <v>6.87</v>
      </c>
      <c r="H2">
        <v>0.12</v>
      </c>
      <c r="I2">
        <v>940</v>
      </c>
      <c r="J2">
        <v>150.44</v>
      </c>
      <c r="K2">
        <v>49.1</v>
      </c>
      <c r="L2">
        <v>1</v>
      </c>
      <c r="M2">
        <v>938</v>
      </c>
      <c r="N2">
        <v>25.34</v>
      </c>
      <c r="O2">
        <v>18787.759999999998</v>
      </c>
      <c r="P2">
        <v>1293.07</v>
      </c>
      <c r="Q2">
        <v>2287.2600000000002</v>
      </c>
      <c r="R2">
        <v>1412.18</v>
      </c>
      <c r="S2">
        <v>175.94</v>
      </c>
      <c r="T2">
        <v>611715.29</v>
      </c>
      <c r="U2">
        <v>0.12</v>
      </c>
      <c r="V2">
        <v>0.57999999999999996</v>
      </c>
      <c r="W2">
        <v>38.17</v>
      </c>
      <c r="X2">
        <v>36.770000000000003</v>
      </c>
      <c r="Y2">
        <v>2</v>
      </c>
      <c r="Z2">
        <v>10</v>
      </c>
      <c r="AA2">
        <v>4587.0824687941522</v>
      </c>
      <c r="AB2">
        <v>6276.2486016006378</v>
      </c>
      <c r="AC2">
        <v>5677.2522438338738</v>
      </c>
      <c r="AD2">
        <v>4587082.4687941521</v>
      </c>
      <c r="AE2">
        <v>6276248.6016006377</v>
      </c>
      <c r="AF2">
        <v>1.9536672368184081E-6</v>
      </c>
      <c r="AG2">
        <v>91</v>
      </c>
      <c r="AH2">
        <v>5677252.2438338734</v>
      </c>
    </row>
    <row r="3" spans="1:34" x14ac:dyDescent="0.25">
      <c r="A3">
        <v>1</v>
      </c>
      <c r="B3">
        <v>75</v>
      </c>
      <c r="C3" t="s">
        <v>34</v>
      </c>
      <c r="D3">
        <v>1.0209999999999999</v>
      </c>
      <c r="E3">
        <v>97.94</v>
      </c>
      <c r="F3">
        <v>84.51</v>
      </c>
      <c r="G3">
        <v>13.89</v>
      </c>
      <c r="H3">
        <v>0.23</v>
      </c>
      <c r="I3">
        <v>365</v>
      </c>
      <c r="J3">
        <v>151.83000000000001</v>
      </c>
      <c r="K3">
        <v>49.1</v>
      </c>
      <c r="L3">
        <v>2</v>
      </c>
      <c r="M3">
        <v>363</v>
      </c>
      <c r="N3">
        <v>25.73</v>
      </c>
      <c r="O3">
        <v>18959.54</v>
      </c>
      <c r="P3">
        <v>1010.1</v>
      </c>
      <c r="Q3">
        <v>2281.12</v>
      </c>
      <c r="R3">
        <v>640.11</v>
      </c>
      <c r="S3">
        <v>175.94</v>
      </c>
      <c r="T3">
        <v>228554.79</v>
      </c>
      <c r="U3">
        <v>0.27</v>
      </c>
      <c r="V3">
        <v>0.74</v>
      </c>
      <c r="W3">
        <v>37.270000000000003</v>
      </c>
      <c r="X3">
        <v>13.79</v>
      </c>
      <c r="Y3">
        <v>2</v>
      </c>
      <c r="Z3">
        <v>10</v>
      </c>
      <c r="AA3">
        <v>2670.9145977473181</v>
      </c>
      <c r="AB3">
        <v>3654.4631850739452</v>
      </c>
      <c r="AC3">
        <v>3305.686347761643</v>
      </c>
      <c r="AD3">
        <v>2670914.597747318</v>
      </c>
      <c r="AE3">
        <v>3654463.1850739452</v>
      </c>
      <c r="AF3">
        <v>2.7642658658420101E-6</v>
      </c>
      <c r="AG3">
        <v>64</v>
      </c>
      <c r="AH3">
        <v>3305686.3477616441</v>
      </c>
    </row>
    <row r="4" spans="1:34" x14ac:dyDescent="0.25">
      <c r="A4">
        <v>2</v>
      </c>
      <c r="B4">
        <v>75</v>
      </c>
      <c r="C4" t="s">
        <v>34</v>
      </c>
      <c r="D4">
        <v>1.1319999999999999</v>
      </c>
      <c r="E4">
        <v>88.34</v>
      </c>
      <c r="F4">
        <v>79.16</v>
      </c>
      <c r="G4">
        <v>21.02</v>
      </c>
      <c r="H4">
        <v>0.35</v>
      </c>
      <c r="I4">
        <v>226</v>
      </c>
      <c r="J4">
        <v>153.22999999999999</v>
      </c>
      <c r="K4">
        <v>49.1</v>
      </c>
      <c r="L4">
        <v>3</v>
      </c>
      <c r="M4">
        <v>224</v>
      </c>
      <c r="N4">
        <v>26.13</v>
      </c>
      <c r="O4">
        <v>19131.849999999999</v>
      </c>
      <c r="P4">
        <v>937.41</v>
      </c>
      <c r="Q4">
        <v>2279.34</v>
      </c>
      <c r="R4">
        <v>462.72</v>
      </c>
      <c r="S4">
        <v>175.94</v>
      </c>
      <c r="T4">
        <v>140556.31</v>
      </c>
      <c r="U4">
        <v>0.38</v>
      </c>
      <c r="V4">
        <v>0.79</v>
      </c>
      <c r="W4">
        <v>37.03</v>
      </c>
      <c r="X4">
        <v>8.4700000000000006</v>
      </c>
      <c r="Y4">
        <v>2</v>
      </c>
      <c r="Z4">
        <v>10</v>
      </c>
      <c r="AA4">
        <v>2284.4569910050118</v>
      </c>
      <c r="AB4">
        <v>3125.694838222762</v>
      </c>
      <c r="AC4">
        <v>2827.3829098029219</v>
      </c>
      <c r="AD4">
        <v>2284456.9910050118</v>
      </c>
      <c r="AE4">
        <v>3125694.838222763</v>
      </c>
      <c r="AF4">
        <v>3.0647884036563712E-6</v>
      </c>
      <c r="AG4">
        <v>58</v>
      </c>
      <c r="AH4">
        <v>2827382.909802922</v>
      </c>
    </row>
    <row r="5" spans="1:34" x14ac:dyDescent="0.25">
      <c r="A5">
        <v>3</v>
      </c>
      <c r="B5">
        <v>75</v>
      </c>
      <c r="C5" t="s">
        <v>34</v>
      </c>
      <c r="D5">
        <v>1.1907000000000001</v>
      </c>
      <c r="E5">
        <v>83.99</v>
      </c>
      <c r="F5">
        <v>76.73</v>
      </c>
      <c r="G5">
        <v>28.24</v>
      </c>
      <c r="H5">
        <v>0.46</v>
      </c>
      <c r="I5">
        <v>163</v>
      </c>
      <c r="J5">
        <v>154.63</v>
      </c>
      <c r="K5">
        <v>49.1</v>
      </c>
      <c r="L5">
        <v>4</v>
      </c>
      <c r="M5">
        <v>161</v>
      </c>
      <c r="N5">
        <v>26.53</v>
      </c>
      <c r="O5">
        <v>19304.72</v>
      </c>
      <c r="P5">
        <v>899.48</v>
      </c>
      <c r="Q5">
        <v>2278.4499999999998</v>
      </c>
      <c r="R5">
        <v>381.77</v>
      </c>
      <c r="S5">
        <v>175.94</v>
      </c>
      <c r="T5">
        <v>100393.07</v>
      </c>
      <c r="U5">
        <v>0.46</v>
      </c>
      <c r="V5">
        <v>0.82</v>
      </c>
      <c r="W5">
        <v>36.93</v>
      </c>
      <c r="X5">
        <v>6.05</v>
      </c>
      <c r="Y5">
        <v>2</v>
      </c>
      <c r="Z5">
        <v>10</v>
      </c>
      <c r="AA5">
        <v>2109.9099231353021</v>
      </c>
      <c r="AB5">
        <v>2886.8718394900829</v>
      </c>
      <c r="AC5">
        <v>2611.3528428792242</v>
      </c>
      <c r="AD5">
        <v>2109909.923135302</v>
      </c>
      <c r="AE5">
        <v>2886871.839490084</v>
      </c>
      <c r="AF5">
        <v>3.2237133853654078E-6</v>
      </c>
      <c r="AG5">
        <v>55</v>
      </c>
      <c r="AH5">
        <v>2611352.8428792241</v>
      </c>
    </row>
    <row r="6" spans="1:34" x14ac:dyDescent="0.25">
      <c r="A6">
        <v>4</v>
      </c>
      <c r="B6">
        <v>75</v>
      </c>
      <c r="C6" t="s">
        <v>34</v>
      </c>
      <c r="D6">
        <v>1.2263999999999999</v>
      </c>
      <c r="E6">
        <v>81.540000000000006</v>
      </c>
      <c r="F6">
        <v>75.38</v>
      </c>
      <c r="G6">
        <v>35.61</v>
      </c>
      <c r="H6">
        <v>0.56999999999999995</v>
      </c>
      <c r="I6">
        <v>127</v>
      </c>
      <c r="J6">
        <v>156.03</v>
      </c>
      <c r="K6">
        <v>49.1</v>
      </c>
      <c r="L6">
        <v>5</v>
      </c>
      <c r="M6">
        <v>125</v>
      </c>
      <c r="N6">
        <v>26.94</v>
      </c>
      <c r="O6">
        <v>19478.150000000001</v>
      </c>
      <c r="P6">
        <v>874.38</v>
      </c>
      <c r="Q6">
        <v>2278.0500000000002</v>
      </c>
      <c r="R6">
        <v>336.7</v>
      </c>
      <c r="S6">
        <v>175.94</v>
      </c>
      <c r="T6">
        <v>78041.009999999995</v>
      </c>
      <c r="U6">
        <v>0.52</v>
      </c>
      <c r="V6">
        <v>0.83</v>
      </c>
      <c r="W6">
        <v>36.880000000000003</v>
      </c>
      <c r="X6">
        <v>4.71</v>
      </c>
      <c r="Y6">
        <v>2</v>
      </c>
      <c r="Z6">
        <v>10</v>
      </c>
      <c r="AA6">
        <v>2017.224228141637</v>
      </c>
      <c r="AB6">
        <v>2760.0551825954772</v>
      </c>
      <c r="AC6">
        <v>2496.6393897303428</v>
      </c>
      <c r="AD6">
        <v>2017224.228141638</v>
      </c>
      <c r="AE6">
        <v>2760055.182595477</v>
      </c>
      <c r="AF6">
        <v>3.3203679313111078E-6</v>
      </c>
      <c r="AG6">
        <v>54</v>
      </c>
      <c r="AH6">
        <v>2496639.3897303431</v>
      </c>
    </row>
    <row r="7" spans="1:34" x14ac:dyDescent="0.25">
      <c r="A7">
        <v>5</v>
      </c>
      <c r="B7">
        <v>75</v>
      </c>
      <c r="C7" t="s">
        <v>34</v>
      </c>
      <c r="D7">
        <v>1.2521</v>
      </c>
      <c r="E7">
        <v>79.87</v>
      </c>
      <c r="F7">
        <v>74.44</v>
      </c>
      <c r="G7">
        <v>43.36</v>
      </c>
      <c r="H7">
        <v>0.67</v>
      </c>
      <c r="I7">
        <v>103</v>
      </c>
      <c r="J7">
        <v>157.44</v>
      </c>
      <c r="K7">
        <v>49.1</v>
      </c>
      <c r="L7">
        <v>6</v>
      </c>
      <c r="M7">
        <v>101</v>
      </c>
      <c r="N7">
        <v>27.35</v>
      </c>
      <c r="O7">
        <v>19652.13</v>
      </c>
      <c r="P7">
        <v>853.88</v>
      </c>
      <c r="Q7">
        <v>2277.9</v>
      </c>
      <c r="R7">
        <v>305.94</v>
      </c>
      <c r="S7">
        <v>175.94</v>
      </c>
      <c r="T7">
        <v>62777.89</v>
      </c>
      <c r="U7">
        <v>0.57999999999999996</v>
      </c>
      <c r="V7">
        <v>0.84</v>
      </c>
      <c r="W7">
        <v>36.83</v>
      </c>
      <c r="X7">
        <v>3.77</v>
      </c>
      <c r="Y7">
        <v>2</v>
      </c>
      <c r="Z7">
        <v>10</v>
      </c>
      <c r="AA7">
        <v>1938.519393038202</v>
      </c>
      <c r="AB7">
        <v>2652.3677549946879</v>
      </c>
      <c r="AC7">
        <v>2399.229499079519</v>
      </c>
      <c r="AD7">
        <v>1938519.3930382021</v>
      </c>
      <c r="AE7">
        <v>2652367.7549946881</v>
      </c>
      <c r="AF7">
        <v>3.3899483747510102E-6</v>
      </c>
      <c r="AG7">
        <v>52</v>
      </c>
      <c r="AH7">
        <v>2399229.499079519</v>
      </c>
    </row>
    <row r="8" spans="1:34" x14ac:dyDescent="0.25">
      <c r="A8">
        <v>6</v>
      </c>
      <c r="B8">
        <v>75</v>
      </c>
      <c r="C8" t="s">
        <v>34</v>
      </c>
      <c r="D8">
        <v>1.2693000000000001</v>
      </c>
      <c r="E8">
        <v>78.78</v>
      </c>
      <c r="F8">
        <v>73.849999999999994</v>
      </c>
      <c r="G8">
        <v>50.93</v>
      </c>
      <c r="H8">
        <v>0.78</v>
      </c>
      <c r="I8">
        <v>87</v>
      </c>
      <c r="J8">
        <v>158.86000000000001</v>
      </c>
      <c r="K8">
        <v>49.1</v>
      </c>
      <c r="L8">
        <v>7</v>
      </c>
      <c r="M8">
        <v>85</v>
      </c>
      <c r="N8">
        <v>27.77</v>
      </c>
      <c r="O8">
        <v>19826.68</v>
      </c>
      <c r="P8">
        <v>837.38</v>
      </c>
      <c r="Q8">
        <v>2277.35</v>
      </c>
      <c r="R8">
        <v>286.47000000000003</v>
      </c>
      <c r="S8">
        <v>175.94</v>
      </c>
      <c r="T8">
        <v>53126.11</v>
      </c>
      <c r="U8">
        <v>0.61</v>
      </c>
      <c r="V8">
        <v>0.85</v>
      </c>
      <c r="W8">
        <v>36.799999999999997</v>
      </c>
      <c r="X8">
        <v>3.18</v>
      </c>
      <c r="Y8">
        <v>2</v>
      </c>
      <c r="Z8">
        <v>10</v>
      </c>
      <c r="AA8">
        <v>1897.5177967206421</v>
      </c>
      <c r="AB8">
        <v>2596.2675620502359</v>
      </c>
      <c r="AC8">
        <v>2348.4834298125702</v>
      </c>
      <c r="AD8">
        <v>1897517.7967206419</v>
      </c>
      <c r="AE8">
        <v>2596267.5620502359</v>
      </c>
      <c r="AF8">
        <v>3.436515831060983E-6</v>
      </c>
      <c r="AG8">
        <v>52</v>
      </c>
      <c r="AH8">
        <v>2348483.4298125701</v>
      </c>
    </row>
    <row r="9" spans="1:34" x14ac:dyDescent="0.25">
      <c r="A9">
        <v>7</v>
      </c>
      <c r="B9">
        <v>75</v>
      </c>
      <c r="C9" t="s">
        <v>34</v>
      </c>
      <c r="D9">
        <v>1.2823</v>
      </c>
      <c r="E9">
        <v>77.989999999999995</v>
      </c>
      <c r="F9">
        <v>73.42</v>
      </c>
      <c r="G9">
        <v>58.74</v>
      </c>
      <c r="H9">
        <v>0.88</v>
      </c>
      <c r="I9">
        <v>75</v>
      </c>
      <c r="J9">
        <v>160.28</v>
      </c>
      <c r="K9">
        <v>49.1</v>
      </c>
      <c r="L9">
        <v>8</v>
      </c>
      <c r="M9">
        <v>73</v>
      </c>
      <c r="N9">
        <v>28.19</v>
      </c>
      <c r="O9">
        <v>20001.93</v>
      </c>
      <c r="P9">
        <v>822.45</v>
      </c>
      <c r="Q9">
        <v>2277.52</v>
      </c>
      <c r="R9">
        <v>272.07</v>
      </c>
      <c r="S9">
        <v>175.94</v>
      </c>
      <c r="T9">
        <v>45986.12</v>
      </c>
      <c r="U9">
        <v>0.65</v>
      </c>
      <c r="V9">
        <v>0.85</v>
      </c>
      <c r="W9">
        <v>36.78</v>
      </c>
      <c r="X9">
        <v>2.75</v>
      </c>
      <c r="Y9">
        <v>2</v>
      </c>
      <c r="Z9">
        <v>10</v>
      </c>
      <c r="AA9">
        <v>1855.0025476631549</v>
      </c>
      <c r="AB9">
        <v>2538.0963226493709</v>
      </c>
      <c r="AC9">
        <v>2295.8639718562758</v>
      </c>
      <c r="AD9">
        <v>1855002.547663155</v>
      </c>
      <c r="AE9">
        <v>2538096.3226493709</v>
      </c>
      <c r="AF9">
        <v>3.471712164318521E-6</v>
      </c>
      <c r="AG9">
        <v>51</v>
      </c>
      <c r="AH9">
        <v>2295863.971856277</v>
      </c>
    </row>
    <row r="10" spans="1:34" x14ac:dyDescent="0.25">
      <c r="A10">
        <v>8</v>
      </c>
      <c r="B10">
        <v>75</v>
      </c>
      <c r="C10" t="s">
        <v>34</v>
      </c>
      <c r="D10">
        <v>1.2927</v>
      </c>
      <c r="E10">
        <v>77.36</v>
      </c>
      <c r="F10">
        <v>73.069999999999993</v>
      </c>
      <c r="G10">
        <v>66.42</v>
      </c>
      <c r="H10">
        <v>0.99</v>
      </c>
      <c r="I10">
        <v>66</v>
      </c>
      <c r="J10">
        <v>161.71</v>
      </c>
      <c r="K10">
        <v>49.1</v>
      </c>
      <c r="L10">
        <v>9</v>
      </c>
      <c r="M10">
        <v>64</v>
      </c>
      <c r="N10">
        <v>28.61</v>
      </c>
      <c r="O10">
        <v>20177.64</v>
      </c>
      <c r="P10">
        <v>807.76</v>
      </c>
      <c r="Q10">
        <v>2277.31</v>
      </c>
      <c r="R10">
        <v>260.19</v>
      </c>
      <c r="S10">
        <v>175.94</v>
      </c>
      <c r="T10">
        <v>40091.43</v>
      </c>
      <c r="U10">
        <v>0.68</v>
      </c>
      <c r="V10">
        <v>0.86</v>
      </c>
      <c r="W10">
        <v>36.770000000000003</v>
      </c>
      <c r="X10">
        <v>2.4</v>
      </c>
      <c r="Y10">
        <v>2</v>
      </c>
      <c r="Z10">
        <v>10</v>
      </c>
      <c r="AA10">
        <v>1826.336808750232</v>
      </c>
      <c r="AB10">
        <v>2498.8745940255621</v>
      </c>
      <c r="AC10">
        <v>2260.385509964281</v>
      </c>
      <c r="AD10">
        <v>1826336.808750232</v>
      </c>
      <c r="AE10">
        <v>2498874.5940255621</v>
      </c>
      <c r="AF10">
        <v>3.499869230924551E-6</v>
      </c>
      <c r="AG10">
        <v>51</v>
      </c>
      <c r="AH10">
        <v>2260385.5099642822</v>
      </c>
    </row>
    <row r="11" spans="1:34" x14ac:dyDescent="0.25">
      <c r="A11">
        <v>9</v>
      </c>
      <c r="B11">
        <v>75</v>
      </c>
      <c r="C11" t="s">
        <v>34</v>
      </c>
      <c r="D11">
        <v>1.3015000000000001</v>
      </c>
      <c r="E11">
        <v>76.83</v>
      </c>
      <c r="F11">
        <v>72.78</v>
      </c>
      <c r="G11">
        <v>75.290000000000006</v>
      </c>
      <c r="H11">
        <v>1.0900000000000001</v>
      </c>
      <c r="I11">
        <v>58</v>
      </c>
      <c r="J11">
        <v>163.13</v>
      </c>
      <c r="K11">
        <v>49.1</v>
      </c>
      <c r="L11">
        <v>10</v>
      </c>
      <c r="M11">
        <v>56</v>
      </c>
      <c r="N11">
        <v>29.04</v>
      </c>
      <c r="O11">
        <v>20353.939999999999</v>
      </c>
      <c r="P11">
        <v>793.96</v>
      </c>
      <c r="Q11">
        <v>2277.19</v>
      </c>
      <c r="R11">
        <v>250.92</v>
      </c>
      <c r="S11">
        <v>175.94</v>
      </c>
      <c r="T11">
        <v>35497.43</v>
      </c>
      <c r="U11">
        <v>0.7</v>
      </c>
      <c r="V11">
        <v>0.86</v>
      </c>
      <c r="W11">
        <v>36.76</v>
      </c>
      <c r="X11">
        <v>2.12</v>
      </c>
      <c r="Y11">
        <v>2</v>
      </c>
      <c r="Z11">
        <v>10</v>
      </c>
      <c r="AA11">
        <v>1801.0468989624669</v>
      </c>
      <c r="AB11">
        <v>2464.2718237418649</v>
      </c>
      <c r="AC11">
        <v>2229.085179511168</v>
      </c>
      <c r="AD11">
        <v>1801046.898962467</v>
      </c>
      <c r="AE11">
        <v>2464271.8237418649</v>
      </c>
      <c r="AF11">
        <v>3.5236944411296539E-6</v>
      </c>
      <c r="AG11">
        <v>51</v>
      </c>
      <c r="AH11">
        <v>2229085.179511168</v>
      </c>
    </row>
    <row r="12" spans="1:34" x14ac:dyDescent="0.25">
      <c r="A12">
        <v>10</v>
      </c>
      <c r="B12">
        <v>75</v>
      </c>
      <c r="C12" t="s">
        <v>34</v>
      </c>
      <c r="D12">
        <v>1.3087</v>
      </c>
      <c r="E12">
        <v>76.41</v>
      </c>
      <c r="F12">
        <v>72.55</v>
      </c>
      <c r="G12">
        <v>83.71</v>
      </c>
      <c r="H12">
        <v>1.18</v>
      </c>
      <c r="I12">
        <v>52</v>
      </c>
      <c r="J12">
        <v>164.57</v>
      </c>
      <c r="K12">
        <v>49.1</v>
      </c>
      <c r="L12">
        <v>11</v>
      </c>
      <c r="M12">
        <v>50</v>
      </c>
      <c r="N12">
        <v>29.47</v>
      </c>
      <c r="O12">
        <v>20530.82</v>
      </c>
      <c r="P12">
        <v>781.27</v>
      </c>
      <c r="Q12">
        <v>2277.0500000000002</v>
      </c>
      <c r="R12">
        <v>243.13</v>
      </c>
      <c r="S12">
        <v>175.94</v>
      </c>
      <c r="T12">
        <v>31630.15</v>
      </c>
      <c r="U12">
        <v>0.72</v>
      </c>
      <c r="V12">
        <v>0.86</v>
      </c>
      <c r="W12">
        <v>36.74</v>
      </c>
      <c r="X12">
        <v>1.89</v>
      </c>
      <c r="Y12">
        <v>2</v>
      </c>
      <c r="Z12">
        <v>10</v>
      </c>
      <c r="AA12">
        <v>1769.44910288299</v>
      </c>
      <c r="AB12">
        <v>2421.038325149545</v>
      </c>
      <c r="AC12">
        <v>2189.9778253459021</v>
      </c>
      <c r="AD12">
        <v>1769449.1028829899</v>
      </c>
      <c r="AE12">
        <v>2421038.325149545</v>
      </c>
      <c r="AF12">
        <v>3.5431877949338282E-6</v>
      </c>
      <c r="AG12">
        <v>50</v>
      </c>
      <c r="AH12">
        <v>2189977.8253459018</v>
      </c>
    </row>
    <row r="13" spans="1:34" x14ac:dyDescent="0.25">
      <c r="A13">
        <v>11</v>
      </c>
      <c r="B13">
        <v>75</v>
      </c>
      <c r="C13" t="s">
        <v>34</v>
      </c>
      <c r="D13">
        <v>1.3148</v>
      </c>
      <c r="E13">
        <v>76.06</v>
      </c>
      <c r="F13">
        <v>72.349999999999994</v>
      </c>
      <c r="G13">
        <v>92.36</v>
      </c>
      <c r="H13">
        <v>1.28</v>
      </c>
      <c r="I13">
        <v>47</v>
      </c>
      <c r="J13">
        <v>166.01</v>
      </c>
      <c r="K13">
        <v>49.1</v>
      </c>
      <c r="L13">
        <v>12</v>
      </c>
      <c r="M13">
        <v>45</v>
      </c>
      <c r="N13">
        <v>29.91</v>
      </c>
      <c r="O13">
        <v>20708.3</v>
      </c>
      <c r="P13">
        <v>767.54</v>
      </c>
      <c r="Q13">
        <v>2276.94</v>
      </c>
      <c r="R13">
        <v>236.04</v>
      </c>
      <c r="S13">
        <v>175.94</v>
      </c>
      <c r="T13">
        <v>28109.75</v>
      </c>
      <c r="U13">
        <v>0.75</v>
      </c>
      <c r="V13">
        <v>0.87</v>
      </c>
      <c r="W13">
        <v>36.75</v>
      </c>
      <c r="X13">
        <v>1.69</v>
      </c>
      <c r="Y13">
        <v>2</v>
      </c>
      <c r="Z13">
        <v>10</v>
      </c>
      <c r="AA13">
        <v>1748.01240053027</v>
      </c>
      <c r="AB13">
        <v>2391.7076832699909</v>
      </c>
      <c r="AC13">
        <v>2163.4464587615189</v>
      </c>
      <c r="AD13">
        <v>1748012.4005302701</v>
      </c>
      <c r="AE13">
        <v>2391707.6832699911</v>
      </c>
      <c r="AF13">
        <v>3.559702997462365E-6</v>
      </c>
      <c r="AG13">
        <v>50</v>
      </c>
      <c r="AH13">
        <v>2163446.4587615188</v>
      </c>
    </row>
    <row r="14" spans="1:34" x14ac:dyDescent="0.25">
      <c r="A14">
        <v>12</v>
      </c>
      <c r="B14">
        <v>75</v>
      </c>
      <c r="C14" t="s">
        <v>34</v>
      </c>
      <c r="D14">
        <v>1.3191999999999999</v>
      </c>
      <c r="E14">
        <v>75.8</v>
      </c>
      <c r="F14">
        <v>72.209999999999994</v>
      </c>
      <c r="G14">
        <v>100.76</v>
      </c>
      <c r="H14">
        <v>1.38</v>
      </c>
      <c r="I14">
        <v>43</v>
      </c>
      <c r="J14">
        <v>167.45</v>
      </c>
      <c r="K14">
        <v>49.1</v>
      </c>
      <c r="L14">
        <v>13</v>
      </c>
      <c r="M14">
        <v>41</v>
      </c>
      <c r="N14">
        <v>30.36</v>
      </c>
      <c r="O14">
        <v>20886.38</v>
      </c>
      <c r="P14">
        <v>755.74</v>
      </c>
      <c r="Q14">
        <v>2277.0700000000002</v>
      </c>
      <c r="R14">
        <v>231.91</v>
      </c>
      <c r="S14">
        <v>175.94</v>
      </c>
      <c r="T14">
        <v>26063.43</v>
      </c>
      <c r="U14">
        <v>0.76</v>
      </c>
      <c r="V14">
        <v>0.87</v>
      </c>
      <c r="W14">
        <v>36.729999999999997</v>
      </c>
      <c r="X14">
        <v>1.56</v>
      </c>
      <c r="Y14">
        <v>2</v>
      </c>
      <c r="Z14">
        <v>10</v>
      </c>
      <c r="AA14">
        <v>1730.744507987436</v>
      </c>
      <c r="AB14">
        <v>2368.080990887232</v>
      </c>
      <c r="AC14">
        <v>2142.074664739499</v>
      </c>
      <c r="AD14">
        <v>1730744.5079874359</v>
      </c>
      <c r="AE14">
        <v>2368080.9908872331</v>
      </c>
      <c r="AF14">
        <v>3.5716156025649158E-6</v>
      </c>
      <c r="AG14">
        <v>50</v>
      </c>
      <c r="AH14">
        <v>2142074.6647394989</v>
      </c>
    </row>
    <row r="15" spans="1:34" x14ac:dyDescent="0.25">
      <c r="A15">
        <v>13</v>
      </c>
      <c r="B15">
        <v>75</v>
      </c>
      <c r="C15" t="s">
        <v>34</v>
      </c>
      <c r="D15">
        <v>1.3241000000000001</v>
      </c>
      <c r="E15">
        <v>75.53</v>
      </c>
      <c r="F15">
        <v>72.06</v>
      </c>
      <c r="G15">
        <v>110.86</v>
      </c>
      <c r="H15">
        <v>1.47</v>
      </c>
      <c r="I15">
        <v>39</v>
      </c>
      <c r="J15">
        <v>168.9</v>
      </c>
      <c r="K15">
        <v>49.1</v>
      </c>
      <c r="L15">
        <v>14</v>
      </c>
      <c r="M15">
        <v>37</v>
      </c>
      <c r="N15">
        <v>30.81</v>
      </c>
      <c r="O15">
        <v>21065.06</v>
      </c>
      <c r="P15">
        <v>742.93</v>
      </c>
      <c r="Q15">
        <v>2276.91</v>
      </c>
      <c r="R15">
        <v>226.76</v>
      </c>
      <c r="S15">
        <v>175.94</v>
      </c>
      <c r="T15">
        <v>23512.46</v>
      </c>
      <c r="U15">
        <v>0.78</v>
      </c>
      <c r="V15">
        <v>0.87</v>
      </c>
      <c r="W15">
        <v>36.729999999999997</v>
      </c>
      <c r="X15">
        <v>1.4</v>
      </c>
      <c r="Y15">
        <v>2</v>
      </c>
      <c r="Z15">
        <v>10</v>
      </c>
      <c r="AA15">
        <v>1712.02716396187</v>
      </c>
      <c r="AB15">
        <v>2342.4710950405129</v>
      </c>
      <c r="AC15">
        <v>2118.9089414086761</v>
      </c>
      <c r="AD15">
        <v>1712027.1639618699</v>
      </c>
      <c r="AE15">
        <v>2342471.0950405132</v>
      </c>
      <c r="AF15">
        <v>3.5848819127927578E-6</v>
      </c>
      <c r="AG15">
        <v>50</v>
      </c>
      <c r="AH15">
        <v>2118908.9414086761</v>
      </c>
    </row>
    <row r="16" spans="1:34" x14ac:dyDescent="0.25">
      <c r="A16">
        <v>14</v>
      </c>
      <c r="B16">
        <v>75</v>
      </c>
      <c r="C16" t="s">
        <v>34</v>
      </c>
      <c r="D16">
        <v>1.3273999999999999</v>
      </c>
      <c r="E16">
        <v>75.34</v>
      </c>
      <c r="F16">
        <v>71.959999999999994</v>
      </c>
      <c r="G16">
        <v>119.93</v>
      </c>
      <c r="H16">
        <v>1.56</v>
      </c>
      <c r="I16">
        <v>36</v>
      </c>
      <c r="J16">
        <v>170.35</v>
      </c>
      <c r="K16">
        <v>49.1</v>
      </c>
      <c r="L16">
        <v>15</v>
      </c>
      <c r="M16">
        <v>34</v>
      </c>
      <c r="N16">
        <v>31.26</v>
      </c>
      <c r="O16">
        <v>21244.37</v>
      </c>
      <c r="P16">
        <v>730.06</v>
      </c>
      <c r="Q16">
        <v>2276.9</v>
      </c>
      <c r="R16">
        <v>223.51</v>
      </c>
      <c r="S16">
        <v>175.94</v>
      </c>
      <c r="T16">
        <v>21897.61</v>
      </c>
      <c r="U16">
        <v>0.79</v>
      </c>
      <c r="V16">
        <v>0.87</v>
      </c>
      <c r="W16">
        <v>36.72</v>
      </c>
      <c r="X16">
        <v>1.3</v>
      </c>
      <c r="Y16">
        <v>2</v>
      </c>
      <c r="Z16">
        <v>10</v>
      </c>
      <c r="AA16">
        <v>1695.1573535984619</v>
      </c>
      <c r="AB16">
        <v>2319.3890762577912</v>
      </c>
      <c r="AC16">
        <v>2098.029838102761</v>
      </c>
      <c r="AD16">
        <v>1695157.353598462</v>
      </c>
      <c r="AE16">
        <v>2319389.0762577909</v>
      </c>
      <c r="AF16">
        <v>3.5938163666196712E-6</v>
      </c>
      <c r="AG16">
        <v>50</v>
      </c>
      <c r="AH16">
        <v>2098029.8381027612</v>
      </c>
    </row>
    <row r="17" spans="1:34" x14ac:dyDescent="0.25">
      <c r="A17">
        <v>15</v>
      </c>
      <c r="B17">
        <v>75</v>
      </c>
      <c r="C17" t="s">
        <v>34</v>
      </c>
      <c r="D17">
        <v>1.3298000000000001</v>
      </c>
      <c r="E17">
        <v>75.2</v>
      </c>
      <c r="F17">
        <v>71.89</v>
      </c>
      <c r="G17">
        <v>126.86</v>
      </c>
      <c r="H17">
        <v>1.65</v>
      </c>
      <c r="I17">
        <v>34</v>
      </c>
      <c r="J17">
        <v>171.81</v>
      </c>
      <c r="K17">
        <v>49.1</v>
      </c>
      <c r="L17">
        <v>16</v>
      </c>
      <c r="M17">
        <v>30</v>
      </c>
      <c r="N17">
        <v>31.72</v>
      </c>
      <c r="O17">
        <v>21424.29</v>
      </c>
      <c r="P17">
        <v>715.77</v>
      </c>
      <c r="Q17">
        <v>2276.9699999999998</v>
      </c>
      <c r="R17">
        <v>220.95</v>
      </c>
      <c r="S17">
        <v>175.94</v>
      </c>
      <c r="T17">
        <v>20630.75</v>
      </c>
      <c r="U17">
        <v>0.8</v>
      </c>
      <c r="V17">
        <v>0.87</v>
      </c>
      <c r="W17">
        <v>36.72</v>
      </c>
      <c r="X17">
        <v>1.23</v>
      </c>
      <c r="Y17">
        <v>2</v>
      </c>
      <c r="Z17">
        <v>10</v>
      </c>
      <c r="AA17">
        <v>1668.162992486268</v>
      </c>
      <c r="AB17">
        <v>2282.454200476926</v>
      </c>
      <c r="AC17">
        <v>2064.619975027997</v>
      </c>
      <c r="AD17">
        <v>1668162.992486268</v>
      </c>
      <c r="AE17">
        <v>2282454.2004769258</v>
      </c>
      <c r="AF17">
        <v>3.6003141512210632E-6</v>
      </c>
      <c r="AG17">
        <v>49</v>
      </c>
      <c r="AH17">
        <v>2064619.975027997</v>
      </c>
    </row>
    <row r="18" spans="1:34" x14ac:dyDescent="0.25">
      <c r="A18">
        <v>16</v>
      </c>
      <c r="B18">
        <v>75</v>
      </c>
      <c r="C18" t="s">
        <v>34</v>
      </c>
      <c r="D18">
        <v>1.3317000000000001</v>
      </c>
      <c r="E18">
        <v>75.09</v>
      </c>
      <c r="F18">
        <v>71.84</v>
      </c>
      <c r="G18">
        <v>134.69</v>
      </c>
      <c r="H18">
        <v>1.74</v>
      </c>
      <c r="I18">
        <v>32</v>
      </c>
      <c r="J18">
        <v>173.28</v>
      </c>
      <c r="K18">
        <v>49.1</v>
      </c>
      <c r="L18">
        <v>17</v>
      </c>
      <c r="M18">
        <v>5</v>
      </c>
      <c r="N18">
        <v>32.18</v>
      </c>
      <c r="O18">
        <v>21604.83</v>
      </c>
      <c r="P18">
        <v>711.69</v>
      </c>
      <c r="Q18">
        <v>2277.33</v>
      </c>
      <c r="R18">
        <v>218.4</v>
      </c>
      <c r="S18">
        <v>175.94</v>
      </c>
      <c r="T18">
        <v>19363.740000000002</v>
      </c>
      <c r="U18">
        <v>0.81</v>
      </c>
      <c r="V18">
        <v>0.87</v>
      </c>
      <c r="W18">
        <v>36.75</v>
      </c>
      <c r="X18">
        <v>1.18</v>
      </c>
      <c r="Y18">
        <v>2</v>
      </c>
      <c r="Z18">
        <v>10</v>
      </c>
      <c r="AA18">
        <v>1661.9802029363229</v>
      </c>
      <c r="AB18">
        <v>2273.994635049266</v>
      </c>
      <c r="AC18">
        <v>2056.9677786516791</v>
      </c>
      <c r="AD18">
        <v>1661980.2029363229</v>
      </c>
      <c r="AE18">
        <v>2273994.6350492658</v>
      </c>
      <c r="AF18">
        <v>3.6054582306971648E-6</v>
      </c>
      <c r="AG18">
        <v>49</v>
      </c>
      <c r="AH18">
        <v>2056967.7786516789</v>
      </c>
    </row>
    <row r="19" spans="1:34" x14ac:dyDescent="0.25">
      <c r="A19">
        <v>17</v>
      </c>
      <c r="B19">
        <v>75</v>
      </c>
      <c r="C19" t="s">
        <v>34</v>
      </c>
      <c r="D19">
        <v>1.3318000000000001</v>
      </c>
      <c r="E19">
        <v>75.09</v>
      </c>
      <c r="F19">
        <v>71.83</v>
      </c>
      <c r="G19">
        <v>134.69</v>
      </c>
      <c r="H19">
        <v>1.83</v>
      </c>
      <c r="I19">
        <v>32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716.17</v>
      </c>
      <c r="Q19">
        <v>2277.1</v>
      </c>
      <c r="R19">
        <v>218.06</v>
      </c>
      <c r="S19">
        <v>175.94</v>
      </c>
      <c r="T19">
        <v>19195.919999999998</v>
      </c>
      <c r="U19">
        <v>0.81</v>
      </c>
      <c r="V19">
        <v>0.87</v>
      </c>
      <c r="W19">
        <v>36.75</v>
      </c>
      <c r="X19">
        <v>1.18</v>
      </c>
      <c r="Y19">
        <v>2</v>
      </c>
      <c r="Z19">
        <v>10</v>
      </c>
      <c r="AA19">
        <v>1666.404364116308</v>
      </c>
      <c r="AB19">
        <v>2280.0479675559368</v>
      </c>
      <c r="AC19">
        <v>2062.4433895998191</v>
      </c>
      <c r="AD19">
        <v>1666404.364116308</v>
      </c>
      <c r="AE19">
        <v>2280047.9675559369</v>
      </c>
      <c r="AF19">
        <v>3.6057289717222229E-6</v>
      </c>
      <c r="AG19">
        <v>49</v>
      </c>
      <c r="AH19">
        <v>2062443.389599819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2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0.60960000000000003</v>
      </c>
      <c r="E2">
        <v>164.05</v>
      </c>
      <c r="F2">
        <v>117.69</v>
      </c>
      <c r="G2">
        <v>5.99</v>
      </c>
      <c r="H2">
        <v>0.1</v>
      </c>
      <c r="I2">
        <v>1179</v>
      </c>
      <c r="J2">
        <v>185.69</v>
      </c>
      <c r="K2">
        <v>53.44</v>
      </c>
      <c r="L2">
        <v>1</v>
      </c>
      <c r="M2">
        <v>1177</v>
      </c>
      <c r="N2">
        <v>36.26</v>
      </c>
      <c r="O2">
        <v>23136.14</v>
      </c>
      <c r="P2">
        <v>1618.06</v>
      </c>
      <c r="Q2">
        <v>2289.96</v>
      </c>
      <c r="R2">
        <v>1748.94</v>
      </c>
      <c r="S2">
        <v>175.94</v>
      </c>
      <c r="T2">
        <v>778899.12</v>
      </c>
      <c r="U2">
        <v>0.1</v>
      </c>
      <c r="V2">
        <v>0.53</v>
      </c>
      <c r="W2">
        <v>38.61</v>
      </c>
      <c r="X2">
        <v>46.83</v>
      </c>
      <c r="Y2">
        <v>2</v>
      </c>
      <c r="Z2">
        <v>10</v>
      </c>
      <c r="AA2">
        <v>6463.3961868121996</v>
      </c>
      <c r="AB2">
        <v>8843.5038077122026</v>
      </c>
      <c r="AC2">
        <v>7999.492216239365</v>
      </c>
      <c r="AD2">
        <v>6463396.1868121997</v>
      </c>
      <c r="AE2">
        <v>8843503.8077122029</v>
      </c>
      <c r="AF2">
        <v>1.5003352830656841E-6</v>
      </c>
      <c r="AG2">
        <v>107</v>
      </c>
      <c r="AH2">
        <v>7999492.2162393648</v>
      </c>
    </row>
    <row r="3" spans="1:34" x14ac:dyDescent="0.25">
      <c r="A3">
        <v>1</v>
      </c>
      <c r="B3">
        <v>95</v>
      </c>
      <c r="C3" t="s">
        <v>34</v>
      </c>
      <c r="D3">
        <v>0.94640000000000002</v>
      </c>
      <c r="E3">
        <v>105.66</v>
      </c>
      <c r="F3">
        <v>87.11</v>
      </c>
      <c r="G3">
        <v>12.1</v>
      </c>
      <c r="H3">
        <v>0.19</v>
      </c>
      <c r="I3">
        <v>432</v>
      </c>
      <c r="J3">
        <v>187.21</v>
      </c>
      <c r="K3">
        <v>53.44</v>
      </c>
      <c r="L3">
        <v>2</v>
      </c>
      <c r="M3">
        <v>430</v>
      </c>
      <c r="N3">
        <v>36.770000000000003</v>
      </c>
      <c r="O3">
        <v>23322.880000000001</v>
      </c>
      <c r="P3">
        <v>1195.69</v>
      </c>
      <c r="Q3">
        <v>2281.75</v>
      </c>
      <c r="R3">
        <v>726.74</v>
      </c>
      <c r="S3">
        <v>175.94</v>
      </c>
      <c r="T3">
        <v>271533.53000000003</v>
      </c>
      <c r="U3">
        <v>0.24</v>
      </c>
      <c r="V3">
        <v>0.72</v>
      </c>
      <c r="W3">
        <v>37.380000000000003</v>
      </c>
      <c r="X3">
        <v>16.38</v>
      </c>
      <c r="Y3">
        <v>2</v>
      </c>
      <c r="Z3">
        <v>10</v>
      </c>
      <c r="AA3">
        <v>3256.5549337347002</v>
      </c>
      <c r="AB3">
        <v>4455.7621294000937</v>
      </c>
      <c r="AC3">
        <v>4030.5104454714069</v>
      </c>
      <c r="AD3">
        <v>3256554.9337347001</v>
      </c>
      <c r="AE3">
        <v>4455762.129400094</v>
      </c>
      <c r="AF3">
        <v>2.329260682239769E-6</v>
      </c>
      <c r="AG3">
        <v>69</v>
      </c>
      <c r="AH3">
        <v>4030510.4454714069</v>
      </c>
    </row>
    <row r="4" spans="1:34" x14ac:dyDescent="0.25">
      <c r="A4">
        <v>2</v>
      </c>
      <c r="B4">
        <v>95</v>
      </c>
      <c r="C4" t="s">
        <v>34</v>
      </c>
      <c r="D4">
        <v>1.0758000000000001</v>
      </c>
      <c r="E4">
        <v>92.95</v>
      </c>
      <c r="F4">
        <v>80.62</v>
      </c>
      <c r="G4">
        <v>18.25</v>
      </c>
      <c r="H4">
        <v>0.28000000000000003</v>
      </c>
      <c r="I4">
        <v>265</v>
      </c>
      <c r="J4">
        <v>188.73</v>
      </c>
      <c r="K4">
        <v>53.44</v>
      </c>
      <c r="L4">
        <v>3</v>
      </c>
      <c r="M4">
        <v>263</v>
      </c>
      <c r="N4">
        <v>37.29</v>
      </c>
      <c r="O4">
        <v>23510.33</v>
      </c>
      <c r="P4">
        <v>1100.73</v>
      </c>
      <c r="Q4">
        <v>2279.8200000000002</v>
      </c>
      <c r="R4">
        <v>511.05</v>
      </c>
      <c r="S4">
        <v>175.94</v>
      </c>
      <c r="T4">
        <v>164525.5</v>
      </c>
      <c r="U4">
        <v>0.34</v>
      </c>
      <c r="V4">
        <v>0.78</v>
      </c>
      <c r="W4">
        <v>37.1</v>
      </c>
      <c r="X4">
        <v>9.92</v>
      </c>
      <c r="Y4">
        <v>2</v>
      </c>
      <c r="Z4">
        <v>10</v>
      </c>
      <c r="AA4">
        <v>2691.6962844936211</v>
      </c>
      <c r="AB4">
        <v>3682.8976057035529</v>
      </c>
      <c r="AC4">
        <v>3331.4070271943201</v>
      </c>
      <c r="AD4">
        <v>2691696.284493621</v>
      </c>
      <c r="AE4">
        <v>3682897.6057035532</v>
      </c>
      <c r="AF4">
        <v>2.6477373647015471E-6</v>
      </c>
      <c r="AG4">
        <v>61</v>
      </c>
      <c r="AH4">
        <v>3331407.0271943202</v>
      </c>
    </row>
    <row r="5" spans="1:34" x14ac:dyDescent="0.25">
      <c r="A5">
        <v>3</v>
      </c>
      <c r="B5">
        <v>95</v>
      </c>
      <c r="C5" t="s">
        <v>34</v>
      </c>
      <c r="D5">
        <v>1.1445000000000001</v>
      </c>
      <c r="E5">
        <v>87.37</v>
      </c>
      <c r="F5">
        <v>77.790000000000006</v>
      </c>
      <c r="G5">
        <v>24.44</v>
      </c>
      <c r="H5">
        <v>0.37</v>
      </c>
      <c r="I5">
        <v>191</v>
      </c>
      <c r="J5">
        <v>190.25</v>
      </c>
      <c r="K5">
        <v>53.44</v>
      </c>
      <c r="L5">
        <v>4</v>
      </c>
      <c r="M5">
        <v>189</v>
      </c>
      <c r="N5">
        <v>37.82</v>
      </c>
      <c r="O5">
        <v>23698.48</v>
      </c>
      <c r="P5">
        <v>1055.6400000000001</v>
      </c>
      <c r="Q5">
        <v>2279.09</v>
      </c>
      <c r="R5">
        <v>418.3</v>
      </c>
      <c r="S5">
        <v>175.94</v>
      </c>
      <c r="T5">
        <v>118518.11</v>
      </c>
      <c r="U5">
        <v>0.42</v>
      </c>
      <c r="V5">
        <v>0.81</v>
      </c>
      <c r="W5">
        <v>36.94</v>
      </c>
      <c r="X5">
        <v>7.11</v>
      </c>
      <c r="Y5">
        <v>2</v>
      </c>
      <c r="Z5">
        <v>10</v>
      </c>
      <c r="AA5">
        <v>2450.2360604771411</v>
      </c>
      <c r="AB5">
        <v>3352.5210747309161</v>
      </c>
      <c r="AC5">
        <v>3032.5611686513512</v>
      </c>
      <c r="AD5">
        <v>2450236.0604771408</v>
      </c>
      <c r="AE5">
        <v>3352521.0747309159</v>
      </c>
      <c r="AF5">
        <v>2.8168204256375898E-6</v>
      </c>
      <c r="AG5">
        <v>57</v>
      </c>
      <c r="AH5">
        <v>3032561.1686513508</v>
      </c>
    </row>
    <row r="6" spans="1:34" x14ac:dyDescent="0.25">
      <c r="A6">
        <v>4</v>
      </c>
      <c r="B6">
        <v>95</v>
      </c>
      <c r="C6" t="s">
        <v>34</v>
      </c>
      <c r="D6">
        <v>1.1871</v>
      </c>
      <c r="E6">
        <v>84.24</v>
      </c>
      <c r="F6">
        <v>76.22</v>
      </c>
      <c r="G6">
        <v>30.69</v>
      </c>
      <c r="H6">
        <v>0.46</v>
      </c>
      <c r="I6">
        <v>149</v>
      </c>
      <c r="J6">
        <v>191.78</v>
      </c>
      <c r="K6">
        <v>53.44</v>
      </c>
      <c r="L6">
        <v>5</v>
      </c>
      <c r="M6">
        <v>147</v>
      </c>
      <c r="N6">
        <v>38.35</v>
      </c>
      <c r="O6">
        <v>23887.360000000001</v>
      </c>
      <c r="P6">
        <v>1027.71</v>
      </c>
      <c r="Q6">
        <v>2278.5</v>
      </c>
      <c r="R6">
        <v>365.09</v>
      </c>
      <c r="S6">
        <v>175.94</v>
      </c>
      <c r="T6">
        <v>92124.56</v>
      </c>
      <c r="U6">
        <v>0.48</v>
      </c>
      <c r="V6">
        <v>0.82</v>
      </c>
      <c r="W6">
        <v>36.9</v>
      </c>
      <c r="X6">
        <v>5.54</v>
      </c>
      <c r="Y6">
        <v>2</v>
      </c>
      <c r="Z6">
        <v>10</v>
      </c>
      <c r="AA6">
        <v>2318.4744167927429</v>
      </c>
      <c r="AB6">
        <v>3172.2389809284491</v>
      </c>
      <c r="AC6">
        <v>2869.4849448538912</v>
      </c>
      <c r="AD6">
        <v>2318474.4167927429</v>
      </c>
      <c r="AE6">
        <v>3172238.980928448</v>
      </c>
      <c r="AF6">
        <v>2.9216666904974951E-6</v>
      </c>
      <c r="AG6">
        <v>55</v>
      </c>
      <c r="AH6">
        <v>2869484.9448538912</v>
      </c>
    </row>
    <row r="7" spans="1:34" x14ac:dyDescent="0.25">
      <c r="A7">
        <v>5</v>
      </c>
      <c r="B7">
        <v>95</v>
      </c>
      <c r="C7" t="s">
        <v>34</v>
      </c>
      <c r="D7">
        <v>1.2165999999999999</v>
      </c>
      <c r="E7">
        <v>82.19</v>
      </c>
      <c r="F7">
        <v>75.180000000000007</v>
      </c>
      <c r="G7">
        <v>36.979999999999997</v>
      </c>
      <c r="H7">
        <v>0.55000000000000004</v>
      </c>
      <c r="I7">
        <v>122</v>
      </c>
      <c r="J7">
        <v>193.32</v>
      </c>
      <c r="K7">
        <v>53.44</v>
      </c>
      <c r="L7">
        <v>6</v>
      </c>
      <c r="M7">
        <v>120</v>
      </c>
      <c r="N7">
        <v>38.89</v>
      </c>
      <c r="O7">
        <v>24076.95</v>
      </c>
      <c r="P7">
        <v>1006.6</v>
      </c>
      <c r="Q7">
        <v>2277.9899999999998</v>
      </c>
      <c r="R7">
        <v>330.63</v>
      </c>
      <c r="S7">
        <v>175.94</v>
      </c>
      <c r="T7">
        <v>75032.460000000006</v>
      </c>
      <c r="U7">
        <v>0.53</v>
      </c>
      <c r="V7">
        <v>0.83</v>
      </c>
      <c r="W7">
        <v>36.86</v>
      </c>
      <c r="X7">
        <v>4.51</v>
      </c>
      <c r="Y7">
        <v>2</v>
      </c>
      <c r="Z7">
        <v>10</v>
      </c>
      <c r="AA7">
        <v>2234.0089707712832</v>
      </c>
      <c r="AB7">
        <v>3056.6696313293951</v>
      </c>
      <c r="AC7">
        <v>2764.9453717779729</v>
      </c>
      <c r="AD7">
        <v>2234008.9707712829</v>
      </c>
      <c r="AE7">
        <v>3056669.6313293939</v>
      </c>
      <c r="AF7">
        <v>2.994271498323016E-6</v>
      </c>
      <c r="AG7">
        <v>54</v>
      </c>
      <c r="AH7">
        <v>2764945.3717779731</v>
      </c>
    </row>
    <row r="8" spans="1:34" x14ac:dyDescent="0.25">
      <c r="A8">
        <v>6</v>
      </c>
      <c r="B8">
        <v>95</v>
      </c>
      <c r="C8" t="s">
        <v>34</v>
      </c>
      <c r="D8">
        <v>1.2387999999999999</v>
      </c>
      <c r="E8">
        <v>80.72</v>
      </c>
      <c r="F8">
        <v>74.42</v>
      </c>
      <c r="G8">
        <v>43.35</v>
      </c>
      <c r="H8">
        <v>0.64</v>
      </c>
      <c r="I8">
        <v>103</v>
      </c>
      <c r="J8">
        <v>194.86</v>
      </c>
      <c r="K8">
        <v>53.44</v>
      </c>
      <c r="L8">
        <v>7</v>
      </c>
      <c r="M8">
        <v>101</v>
      </c>
      <c r="N8">
        <v>39.43</v>
      </c>
      <c r="O8">
        <v>24267.279999999999</v>
      </c>
      <c r="P8">
        <v>989.72</v>
      </c>
      <c r="Q8">
        <v>2278.1999999999998</v>
      </c>
      <c r="R8">
        <v>305.77999999999997</v>
      </c>
      <c r="S8">
        <v>175.94</v>
      </c>
      <c r="T8">
        <v>62700.67</v>
      </c>
      <c r="U8">
        <v>0.57999999999999996</v>
      </c>
      <c r="V8">
        <v>0.84</v>
      </c>
      <c r="W8">
        <v>36.81</v>
      </c>
      <c r="X8">
        <v>3.75</v>
      </c>
      <c r="Y8">
        <v>2</v>
      </c>
      <c r="Z8">
        <v>10</v>
      </c>
      <c r="AA8">
        <v>2169.4259784470132</v>
      </c>
      <c r="AB8">
        <v>2968.304332030616</v>
      </c>
      <c r="AC8">
        <v>2685.0135326229092</v>
      </c>
      <c r="AD8">
        <v>2169425.9784470131</v>
      </c>
      <c r="AE8">
        <v>2968304.3320306172</v>
      </c>
      <c r="AF8">
        <v>3.0489096926866292E-6</v>
      </c>
      <c r="AG8">
        <v>53</v>
      </c>
      <c r="AH8">
        <v>2685013.5326229092</v>
      </c>
    </row>
    <row r="9" spans="1:34" x14ac:dyDescent="0.25">
      <c r="A9">
        <v>7</v>
      </c>
      <c r="B9">
        <v>95</v>
      </c>
      <c r="C9" t="s">
        <v>34</v>
      </c>
      <c r="D9">
        <v>1.2539</v>
      </c>
      <c r="E9">
        <v>79.75</v>
      </c>
      <c r="F9">
        <v>73.97</v>
      </c>
      <c r="G9">
        <v>49.87</v>
      </c>
      <c r="H9">
        <v>0.72</v>
      </c>
      <c r="I9">
        <v>89</v>
      </c>
      <c r="J9">
        <v>196.41</v>
      </c>
      <c r="K9">
        <v>53.44</v>
      </c>
      <c r="L9">
        <v>8</v>
      </c>
      <c r="M9">
        <v>87</v>
      </c>
      <c r="N9">
        <v>39.979999999999997</v>
      </c>
      <c r="O9">
        <v>24458.36</v>
      </c>
      <c r="P9">
        <v>976.28</v>
      </c>
      <c r="Q9">
        <v>2277.71</v>
      </c>
      <c r="R9">
        <v>289.77999999999997</v>
      </c>
      <c r="S9">
        <v>175.94</v>
      </c>
      <c r="T9">
        <v>54772.07</v>
      </c>
      <c r="U9">
        <v>0.61</v>
      </c>
      <c r="V9">
        <v>0.85</v>
      </c>
      <c r="W9">
        <v>36.82</v>
      </c>
      <c r="X9">
        <v>3.3</v>
      </c>
      <c r="Y9">
        <v>2</v>
      </c>
      <c r="Z9">
        <v>10</v>
      </c>
      <c r="AA9">
        <v>2121.822155591246</v>
      </c>
      <c r="AB9">
        <v>2903.1706814669128</v>
      </c>
      <c r="AC9">
        <v>2626.0961462533519</v>
      </c>
      <c r="AD9">
        <v>2121822.1555912462</v>
      </c>
      <c r="AE9">
        <v>2903170.6814669129</v>
      </c>
      <c r="AF9">
        <v>3.0860735095735899E-6</v>
      </c>
      <c r="AG9">
        <v>52</v>
      </c>
      <c r="AH9">
        <v>2626096.146253353</v>
      </c>
    </row>
    <row r="10" spans="1:34" x14ac:dyDescent="0.25">
      <c r="A10">
        <v>8</v>
      </c>
      <c r="B10">
        <v>95</v>
      </c>
      <c r="C10" t="s">
        <v>34</v>
      </c>
      <c r="D10">
        <v>1.2673000000000001</v>
      </c>
      <c r="E10">
        <v>78.91</v>
      </c>
      <c r="F10">
        <v>73.540000000000006</v>
      </c>
      <c r="G10">
        <v>56.57</v>
      </c>
      <c r="H10">
        <v>0.81</v>
      </c>
      <c r="I10">
        <v>78</v>
      </c>
      <c r="J10">
        <v>197.97</v>
      </c>
      <c r="K10">
        <v>53.44</v>
      </c>
      <c r="L10">
        <v>9</v>
      </c>
      <c r="M10">
        <v>76</v>
      </c>
      <c r="N10">
        <v>40.53</v>
      </c>
      <c r="O10">
        <v>24650.18</v>
      </c>
      <c r="P10">
        <v>964.02</v>
      </c>
      <c r="Q10">
        <v>2277.8000000000002</v>
      </c>
      <c r="R10">
        <v>276.19</v>
      </c>
      <c r="S10">
        <v>175.94</v>
      </c>
      <c r="T10">
        <v>48032.26</v>
      </c>
      <c r="U10">
        <v>0.64</v>
      </c>
      <c r="V10">
        <v>0.85</v>
      </c>
      <c r="W10">
        <v>36.78</v>
      </c>
      <c r="X10">
        <v>2.87</v>
      </c>
      <c r="Y10">
        <v>2</v>
      </c>
      <c r="Z10">
        <v>10</v>
      </c>
      <c r="AA10">
        <v>2088.5010695881001</v>
      </c>
      <c r="AB10">
        <v>2857.5793015748418</v>
      </c>
      <c r="AC10">
        <v>2584.8559436702781</v>
      </c>
      <c r="AD10">
        <v>2088501.0695881001</v>
      </c>
      <c r="AE10">
        <v>2857579.3015748421</v>
      </c>
      <c r="AF10">
        <v>3.1190533205858622E-6</v>
      </c>
      <c r="AG10">
        <v>52</v>
      </c>
      <c r="AH10">
        <v>2584855.9436702779</v>
      </c>
    </row>
    <row r="11" spans="1:34" x14ac:dyDescent="0.25">
      <c r="A11">
        <v>9</v>
      </c>
      <c r="B11">
        <v>95</v>
      </c>
      <c r="C11" t="s">
        <v>34</v>
      </c>
      <c r="D11">
        <v>1.2773000000000001</v>
      </c>
      <c r="E11">
        <v>78.290000000000006</v>
      </c>
      <c r="F11">
        <v>73.22</v>
      </c>
      <c r="G11">
        <v>62.76</v>
      </c>
      <c r="H11">
        <v>0.89</v>
      </c>
      <c r="I11">
        <v>70</v>
      </c>
      <c r="J11">
        <v>199.53</v>
      </c>
      <c r="K11">
        <v>53.44</v>
      </c>
      <c r="L11">
        <v>10</v>
      </c>
      <c r="M11">
        <v>68</v>
      </c>
      <c r="N11">
        <v>41.1</v>
      </c>
      <c r="O11">
        <v>24842.77</v>
      </c>
      <c r="P11">
        <v>952.58</v>
      </c>
      <c r="Q11">
        <v>2277.16</v>
      </c>
      <c r="R11">
        <v>265.08999999999997</v>
      </c>
      <c r="S11">
        <v>175.94</v>
      </c>
      <c r="T11">
        <v>42517.760000000002</v>
      </c>
      <c r="U11">
        <v>0.66</v>
      </c>
      <c r="V11">
        <v>0.86</v>
      </c>
      <c r="W11">
        <v>36.78</v>
      </c>
      <c r="X11">
        <v>2.56</v>
      </c>
      <c r="Y11">
        <v>2</v>
      </c>
      <c r="Z11">
        <v>10</v>
      </c>
      <c r="AA11">
        <v>2051.7934109253279</v>
      </c>
      <c r="AB11">
        <v>2807.3542635648309</v>
      </c>
      <c r="AC11">
        <v>2539.4243127966588</v>
      </c>
      <c r="AD11">
        <v>2051793.410925328</v>
      </c>
      <c r="AE11">
        <v>2807354.263564832</v>
      </c>
      <c r="AF11">
        <v>3.1436651198487502E-6</v>
      </c>
      <c r="AG11">
        <v>51</v>
      </c>
      <c r="AH11">
        <v>2539424.3127966588</v>
      </c>
    </row>
    <row r="12" spans="1:34" x14ac:dyDescent="0.25">
      <c r="A12">
        <v>10</v>
      </c>
      <c r="B12">
        <v>95</v>
      </c>
      <c r="C12" t="s">
        <v>34</v>
      </c>
      <c r="D12">
        <v>1.2851999999999999</v>
      </c>
      <c r="E12">
        <v>77.81</v>
      </c>
      <c r="F12">
        <v>73</v>
      </c>
      <c r="G12">
        <v>69.52</v>
      </c>
      <c r="H12">
        <v>0.97</v>
      </c>
      <c r="I12">
        <v>63</v>
      </c>
      <c r="J12">
        <v>201.1</v>
      </c>
      <c r="K12">
        <v>53.44</v>
      </c>
      <c r="L12">
        <v>11</v>
      </c>
      <c r="M12">
        <v>61</v>
      </c>
      <c r="N12">
        <v>41.66</v>
      </c>
      <c r="O12">
        <v>25036.12</v>
      </c>
      <c r="P12">
        <v>941.84</v>
      </c>
      <c r="Q12">
        <v>2277.2800000000002</v>
      </c>
      <c r="R12">
        <v>257.89</v>
      </c>
      <c r="S12">
        <v>175.94</v>
      </c>
      <c r="T12">
        <v>38955.07</v>
      </c>
      <c r="U12">
        <v>0.68</v>
      </c>
      <c r="V12">
        <v>0.86</v>
      </c>
      <c r="W12">
        <v>36.770000000000003</v>
      </c>
      <c r="X12">
        <v>2.33</v>
      </c>
      <c r="Y12">
        <v>2</v>
      </c>
      <c r="Z12">
        <v>10</v>
      </c>
      <c r="AA12">
        <v>2029.3170316200651</v>
      </c>
      <c r="AB12">
        <v>2776.6010898114978</v>
      </c>
      <c r="AC12">
        <v>2511.606178783994</v>
      </c>
      <c r="AD12">
        <v>2029317.031620065</v>
      </c>
      <c r="AE12">
        <v>2776601.0898114978</v>
      </c>
      <c r="AF12">
        <v>3.1631084412664311E-6</v>
      </c>
      <c r="AG12">
        <v>51</v>
      </c>
      <c r="AH12">
        <v>2511606.1787839942</v>
      </c>
    </row>
    <row r="13" spans="1:34" x14ac:dyDescent="0.25">
      <c r="A13">
        <v>11</v>
      </c>
      <c r="B13">
        <v>95</v>
      </c>
      <c r="C13" t="s">
        <v>34</v>
      </c>
      <c r="D13">
        <v>1.2928999999999999</v>
      </c>
      <c r="E13">
        <v>77.349999999999994</v>
      </c>
      <c r="F13">
        <v>72.760000000000005</v>
      </c>
      <c r="G13">
        <v>76.59</v>
      </c>
      <c r="H13">
        <v>1.05</v>
      </c>
      <c r="I13">
        <v>57</v>
      </c>
      <c r="J13">
        <v>202.67</v>
      </c>
      <c r="K13">
        <v>53.44</v>
      </c>
      <c r="L13">
        <v>12</v>
      </c>
      <c r="M13">
        <v>55</v>
      </c>
      <c r="N13">
        <v>42.24</v>
      </c>
      <c r="O13">
        <v>25230.25</v>
      </c>
      <c r="P13">
        <v>931.58</v>
      </c>
      <c r="Q13">
        <v>2277.19</v>
      </c>
      <c r="R13">
        <v>250.24</v>
      </c>
      <c r="S13">
        <v>175.94</v>
      </c>
      <c r="T13">
        <v>35160.080000000002</v>
      </c>
      <c r="U13">
        <v>0.7</v>
      </c>
      <c r="V13">
        <v>0.86</v>
      </c>
      <c r="W13">
        <v>36.75</v>
      </c>
      <c r="X13">
        <v>2.1</v>
      </c>
      <c r="Y13">
        <v>2</v>
      </c>
      <c r="Z13">
        <v>10</v>
      </c>
      <c r="AA13">
        <v>2007.7090058544791</v>
      </c>
      <c r="AB13">
        <v>2747.0360356802062</v>
      </c>
      <c r="AC13">
        <v>2484.8627719241772</v>
      </c>
      <c r="AD13">
        <v>2007709.005854479</v>
      </c>
      <c r="AE13">
        <v>2747036.035680206</v>
      </c>
      <c r="AF13">
        <v>3.182059526698855E-6</v>
      </c>
      <c r="AG13">
        <v>51</v>
      </c>
      <c r="AH13">
        <v>2484862.7719241772</v>
      </c>
    </row>
    <row r="14" spans="1:34" x14ac:dyDescent="0.25">
      <c r="A14">
        <v>12</v>
      </c>
      <c r="B14">
        <v>95</v>
      </c>
      <c r="C14" t="s">
        <v>34</v>
      </c>
      <c r="D14">
        <v>1.2995000000000001</v>
      </c>
      <c r="E14">
        <v>76.95</v>
      </c>
      <c r="F14">
        <v>72.55</v>
      </c>
      <c r="G14">
        <v>83.71</v>
      </c>
      <c r="H14">
        <v>1.1299999999999999</v>
      </c>
      <c r="I14">
        <v>52</v>
      </c>
      <c r="J14">
        <v>204.25</v>
      </c>
      <c r="K14">
        <v>53.44</v>
      </c>
      <c r="L14">
        <v>13</v>
      </c>
      <c r="M14">
        <v>50</v>
      </c>
      <c r="N14">
        <v>42.82</v>
      </c>
      <c r="O14">
        <v>25425.3</v>
      </c>
      <c r="P14">
        <v>921.2</v>
      </c>
      <c r="Q14">
        <v>2276.92</v>
      </c>
      <c r="R14">
        <v>242.75</v>
      </c>
      <c r="S14">
        <v>175.94</v>
      </c>
      <c r="T14">
        <v>31441.65</v>
      </c>
      <c r="U14">
        <v>0.72</v>
      </c>
      <c r="V14">
        <v>0.86</v>
      </c>
      <c r="W14">
        <v>36.76</v>
      </c>
      <c r="X14">
        <v>1.89</v>
      </c>
      <c r="Y14">
        <v>2</v>
      </c>
      <c r="Z14">
        <v>10</v>
      </c>
      <c r="AA14">
        <v>1987.7008348871129</v>
      </c>
      <c r="AB14">
        <v>2719.659973464451</v>
      </c>
      <c r="AC14">
        <v>2460.099442663749</v>
      </c>
      <c r="AD14">
        <v>1987700.834887113</v>
      </c>
      <c r="AE14">
        <v>2719659.9734644508</v>
      </c>
      <c r="AF14">
        <v>3.1983033142123621E-6</v>
      </c>
      <c r="AG14">
        <v>51</v>
      </c>
      <c r="AH14">
        <v>2460099.4426637492</v>
      </c>
    </row>
    <row r="15" spans="1:34" x14ac:dyDescent="0.25">
      <c r="A15">
        <v>13</v>
      </c>
      <c r="B15">
        <v>95</v>
      </c>
      <c r="C15" t="s">
        <v>34</v>
      </c>
      <c r="D15">
        <v>1.3045</v>
      </c>
      <c r="E15">
        <v>76.66</v>
      </c>
      <c r="F15">
        <v>72.400000000000006</v>
      </c>
      <c r="G15">
        <v>90.51</v>
      </c>
      <c r="H15">
        <v>1.21</v>
      </c>
      <c r="I15">
        <v>48</v>
      </c>
      <c r="J15">
        <v>205.84</v>
      </c>
      <c r="K15">
        <v>53.44</v>
      </c>
      <c r="L15">
        <v>14</v>
      </c>
      <c r="M15">
        <v>46</v>
      </c>
      <c r="N15">
        <v>43.4</v>
      </c>
      <c r="O15">
        <v>25621.03</v>
      </c>
      <c r="P15">
        <v>912.49</v>
      </c>
      <c r="Q15">
        <v>2277.2600000000002</v>
      </c>
      <c r="R15">
        <v>238.4</v>
      </c>
      <c r="S15">
        <v>175.94</v>
      </c>
      <c r="T15">
        <v>29283.3</v>
      </c>
      <c r="U15">
        <v>0.74</v>
      </c>
      <c r="V15">
        <v>0.87</v>
      </c>
      <c r="W15">
        <v>36.74</v>
      </c>
      <c r="X15">
        <v>1.74</v>
      </c>
      <c r="Y15">
        <v>2</v>
      </c>
      <c r="Z15">
        <v>10</v>
      </c>
      <c r="AA15">
        <v>1961.9967474564221</v>
      </c>
      <c r="AB15">
        <v>2684.490507057475</v>
      </c>
      <c r="AC15">
        <v>2428.2865007699988</v>
      </c>
      <c r="AD15">
        <v>1961996.7474564221</v>
      </c>
      <c r="AE15">
        <v>2684490.5070574749</v>
      </c>
      <c r="AF15">
        <v>3.2106092138438071E-6</v>
      </c>
      <c r="AG15">
        <v>50</v>
      </c>
      <c r="AH15">
        <v>2428286.5007699989</v>
      </c>
    </row>
    <row r="16" spans="1:34" x14ac:dyDescent="0.25">
      <c r="A16">
        <v>14</v>
      </c>
      <c r="B16">
        <v>95</v>
      </c>
      <c r="C16" t="s">
        <v>34</v>
      </c>
      <c r="D16">
        <v>1.3080000000000001</v>
      </c>
      <c r="E16">
        <v>76.45</v>
      </c>
      <c r="F16">
        <v>72.31</v>
      </c>
      <c r="G16">
        <v>96.41</v>
      </c>
      <c r="H16">
        <v>1.28</v>
      </c>
      <c r="I16">
        <v>45</v>
      </c>
      <c r="J16">
        <v>207.43</v>
      </c>
      <c r="K16">
        <v>53.44</v>
      </c>
      <c r="L16">
        <v>15</v>
      </c>
      <c r="M16">
        <v>43</v>
      </c>
      <c r="N16">
        <v>44</v>
      </c>
      <c r="O16">
        <v>25817.56</v>
      </c>
      <c r="P16">
        <v>902.51</v>
      </c>
      <c r="Q16">
        <v>2276.9499999999998</v>
      </c>
      <c r="R16">
        <v>235.1</v>
      </c>
      <c r="S16">
        <v>175.94</v>
      </c>
      <c r="T16">
        <v>27649.67</v>
      </c>
      <c r="U16">
        <v>0.75</v>
      </c>
      <c r="V16">
        <v>0.87</v>
      </c>
      <c r="W16">
        <v>36.74</v>
      </c>
      <c r="X16">
        <v>1.65</v>
      </c>
      <c r="Y16">
        <v>2</v>
      </c>
      <c r="Z16">
        <v>10</v>
      </c>
      <c r="AA16">
        <v>1947.0481211018739</v>
      </c>
      <c r="AB16">
        <v>2664.0371369923309</v>
      </c>
      <c r="AC16">
        <v>2409.785171637388</v>
      </c>
      <c r="AD16">
        <v>1947048.1211018739</v>
      </c>
      <c r="AE16">
        <v>2664037.1369923321</v>
      </c>
      <c r="AF16">
        <v>3.2192233435858178E-6</v>
      </c>
      <c r="AG16">
        <v>50</v>
      </c>
      <c r="AH16">
        <v>2409785.1716373879</v>
      </c>
    </row>
    <row r="17" spans="1:34" x14ac:dyDescent="0.25">
      <c r="A17">
        <v>15</v>
      </c>
      <c r="B17">
        <v>95</v>
      </c>
      <c r="C17" t="s">
        <v>34</v>
      </c>
      <c r="D17">
        <v>1.3130999999999999</v>
      </c>
      <c r="E17">
        <v>76.150000000000006</v>
      </c>
      <c r="F17">
        <v>72.16</v>
      </c>
      <c r="G17">
        <v>105.6</v>
      </c>
      <c r="H17">
        <v>1.36</v>
      </c>
      <c r="I17">
        <v>41</v>
      </c>
      <c r="J17">
        <v>209.03</v>
      </c>
      <c r="K17">
        <v>53.44</v>
      </c>
      <c r="L17">
        <v>16</v>
      </c>
      <c r="M17">
        <v>39</v>
      </c>
      <c r="N17">
        <v>44.6</v>
      </c>
      <c r="O17">
        <v>26014.91</v>
      </c>
      <c r="P17">
        <v>893.25</v>
      </c>
      <c r="Q17">
        <v>2277</v>
      </c>
      <c r="R17">
        <v>230.27</v>
      </c>
      <c r="S17">
        <v>175.94</v>
      </c>
      <c r="T17">
        <v>25254.18</v>
      </c>
      <c r="U17">
        <v>0.76</v>
      </c>
      <c r="V17">
        <v>0.87</v>
      </c>
      <c r="W17">
        <v>36.729999999999997</v>
      </c>
      <c r="X17">
        <v>1.5</v>
      </c>
      <c r="Y17">
        <v>2</v>
      </c>
      <c r="Z17">
        <v>10</v>
      </c>
      <c r="AA17">
        <v>1930.7478250121319</v>
      </c>
      <c r="AB17">
        <v>2641.734352764036</v>
      </c>
      <c r="AC17">
        <v>2389.610933833686</v>
      </c>
      <c r="AD17">
        <v>1930747.8250121321</v>
      </c>
      <c r="AE17">
        <v>2641734.352764036</v>
      </c>
      <c r="AF17">
        <v>3.231775361209891E-6</v>
      </c>
      <c r="AG17">
        <v>50</v>
      </c>
      <c r="AH17">
        <v>2389610.9338336862</v>
      </c>
    </row>
    <row r="18" spans="1:34" x14ac:dyDescent="0.25">
      <c r="A18">
        <v>16</v>
      </c>
      <c r="B18">
        <v>95</v>
      </c>
      <c r="C18" t="s">
        <v>34</v>
      </c>
      <c r="D18">
        <v>1.3160000000000001</v>
      </c>
      <c r="E18">
        <v>75.989999999999995</v>
      </c>
      <c r="F18">
        <v>72.069999999999993</v>
      </c>
      <c r="G18">
        <v>110.87</v>
      </c>
      <c r="H18">
        <v>1.43</v>
      </c>
      <c r="I18">
        <v>39</v>
      </c>
      <c r="J18">
        <v>210.64</v>
      </c>
      <c r="K18">
        <v>53.44</v>
      </c>
      <c r="L18">
        <v>17</v>
      </c>
      <c r="M18">
        <v>37</v>
      </c>
      <c r="N18">
        <v>45.21</v>
      </c>
      <c r="O18">
        <v>26213.09</v>
      </c>
      <c r="P18">
        <v>884.78</v>
      </c>
      <c r="Q18">
        <v>2276.9</v>
      </c>
      <c r="R18">
        <v>227.1</v>
      </c>
      <c r="S18">
        <v>175.94</v>
      </c>
      <c r="T18">
        <v>23677.86</v>
      </c>
      <c r="U18">
        <v>0.77</v>
      </c>
      <c r="V18">
        <v>0.87</v>
      </c>
      <c r="W18">
        <v>36.729999999999997</v>
      </c>
      <c r="X18">
        <v>1.41</v>
      </c>
      <c r="Y18">
        <v>2</v>
      </c>
      <c r="Z18">
        <v>10</v>
      </c>
      <c r="AA18">
        <v>1918.1892648385881</v>
      </c>
      <c r="AB18">
        <v>2624.5511766900199</v>
      </c>
      <c r="AC18">
        <v>2374.0676959674361</v>
      </c>
      <c r="AD18">
        <v>1918189.264838588</v>
      </c>
      <c r="AE18">
        <v>2624551.1766900211</v>
      </c>
      <c r="AF18">
        <v>3.238912782996129E-6</v>
      </c>
      <c r="AG18">
        <v>50</v>
      </c>
      <c r="AH18">
        <v>2374067.6959674358</v>
      </c>
    </row>
    <row r="19" spans="1:34" x14ac:dyDescent="0.25">
      <c r="A19">
        <v>17</v>
      </c>
      <c r="B19">
        <v>95</v>
      </c>
      <c r="C19" t="s">
        <v>34</v>
      </c>
      <c r="D19">
        <v>1.3198000000000001</v>
      </c>
      <c r="E19">
        <v>75.77</v>
      </c>
      <c r="F19">
        <v>71.959999999999994</v>
      </c>
      <c r="G19">
        <v>119.93</v>
      </c>
      <c r="H19">
        <v>1.51</v>
      </c>
      <c r="I19">
        <v>36</v>
      </c>
      <c r="J19">
        <v>212.25</v>
      </c>
      <c r="K19">
        <v>53.44</v>
      </c>
      <c r="L19">
        <v>18</v>
      </c>
      <c r="M19">
        <v>34</v>
      </c>
      <c r="N19">
        <v>45.82</v>
      </c>
      <c r="O19">
        <v>26412.11</v>
      </c>
      <c r="P19">
        <v>876.45</v>
      </c>
      <c r="Q19">
        <v>2277.0700000000002</v>
      </c>
      <c r="R19">
        <v>223.61</v>
      </c>
      <c r="S19">
        <v>175.94</v>
      </c>
      <c r="T19">
        <v>21950.29</v>
      </c>
      <c r="U19">
        <v>0.79</v>
      </c>
      <c r="V19">
        <v>0.87</v>
      </c>
      <c r="W19">
        <v>36.72</v>
      </c>
      <c r="X19">
        <v>1.3</v>
      </c>
      <c r="Y19">
        <v>2</v>
      </c>
      <c r="Z19">
        <v>10</v>
      </c>
      <c r="AA19">
        <v>1904.7266407399479</v>
      </c>
      <c r="AB19">
        <v>2606.131020469204</v>
      </c>
      <c r="AC19">
        <v>2357.405533603483</v>
      </c>
      <c r="AD19">
        <v>1904726.640739948</v>
      </c>
      <c r="AE19">
        <v>2606131.020469205</v>
      </c>
      <c r="AF19">
        <v>3.2482652667160261E-6</v>
      </c>
      <c r="AG19">
        <v>50</v>
      </c>
      <c r="AH19">
        <v>2357405.5336034829</v>
      </c>
    </row>
    <row r="20" spans="1:34" x14ac:dyDescent="0.25">
      <c r="A20">
        <v>18</v>
      </c>
      <c r="B20">
        <v>95</v>
      </c>
      <c r="C20" t="s">
        <v>34</v>
      </c>
      <c r="D20">
        <v>1.3224</v>
      </c>
      <c r="E20">
        <v>75.62</v>
      </c>
      <c r="F20">
        <v>71.88</v>
      </c>
      <c r="G20">
        <v>126.85</v>
      </c>
      <c r="H20">
        <v>1.58</v>
      </c>
      <c r="I20">
        <v>34</v>
      </c>
      <c r="J20">
        <v>213.87</v>
      </c>
      <c r="K20">
        <v>53.44</v>
      </c>
      <c r="L20">
        <v>19</v>
      </c>
      <c r="M20">
        <v>32</v>
      </c>
      <c r="N20">
        <v>46.44</v>
      </c>
      <c r="O20">
        <v>26611.98</v>
      </c>
      <c r="P20">
        <v>867.98</v>
      </c>
      <c r="Q20">
        <v>2276.89</v>
      </c>
      <c r="R20">
        <v>220.86</v>
      </c>
      <c r="S20">
        <v>175.94</v>
      </c>
      <c r="T20">
        <v>20587</v>
      </c>
      <c r="U20">
        <v>0.8</v>
      </c>
      <c r="V20">
        <v>0.87</v>
      </c>
      <c r="W20">
        <v>36.72</v>
      </c>
      <c r="X20">
        <v>1.23</v>
      </c>
      <c r="Y20">
        <v>2</v>
      </c>
      <c r="Z20">
        <v>10</v>
      </c>
      <c r="AA20">
        <v>1892.676301662915</v>
      </c>
      <c r="AB20">
        <v>2589.6432149205671</v>
      </c>
      <c r="AC20">
        <v>2342.4913010756268</v>
      </c>
      <c r="AD20">
        <v>1892676.301662914</v>
      </c>
      <c r="AE20">
        <v>2589643.214920566</v>
      </c>
      <c r="AF20">
        <v>3.2546643345243769E-6</v>
      </c>
      <c r="AG20">
        <v>50</v>
      </c>
      <c r="AH20">
        <v>2342491.3010756271</v>
      </c>
    </row>
    <row r="21" spans="1:34" x14ac:dyDescent="0.25">
      <c r="A21">
        <v>19</v>
      </c>
      <c r="B21">
        <v>95</v>
      </c>
      <c r="C21" t="s">
        <v>34</v>
      </c>
      <c r="D21">
        <v>1.3249</v>
      </c>
      <c r="E21">
        <v>75.48</v>
      </c>
      <c r="F21">
        <v>71.819999999999993</v>
      </c>
      <c r="G21">
        <v>134.66</v>
      </c>
      <c r="H21">
        <v>1.65</v>
      </c>
      <c r="I21">
        <v>32</v>
      </c>
      <c r="J21">
        <v>215.5</v>
      </c>
      <c r="K21">
        <v>53.44</v>
      </c>
      <c r="L21">
        <v>20</v>
      </c>
      <c r="M21">
        <v>30</v>
      </c>
      <c r="N21">
        <v>47.07</v>
      </c>
      <c r="O21">
        <v>26812.71</v>
      </c>
      <c r="P21">
        <v>857.84</v>
      </c>
      <c r="Q21">
        <v>2276.8200000000002</v>
      </c>
      <c r="R21">
        <v>218.88</v>
      </c>
      <c r="S21">
        <v>175.94</v>
      </c>
      <c r="T21">
        <v>19607.22</v>
      </c>
      <c r="U21">
        <v>0.8</v>
      </c>
      <c r="V21">
        <v>0.87</v>
      </c>
      <c r="W21">
        <v>36.71</v>
      </c>
      <c r="X21">
        <v>1.1599999999999999</v>
      </c>
      <c r="Y21">
        <v>2</v>
      </c>
      <c r="Z21">
        <v>10</v>
      </c>
      <c r="AA21">
        <v>1879.203484705572</v>
      </c>
      <c r="AB21">
        <v>2571.2091123807941</v>
      </c>
      <c r="AC21">
        <v>2325.8165234098251</v>
      </c>
      <c r="AD21">
        <v>1879203.484705572</v>
      </c>
      <c r="AE21">
        <v>2571209.1123807938</v>
      </c>
      <c r="AF21">
        <v>3.2608172843400992E-6</v>
      </c>
      <c r="AG21">
        <v>50</v>
      </c>
      <c r="AH21">
        <v>2325816.5234098248</v>
      </c>
    </row>
    <row r="22" spans="1:34" x14ac:dyDescent="0.25">
      <c r="A22">
        <v>20</v>
      </c>
      <c r="B22">
        <v>95</v>
      </c>
      <c r="C22" t="s">
        <v>34</v>
      </c>
      <c r="D22">
        <v>1.3279000000000001</v>
      </c>
      <c r="E22">
        <v>75.31</v>
      </c>
      <c r="F22">
        <v>71.72</v>
      </c>
      <c r="G22">
        <v>143.44999999999999</v>
      </c>
      <c r="H22">
        <v>1.72</v>
      </c>
      <c r="I22">
        <v>30</v>
      </c>
      <c r="J22">
        <v>217.14</v>
      </c>
      <c r="K22">
        <v>53.44</v>
      </c>
      <c r="L22">
        <v>21</v>
      </c>
      <c r="M22">
        <v>28</v>
      </c>
      <c r="N22">
        <v>47.7</v>
      </c>
      <c r="O22">
        <v>27014.3</v>
      </c>
      <c r="P22">
        <v>848.08</v>
      </c>
      <c r="Q22">
        <v>2276.92</v>
      </c>
      <c r="R22">
        <v>215.86</v>
      </c>
      <c r="S22">
        <v>175.94</v>
      </c>
      <c r="T22">
        <v>18107.45</v>
      </c>
      <c r="U22">
        <v>0.82</v>
      </c>
      <c r="V22">
        <v>0.87</v>
      </c>
      <c r="W22">
        <v>36.71</v>
      </c>
      <c r="X22">
        <v>1.07</v>
      </c>
      <c r="Y22">
        <v>2</v>
      </c>
      <c r="Z22">
        <v>10</v>
      </c>
      <c r="AA22">
        <v>1865.3740073198351</v>
      </c>
      <c r="AB22">
        <v>2552.2870113081472</v>
      </c>
      <c r="AC22">
        <v>2308.7003211062151</v>
      </c>
      <c r="AD22">
        <v>1865374.007319835</v>
      </c>
      <c r="AE22">
        <v>2552287.0113081471</v>
      </c>
      <c r="AF22">
        <v>3.2682008241189661E-6</v>
      </c>
      <c r="AG22">
        <v>50</v>
      </c>
      <c r="AH22">
        <v>2308700.321106215</v>
      </c>
    </row>
    <row r="23" spans="1:34" x14ac:dyDescent="0.25">
      <c r="A23">
        <v>21</v>
      </c>
      <c r="B23">
        <v>95</v>
      </c>
      <c r="C23" t="s">
        <v>34</v>
      </c>
      <c r="D23">
        <v>1.3289</v>
      </c>
      <c r="E23">
        <v>75.25</v>
      </c>
      <c r="F23">
        <v>71.7</v>
      </c>
      <c r="G23">
        <v>148.35</v>
      </c>
      <c r="H23">
        <v>1.79</v>
      </c>
      <c r="I23">
        <v>29</v>
      </c>
      <c r="J23">
        <v>218.78</v>
      </c>
      <c r="K23">
        <v>53.44</v>
      </c>
      <c r="L23">
        <v>22</v>
      </c>
      <c r="M23">
        <v>27</v>
      </c>
      <c r="N23">
        <v>48.34</v>
      </c>
      <c r="O23">
        <v>27216.79</v>
      </c>
      <c r="P23">
        <v>841.34</v>
      </c>
      <c r="Q23">
        <v>2276.84</v>
      </c>
      <c r="R23">
        <v>215.07</v>
      </c>
      <c r="S23">
        <v>175.94</v>
      </c>
      <c r="T23">
        <v>17713.03</v>
      </c>
      <c r="U23">
        <v>0.82</v>
      </c>
      <c r="V23">
        <v>0.87</v>
      </c>
      <c r="W23">
        <v>36.71</v>
      </c>
      <c r="X23">
        <v>1.05</v>
      </c>
      <c r="Y23">
        <v>2</v>
      </c>
      <c r="Z23">
        <v>10</v>
      </c>
      <c r="AA23">
        <v>1847.4385371166859</v>
      </c>
      <c r="AB23">
        <v>2527.7469097190979</v>
      </c>
      <c r="AC23">
        <v>2286.502292370576</v>
      </c>
      <c r="AD23">
        <v>1847438.5371166861</v>
      </c>
      <c r="AE23">
        <v>2527746.9097190979</v>
      </c>
      <c r="AF23">
        <v>3.270662004045255E-6</v>
      </c>
      <c r="AG23">
        <v>49</v>
      </c>
      <c r="AH23">
        <v>2286502.2923705759</v>
      </c>
    </row>
    <row r="24" spans="1:34" x14ac:dyDescent="0.25">
      <c r="A24">
        <v>22</v>
      </c>
      <c r="B24">
        <v>95</v>
      </c>
      <c r="C24" t="s">
        <v>34</v>
      </c>
      <c r="D24">
        <v>1.3321000000000001</v>
      </c>
      <c r="E24">
        <v>75.069999999999993</v>
      </c>
      <c r="F24">
        <v>71.599999999999994</v>
      </c>
      <c r="G24">
        <v>159.11000000000001</v>
      </c>
      <c r="H24">
        <v>1.85</v>
      </c>
      <c r="I24">
        <v>27</v>
      </c>
      <c r="J24">
        <v>220.43</v>
      </c>
      <c r="K24">
        <v>53.44</v>
      </c>
      <c r="L24">
        <v>23</v>
      </c>
      <c r="M24">
        <v>25</v>
      </c>
      <c r="N24">
        <v>48.99</v>
      </c>
      <c r="O24">
        <v>27420.16</v>
      </c>
      <c r="P24">
        <v>831.76</v>
      </c>
      <c r="Q24">
        <v>2276.9299999999998</v>
      </c>
      <c r="R24">
        <v>211.63</v>
      </c>
      <c r="S24">
        <v>175.94</v>
      </c>
      <c r="T24">
        <v>16003.27</v>
      </c>
      <c r="U24">
        <v>0.83</v>
      </c>
      <c r="V24">
        <v>0.88</v>
      </c>
      <c r="W24">
        <v>36.700000000000003</v>
      </c>
      <c r="X24">
        <v>0.94</v>
      </c>
      <c r="Y24">
        <v>2</v>
      </c>
      <c r="Z24">
        <v>10</v>
      </c>
      <c r="AA24">
        <v>1833.681144073664</v>
      </c>
      <c r="AB24">
        <v>2508.9234376242889</v>
      </c>
      <c r="AC24">
        <v>2269.475306033587</v>
      </c>
      <c r="AD24">
        <v>1833681.144073664</v>
      </c>
      <c r="AE24">
        <v>2508923.4376242892</v>
      </c>
      <c r="AF24">
        <v>3.2785377798093789E-6</v>
      </c>
      <c r="AG24">
        <v>49</v>
      </c>
      <c r="AH24">
        <v>2269475.3060335871</v>
      </c>
    </row>
    <row r="25" spans="1:34" x14ac:dyDescent="0.25">
      <c r="A25">
        <v>23</v>
      </c>
      <c r="B25">
        <v>95</v>
      </c>
      <c r="C25" t="s">
        <v>34</v>
      </c>
      <c r="D25">
        <v>1.3331</v>
      </c>
      <c r="E25">
        <v>75.010000000000005</v>
      </c>
      <c r="F25">
        <v>71.58</v>
      </c>
      <c r="G25">
        <v>165.18</v>
      </c>
      <c r="H25">
        <v>1.92</v>
      </c>
      <c r="I25">
        <v>26</v>
      </c>
      <c r="J25">
        <v>222.08</v>
      </c>
      <c r="K25">
        <v>53.44</v>
      </c>
      <c r="L25">
        <v>24</v>
      </c>
      <c r="M25">
        <v>17</v>
      </c>
      <c r="N25">
        <v>49.65</v>
      </c>
      <c r="O25">
        <v>27624.44</v>
      </c>
      <c r="P25">
        <v>823.71</v>
      </c>
      <c r="Q25">
        <v>2276.85</v>
      </c>
      <c r="R25">
        <v>210.63</v>
      </c>
      <c r="S25">
        <v>175.94</v>
      </c>
      <c r="T25">
        <v>15509.44</v>
      </c>
      <c r="U25">
        <v>0.84</v>
      </c>
      <c r="V25">
        <v>0.88</v>
      </c>
      <c r="W25">
        <v>36.71</v>
      </c>
      <c r="X25">
        <v>0.92</v>
      </c>
      <c r="Y25">
        <v>2</v>
      </c>
      <c r="Z25">
        <v>10</v>
      </c>
      <c r="AA25">
        <v>1824.3138747997609</v>
      </c>
      <c r="AB25">
        <v>2496.106726548981</v>
      </c>
      <c r="AC25">
        <v>2257.8818038749391</v>
      </c>
      <c r="AD25">
        <v>1824313.874799761</v>
      </c>
      <c r="AE25">
        <v>2496106.7265489809</v>
      </c>
      <c r="AF25">
        <v>3.2809989597356669E-6</v>
      </c>
      <c r="AG25">
        <v>49</v>
      </c>
      <c r="AH25">
        <v>2257881.8038749392</v>
      </c>
    </row>
    <row r="26" spans="1:34" x14ac:dyDescent="0.25">
      <c r="A26">
        <v>24</v>
      </c>
      <c r="B26">
        <v>95</v>
      </c>
      <c r="C26" t="s">
        <v>34</v>
      </c>
      <c r="D26">
        <v>1.3325</v>
      </c>
      <c r="E26">
        <v>75.05</v>
      </c>
      <c r="F26">
        <v>71.61</v>
      </c>
      <c r="G26">
        <v>165.26</v>
      </c>
      <c r="H26">
        <v>1.99</v>
      </c>
      <c r="I26">
        <v>26</v>
      </c>
      <c r="J26">
        <v>223.75</v>
      </c>
      <c r="K26">
        <v>53.44</v>
      </c>
      <c r="L26">
        <v>25</v>
      </c>
      <c r="M26">
        <v>4</v>
      </c>
      <c r="N26">
        <v>50.31</v>
      </c>
      <c r="O26">
        <v>27829.77</v>
      </c>
      <c r="P26">
        <v>822.18</v>
      </c>
      <c r="Q26">
        <v>2277.16</v>
      </c>
      <c r="R26">
        <v>211.03</v>
      </c>
      <c r="S26">
        <v>175.94</v>
      </c>
      <c r="T26">
        <v>15709.94</v>
      </c>
      <c r="U26">
        <v>0.83</v>
      </c>
      <c r="V26">
        <v>0.88</v>
      </c>
      <c r="W26">
        <v>36.729999999999997</v>
      </c>
      <c r="X26">
        <v>0.96</v>
      </c>
      <c r="Y26">
        <v>2</v>
      </c>
      <c r="Z26">
        <v>10</v>
      </c>
      <c r="AA26">
        <v>1823.564621409173</v>
      </c>
      <c r="AB26">
        <v>2495.0815650052509</v>
      </c>
      <c r="AC26">
        <v>2256.9544823101201</v>
      </c>
      <c r="AD26">
        <v>1823564.6214091729</v>
      </c>
      <c r="AE26">
        <v>2495081.5650052512</v>
      </c>
      <c r="AF26">
        <v>3.2795222517798942E-6</v>
      </c>
      <c r="AG26">
        <v>49</v>
      </c>
      <c r="AH26">
        <v>2256954.48231012</v>
      </c>
    </row>
    <row r="27" spans="1:34" x14ac:dyDescent="0.25">
      <c r="A27">
        <v>25</v>
      </c>
      <c r="B27">
        <v>95</v>
      </c>
      <c r="C27" t="s">
        <v>34</v>
      </c>
      <c r="D27">
        <v>1.3338000000000001</v>
      </c>
      <c r="E27">
        <v>74.98</v>
      </c>
      <c r="F27">
        <v>71.58</v>
      </c>
      <c r="G27">
        <v>171.78</v>
      </c>
      <c r="H27">
        <v>2.0499999999999998</v>
      </c>
      <c r="I27">
        <v>25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28035.919999999998</v>
      </c>
      <c r="P27">
        <v>826.25</v>
      </c>
      <c r="Q27">
        <v>2277.21</v>
      </c>
      <c r="R27">
        <v>209.5</v>
      </c>
      <c r="S27">
        <v>175.94</v>
      </c>
      <c r="T27">
        <v>14951.74</v>
      </c>
      <c r="U27">
        <v>0.84</v>
      </c>
      <c r="V27">
        <v>0.88</v>
      </c>
      <c r="W27">
        <v>36.74</v>
      </c>
      <c r="X27">
        <v>0.92</v>
      </c>
      <c r="Y27">
        <v>2</v>
      </c>
      <c r="Z27">
        <v>10</v>
      </c>
      <c r="AA27">
        <v>1826.2013724708249</v>
      </c>
      <c r="AB27">
        <v>2498.6892841330509</v>
      </c>
      <c r="AC27">
        <v>2260.217885787828</v>
      </c>
      <c r="AD27">
        <v>1826201.372470825</v>
      </c>
      <c r="AE27">
        <v>2498689.2841330511</v>
      </c>
      <c r="AF27">
        <v>3.2827217856840698E-6</v>
      </c>
      <c r="AG27">
        <v>49</v>
      </c>
      <c r="AH27">
        <v>2260217.8857878279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0.58360000000000001</v>
      </c>
      <c r="E2">
        <v>171.34</v>
      </c>
      <c r="F2">
        <v>120.45</v>
      </c>
      <c r="G2">
        <v>5.81</v>
      </c>
      <c r="H2">
        <v>0.09</v>
      </c>
      <c r="I2">
        <v>1244</v>
      </c>
      <c r="J2">
        <v>194.77</v>
      </c>
      <c r="K2">
        <v>54.38</v>
      </c>
      <c r="L2">
        <v>1</v>
      </c>
      <c r="M2">
        <v>1242</v>
      </c>
      <c r="N2">
        <v>39.4</v>
      </c>
      <c r="O2">
        <v>24256.19</v>
      </c>
      <c r="P2">
        <v>1706.61</v>
      </c>
      <c r="Q2">
        <v>2291.59</v>
      </c>
      <c r="R2">
        <v>1840.33</v>
      </c>
      <c r="S2">
        <v>175.94</v>
      </c>
      <c r="T2">
        <v>824270.43</v>
      </c>
      <c r="U2">
        <v>0.1</v>
      </c>
      <c r="V2">
        <v>0.52</v>
      </c>
      <c r="W2">
        <v>38.74</v>
      </c>
      <c r="X2">
        <v>49.58</v>
      </c>
      <c r="Y2">
        <v>2</v>
      </c>
      <c r="Z2">
        <v>10</v>
      </c>
      <c r="AA2">
        <v>7047.0464399164994</v>
      </c>
      <c r="AB2">
        <v>9642.0798328414548</v>
      </c>
      <c r="AC2">
        <v>8721.8532663387414</v>
      </c>
      <c r="AD2">
        <v>7047046.439916499</v>
      </c>
      <c r="AE2">
        <v>9642079.8328414541</v>
      </c>
      <c r="AF2">
        <v>1.406931853900056E-6</v>
      </c>
      <c r="AG2">
        <v>112</v>
      </c>
      <c r="AH2">
        <v>8721853.2663387414</v>
      </c>
    </row>
    <row r="3" spans="1:34" x14ac:dyDescent="0.25">
      <c r="A3">
        <v>1</v>
      </c>
      <c r="B3">
        <v>100</v>
      </c>
      <c r="C3" t="s">
        <v>34</v>
      </c>
      <c r="D3">
        <v>0.92779999999999996</v>
      </c>
      <c r="E3">
        <v>107.78</v>
      </c>
      <c r="F3">
        <v>87.8</v>
      </c>
      <c r="G3">
        <v>11.73</v>
      </c>
      <c r="H3">
        <v>0.18</v>
      </c>
      <c r="I3">
        <v>449</v>
      </c>
      <c r="J3">
        <v>196.32</v>
      </c>
      <c r="K3">
        <v>54.38</v>
      </c>
      <c r="L3">
        <v>2</v>
      </c>
      <c r="M3">
        <v>447</v>
      </c>
      <c r="N3">
        <v>39.950000000000003</v>
      </c>
      <c r="O3">
        <v>24447.22</v>
      </c>
      <c r="P3">
        <v>1242.8499999999999</v>
      </c>
      <c r="Q3">
        <v>2282.19</v>
      </c>
      <c r="R3">
        <v>749.53</v>
      </c>
      <c r="S3">
        <v>175.94</v>
      </c>
      <c r="T3">
        <v>282845.62</v>
      </c>
      <c r="U3">
        <v>0.23</v>
      </c>
      <c r="V3">
        <v>0.71</v>
      </c>
      <c r="W3">
        <v>37.42</v>
      </c>
      <c r="X3">
        <v>17.07</v>
      </c>
      <c r="Y3">
        <v>2</v>
      </c>
      <c r="Z3">
        <v>10</v>
      </c>
      <c r="AA3">
        <v>3424.205927837439</v>
      </c>
      <c r="AB3">
        <v>4685.1496157713336</v>
      </c>
      <c r="AC3">
        <v>4238.0055120907246</v>
      </c>
      <c r="AD3">
        <v>3424205.927837438</v>
      </c>
      <c r="AE3">
        <v>4685149.6157713337</v>
      </c>
      <c r="AF3">
        <v>2.236722710843852E-6</v>
      </c>
      <c r="AG3">
        <v>71</v>
      </c>
      <c r="AH3">
        <v>4238005.5120907249</v>
      </c>
    </row>
    <row r="4" spans="1:34" x14ac:dyDescent="0.25">
      <c r="A4">
        <v>2</v>
      </c>
      <c r="B4">
        <v>100</v>
      </c>
      <c r="C4" t="s">
        <v>34</v>
      </c>
      <c r="D4">
        <v>1.0613999999999999</v>
      </c>
      <c r="E4">
        <v>94.22</v>
      </c>
      <c r="F4">
        <v>81</v>
      </c>
      <c r="G4">
        <v>17.670000000000002</v>
      </c>
      <c r="H4">
        <v>0.27</v>
      </c>
      <c r="I4">
        <v>275</v>
      </c>
      <c r="J4">
        <v>197.88</v>
      </c>
      <c r="K4">
        <v>54.38</v>
      </c>
      <c r="L4">
        <v>3</v>
      </c>
      <c r="M4">
        <v>273</v>
      </c>
      <c r="N4">
        <v>40.5</v>
      </c>
      <c r="O4">
        <v>24639</v>
      </c>
      <c r="P4">
        <v>1141.5899999999999</v>
      </c>
      <c r="Q4">
        <v>2280.04</v>
      </c>
      <c r="R4">
        <v>523.92999999999995</v>
      </c>
      <c r="S4">
        <v>175.94</v>
      </c>
      <c r="T4">
        <v>170915.75</v>
      </c>
      <c r="U4">
        <v>0.34</v>
      </c>
      <c r="V4">
        <v>0.77</v>
      </c>
      <c r="W4">
        <v>37.119999999999997</v>
      </c>
      <c r="X4">
        <v>10.3</v>
      </c>
      <c r="Y4">
        <v>2</v>
      </c>
      <c r="Z4">
        <v>10</v>
      </c>
      <c r="AA4">
        <v>2802.0418755829201</v>
      </c>
      <c r="AB4">
        <v>3833.877311535844</v>
      </c>
      <c r="AC4">
        <v>3467.9774418033198</v>
      </c>
      <c r="AD4">
        <v>2802041.875582919</v>
      </c>
      <c r="AE4">
        <v>3833877.311535845</v>
      </c>
      <c r="AF4">
        <v>2.5588030667058248E-6</v>
      </c>
      <c r="AG4">
        <v>62</v>
      </c>
      <c r="AH4">
        <v>3467977.4418033198</v>
      </c>
    </row>
    <row r="5" spans="1:34" x14ac:dyDescent="0.25">
      <c r="A5">
        <v>3</v>
      </c>
      <c r="B5">
        <v>100</v>
      </c>
      <c r="C5" t="s">
        <v>34</v>
      </c>
      <c r="D5">
        <v>1.1331</v>
      </c>
      <c r="E5">
        <v>88.25</v>
      </c>
      <c r="F5">
        <v>78.03</v>
      </c>
      <c r="G5">
        <v>23.65</v>
      </c>
      <c r="H5">
        <v>0.36</v>
      </c>
      <c r="I5">
        <v>198</v>
      </c>
      <c r="J5">
        <v>199.44</v>
      </c>
      <c r="K5">
        <v>54.38</v>
      </c>
      <c r="L5">
        <v>4</v>
      </c>
      <c r="M5">
        <v>196</v>
      </c>
      <c r="N5">
        <v>41.06</v>
      </c>
      <c r="O5">
        <v>24831.54</v>
      </c>
      <c r="P5">
        <v>1093.58</v>
      </c>
      <c r="Q5">
        <v>2278.98</v>
      </c>
      <c r="R5">
        <v>425.29</v>
      </c>
      <c r="S5">
        <v>175.94</v>
      </c>
      <c r="T5">
        <v>121980.05</v>
      </c>
      <c r="U5">
        <v>0.41</v>
      </c>
      <c r="V5">
        <v>0.8</v>
      </c>
      <c r="W5">
        <v>36.979999999999997</v>
      </c>
      <c r="X5">
        <v>7.35</v>
      </c>
      <c r="Y5">
        <v>2</v>
      </c>
      <c r="Z5">
        <v>10</v>
      </c>
      <c r="AA5">
        <v>2541.4925896511172</v>
      </c>
      <c r="AB5">
        <v>3477.3822839006871</v>
      </c>
      <c r="AC5">
        <v>3145.5057992617621</v>
      </c>
      <c r="AD5">
        <v>2541492.5896511171</v>
      </c>
      <c r="AE5">
        <v>3477382.283900687</v>
      </c>
      <c r="AF5">
        <v>2.7316560720598941E-6</v>
      </c>
      <c r="AG5">
        <v>58</v>
      </c>
      <c r="AH5">
        <v>3145505.7992617618</v>
      </c>
    </row>
    <row r="6" spans="1:34" x14ac:dyDescent="0.25">
      <c r="A6">
        <v>4</v>
      </c>
      <c r="B6">
        <v>100</v>
      </c>
      <c r="C6" t="s">
        <v>34</v>
      </c>
      <c r="D6">
        <v>1.1774</v>
      </c>
      <c r="E6">
        <v>84.93</v>
      </c>
      <c r="F6">
        <v>76.430000000000007</v>
      </c>
      <c r="G6">
        <v>29.78</v>
      </c>
      <c r="H6">
        <v>0.44</v>
      </c>
      <c r="I6">
        <v>154</v>
      </c>
      <c r="J6">
        <v>201.01</v>
      </c>
      <c r="K6">
        <v>54.38</v>
      </c>
      <c r="L6">
        <v>5</v>
      </c>
      <c r="M6">
        <v>152</v>
      </c>
      <c r="N6">
        <v>41.63</v>
      </c>
      <c r="O6">
        <v>25024.84</v>
      </c>
      <c r="P6">
        <v>1064.6500000000001</v>
      </c>
      <c r="Q6">
        <v>2278.0100000000002</v>
      </c>
      <c r="R6">
        <v>372.09</v>
      </c>
      <c r="S6">
        <v>175.94</v>
      </c>
      <c r="T6">
        <v>95598.35</v>
      </c>
      <c r="U6">
        <v>0.47</v>
      </c>
      <c r="V6">
        <v>0.82</v>
      </c>
      <c r="W6">
        <v>36.909999999999997</v>
      </c>
      <c r="X6">
        <v>5.75</v>
      </c>
      <c r="Y6">
        <v>2</v>
      </c>
      <c r="Z6">
        <v>10</v>
      </c>
      <c r="AA6">
        <v>2401.368573496793</v>
      </c>
      <c r="AB6">
        <v>3285.65842316303</v>
      </c>
      <c r="AC6">
        <v>2972.0797947067872</v>
      </c>
      <c r="AD6">
        <v>2401368.5734967929</v>
      </c>
      <c r="AE6">
        <v>3285658.4231630298</v>
      </c>
      <c r="AF6">
        <v>2.8384536750889759E-6</v>
      </c>
      <c r="AG6">
        <v>56</v>
      </c>
      <c r="AH6">
        <v>2972079.794706787</v>
      </c>
    </row>
    <row r="7" spans="1:34" x14ac:dyDescent="0.25">
      <c r="A7">
        <v>5</v>
      </c>
      <c r="B7">
        <v>100</v>
      </c>
      <c r="C7" t="s">
        <v>34</v>
      </c>
      <c r="D7">
        <v>1.2088000000000001</v>
      </c>
      <c r="E7">
        <v>82.73</v>
      </c>
      <c r="F7">
        <v>75.31</v>
      </c>
      <c r="G7">
        <v>35.86</v>
      </c>
      <c r="H7">
        <v>0.53</v>
      </c>
      <c r="I7">
        <v>126</v>
      </c>
      <c r="J7">
        <v>202.58</v>
      </c>
      <c r="K7">
        <v>54.38</v>
      </c>
      <c r="L7">
        <v>6</v>
      </c>
      <c r="M7">
        <v>124</v>
      </c>
      <c r="N7">
        <v>42.2</v>
      </c>
      <c r="O7">
        <v>25218.93</v>
      </c>
      <c r="P7">
        <v>1042.78</v>
      </c>
      <c r="Q7">
        <v>2278.06</v>
      </c>
      <c r="R7">
        <v>334.8</v>
      </c>
      <c r="S7">
        <v>175.94</v>
      </c>
      <c r="T7">
        <v>77092.62</v>
      </c>
      <c r="U7">
        <v>0.53</v>
      </c>
      <c r="V7">
        <v>0.83</v>
      </c>
      <c r="W7">
        <v>36.869999999999997</v>
      </c>
      <c r="X7">
        <v>4.6399999999999997</v>
      </c>
      <c r="Y7">
        <v>2</v>
      </c>
      <c r="Z7">
        <v>10</v>
      </c>
      <c r="AA7">
        <v>2300.2059793314802</v>
      </c>
      <c r="AB7">
        <v>3147.243298847367</v>
      </c>
      <c r="AC7">
        <v>2846.874815588968</v>
      </c>
      <c r="AD7">
        <v>2300205.9793314799</v>
      </c>
      <c r="AE7">
        <v>3147243.2988473671</v>
      </c>
      <c r="AF7">
        <v>2.914152201840967E-6</v>
      </c>
      <c r="AG7">
        <v>54</v>
      </c>
      <c r="AH7">
        <v>2846874.8155889669</v>
      </c>
    </row>
    <row r="8" spans="1:34" x14ac:dyDescent="0.25">
      <c r="A8">
        <v>6</v>
      </c>
      <c r="B8">
        <v>100</v>
      </c>
      <c r="C8" t="s">
        <v>34</v>
      </c>
      <c r="D8">
        <v>1.2302</v>
      </c>
      <c r="E8">
        <v>81.290000000000006</v>
      </c>
      <c r="F8">
        <v>74.61</v>
      </c>
      <c r="G8">
        <v>41.84</v>
      </c>
      <c r="H8">
        <v>0.61</v>
      </c>
      <c r="I8">
        <v>107</v>
      </c>
      <c r="J8">
        <v>204.16</v>
      </c>
      <c r="K8">
        <v>54.38</v>
      </c>
      <c r="L8">
        <v>7</v>
      </c>
      <c r="M8">
        <v>105</v>
      </c>
      <c r="N8">
        <v>42.78</v>
      </c>
      <c r="O8">
        <v>25413.94</v>
      </c>
      <c r="P8">
        <v>1026.78</v>
      </c>
      <c r="Q8">
        <v>2278.0700000000002</v>
      </c>
      <c r="R8">
        <v>311.38</v>
      </c>
      <c r="S8">
        <v>175.94</v>
      </c>
      <c r="T8">
        <v>65478.71</v>
      </c>
      <c r="U8">
        <v>0.56999999999999995</v>
      </c>
      <c r="V8">
        <v>0.84</v>
      </c>
      <c r="W8">
        <v>36.840000000000003</v>
      </c>
      <c r="X8">
        <v>3.94</v>
      </c>
      <c r="Y8">
        <v>2</v>
      </c>
      <c r="Z8">
        <v>10</v>
      </c>
      <c r="AA8">
        <v>2236.5094747174098</v>
      </c>
      <c r="AB8">
        <v>3060.0909311429332</v>
      </c>
      <c r="AC8">
        <v>2768.0401475391318</v>
      </c>
      <c r="AD8">
        <v>2236509.4747174098</v>
      </c>
      <c r="AE8">
        <v>3060090.9311429332</v>
      </c>
      <c r="AF8">
        <v>2.965742917525445E-6</v>
      </c>
      <c r="AG8">
        <v>53</v>
      </c>
      <c r="AH8">
        <v>2768040.1475391318</v>
      </c>
    </row>
    <row r="9" spans="1:34" x14ac:dyDescent="0.25">
      <c r="A9">
        <v>7</v>
      </c>
      <c r="B9">
        <v>100</v>
      </c>
      <c r="C9" t="s">
        <v>34</v>
      </c>
      <c r="D9">
        <v>1.2478</v>
      </c>
      <c r="E9">
        <v>80.14</v>
      </c>
      <c r="F9">
        <v>74.05</v>
      </c>
      <c r="G9">
        <v>48.29</v>
      </c>
      <c r="H9">
        <v>0.69</v>
      </c>
      <c r="I9">
        <v>92</v>
      </c>
      <c r="J9">
        <v>205.75</v>
      </c>
      <c r="K9">
        <v>54.38</v>
      </c>
      <c r="L9">
        <v>8</v>
      </c>
      <c r="M9">
        <v>90</v>
      </c>
      <c r="N9">
        <v>43.37</v>
      </c>
      <c r="O9">
        <v>25609.61</v>
      </c>
      <c r="P9">
        <v>1012.74</v>
      </c>
      <c r="Q9">
        <v>2277.35</v>
      </c>
      <c r="R9">
        <v>292.67</v>
      </c>
      <c r="S9">
        <v>175.94</v>
      </c>
      <c r="T9">
        <v>56199.1</v>
      </c>
      <c r="U9">
        <v>0.6</v>
      </c>
      <c r="V9">
        <v>0.85</v>
      </c>
      <c r="W9">
        <v>36.82</v>
      </c>
      <c r="X9">
        <v>3.38</v>
      </c>
      <c r="Y9">
        <v>2</v>
      </c>
      <c r="Z9">
        <v>10</v>
      </c>
      <c r="AA9">
        <v>2192.7985019931521</v>
      </c>
      <c r="AB9">
        <v>3000.283649869582</v>
      </c>
      <c r="AC9">
        <v>2713.940789250466</v>
      </c>
      <c r="AD9">
        <v>2192798.5019931509</v>
      </c>
      <c r="AE9">
        <v>3000283.6498695822</v>
      </c>
      <c r="AF9">
        <v>3.008172665004267E-6</v>
      </c>
      <c r="AG9">
        <v>53</v>
      </c>
      <c r="AH9">
        <v>2713940.789250466</v>
      </c>
    </row>
    <row r="10" spans="1:34" x14ac:dyDescent="0.25">
      <c r="A10">
        <v>8</v>
      </c>
      <c r="B10">
        <v>100</v>
      </c>
      <c r="C10" t="s">
        <v>34</v>
      </c>
      <c r="D10">
        <v>1.2611000000000001</v>
      </c>
      <c r="E10">
        <v>79.3</v>
      </c>
      <c r="F10">
        <v>73.63</v>
      </c>
      <c r="G10">
        <v>54.54</v>
      </c>
      <c r="H10">
        <v>0.77</v>
      </c>
      <c r="I10">
        <v>81</v>
      </c>
      <c r="J10">
        <v>207.34</v>
      </c>
      <c r="K10">
        <v>54.38</v>
      </c>
      <c r="L10">
        <v>9</v>
      </c>
      <c r="M10">
        <v>79</v>
      </c>
      <c r="N10">
        <v>43.96</v>
      </c>
      <c r="O10">
        <v>25806.1</v>
      </c>
      <c r="P10">
        <v>1000.41</v>
      </c>
      <c r="Q10">
        <v>2277.5</v>
      </c>
      <c r="R10">
        <v>278.72000000000003</v>
      </c>
      <c r="S10">
        <v>175.94</v>
      </c>
      <c r="T10">
        <v>49280.89</v>
      </c>
      <c r="U10">
        <v>0.63</v>
      </c>
      <c r="V10">
        <v>0.85</v>
      </c>
      <c r="W10">
        <v>36.799999999999997</v>
      </c>
      <c r="X10">
        <v>2.96</v>
      </c>
      <c r="Y10">
        <v>2</v>
      </c>
      <c r="Z10">
        <v>10</v>
      </c>
      <c r="AA10">
        <v>2148.8554334740311</v>
      </c>
      <c r="AB10">
        <v>2940.1588048901881</v>
      </c>
      <c r="AC10">
        <v>2659.5541750902671</v>
      </c>
      <c r="AD10">
        <v>2148855.4334740308</v>
      </c>
      <c r="AE10">
        <v>2940158.804890187</v>
      </c>
      <c r="AF10">
        <v>3.040236053724059E-6</v>
      </c>
      <c r="AG10">
        <v>52</v>
      </c>
      <c r="AH10">
        <v>2659554.1750902669</v>
      </c>
    </row>
    <row r="11" spans="1:34" x14ac:dyDescent="0.25">
      <c r="A11">
        <v>9</v>
      </c>
      <c r="B11">
        <v>100</v>
      </c>
      <c r="C11" t="s">
        <v>34</v>
      </c>
      <c r="D11">
        <v>1.272</v>
      </c>
      <c r="E11">
        <v>78.62</v>
      </c>
      <c r="F11">
        <v>73.3</v>
      </c>
      <c r="G11">
        <v>61.08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989.21</v>
      </c>
      <c r="Q11">
        <v>2277.33</v>
      </c>
      <c r="R11">
        <v>268</v>
      </c>
      <c r="S11">
        <v>175.94</v>
      </c>
      <c r="T11">
        <v>43966.59</v>
      </c>
      <c r="U11">
        <v>0.66</v>
      </c>
      <c r="V11">
        <v>0.86</v>
      </c>
      <c r="W11">
        <v>36.78</v>
      </c>
      <c r="X11">
        <v>2.64</v>
      </c>
      <c r="Y11">
        <v>2</v>
      </c>
      <c r="Z11">
        <v>10</v>
      </c>
      <c r="AA11">
        <v>2120.412394630343</v>
      </c>
      <c r="AB11">
        <v>2901.2417843259418</v>
      </c>
      <c r="AC11">
        <v>2624.3513403482921</v>
      </c>
      <c r="AD11">
        <v>2120412.3946303441</v>
      </c>
      <c r="AE11">
        <v>2901241.7843259419</v>
      </c>
      <c r="AF11">
        <v>3.0665135677876491E-6</v>
      </c>
      <c r="AG11">
        <v>52</v>
      </c>
      <c r="AH11">
        <v>2624351.3403482921</v>
      </c>
    </row>
    <row r="12" spans="1:34" x14ac:dyDescent="0.25">
      <c r="A12">
        <v>10</v>
      </c>
      <c r="B12">
        <v>100</v>
      </c>
      <c r="C12" t="s">
        <v>34</v>
      </c>
      <c r="D12">
        <v>1.2806</v>
      </c>
      <c r="E12">
        <v>78.09</v>
      </c>
      <c r="F12">
        <v>73.040000000000006</v>
      </c>
      <c r="G12">
        <v>67.430000000000007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979.13</v>
      </c>
      <c r="Q12">
        <v>2277.25</v>
      </c>
      <c r="R12">
        <v>259.56</v>
      </c>
      <c r="S12">
        <v>175.94</v>
      </c>
      <c r="T12">
        <v>39781.96</v>
      </c>
      <c r="U12">
        <v>0.68</v>
      </c>
      <c r="V12">
        <v>0.86</v>
      </c>
      <c r="W12">
        <v>36.770000000000003</v>
      </c>
      <c r="X12">
        <v>2.38</v>
      </c>
      <c r="Y12">
        <v>2</v>
      </c>
      <c r="Z12">
        <v>10</v>
      </c>
      <c r="AA12">
        <v>2087.105677354778</v>
      </c>
      <c r="AB12">
        <v>2855.670064360851</v>
      </c>
      <c r="AC12">
        <v>2583.1289213763589</v>
      </c>
      <c r="AD12">
        <v>2087105.6773547779</v>
      </c>
      <c r="AE12">
        <v>2855670.064360851</v>
      </c>
      <c r="AF12">
        <v>3.0872462853057089E-6</v>
      </c>
      <c r="AG12">
        <v>51</v>
      </c>
      <c r="AH12">
        <v>2583128.9213763592</v>
      </c>
    </row>
    <row r="13" spans="1:34" x14ac:dyDescent="0.25">
      <c r="A13">
        <v>11</v>
      </c>
      <c r="B13">
        <v>100</v>
      </c>
      <c r="C13" t="s">
        <v>34</v>
      </c>
      <c r="D13">
        <v>1.288</v>
      </c>
      <c r="E13">
        <v>77.64</v>
      </c>
      <c r="F13">
        <v>72.83</v>
      </c>
      <c r="G13">
        <v>74.06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969.24</v>
      </c>
      <c r="Q13">
        <v>2277.11</v>
      </c>
      <c r="R13">
        <v>252.49</v>
      </c>
      <c r="S13">
        <v>175.94</v>
      </c>
      <c r="T13">
        <v>36276.75</v>
      </c>
      <c r="U13">
        <v>0.7</v>
      </c>
      <c r="V13">
        <v>0.86</v>
      </c>
      <c r="W13">
        <v>36.76</v>
      </c>
      <c r="X13">
        <v>2.17</v>
      </c>
      <c r="Y13">
        <v>2</v>
      </c>
      <c r="Z13">
        <v>10</v>
      </c>
      <c r="AA13">
        <v>2066.0220525017098</v>
      </c>
      <c r="AB13">
        <v>2826.8225186930031</v>
      </c>
      <c r="AC13">
        <v>2557.034544979264</v>
      </c>
      <c r="AD13">
        <v>2066022.0525017099</v>
      </c>
      <c r="AE13">
        <v>2826822.5186930019</v>
      </c>
      <c r="AF13">
        <v>3.10508606549567E-6</v>
      </c>
      <c r="AG13">
        <v>51</v>
      </c>
      <c r="AH13">
        <v>2557034.544979264</v>
      </c>
    </row>
    <row r="14" spans="1:34" x14ac:dyDescent="0.25">
      <c r="A14">
        <v>12</v>
      </c>
      <c r="B14">
        <v>100</v>
      </c>
      <c r="C14" t="s">
        <v>34</v>
      </c>
      <c r="D14">
        <v>1.2947</v>
      </c>
      <c r="E14">
        <v>77.239999999999995</v>
      </c>
      <c r="F14">
        <v>72.62</v>
      </c>
      <c r="G14">
        <v>80.69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959.85</v>
      </c>
      <c r="Q14">
        <v>2277.2600000000002</v>
      </c>
      <c r="R14">
        <v>245.53</v>
      </c>
      <c r="S14">
        <v>175.94</v>
      </c>
      <c r="T14">
        <v>32817.99</v>
      </c>
      <c r="U14">
        <v>0.72</v>
      </c>
      <c r="V14">
        <v>0.86</v>
      </c>
      <c r="W14">
        <v>36.75</v>
      </c>
      <c r="X14">
        <v>1.96</v>
      </c>
      <c r="Y14">
        <v>2</v>
      </c>
      <c r="Z14">
        <v>10</v>
      </c>
      <c r="AA14">
        <v>2046.5373257088261</v>
      </c>
      <c r="AB14">
        <v>2800.1626558895</v>
      </c>
      <c r="AC14">
        <v>2532.9190620643772</v>
      </c>
      <c r="AD14">
        <v>2046537.3257088261</v>
      </c>
      <c r="AE14">
        <v>2800162.6558894999</v>
      </c>
      <c r="AF14">
        <v>3.1212382989109031E-6</v>
      </c>
      <c r="AG14">
        <v>51</v>
      </c>
      <c r="AH14">
        <v>2532919.0620643771</v>
      </c>
    </row>
    <row r="15" spans="1:34" x14ac:dyDescent="0.25">
      <c r="A15">
        <v>13</v>
      </c>
      <c r="B15">
        <v>100</v>
      </c>
      <c r="C15" t="s">
        <v>34</v>
      </c>
      <c r="D15">
        <v>1.2996000000000001</v>
      </c>
      <c r="E15">
        <v>76.95</v>
      </c>
      <c r="F15">
        <v>72.489999999999995</v>
      </c>
      <c r="G15">
        <v>86.99</v>
      </c>
      <c r="H15">
        <v>1.1499999999999999</v>
      </c>
      <c r="I15">
        <v>50</v>
      </c>
      <c r="J15">
        <v>215.41</v>
      </c>
      <c r="K15">
        <v>54.38</v>
      </c>
      <c r="L15">
        <v>14</v>
      </c>
      <c r="M15">
        <v>48</v>
      </c>
      <c r="N15">
        <v>47.03</v>
      </c>
      <c r="O15">
        <v>26801</v>
      </c>
      <c r="P15">
        <v>952.15</v>
      </c>
      <c r="Q15">
        <v>2277.2800000000002</v>
      </c>
      <c r="R15">
        <v>241.18</v>
      </c>
      <c r="S15">
        <v>175.94</v>
      </c>
      <c r="T15">
        <v>30666.84</v>
      </c>
      <c r="U15">
        <v>0.73</v>
      </c>
      <c r="V15">
        <v>0.86</v>
      </c>
      <c r="W15">
        <v>36.74</v>
      </c>
      <c r="X15">
        <v>1.83</v>
      </c>
      <c r="Y15">
        <v>2</v>
      </c>
      <c r="Z15">
        <v>10</v>
      </c>
      <c r="AA15">
        <v>2031.715129021133</v>
      </c>
      <c r="AB15">
        <v>2779.8822724722309</v>
      </c>
      <c r="AC15">
        <v>2514.574209976754</v>
      </c>
      <c r="AD15">
        <v>2031715.1290211331</v>
      </c>
      <c r="AE15">
        <v>2779882.2724722312</v>
      </c>
      <c r="AF15">
        <v>3.1330511263339839E-6</v>
      </c>
      <c r="AG15">
        <v>51</v>
      </c>
      <c r="AH15">
        <v>2514574.2099767551</v>
      </c>
    </row>
    <row r="16" spans="1:34" x14ac:dyDescent="0.25">
      <c r="A16">
        <v>14</v>
      </c>
      <c r="B16">
        <v>100</v>
      </c>
      <c r="C16" t="s">
        <v>34</v>
      </c>
      <c r="D16">
        <v>1.3048</v>
      </c>
      <c r="E16">
        <v>76.64</v>
      </c>
      <c r="F16">
        <v>72.33</v>
      </c>
      <c r="G16">
        <v>94.35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942.42</v>
      </c>
      <c r="Q16">
        <v>2277.0300000000002</v>
      </c>
      <c r="R16">
        <v>235.95</v>
      </c>
      <c r="S16">
        <v>175.94</v>
      </c>
      <c r="T16">
        <v>28071.38</v>
      </c>
      <c r="U16">
        <v>0.75</v>
      </c>
      <c r="V16">
        <v>0.87</v>
      </c>
      <c r="W16">
        <v>36.74</v>
      </c>
      <c r="X16">
        <v>1.68</v>
      </c>
      <c r="Y16">
        <v>2</v>
      </c>
      <c r="Z16">
        <v>10</v>
      </c>
      <c r="AA16">
        <v>2004.4326921963061</v>
      </c>
      <c r="AB16">
        <v>2742.5532387923372</v>
      </c>
      <c r="AC16">
        <v>2480.8078068796422</v>
      </c>
      <c r="AD16">
        <v>2004432.6921963061</v>
      </c>
      <c r="AE16">
        <v>2742553.238792337</v>
      </c>
      <c r="AF16">
        <v>3.145587188089091E-6</v>
      </c>
      <c r="AG16">
        <v>50</v>
      </c>
      <c r="AH16">
        <v>2480807.806879641</v>
      </c>
    </row>
    <row r="17" spans="1:34" x14ac:dyDescent="0.25">
      <c r="A17">
        <v>15</v>
      </c>
      <c r="B17">
        <v>100</v>
      </c>
      <c r="C17" t="s">
        <v>34</v>
      </c>
      <c r="D17">
        <v>1.3087</v>
      </c>
      <c r="E17">
        <v>76.41</v>
      </c>
      <c r="F17">
        <v>72.22</v>
      </c>
      <c r="G17">
        <v>100.77</v>
      </c>
      <c r="H17">
        <v>1.3</v>
      </c>
      <c r="I17">
        <v>43</v>
      </c>
      <c r="J17">
        <v>218.68</v>
      </c>
      <c r="K17">
        <v>54.38</v>
      </c>
      <c r="L17">
        <v>16</v>
      </c>
      <c r="M17">
        <v>41</v>
      </c>
      <c r="N17">
        <v>48.31</v>
      </c>
      <c r="O17">
        <v>27204.98</v>
      </c>
      <c r="P17">
        <v>934.31</v>
      </c>
      <c r="Q17">
        <v>2276.98</v>
      </c>
      <c r="R17">
        <v>232.18</v>
      </c>
      <c r="S17">
        <v>175.94</v>
      </c>
      <c r="T17">
        <v>26198.22</v>
      </c>
      <c r="U17">
        <v>0.76</v>
      </c>
      <c r="V17">
        <v>0.87</v>
      </c>
      <c r="W17">
        <v>36.74</v>
      </c>
      <c r="X17">
        <v>1.56</v>
      </c>
      <c r="Y17">
        <v>2</v>
      </c>
      <c r="Z17">
        <v>10</v>
      </c>
      <c r="AA17">
        <v>1990.7062366646469</v>
      </c>
      <c r="AB17">
        <v>2723.7720967654409</v>
      </c>
      <c r="AC17">
        <v>2463.8191106882941</v>
      </c>
      <c r="AD17">
        <v>1990706.236664647</v>
      </c>
      <c r="AE17">
        <v>2723772.0967654409</v>
      </c>
      <c r="AF17">
        <v>3.1549892344054209E-6</v>
      </c>
      <c r="AG17">
        <v>50</v>
      </c>
      <c r="AH17">
        <v>2463819.1106882938</v>
      </c>
    </row>
    <row r="18" spans="1:34" x14ac:dyDescent="0.25">
      <c r="A18">
        <v>16</v>
      </c>
      <c r="B18">
        <v>100</v>
      </c>
      <c r="C18" t="s">
        <v>34</v>
      </c>
      <c r="D18">
        <v>1.3126</v>
      </c>
      <c r="E18">
        <v>76.180000000000007</v>
      </c>
      <c r="F18">
        <v>72.11</v>
      </c>
      <c r="G18">
        <v>108.17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925.47</v>
      </c>
      <c r="Q18">
        <v>2277.04</v>
      </c>
      <c r="R18">
        <v>228.62</v>
      </c>
      <c r="S18">
        <v>175.94</v>
      </c>
      <c r="T18">
        <v>24432.880000000001</v>
      </c>
      <c r="U18">
        <v>0.77</v>
      </c>
      <c r="V18">
        <v>0.87</v>
      </c>
      <c r="W18">
        <v>36.729999999999997</v>
      </c>
      <c r="X18">
        <v>1.46</v>
      </c>
      <c r="Y18">
        <v>2</v>
      </c>
      <c r="Z18">
        <v>10</v>
      </c>
      <c r="AA18">
        <v>1976.304715549167</v>
      </c>
      <c r="AB18">
        <v>2704.0673002249709</v>
      </c>
      <c r="AC18">
        <v>2445.9949122737912</v>
      </c>
      <c r="AD18">
        <v>1976304.715549167</v>
      </c>
      <c r="AE18">
        <v>2704067.300224971</v>
      </c>
      <c r="AF18">
        <v>3.1643912807217511E-6</v>
      </c>
      <c r="AG18">
        <v>50</v>
      </c>
      <c r="AH18">
        <v>2445994.9122737912</v>
      </c>
    </row>
    <row r="19" spans="1:34" x14ac:dyDescent="0.25">
      <c r="A19">
        <v>17</v>
      </c>
      <c r="B19">
        <v>100</v>
      </c>
      <c r="C19" t="s">
        <v>34</v>
      </c>
      <c r="D19">
        <v>1.3153999999999999</v>
      </c>
      <c r="E19">
        <v>76.02</v>
      </c>
      <c r="F19">
        <v>72.03</v>
      </c>
      <c r="G19">
        <v>113.73</v>
      </c>
      <c r="H19">
        <v>1.44</v>
      </c>
      <c r="I19">
        <v>38</v>
      </c>
      <c r="J19">
        <v>221.99</v>
      </c>
      <c r="K19">
        <v>54.38</v>
      </c>
      <c r="L19">
        <v>18</v>
      </c>
      <c r="M19">
        <v>36</v>
      </c>
      <c r="N19">
        <v>49.61</v>
      </c>
      <c r="O19">
        <v>27612.53</v>
      </c>
      <c r="P19">
        <v>918.56</v>
      </c>
      <c r="Q19">
        <v>2276.9299999999998</v>
      </c>
      <c r="R19">
        <v>225.85</v>
      </c>
      <c r="S19">
        <v>175.94</v>
      </c>
      <c r="T19">
        <v>23057.73</v>
      </c>
      <c r="U19">
        <v>0.78</v>
      </c>
      <c r="V19">
        <v>0.87</v>
      </c>
      <c r="W19">
        <v>36.72</v>
      </c>
      <c r="X19">
        <v>1.37</v>
      </c>
      <c r="Y19">
        <v>2</v>
      </c>
      <c r="Z19">
        <v>10</v>
      </c>
      <c r="AA19">
        <v>1965.4277778981309</v>
      </c>
      <c r="AB19">
        <v>2689.184994274201</v>
      </c>
      <c r="AC19">
        <v>2432.532952715515</v>
      </c>
      <c r="AD19">
        <v>1965427.7778981309</v>
      </c>
      <c r="AE19">
        <v>2689184.9942742009</v>
      </c>
      <c r="AF19">
        <v>3.171141467820654E-6</v>
      </c>
      <c r="AG19">
        <v>50</v>
      </c>
      <c r="AH19">
        <v>2432532.9527155152</v>
      </c>
    </row>
    <row r="20" spans="1:34" x14ac:dyDescent="0.25">
      <c r="A20">
        <v>18</v>
      </c>
      <c r="B20">
        <v>100</v>
      </c>
      <c r="C20" t="s">
        <v>34</v>
      </c>
      <c r="D20">
        <v>1.3183</v>
      </c>
      <c r="E20">
        <v>75.86</v>
      </c>
      <c r="F20">
        <v>71.94</v>
      </c>
      <c r="G20">
        <v>119.9</v>
      </c>
      <c r="H20">
        <v>1.51</v>
      </c>
      <c r="I20">
        <v>36</v>
      </c>
      <c r="J20">
        <v>223.65</v>
      </c>
      <c r="K20">
        <v>54.38</v>
      </c>
      <c r="L20">
        <v>19</v>
      </c>
      <c r="M20">
        <v>34</v>
      </c>
      <c r="N20">
        <v>50.27</v>
      </c>
      <c r="O20">
        <v>27817.81</v>
      </c>
      <c r="P20">
        <v>909.61</v>
      </c>
      <c r="Q20">
        <v>2277</v>
      </c>
      <c r="R20">
        <v>222.92</v>
      </c>
      <c r="S20">
        <v>175.94</v>
      </c>
      <c r="T20">
        <v>21606.799999999999</v>
      </c>
      <c r="U20">
        <v>0.79</v>
      </c>
      <c r="V20">
        <v>0.87</v>
      </c>
      <c r="W20">
        <v>36.71</v>
      </c>
      <c r="X20">
        <v>1.28</v>
      </c>
      <c r="Y20">
        <v>2</v>
      </c>
      <c r="Z20">
        <v>10</v>
      </c>
      <c r="AA20">
        <v>1952.3090258582729</v>
      </c>
      <c r="AB20">
        <v>2671.2353389747741</v>
      </c>
      <c r="AC20">
        <v>2416.2963873253661</v>
      </c>
      <c r="AD20">
        <v>1952309.025858273</v>
      </c>
      <c r="AE20">
        <v>2671235.3389747739</v>
      </c>
      <c r="AF20">
        <v>3.1781327330302342E-6</v>
      </c>
      <c r="AG20">
        <v>50</v>
      </c>
      <c r="AH20">
        <v>2416296.387325366</v>
      </c>
    </row>
    <row r="21" spans="1:34" x14ac:dyDescent="0.25">
      <c r="A21">
        <v>19</v>
      </c>
      <c r="B21">
        <v>100</v>
      </c>
      <c r="C21" t="s">
        <v>34</v>
      </c>
      <c r="D21">
        <v>1.3208</v>
      </c>
      <c r="E21">
        <v>75.709999999999994</v>
      </c>
      <c r="F21">
        <v>71.88</v>
      </c>
      <c r="G21">
        <v>126.84</v>
      </c>
      <c r="H21">
        <v>1.58</v>
      </c>
      <c r="I21">
        <v>34</v>
      </c>
      <c r="J21">
        <v>225.32</v>
      </c>
      <c r="K21">
        <v>54.38</v>
      </c>
      <c r="L21">
        <v>20</v>
      </c>
      <c r="M21">
        <v>32</v>
      </c>
      <c r="N21">
        <v>50.95</v>
      </c>
      <c r="O21">
        <v>28023.89</v>
      </c>
      <c r="P21">
        <v>901.15</v>
      </c>
      <c r="Q21">
        <v>2276.9499999999998</v>
      </c>
      <c r="R21">
        <v>220.7</v>
      </c>
      <c r="S21">
        <v>175.94</v>
      </c>
      <c r="T21">
        <v>20505.509999999998</v>
      </c>
      <c r="U21">
        <v>0.8</v>
      </c>
      <c r="V21">
        <v>0.87</v>
      </c>
      <c r="W21">
        <v>36.72</v>
      </c>
      <c r="X21">
        <v>1.22</v>
      </c>
      <c r="Y21">
        <v>2</v>
      </c>
      <c r="Z21">
        <v>10</v>
      </c>
      <c r="AA21">
        <v>1940.4055942685279</v>
      </c>
      <c r="AB21">
        <v>2654.9485387313448</v>
      </c>
      <c r="AC21">
        <v>2401.5639764385019</v>
      </c>
      <c r="AD21">
        <v>1940405.594268528</v>
      </c>
      <c r="AE21">
        <v>2654948.538731345</v>
      </c>
      <c r="AF21">
        <v>3.1841596857971111E-6</v>
      </c>
      <c r="AG21">
        <v>50</v>
      </c>
      <c r="AH21">
        <v>2401563.9764385018</v>
      </c>
    </row>
    <row r="22" spans="1:34" x14ac:dyDescent="0.25">
      <c r="A22">
        <v>20</v>
      </c>
      <c r="B22">
        <v>100</v>
      </c>
      <c r="C22" t="s">
        <v>34</v>
      </c>
      <c r="D22">
        <v>1.3232999999999999</v>
      </c>
      <c r="E22">
        <v>75.569999999999993</v>
      </c>
      <c r="F22">
        <v>71.81</v>
      </c>
      <c r="G22">
        <v>134.63999999999999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894.33</v>
      </c>
      <c r="Q22">
        <v>2276.9499999999998</v>
      </c>
      <c r="R22">
        <v>218.47</v>
      </c>
      <c r="S22">
        <v>175.94</v>
      </c>
      <c r="T22">
        <v>19402.18</v>
      </c>
      <c r="U22">
        <v>0.81</v>
      </c>
      <c r="V22">
        <v>0.87</v>
      </c>
      <c r="W22">
        <v>36.71</v>
      </c>
      <c r="X22">
        <v>1.1499999999999999</v>
      </c>
      <c r="Y22">
        <v>2</v>
      </c>
      <c r="Z22">
        <v>10</v>
      </c>
      <c r="AA22">
        <v>1930.161459436338</v>
      </c>
      <c r="AB22">
        <v>2640.9320615146098</v>
      </c>
      <c r="AC22">
        <v>2388.8852121350828</v>
      </c>
      <c r="AD22">
        <v>1930161.4594363379</v>
      </c>
      <c r="AE22">
        <v>2640932.06151461</v>
      </c>
      <c r="AF22">
        <v>3.1901866385639901E-6</v>
      </c>
      <c r="AG22">
        <v>50</v>
      </c>
      <c r="AH22">
        <v>2388885.212135083</v>
      </c>
    </row>
    <row r="23" spans="1:34" x14ac:dyDescent="0.25">
      <c r="A23">
        <v>21</v>
      </c>
      <c r="B23">
        <v>100</v>
      </c>
      <c r="C23" t="s">
        <v>34</v>
      </c>
      <c r="D23">
        <v>1.3258000000000001</v>
      </c>
      <c r="E23">
        <v>75.42</v>
      </c>
      <c r="F23">
        <v>71.739999999999995</v>
      </c>
      <c r="G23">
        <v>143.47999999999999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885.84</v>
      </c>
      <c r="Q23">
        <v>2276.84</v>
      </c>
      <c r="R23">
        <v>216.28</v>
      </c>
      <c r="S23">
        <v>175.94</v>
      </c>
      <c r="T23">
        <v>18313.189999999999</v>
      </c>
      <c r="U23">
        <v>0.81</v>
      </c>
      <c r="V23">
        <v>0.87</v>
      </c>
      <c r="W23">
        <v>36.71</v>
      </c>
      <c r="X23">
        <v>1.0900000000000001</v>
      </c>
      <c r="Y23">
        <v>2</v>
      </c>
      <c r="Z23">
        <v>10</v>
      </c>
      <c r="AA23">
        <v>1918.242262733922</v>
      </c>
      <c r="AB23">
        <v>2624.623690748519</v>
      </c>
      <c r="AC23">
        <v>2374.1332893859649</v>
      </c>
      <c r="AD23">
        <v>1918242.2627339221</v>
      </c>
      <c r="AE23">
        <v>2624623.6907485188</v>
      </c>
      <c r="AF23">
        <v>3.1962135913308679E-6</v>
      </c>
      <c r="AG23">
        <v>50</v>
      </c>
      <c r="AH23">
        <v>2374133.2893859651</v>
      </c>
    </row>
    <row r="24" spans="1:34" x14ac:dyDescent="0.25">
      <c r="A24">
        <v>22</v>
      </c>
      <c r="B24">
        <v>100</v>
      </c>
      <c r="C24" t="s">
        <v>34</v>
      </c>
      <c r="D24">
        <v>1.3271999999999999</v>
      </c>
      <c r="E24">
        <v>75.349999999999994</v>
      </c>
      <c r="F24">
        <v>71.7</v>
      </c>
      <c r="G24">
        <v>148.35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878.85</v>
      </c>
      <c r="Q24">
        <v>2276.91</v>
      </c>
      <c r="R24">
        <v>215.13</v>
      </c>
      <c r="S24">
        <v>175.94</v>
      </c>
      <c r="T24">
        <v>17743.189999999999</v>
      </c>
      <c r="U24">
        <v>0.82</v>
      </c>
      <c r="V24">
        <v>0.87</v>
      </c>
      <c r="W24">
        <v>36.71</v>
      </c>
      <c r="X24">
        <v>1.05</v>
      </c>
      <c r="Y24">
        <v>2</v>
      </c>
      <c r="Z24">
        <v>10</v>
      </c>
      <c r="AA24">
        <v>1909.289727062815</v>
      </c>
      <c r="AB24">
        <v>2612.374436485311</v>
      </c>
      <c r="AC24">
        <v>2363.0530867577008</v>
      </c>
      <c r="AD24">
        <v>1909289.7270628151</v>
      </c>
      <c r="AE24">
        <v>2612374.436485311</v>
      </c>
      <c r="AF24">
        <v>3.1995886848803199E-6</v>
      </c>
      <c r="AG24">
        <v>50</v>
      </c>
      <c r="AH24">
        <v>2363053.0867577009</v>
      </c>
    </row>
    <row r="25" spans="1:34" x14ac:dyDescent="0.25">
      <c r="A25">
        <v>23</v>
      </c>
      <c r="B25">
        <v>100</v>
      </c>
      <c r="C25" t="s">
        <v>34</v>
      </c>
      <c r="D25">
        <v>1.33</v>
      </c>
      <c r="E25">
        <v>75.19</v>
      </c>
      <c r="F25">
        <v>71.62</v>
      </c>
      <c r="G25">
        <v>159.16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25</v>
      </c>
      <c r="N25">
        <v>53.71</v>
      </c>
      <c r="O25">
        <v>28857.81</v>
      </c>
      <c r="P25">
        <v>869.78</v>
      </c>
      <c r="Q25">
        <v>2276.9</v>
      </c>
      <c r="R25">
        <v>212.24</v>
      </c>
      <c r="S25">
        <v>175.94</v>
      </c>
      <c r="T25">
        <v>16309.49</v>
      </c>
      <c r="U25">
        <v>0.83</v>
      </c>
      <c r="V25">
        <v>0.88</v>
      </c>
      <c r="W25">
        <v>36.71</v>
      </c>
      <c r="X25">
        <v>0.97</v>
      </c>
      <c r="Y25">
        <v>2</v>
      </c>
      <c r="Z25">
        <v>10</v>
      </c>
      <c r="AA25">
        <v>1886.5747620886441</v>
      </c>
      <c r="AB25">
        <v>2581.2948192941199</v>
      </c>
      <c r="AC25">
        <v>2334.939664610722</v>
      </c>
      <c r="AD25">
        <v>1886574.7620886441</v>
      </c>
      <c r="AE25">
        <v>2581294.8192941202</v>
      </c>
      <c r="AF25">
        <v>3.2063388719792241E-6</v>
      </c>
      <c r="AG25">
        <v>49</v>
      </c>
      <c r="AH25">
        <v>2334939.6646107221</v>
      </c>
    </row>
    <row r="26" spans="1:34" x14ac:dyDescent="0.25">
      <c r="A26">
        <v>24</v>
      </c>
      <c r="B26">
        <v>100</v>
      </c>
      <c r="C26" t="s">
        <v>34</v>
      </c>
      <c r="D26">
        <v>1.3314999999999999</v>
      </c>
      <c r="E26">
        <v>75.099999999999994</v>
      </c>
      <c r="F26">
        <v>71.58</v>
      </c>
      <c r="G26">
        <v>165.18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860.04</v>
      </c>
      <c r="Q26">
        <v>2276.9299999999998</v>
      </c>
      <c r="R26">
        <v>210.91</v>
      </c>
      <c r="S26">
        <v>175.94</v>
      </c>
      <c r="T26">
        <v>15651.13</v>
      </c>
      <c r="U26">
        <v>0.83</v>
      </c>
      <c r="V26">
        <v>0.88</v>
      </c>
      <c r="W26">
        <v>36.700000000000003</v>
      </c>
      <c r="X26">
        <v>0.92</v>
      </c>
      <c r="Y26">
        <v>2</v>
      </c>
      <c r="Z26">
        <v>10</v>
      </c>
      <c r="AA26">
        <v>1874.7589330527351</v>
      </c>
      <c r="AB26">
        <v>2565.127880729603</v>
      </c>
      <c r="AC26">
        <v>2320.315675972362</v>
      </c>
      <c r="AD26">
        <v>1874758.9330527349</v>
      </c>
      <c r="AE26">
        <v>2565127.880729604</v>
      </c>
      <c r="AF26">
        <v>3.20995504363935E-6</v>
      </c>
      <c r="AG26">
        <v>49</v>
      </c>
      <c r="AH26">
        <v>2320315.675972362</v>
      </c>
    </row>
    <row r="27" spans="1:34" x14ac:dyDescent="0.25">
      <c r="A27">
        <v>25</v>
      </c>
      <c r="B27">
        <v>100</v>
      </c>
      <c r="C27" t="s">
        <v>34</v>
      </c>
      <c r="D27">
        <v>1.3324</v>
      </c>
      <c r="E27">
        <v>75.05</v>
      </c>
      <c r="F27">
        <v>71.56</v>
      </c>
      <c r="G27">
        <v>171.75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18</v>
      </c>
      <c r="N27">
        <v>55.14</v>
      </c>
      <c r="O27">
        <v>29280.69</v>
      </c>
      <c r="P27">
        <v>855.2</v>
      </c>
      <c r="Q27">
        <v>2276.96</v>
      </c>
      <c r="R27">
        <v>210.23</v>
      </c>
      <c r="S27">
        <v>175.94</v>
      </c>
      <c r="T27">
        <v>15316.21</v>
      </c>
      <c r="U27">
        <v>0.84</v>
      </c>
      <c r="V27">
        <v>0.88</v>
      </c>
      <c r="W27">
        <v>36.71</v>
      </c>
      <c r="X27">
        <v>0.91</v>
      </c>
      <c r="Y27">
        <v>2</v>
      </c>
      <c r="Z27">
        <v>10</v>
      </c>
      <c r="AA27">
        <v>1868.735883771815</v>
      </c>
      <c r="AB27">
        <v>2556.8868789852681</v>
      </c>
      <c r="AC27">
        <v>2312.8611838681868</v>
      </c>
      <c r="AD27">
        <v>1868735.8837718151</v>
      </c>
      <c r="AE27">
        <v>2556886.8789852681</v>
      </c>
      <c r="AF27">
        <v>3.2121247466354271E-6</v>
      </c>
      <c r="AG27">
        <v>49</v>
      </c>
      <c r="AH27">
        <v>2312861.183868187</v>
      </c>
    </row>
    <row r="28" spans="1:34" x14ac:dyDescent="0.25">
      <c r="A28">
        <v>26</v>
      </c>
      <c r="B28">
        <v>100</v>
      </c>
      <c r="C28" t="s">
        <v>34</v>
      </c>
      <c r="D28">
        <v>1.3337000000000001</v>
      </c>
      <c r="E28">
        <v>74.98</v>
      </c>
      <c r="F28">
        <v>71.53</v>
      </c>
      <c r="G28">
        <v>178.82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851.12</v>
      </c>
      <c r="Q28">
        <v>2276.98</v>
      </c>
      <c r="R28">
        <v>208.38</v>
      </c>
      <c r="S28">
        <v>175.94</v>
      </c>
      <c r="T28">
        <v>14393.9</v>
      </c>
      <c r="U28">
        <v>0.84</v>
      </c>
      <c r="V28">
        <v>0.88</v>
      </c>
      <c r="W28">
        <v>36.729999999999997</v>
      </c>
      <c r="X28">
        <v>0.87</v>
      </c>
      <c r="Y28">
        <v>2</v>
      </c>
      <c r="Z28">
        <v>10</v>
      </c>
      <c r="AA28">
        <v>1863.0119482136249</v>
      </c>
      <c r="AB28">
        <v>2549.055137832338</v>
      </c>
      <c r="AC28">
        <v>2305.7768930989741</v>
      </c>
      <c r="AD28">
        <v>1863011.948213625</v>
      </c>
      <c r="AE28">
        <v>2549055.137832338</v>
      </c>
      <c r="AF28">
        <v>3.215258762074204E-6</v>
      </c>
      <c r="AG28">
        <v>49</v>
      </c>
      <c r="AH28">
        <v>2305776.8930989741</v>
      </c>
    </row>
    <row r="29" spans="1:34" x14ac:dyDescent="0.25">
      <c r="A29">
        <v>27</v>
      </c>
      <c r="B29">
        <v>100</v>
      </c>
      <c r="C29" t="s">
        <v>34</v>
      </c>
      <c r="D29">
        <v>1.3337000000000001</v>
      </c>
      <c r="E29">
        <v>74.98</v>
      </c>
      <c r="F29">
        <v>71.53</v>
      </c>
      <c r="G29">
        <v>178.83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856.14</v>
      </c>
      <c r="Q29">
        <v>2277.0100000000002</v>
      </c>
      <c r="R29">
        <v>208.47</v>
      </c>
      <c r="S29">
        <v>175.94</v>
      </c>
      <c r="T29">
        <v>14441.7</v>
      </c>
      <c r="U29">
        <v>0.84</v>
      </c>
      <c r="V29">
        <v>0.88</v>
      </c>
      <c r="W29">
        <v>36.729999999999997</v>
      </c>
      <c r="X29">
        <v>0.88</v>
      </c>
      <c r="Y29">
        <v>2</v>
      </c>
      <c r="Z29">
        <v>10</v>
      </c>
      <c r="AA29">
        <v>1868.1327834850749</v>
      </c>
      <c r="AB29">
        <v>2556.061690566044</v>
      </c>
      <c r="AC29">
        <v>2312.114750273533</v>
      </c>
      <c r="AD29">
        <v>1868132.783485075</v>
      </c>
      <c r="AE29">
        <v>2556061.6905660429</v>
      </c>
      <c r="AF29">
        <v>3.215258762074204E-6</v>
      </c>
      <c r="AG29">
        <v>49</v>
      </c>
      <c r="AH29">
        <v>2312114.7502735341</v>
      </c>
    </row>
    <row r="30" spans="1:34" x14ac:dyDescent="0.25">
      <c r="A30">
        <v>28</v>
      </c>
      <c r="B30">
        <v>100</v>
      </c>
      <c r="C30" t="s">
        <v>34</v>
      </c>
      <c r="D30">
        <v>1.3337000000000001</v>
      </c>
      <c r="E30">
        <v>74.98</v>
      </c>
      <c r="F30">
        <v>71.53</v>
      </c>
      <c r="G30">
        <v>178.83</v>
      </c>
      <c r="H30">
        <v>2.14</v>
      </c>
      <c r="I30">
        <v>24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29922.880000000001</v>
      </c>
      <c r="P30">
        <v>861.58</v>
      </c>
      <c r="Q30">
        <v>2277.0300000000002</v>
      </c>
      <c r="R30">
        <v>208.5</v>
      </c>
      <c r="S30">
        <v>175.94</v>
      </c>
      <c r="T30">
        <v>14456.68</v>
      </c>
      <c r="U30">
        <v>0.84</v>
      </c>
      <c r="V30">
        <v>0.88</v>
      </c>
      <c r="W30">
        <v>36.729999999999997</v>
      </c>
      <c r="X30">
        <v>0.88</v>
      </c>
      <c r="Y30">
        <v>2</v>
      </c>
      <c r="Z30">
        <v>10</v>
      </c>
      <c r="AA30">
        <v>1873.682055173658</v>
      </c>
      <c r="AB30">
        <v>2563.654448906952</v>
      </c>
      <c r="AC30">
        <v>2318.982866414889</v>
      </c>
      <c r="AD30">
        <v>1873682.0551736581</v>
      </c>
      <c r="AE30">
        <v>2563654.448906952</v>
      </c>
      <c r="AF30">
        <v>3.215258762074204E-6</v>
      </c>
      <c r="AG30">
        <v>49</v>
      </c>
      <c r="AH30">
        <v>2318982.8664148892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0.84499999999999997</v>
      </c>
      <c r="E2">
        <v>118.34</v>
      </c>
      <c r="F2">
        <v>98.89</v>
      </c>
      <c r="G2">
        <v>8.16</v>
      </c>
      <c r="H2">
        <v>0.15</v>
      </c>
      <c r="I2">
        <v>727</v>
      </c>
      <c r="J2">
        <v>116.05</v>
      </c>
      <c r="K2">
        <v>43.4</v>
      </c>
      <c r="L2">
        <v>1</v>
      </c>
      <c r="M2">
        <v>725</v>
      </c>
      <c r="N2">
        <v>16.649999999999999</v>
      </c>
      <c r="O2">
        <v>14546.17</v>
      </c>
      <c r="P2">
        <v>1001.89</v>
      </c>
      <c r="Q2">
        <v>2285.86</v>
      </c>
      <c r="R2">
        <v>1120.6199999999999</v>
      </c>
      <c r="S2">
        <v>175.94</v>
      </c>
      <c r="T2">
        <v>466997.87</v>
      </c>
      <c r="U2">
        <v>0.16</v>
      </c>
      <c r="V2">
        <v>0.64</v>
      </c>
      <c r="W2">
        <v>37.840000000000003</v>
      </c>
      <c r="X2">
        <v>28.11</v>
      </c>
      <c r="Y2">
        <v>2</v>
      </c>
      <c r="Z2">
        <v>10</v>
      </c>
      <c r="AA2">
        <v>3237.6405237728991</v>
      </c>
      <c r="AB2">
        <v>4429.8825992454813</v>
      </c>
      <c r="AC2">
        <v>4007.100821352602</v>
      </c>
      <c r="AD2">
        <v>3237640.5237728991</v>
      </c>
      <c r="AE2">
        <v>4429882.5992454812</v>
      </c>
      <c r="AF2">
        <v>2.5926498884935531E-6</v>
      </c>
      <c r="AG2">
        <v>78</v>
      </c>
      <c r="AH2">
        <v>4007100.821352602</v>
      </c>
    </row>
    <row r="3" spans="1:34" x14ac:dyDescent="0.25">
      <c r="A3">
        <v>1</v>
      </c>
      <c r="B3">
        <v>55</v>
      </c>
      <c r="C3" t="s">
        <v>34</v>
      </c>
      <c r="D3">
        <v>1.1001000000000001</v>
      </c>
      <c r="E3">
        <v>90.9</v>
      </c>
      <c r="F3">
        <v>81.77</v>
      </c>
      <c r="G3">
        <v>16.63</v>
      </c>
      <c r="H3">
        <v>0.3</v>
      </c>
      <c r="I3">
        <v>295</v>
      </c>
      <c r="J3">
        <v>117.34</v>
      </c>
      <c r="K3">
        <v>43.4</v>
      </c>
      <c r="L3">
        <v>2</v>
      </c>
      <c r="M3">
        <v>293</v>
      </c>
      <c r="N3">
        <v>16.940000000000001</v>
      </c>
      <c r="O3">
        <v>14705.49</v>
      </c>
      <c r="P3">
        <v>817.89</v>
      </c>
      <c r="Q3">
        <v>2279.44</v>
      </c>
      <c r="R3">
        <v>549.89</v>
      </c>
      <c r="S3">
        <v>175.94</v>
      </c>
      <c r="T3">
        <v>183796.91</v>
      </c>
      <c r="U3">
        <v>0.32</v>
      </c>
      <c r="V3">
        <v>0.77</v>
      </c>
      <c r="W3">
        <v>37.14</v>
      </c>
      <c r="X3">
        <v>11.08</v>
      </c>
      <c r="Y3">
        <v>2</v>
      </c>
      <c r="Z3">
        <v>10</v>
      </c>
      <c r="AA3">
        <v>2144.23042863308</v>
      </c>
      <c r="AB3">
        <v>2933.8306692259862</v>
      </c>
      <c r="AC3">
        <v>2653.829987812263</v>
      </c>
      <c r="AD3">
        <v>2144230.4286330799</v>
      </c>
      <c r="AE3">
        <v>2933830.6692259861</v>
      </c>
      <c r="AF3">
        <v>3.3753540145937969E-6</v>
      </c>
      <c r="AG3">
        <v>60</v>
      </c>
      <c r="AH3">
        <v>2653829.987812263</v>
      </c>
    </row>
    <row r="4" spans="1:34" x14ac:dyDescent="0.25">
      <c r="A4">
        <v>2</v>
      </c>
      <c r="B4">
        <v>55</v>
      </c>
      <c r="C4" t="s">
        <v>34</v>
      </c>
      <c r="D4">
        <v>1.1899</v>
      </c>
      <c r="E4">
        <v>84.04</v>
      </c>
      <c r="F4">
        <v>77.56</v>
      </c>
      <c r="G4">
        <v>25.29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182</v>
      </c>
      <c r="N4">
        <v>17.23</v>
      </c>
      <c r="O4">
        <v>14865.24</v>
      </c>
      <c r="P4">
        <v>763.26</v>
      </c>
      <c r="Q4">
        <v>2278.63</v>
      </c>
      <c r="R4">
        <v>409.73</v>
      </c>
      <c r="S4">
        <v>175.94</v>
      </c>
      <c r="T4">
        <v>114269.48</v>
      </c>
      <c r="U4">
        <v>0.43</v>
      </c>
      <c r="V4">
        <v>0.81</v>
      </c>
      <c r="W4">
        <v>36.97</v>
      </c>
      <c r="X4">
        <v>6.88</v>
      </c>
      <c r="Y4">
        <v>2</v>
      </c>
      <c r="Z4">
        <v>10</v>
      </c>
      <c r="AA4">
        <v>1889.070208599313</v>
      </c>
      <c r="AB4">
        <v>2584.7091993013478</v>
      </c>
      <c r="AC4">
        <v>2338.0281809821722</v>
      </c>
      <c r="AD4">
        <v>1889070.208599312</v>
      </c>
      <c r="AE4">
        <v>2584709.1993013481</v>
      </c>
      <c r="AF4">
        <v>3.6508805944597392E-6</v>
      </c>
      <c r="AG4">
        <v>55</v>
      </c>
      <c r="AH4">
        <v>2338028.180982172</v>
      </c>
    </row>
    <row r="5" spans="1:34" x14ac:dyDescent="0.25">
      <c r="A5">
        <v>3</v>
      </c>
      <c r="B5">
        <v>55</v>
      </c>
      <c r="C5" t="s">
        <v>34</v>
      </c>
      <c r="D5">
        <v>1.2381</v>
      </c>
      <c r="E5">
        <v>80.77</v>
      </c>
      <c r="F5">
        <v>75.53</v>
      </c>
      <c r="G5">
        <v>34.33</v>
      </c>
      <c r="H5">
        <v>0.59</v>
      </c>
      <c r="I5">
        <v>132</v>
      </c>
      <c r="J5">
        <v>119.93</v>
      </c>
      <c r="K5">
        <v>43.4</v>
      </c>
      <c r="L5">
        <v>4</v>
      </c>
      <c r="M5">
        <v>130</v>
      </c>
      <c r="N5">
        <v>17.53</v>
      </c>
      <c r="O5">
        <v>15025.44</v>
      </c>
      <c r="P5">
        <v>729.56</v>
      </c>
      <c r="Q5">
        <v>2277.94</v>
      </c>
      <c r="R5">
        <v>342.4</v>
      </c>
      <c r="S5">
        <v>175.94</v>
      </c>
      <c r="T5">
        <v>80866.460000000006</v>
      </c>
      <c r="U5">
        <v>0.51</v>
      </c>
      <c r="V5">
        <v>0.83</v>
      </c>
      <c r="W5">
        <v>36.869999999999997</v>
      </c>
      <c r="X5">
        <v>4.8600000000000003</v>
      </c>
      <c r="Y5">
        <v>2</v>
      </c>
      <c r="Z5">
        <v>10</v>
      </c>
      <c r="AA5">
        <v>1767.6531111475369</v>
      </c>
      <c r="AB5">
        <v>2418.580970023535</v>
      </c>
      <c r="AC5">
        <v>2187.7549967442001</v>
      </c>
      <c r="AD5">
        <v>1767653.1111475369</v>
      </c>
      <c r="AE5">
        <v>2418580.9700235352</v>
      </c>
      <c r="AF5">
        <v>3.7987690259690749E-6</v>
      </c>
      <c r="AG5">
        <v>53</v>
      </c>
      <c r="AH5">
        <v>2187754.9967442001</v>
      </c>
    </row>
    <row r="6" spans="1:34" x14ac:dyDescent="0.25">
      <c r="A6">
        <v>4</v>
      </c>
      <c r="B6">
        <v>55</v>
      </c>
      <c r="C6" t="s">
        <v>34</v>
      </c>
      <c r="D6">
        <v>1.2653000000000001</v>
      </c>
      <c r="E6">
        <v>79.03</v>
      </c>
      <c r="F6">
        <v>74.489999999999995</v>
      </c>
      <c r="G6">
        <v>43.39</v>
      </c>
      <c r="H6">
        <v>0.73</v>
      </c>
      <c r="I6">
        <v>103</v>
      </c>
      <c r="J6">
        <v>121.23</v>
      </c>
      <c r="K6">
        <v>43.4</v>
      </c>
      <c r="L6">
        <v>5</v>
      </c>
      <c r="M6">
        <v>101</v>
      </c>
      <c r="N6">
        <v>17.829999999999998</v>
      </c>
      <c r="O6">
        <v>15186.08</v>
      </c>
      <c r="P6">
        <v>706.37</v>
      </c>
      <c r="Q6">
        <v>2278.0700000000002</v>
      </c>
      <c r="R6">
        <v>307.42</v>
      </c>
      <c r="S6">
        <v>175.94</v>
      </c>
      <c r="T6">
        <v>63519.64</v>
      </c>
      <c r="U6">
        <v>0.56999999999999995</v>
      </c>
      <c r="V6">
        <v>0.84</v>
      </c>
      <c r="W6">
        <v>36.83</v>
      </c>
      <c r="X6">
        <v>3.82</v>
      </c>
      <c r="Y6">
        <v>2</v>
      </c>
      <c r="Z6">
        <v>10</v>
      </c>
      <c r="AA6">
        <v>1699.945094475049</v>
      </c>
      <c r="AB6">
        <v>2325.9398745453568</v>
      </c>
      <c r="AC6">
        <v>2103.955437395864</v>
      </c>
      <c r="AD6">
        <v>1699945.0944750491</v>
      </c>
      <c r="AE6">
        <v>2325939.8745453572</v>
      </c>
      <c r="AF6">
        <v>3.8822247383560872E-6</v>
      </c>
      <c r="AG6">
        <v>52</v>
      </c>
      <c r="AH6">
        <v>2103955.4373958651</v>
      </c>
    </row>
    <row r="7" spans="1:34" x14ac:dyDescent="0.25">
      <c r="A7">
        <v>5</v>
      </c>
      <c r="B7">
        <v>55</v>
      </c>
      <c r="C7" t="s">
        <v>34</v>
      </c>
      <c r="D7">
        <v>1.2853000000000001</v>
      </c>
      <c r="E7">
        <v>77.8</v>
      </c>
      <c r="F7">
        <v>73.73</v>
      </c>
      <c r="G7">
        <v>53.3</v>
      </c>
      <c r="H7">
        <v>0.86</v>
      </c>
      <c r="I7">
        <v>83</v>
      </c>
      <c r="J7">
        <v>122.54</v>
      </c>
      <c r="K7">
        <v>43.4</v>
      </c>
      <c r="L7">
        <v>6</v>
      </c>
      <c r="M7">
        <v>81</v>
      </c>
      <c r="N7">
        <v>18.14</v>
      </c>
      <c r="O7">
        <v>15347.16</v>
      </c>
      <c r="P7">
        <v>684.54</v>
      </c>
      <c r="Q7">
        <v>2277.5</v>
      </c>
      <c r="R7">
        <v>282.39</v>
      </c>
      <c r="S7">
        <v>175.94</v>
      </c>
      <c r="T7">
        <v>51106.65</v>
      </c>
      <c r="U7">
        <v>0.62</v>
      </c>
      <c r="V7">
        <v>0.85</v>
      </c>
      <c r="W7">
        <v>36.799999999999997</v>
      </c>
      <c r="X7">
        <v>3.07</v>
      </c>
      <c r="Y7">
        <v>2</v>
      </c>
      <c r="Z7">
        <v>10</v>
      </c>
      <c r="AA7">
        <v>1644.1510063881949</v>
      </c>
      <c r="AB7">
        <v>2249.5999417634789</v>
      </c>
      <c r="AC7">
        <v>2034.9012806549199</v>
      </c>
      <c r="AD7">
        <v>1644151.0063881951</v>
      </c>
      <c r="AE7">
        <v>2249599.9417634788</v>
      </c>
      <c r="AF7">
        <v>3.9435892327583017E-6</v>
      </c>
      <c r="AG7">
        <v>51</v>
      </c>
      <c r="AH7">
        <v>2034901.28065492</v>
      </c>
    </row>
    <row r="8" spans="1:34" x14ac:dyDescent="0.25">
      <c r="A8">
        <v>6</v>
      </c>
      <c r="B8">
        <v>55</v>
      </c>
      <c r="C8" t="s">
        <v>34</v>
      </c>
      <c r="D8">
        <v>1.3005</v>
      </c>
      <c r="E8">
        <v>76.900000000000006</v>
      </c>
      <c r="F8">
        <v>73.16</v>
      </c>
      <c r="G8">
        <v>63.62</v>
      </c>
      <c r="H8">
        <v>1</v>
      </c>
      <c r="I8">
        <v>69</v>
      </c>
      <c r="J8">
        <v>123.85</v>
      </c>
      <c r="K8">
        <v>43.4</v>
      </c>
      <c r="L8">
        <v>7</v>
      </c>
      <c r="M8">
        <v>67</v>
      </c>
      <c r="N8">
        <v>18.45</v>
      </c>
      <c r="O8">
        <v>15508.69</v>
      </c>
      <c r="P8">
        <v>664.88</v>
      </c>
      <c r="Q8">
        <v>2277.5700000000002</v>
      </c>
      <c r="R8">
        <v>263.55</v>
      </c>
      <c r="S8">
        <v>175.94</v>
      </c>
      <c r="T8">
        <v>41756.71</v>
      </c>
      <c r="U8">
        <v>0.67</v>
      </c>
      <c r="V8">
        <v>0.86</v>
      </c>
      <c r="W8">
        <v>36.770000000000003</v>
      </c>
      <c r="X8">
        <v>2.5</v>
      </c>
      <c r="Y8">
        <v>2</v>
      </c>
      <c r="Z8">
        <v>10</v>
      </c>
      <c r="AA8">
        <v>1606.841517879162</v>
      </c>
      <c r="AB8">
        <v>2198.551453606955</v>
      </c>
      <c r="AC8">
        <v>1988.7247885610509</v>
      </c>
      <c r="AD8">
        <v>1606841.517879162</v>
      </c>
      <c r="AE8">
        <v>2198551.4536069538</v>
      </c>
      <c r="AF8">
        <v>3.9902262485039836E-6</v>
      </c>
      <c r="AG8">
        <v>51</v>
      </c>
      <c r="AH8">
        <v>1988724.788561051</v>
      </c>
    </row>
    <row r="9" spans="1:34" x14ac:dyDescent="0.25">
      <c r="A9">
        <v>7</v>
      </c>
      <c r="B9">
        <v>55</v>
      </c>
      <c r="C9" t="s">
        <v>34</v>
      </c>
      <c r="D9">
        <v>1.31</v>
      </c>
      <c r="E9">
        <v>76.33</v>
      </c>
      <c r="F9">
        <v>72.84</v>
      </c>
      <c r="G9">
        <v>74.08</v>
      </c>
      <c r="H9">
        <v>1.1299999999999999</v>
      </c>
      <c r="I9">
        <v>59</v>
      </c>
      <c r="J9">
        <v>125.16</v>
      </c>
      <c r="K9">
        <v>43.4</v>
      </c>
      <c r="L9">
        <v>8</v>
      </c>
      <c r="M9">
        <v>57</v>
      </c>
      <c r="N9">
        <v>18.760000000000002</v>
      </c>
      <c r="O9">
        <v>15670.68</v>
      </c>
      <c r="P9">
        <v>645.69000000000005</v>
      </c>
      <c r="Q9">
        <v>2277.13</v>
      </c>
      <c r="R9">
        <v>252.53</v>
      </c>
      <c r="S9">
        <v>175.94</v>
      </c>
      <c r="T9">
        <v>36294.639999999999</v>
      </c>
      <c r="U9">
        <v>0.7</v>
      </c>
      <c r="V9">
        <v>0.86</v>
      </c>
      <c r="W9">
        <v>36.770000000000003</v>
      </c>
      <c r="X9">
        <v>2.1800000000000002</v>
      </c>
      <c r="Y9">
        <v>2</v>
      </c>
      <c r="Z9">
        <v>10</v>
      </c>
      <c r="AA9">
        <v>1567.380498852795</v>
      </c>
      <c r="AB9">
        <v>2144.5591464777858</v>
      </c>
      <c r="AC9">
        <v>1939.8854314456109</v>
      </c>
      <c r="AD9">
        <v>1567380.498852795</v>
      </c>
      <c r="AE9">
        <v>2144559.1464777859</v>
      </c>
      <c r="AF9">
        <v>4.0193743833450363E-6</v>
      </c>
      <c r="AG9">
        <v>50</v>
      </c>
      <c r="AH9">
        <v>1939885.4314456109</v>
      </c>
    </row>
    <row r="10" spans="1:34" x14ac:dyDescent="0.25">
      <c r="A10">
        <v>8</v>
      </c>
      <c r="B10">
        <v>55</v>
      </c>
      <c r="C10" t="s">
        <v>34</v>
      </c>
      <c r="D10">
        <v>1.3189</v>
      </c>
      <c r="E10">
        <v>75.819999999999993</v>
      </c>
      <c r="F10">
        <v>72.52</v>
      </c>
      <c r="G10">
        <v>85.31</v>
      </c>
      <c r="H10">
        <v>1.26</v>
      </c>
      <c r="I10">
        <v>51</v>
      </c>
      <c r="J10">
        <v>126.48</v>
      </c>
      <c r="K10">
        <v>43.4</v>
      </c>
      <c r="L10">
        <v>9</v>
      </c>
      <c r="M10">
        <v>49</v>
      </c>
      <c r="N10">
        <v>19.079999999999998</v>
      </c>
      <c r="O10">
        <v>15833.12</v>
      </c>
      <c r="P10">
        <v>627.04</v>
      </c>
      <c r="Q10">
        <v>2277.16</v>
      </c>
      <c r="R10">
        <v>242.15</v>
      </c>
      <c r="S10">
        <v>175.94</v>
      </c>
      <c r="T10">
        <v>31145.5</v>
      </c>
      <c r="U10">
        <v>0.73</v>
      </c>
      <c r="V10">
        <v>0.86</v>
      </c>
      <c r="W10">
        <v>36.74</v>
      </c>
      <c r="X10">
        <v>1.86</v>
      </c>
      <c r="Y10">
        <v>2</v>
      </c>
      <c r="Z10">
        <v>10</v>
      </c>
      <c r="AA10">
        <v>1539.00685430214</v>
      </c>
      <c r="AB10">
        <v>2105.737074246726</v>
      </c>
      <c r="AC10">
        <v>1904.768483301164</v>
      </c>
      <c r="AD10">
        <v>1539006.854302139</v>
      </c>
      <c r="AE10">
        <v>2105737.074246726</v>
      </c>
      <c r="AF10">
        <v>4.0466815833540212E-6</v>
      </c>
      <c r="AG10">
        <v>50</v>
      </c>
      <c r="AH10">
        <v>1904768.4833011639</v>
      </c>
    </row>
    <row r="11" spans="1:34" x14ac:dyDescent="0.25">
      <c r="A11">
        <v>9</v>
      </c>
      <c r="B11">
        <v>55</v>
      </c>
      <c r="C11" t="s">
        <v>34</v>
      </c>
      <c r="D11">
        <v>1.3249</v>
      </c>
      <c r="E11">
        <v>75.48</v>
      </c>
      <c r="F11">
        <v>72.319999999999993</v>
      </c>
      <c r="G11">
        <v>96.42</v>
      </c>
      <c r="H11">
        <v>1.38</v>
      </c>
      <c r="I11">
        <v>45</v>
      </c>
      <c r="J11">
        <v>127.8</v>
      </c>
      <c r="K11">
        <v>43.4</v>
      </c>
      <c r="L11">
        <v>10</v>
      </c>
      <c r="M11">
        <v>37</v>
      </c>
      <c r="N11">
        <v>19.399999999999999</v>
      </c>
      <c r="O11">
        <v>15996.02</v>
      </c>
      <c r="P11">
        <v>608.32000000000005</v>
      </c>
      <c r="Q11">
        <v>2277.19</v>
      </c>
      <c r="R11">
        <v>235.07</v>
      </c>
      <c r="S11">
        <v>175.94</v>
      </c>
      <c r="T11">
        <v>27633.1</v>
      </c>
      <c r="U11">
        <v>0.75</v>
      </c>
      <c r="V11">
        <v>0.87</v>
      </c>
      <c r="W11">
        <v>36.75</v>
      </c>
      <c r="X11">
        <v>1.66</v>
      </c>
      <c r="Y11">
        <v>2</v>
      </c>
      <c r="Z11">
        <v>10</v>
      </c>
      <c r="AA11">
        <v>1513.8701852080339</v>
      </c>
      <c r="AB11">
        <v>2071.343974640597</v>
      </c>
      <c r="AC11">
        <v>1873.6578128504241</v>
      </c>
      <c r="AD11">
        <v>1513870.185208034</v>
      </c>
      <c r="AE11">
        <v>2071343.9746405969</v>
      </c>
      <c r="AF11">
        <v>4.0650909316746851E-6</v>
      </c>
      <c r="AG11">
        <v>50</v>
      </c>
      <c r="AH11">
        <v>1873657.8128504241</v>
      </c>
    </row>
    <row r="12" spans="1:34" x14ac:dyDescent="0.25">
      <c r="A12">
        <v>10</v>
      </c>
      <c r="B12">
        <v>55</v>
      </c>
      <c r="C12" t="s">
        <v>34</v>
      </c>
      <c r="D12">
        <v>1.327</v>
      </c>
      <c r="E12">
        <v>75.36</v>
      </c>
      <c r="F12">
        <v>72.239999999999995</v>
      </c>
      <c r="G12">
        <v>100.81</v>
      </c>
      <c r="H12">
        <v>1.5</v>
      </c>
      <c r="I12">
        <v>43</v>
      </c>
      <c r="J12">
        <v>129.13</v>
      </c>
      <c r="K12">
        <v>43.4</v>
      </c>
      <c r="L12">
        <v>11</v>
      </c>
      <c r="M12">
        <v>2</v>
      </c>
      <c r="N12">
        <v>19.73</v>
      </c>
      <c r="O12">
        <v>16159.39</v>
      </c>
      <c r="P12">
        <v>605.67999999999995</v>
      </c>
      <c r="Q12">
        <v>2277.38</v>
      </c>
      <c r="R12">
        <v>231.21</v>
      </c>
      <c r="S12">
        <v>175.94</v>
      </c>
      <c r="T12">
        <v>25715.59</v>
      </c>
      <c r="U12">
        <v>0.76</v>
      </c>
      <c r="V12">
        <v>0.87</v>
      </c>
      <c r="W12">
        <v>36.78</v>
      </c>
      <c r="X12">
        <v>1.59</v>
      </c>
      <c r="Y12">
        <v>2</v>
      </c>
      <c r="Z12">
        <v>10</v>
      </c>
      <c r="AA12">
        <v>1509.080546539331</v>
      </c>
      <c r="AB12">
        <v>2064.790579710133</v>
      </c>
      <c r="AC12">
        <v>1867.7298647343771</v>
      </c>
      <c r="AD12">
        <v>1509080.5465393311</v>
      </c>
      <c r="AE12">
        <v>2064790.5797101329</v>
      </c>
      <c r="AF12">
        <v>4.071534203586918E-6</v>
      </c>
      <c r="AG12">
        <v>50</v>
      </c>
      <c r="AH12">
        <v>1867729.864734377</v>
      </c>
    </row>
    <row r="13" spans="1:34" x14ac:dyDescent="0.25">
      <c r="A13">
        <v>11</v>
      </c>
      <c r="B13">
        <v>55</v>
      </c>
      <c r="C13" t="s">
        <v>34</v>
      </c>
      <c r="D13">
        <v>1.3268</v>
      </c>
      <c r="E13">
        <v>75.37</v>
      </c>
      <c r="F13">
        <v>72.260000000000005</v>
      </c>
      <c r="G13">
        <v>100.83</v>
      </c>
      <c r="H13">
        <v>1.63</v>
      </c>
      <c r="I13">
        <v>43</v>
      </c>
      <c r="J13">
        <v>130.44999999999999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611.08000000000004</v>
      </c>
      <c r="Q13">
        <v>2277.29</v>
      </c>
      <c r="R13">
        <v>231.56</v>
      </c>
      <c r="S13">
        <v>175.94</v>
      </c>
      <c r="T13">
        <v>25890.37</v>
      </c>
      <c r="U13">
        <v>0.76</v>
      </c>
      <c r="V13">
        <v>0.87</v>
      </c>
      <c r="W13">
        <v>36.79</v>
      </c>
      <c r="X13">
        <v>1.6</v>
      </c>
      <c r="Y13">
        <v>2</v>
      </c>
      <c r="Z13">
        <v>10</v>
      </c>
      <c r="AA13">
        <v>1514.884985048622</v>
      </c>
      <c r="AB13">
        <v>2072.732468552299</v>
      </c>
      <c r="AC13">
        <v>1874.9137908519569</v>
      </c>
      <c r="AD13">
        <v>1514884.9850486219</v>
      </c>
      <c r="AE13">
        <v>2072732.4685522991</v>
      </c>
      <c r="AF13">
        <v>4.070920558642896E-6</v>
      </c>
      <c r="AG13">
        <v>50</v>
      </c>
      <c r="AH13">
        <v>1874913.7908519569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4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0.58360000000000001</v>
      </c>
      <c r="E2">
        <v>171.34</v>
      </c>
      <c r="F2">
        <v>120.45</v>
      </c>
      <c r="G2">
        <v>5.81</v>
      </c>
      <c r="H2">
        <v>0.09</v>
      </c>
      <c r="I2">
        <v>1244</v>
      </c>
      <c r="J2">
        <v>194.77</v>
      </c>
      <c r="K2">
        <v>54.38</v>
      </c>
      <c r="L2">
        <v>1</v>
      </c>
      <c r="M2">
        <v>1242</v>
      </c>
      <c r="N2">
        <v>39.4</v>
      </c>
      <c r="O2">
        <v>24256.19</v>
      </c>
      <c r="P2">
        <v>1706.61</v>
      </c>
      <c r="Q2">
        <v>2291.59</v>
      </c>
      <c r="R2">
        <v>1840.33</v>
      </c>
      <c r="S2">
        <v>175.94</v>
      </c>
      <c r="T2">
        <v>824270.43</v>
      </c>
      <c r="U2">
        <v>0.1</v>
      </c>
      <c r="V2">
        <v>0.52</v>
      </c>
      <c r="W2">
        <v>38.74</v>
      </c>
      <c r="X2">
        <v>49.58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0.92779999999999996</v>
      </c>
      <c r="E3">
        <v>107.78</v>
      </c>
      <c r="F3">
        <v>87.8</v>
      </c>
      <c r="G3">
        <v>11.73</v>
      </c>
      <c r="H3">
        <v>0.18</v>
      </c>
      <c r="I3">
        <v>449</v>
      </c>
      <c r="J3">
        <v>196.32</v>
      </c>
      <c r="K3">
        <v>54.38</v>
      </c>
      <c r="L3">
        <v>2</v>
      </c>
      <c r="M3">
        <v>447</v>
      </c>
      <c r="N3">
        <v>39.950000000000003</v>
      </c>
      <c r="O3">
        <v>24447.22</v>
      </c>
      <c r="P3">
        <v>1242.8499999999999</v>
      </c>
      <c r="Q3">
        <v>2282.19</v>
      </c>
      <c r="R3">
        <v>749.53</v>
      </c>
      <c r="S3">
        <v>175.94</v>
      </c>
      <c r="T3">
        <v>282845.62</v>
      </c>
      <c r="U3">
        <v>0.23</v>
      </c>
      <c r="V3">
        <v>0.71</v>
      </c>
      <c r="W3">
        <v>37.42</v>
      </c>
      <c r="X3">
        <v>17.07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1.0613999999999999</v>
      </c>
      <c r="E4">
        <v>94.22</v>
      </c>
      <c r="F4">
        <v>81</v>
      </c>
      <c r="G4">
        <v>17.670000000000002</v>
      </c>
      <c r="H4">
        <v>0.27</v>
      </c>
      <c r="I4">
        <v>275</v>
      </c>
      <c r="J4">
        <v>197.88</v>
      </c>
      <c r="K4">
        <v>54.38</v>
      </c>
      <c r="L4">
        <v>3</v>
      </c>
      <c r="M4">
        <v>273</v>
      </c>
      <c r="N4">
        <v>40.5</v>
      </c>
      <c r="O4">
        <v>24639</v>
      </c>
      <c r="P4">
        <v>1141.5899999999999</v>
      </c>
      <c r="Q4">
        <v>2280.04</v>
      </c>
      <c r="R4">
        <v>523.92999999999995</v>
      </c>
      <c r="S4">
        <v>175.94</v>
      </c>
      <c r="T4">
        <v>170915.75</v>
      </c>
      <c r="U4">
        <v>0.34</v>
      </c>
      <c r="V4">
        <v>0.77</v>
      </c>
      <c r="W4">
        <v>37.119999999999997</v>
      </c>
      <c r="X4">
        <v>10.3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1.1331</v>
      </c>
      <c r="E5">
        <v>88.25</v>
      </c>
      <c r="F5">
        <v>78.03</v>
      </c>
      <c r="G5">
        <v>23.65</v>
      </c>
      <c r="H5">
        <v>0.36</v>
      </c>
      <c r="I5">
        <v>198</v>
      </c>
      <c r="J5">
        <v>199.44</v>
      </c>
      <c r="K5">
        <v>54.38</v>
      </c>
      <c r="L5">
        <v>4</v>
      </c>
      <c r="M5">
        <v>196</v>
      </c>
      <c r="N5">
        <v>41.06</v>
      </c>
      <c r="O5">
        <v>24831.54</v>
      </c>
      <c r="P5">
        <v>1093.58</v>
      </c>
      <c r="Q5">
        <v>2278.98</v>
      </c>
      <c r="R5">
        <v>425.29</v>
      </c>
      <c r="S5">
        <v>175.94</v>
      </c>
      <c r="T5">
        <v>121980.05</v>
      </c>
      <c r="U5">
        <v>0.41</v>
      </c>
      <c r="V5">
        <v>0.8</v>
      </c>
      <c r="W5">
        <v>36.979999999999997</v>
      </c>
      <c r="X5">
        <v>7.35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1.1774</v>
      </c>
      <c r="E6">
        <v>84.93</v>
      </c>
      <c r="F6">
        <v>76.430000000000007</v>
      </c>
      <c r="G6">
        <v>29.78</v>
      </c>
      <c r="H6">
        <v>0.44</v>
      </c>
      <c r="I6">
        <v>154</v>
      </c>
      <c r="J6">
        <v>201.01</v>
      </c>
      <c r="K6">
        <v>54.38</v>
      </c>
      <c r="L6">
        <v>5</v>
      </c>
      <c r="M6">
        <v>152</v>
      </c>
      <c r="N6">
        <v>41.63</v>
      </c>
      <c r="O6">
        <v>25024.84</v>
      </c>
      <c r="P6">
        <v>1064.6500000000001</v>
      </c>
      <c r="Q6">
        <v>2278.0100000000002</v>
      </c>
      <c r="R6">
        <v>372.09</v>
      </c>
      <c r="S6">
        <v>175.94</v>
      </c>
      <c r="T6">
        <v>95598.35</v>
      </c>
      <c r="U6">
        <v>0.47</v>
      </c>
      <c r="V6">
        <v>0.82</v>
      </c>
      <c r="W6">
        <v>36.909999999999997</v>
      </c>
      <c r="X6">
        <v>5.75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1.2088000000000001</v>
      </c>
      <c r="E7">
        <v>82.73</v>
      </c>
      <c r="F7">
        <v>75.31</v>
      </c>
      <c r="G7">
        <v>35.86</v>
      </c>
      <c r="H7">
        <v>0.53</v>
      </c>
      <c r="I7">
        <v>126</v>
      </c>
      <c r="J7">
        <v>202.58</v>
      </c>
      <c r="K7">
        <v>54.38</v>
      </c>
      <c r="L7">
        <v>6</v>
      </c>
      <c r="M7">
        <v>124</v>
      </c>
      <c r="N7">
        <v>42.2</v>
      </c>
      <c r="O7">
        <v>25218.93</v>
      </c>
      <c r="P7">
        <v>1042.78</v>
      </c>
      <c r="Q7">
        <v>2278.06</v>
      </c>
      <c r="R7">
        <v>334.8</v>
      </c>
      <c r="S7">
        <v>175.94</v>
      </c>
      <c r="T7">
        <v>77092.62</v>
      </c>
      <c r="U7">
        <v>0.53</v>
      </c>
      <c r="V7">
        <v>0.83</v>
      </c>
      <c r="W7">
        <v>36.869999999999997</v>
      </c>
      <c r="X7">
        <v>4.6399999999999997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1.2302</v>
      </c>
      <c r="E8">
        <v>81.290000000000006</v>
      </c>
      <c r="F8">
        <v>74.61</v>
      </c>
      <c r="G8">
        <v>41.84</v>
      </c>
      <c r="H8">
        <v>0.61</v>
      </c>
      <c r="I8">
        <v>107</v>
      </c>
      <c r="J8">
        <v>204.16</v>
      </c>
      <c r="K8">
        <v>54.38</v>
      </c>
      <c r="L8">
        <v>7</v>
      </c>
      <c r="M8">
        <v>105</v>
      </c>
      <c r="N8">
        <v>42.78</v>
      </c>
      <c r="O8">
        <v>25413.94</v>
      </c>
      <c r="P8">
        <v>1026.78</v>
      </c>
      <c r="Q8">
        <v>2278.0700000000002</v>
      </c>
      <c r="R8">
        <v>311.38</v>
      </c>
      <c r="S8">
        <v>175.94</v>
      </c>
      <c r="T8">
        <v>65478.71</v>
      </c>
      <c r="U8">
        <v>0.56999999999999995</v>
      </c>
      <c r="V8">
        <v>0.84</v>
      </c>
      <c r="W8">
        <v>36.840000000000003</v>
      </c>
      <c r="X8">
        <v>3.94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1.2478</v>
      </c>
      <c r="E9">
        <v>80.14</v>
      </c>
      <c r="F9">
        <v>74.05</v>
      </c>
      <c r="G9">
        <v>48.29</v>
      </c>
      <c r="H9">
        <v>0.69</v>
      </c>
      <c r="I9">
        <v>92</v>
      </c>
      <c r="J9">
        <v>205.75</v>
      </c>
      <c r="K9">
        <v>54.38</v>
      </c>
      <c r="L9">
        <v>8</v>
      </c>
      <c r="M9">
        <v>90</v>
      </c>
      <c r="N9">
        <v>43.37</v>
      </c>
      <c r="O9">
        <v>25609.61</v>
      </c>
      <c r="P9">
        <v>1012.74</v>
      </c>
      <c r="Q9">
        <v>2277.35</v>
      </c>
      <c r="R9">
        <v>292.67</v>
      </c>
      <c r="S9">
        <v>175.94</v>
      </c>
      <c r="T9">
        <v>56199.1</v>
      </c>
      <c r="U9">
        <v>0.6</v>
      </c>
      <c r="V9">
        <v>0.85</v>
      </c>
      <c r="W9">
        <v>36.82</v>
      </c>
      <c r="X9">
        <v>3.38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1.2611000000000001</v>
      </c>
      <c r="E10">
        <v>79.3</v>
      </c>
      <c r="F10">
        <v>73.63</v>
      </c>
      <c r="G10">
        <v>54.54</v>
      </c>
      <c r="H10">
        <v>0.77</v>
      </c>
      <c r="I10">
        <v>81</v>
      </c>
      <c r="J10">
        <v>207.34</v>
      </c>
      <c r="K10">
        <v>54.38</v>
      </c>
      <c r="L10">
        <v>9</v>
      </c>
      <c r="M10">
        <v>79</v>
      </c>
      <c r="N10">
        <v>43.96</v>
      </c>
      <c r="O10">
        <v>25806.1</v>
      </c>
      <c r="P10">
        <v>1000.41</v>
      </c>
      <c r="Q10">
        <v>2277.5</v>
      </c>
      <c r="R10">
        <v>278.72000000000003</v>
      </c>
      <c r="S10">
        <v>175.94</v>
      </c>
      <c r="T10">
        <v>49280.89</v>
      </c>
      <c r="U10">
        <v>0.63</v>
      </c>
      <c r="V10">
        <v>0.85</v>
      </c>
      <c r="W10">
        <v>36.799999999999997</v>
      </c>
      <c r="X10">
        <v>2.96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1.272</v>
      </c>
      <c r="E11">
        <v>78.62</v>
      </c>
      <c r="F11">
        <v>73.3</v>
      </c>
      <c r="G11">
        <v>61.08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989.21</v>
      </c>
      <c r="Q11">
        <v>2277.33</v>
      </c>
      <c r="R11">
        <v>268</v>
      </c>
      <c r="S11">
        <v>175.94</v>
      </c>
      <c r="T11">
        <v>43966.59</v>
      </c>
      <c r="U11">
        <v>0.66</v>
      </c>
      <c r="V11">
        <v>0.86</v>
      </c>
      <c r="W11">
        <v>36.78</v>
      </c>
      <c r="X11">
        <v>2.64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1.2806</v>
      </c>
      <c r="E12">
        <v>78.09</v>
      </c>
      <c r="F12">
        <v>73.040000000000006</v>
      </c>
      <c r="G12">
        <v>67.430000000000007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979.13</v>
      </c>
      <c r="Q12">
        <v>2277.25</v>
      </c>
      <c r="R12">
        <v>259.56</v>
      </c>
      <c r="S12">
        <v>175.94</v>
      </c>
      <c r="T12">
        <v>39781.96</v>
      </c>
      <c r="U12">
        <v>0.68</v>
      </c>
      <c r="V12">
        <v>0.86</v>
      </c>
      <c r="W12">
        <v>36.770000000000003</v>
      </c>
      <c r="X12">
        <v>2.38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1.288</v>
      </c>
      <c r="E13">
        <v>77.64</v>
      </c>
      <c r="F13">
        <v>72.83</v>
      </c>
      <c r="G13">
        <v>74.06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969.24</v>
      </c>
      <c r="Q13">
        <v>2277.11</v>
      </c>
      <c r="R13">
        <v>252.49</v>
      </c>
      <c r="S13">
        <v>175.94</v>
      </c>
      <c r="T13">
        <v>36276.75</v>
      </c>
      <c r="U13">
        <v>0.7</v>
      </c>
      <c r="V13">
        <v>0.86</v>
      </c>
      <c r="W13">
        <v>36.76</v>
      </c>
      <c r="X13">
        <v>2.17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1.2947</v>
      </c>
      <c r="E14">
        <v>77.239999999999995</v>
      </c>
      <c r="F14">
        <v>72.62</v>
      </c>
      <c r="G14">
        <v>80.69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959.85</v>
      </c>
      <c r="Q14">
        <v>2277.2600000000002</v>
      </c>
      <c r="R14">
        <v>245.53</v>
      </c>
      <c r="S14">
        <v>175.94</v>
      </c>
      <c r="T14">
        <v>32817.99</v>
      </c>
      <c r="U14">
        <v>0.72</v>
      </c>
      <c r="V14">
        <v>0.86</v>
      </c>
      <c r="W14">
        <v>36.75</v>
      </c>
      <c r="X14">
        <v>1.96</v>
      </c>
      <c r="Y14">
        <v>2</v>
      </c>
      <c r="Z14">
        <v>10</v>
      </c>
    </row>
    <row r="15" spans="1:26" x14ac:dyDescent="0.25">
      <c r="A15">
        <v>13</v>
      </c>
      <c r="B15">
        <v>100</v>
      </c>
      <c r="C15" t="s">
        <v>34</v>
      </c>
      <c r="D15">
        <v>1.2996000000000001</v>
      </c>
      <c r="E15">
        <v>76.95</v>
      </c>
      <c r="F15">
        <v>72.489999999999995</v>
      </c>
      <c r="G15">
        <v>86.99</v>
      </c>
      <c r="H15">
        <v>1.1499999999999999</v>
      </c>
      <c r="I15">
        <v>50</v>
      </c>
      <c r="J15">
        <v>215.41</v>
      </c>
      <c r="K15">
        <v>54.38</v>
      </c>
      <c r="L15">
        <v>14</v>
      </c>
      <c r="M15">
        <v>48</v>
      </c>
      <c r="N15">
        <v>47.03</v>
      </c>
      <c r="O15">
        <v>26801</v>
      </c>
      <c r="P15">
        <v>952.15</v>
      </c>
      <c r="Q15">
        <v>2277.2800000000002</v>
      </c>
      <c r="R15">
        <v>241.18</v>
      </c>
      <c r="S15">
        <v>175.94</v>
      </c>
      <c r="T15">
        <v>30666.84</v>
      </c>
      <c r="U15">
        <v>0.73</v>
      </c>
      <c r="V15">
        <v>0.86</v>
      </c>
      <c r="W15">
        <v>36.74</v>
      </c>
      <c r="X15">
        <v>1.83</v>
      </c>
      <c r="Y15">
        <v>2</v>
      </c>
      <c r="Z15">
        <v>10</v>
      </c>
    </row>
    <row r="16" spans="1:26" x14ac:dyDescent="0.25">
      <c r="A16">
        <v>14</v>
      </c>
      <c r="B16">
        <v>100</v>
      </c>
      <c r="C16" t="s">
        <v>34</v>
      </c>
      <c r="D16">
        <v>1.3048</v>
      </c>
      <c r="E16">
        <v>76.64</v>
      </c>
      <c r="F16">
        <v>72.33</v>
      </c>
      <c r="G16">
        <v>94.35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942.42</v>
      </c>
      <c r="Q16">
        <v>2277.0300000000002</v>
      </c>
      <c r="R16">
        <v>235.95</v>
      </c>
      <c r="S16">
        <v>175.94</v>
      </c>
      <c r="T16">
        <v>28071.38</v>
      </c>
      <c r="U16">
        <v>0.75</v>
      </c>
      <c r="V16">
        <v>0.87</v>
      </c>
      <c r="W16">
        <v>36.74</v>
      </c>
      <c r="X16">
        <v>1.68</v>
      </c>
      <c r="Y16">
        <v>2</v>
      </c>
      <c r="Z16">
        <v>10</v>
      </c>
    </row>
    <row r="17" spans="1:26" x14ac:dyDescent="0.25">
      <c r="A17">
        <v>15</v>
      </c>
      <c r="B17">
        <v>100</v>
      </c>
      <c r="C17" t="s">
        <v>34</v>
      </c>
      <c r="D17">
        <v>1.3087</v>
      </c>
      <c r="E17">
        <v>76.41</v>
      </c>
      <c r="F17">
        <v>72.22</v>
      </c>
      <c r="G17">
        <v>100.77</v>
      </c>
      <c r="H17">
        <v>1.3</v>
      </c>
      <c r="I17">
        <v>43</v>
      </c>
      <c r="J17">
        <v>218.68</v>
      </c>
      <c r="K17">
        <v>54.38</v>
      </c>
      <c r="L17">
        <v>16</v>
      </c>
      <c r="M17">
        <v>41</v>
      </c>
      <c r="N17">
        <v>48.31</v>
      </c>
      <c r="O17">
        <v>27204.98</v>
      </c>
      <c r="P17">
        <v>934.31</v>
      </c>
      <c r="Q17">
        <v>2276.98</v>
      </c>
      <c r="R17">
        <v>232.18</v>
      </c>
      <c r="S17">
        <v>175.94</v>
      </c>
      <c r="T17">
        <v>26198.22</v>
      </c>
      <c r="U17">
        <v>0.76</v>
      </c>
      <c r="V17">
        <v>0.87</v>
      </c>
      <c r="W17">
        <v>36.74</v>
      </c>
      <c r="X17">
        <v>1.56</v>
      </c>
      <c r="Y17">
        <v>2</v>
      </c>
      <c r="Z17">
        <v>10</v>
      </c>
    </row>
    <row r="18" spans="1:26" x14ac:dyDescent="0.25">
      <c r="A18">
        <v>16</v>
      </c>
      <c r="B18">
        <v>100</v>
      </c>
      <c r="C18" t="s">
        <v>34</v>
      </c>
      <c r="D18">
        <v>1.3126</v>
      </c>
      <c r="E18">
        <v>76.180000000000007</v>
      </c>
      <c r="F18">
        <v>72.11</v>
      </c>
      <c r="G18">
        <v>108.17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925.47</v>
      </c>
      <c r="Q18">
        <v>2277.04</v>
      </c>
      <c r="R18">
        <v>228.62</v>
      </c>
      <c r="S18">
        <v>175.94</v>
      </c>
      <c r="T18">
        <v>24432.880000000001</v>
      </c>
      <c r="U18">
        <v>0.77</v>
      </c>
      <c r="V18">
        <v>0.87</v>
      </c>
      <c r="W18">
        <v>36.729999999999997</v>
      </c>
      <c r="X18">
        <v>1.46</v>
      </c>
      <c r="Y18">
        <v>2</v>
      </c>
      <c r="Z18">
        <v>10</v>
      </c>
    </row>
    <row r="19" spans="1:26" x14ac:dyDescent="0.25">
      <c r="A19">
        <v>17</v>
      </c>
      <c r="B19">
        <v>100</v>
      </c>
      <c r="C19" t="s">
        <v>34</v>
      </c>
      <c r="D19">
        <v>1.3153999999999999</v>
      </c>
      <c r="E19">
        <v>76.02</v>
      </c>
      <c r="F19">
        <v>72.03</v>
      </c>
      <c r="G19">
        <v>113.73</v>
      </c>
      <c r="H19">
        <v>1.44</v>
      </c>
      <c r="I19">
        <v>38</v>
      </c>
      <c r="J19">
        <v>221.99</v>
      </c>
      <c r="K19">
        <v>54.38</v>
      </c>
      <c r="L19">
        <v>18</v>
      </c>
      <c r="M19">
        <v>36</v>
      </c>
      <c r="N19">
        <v>49.61</v>
      </c>
      <c r="O19">
        <v>27612.53</v>
      </c>
      <c r="P19">
        <v>918.56</v>
      </c>
      <c r="Q19">
        <v>2276.9299999999998</v>
      </c>
      <c r="R19">
        <v>225.85</v>
      </c>
      <c r="S19">
        <v>175.94</v>
      </c>
      <c r="T19">
        <v>23057.73</v>
      </c>
      <c r="U19">
        <v>0.78</v>
      </c>
      <c r="V19">
        <v>0.87</v>
      </c>
      <c r="W19">
        <v>36.72</v>
      </c>
      <c r="X19">
        <v>1.37</v>
      </c>
      <c r="Y19">
        <v>2</v>
      </c>
      <c r="Z19">
        <v>10</v>
      </c>
    </row>
    <row r="20" spans="1:26" x14ac:dyDescent="0.25">
      <c r="A20">
        <v>18</v>
      </c>
      <c r="B20">
        <v>100</v>
      </c>
      <c r="C20" t="s">
        <v>34</v>
      </c>
      <c r="D20">
        <v>1.3183</v>
      </c>
      <c r="E20">
        <v>75.86</v>
      </c>
      <c r="F20">
        <v>71.94</v>
      </c>
      <c r="G20">
        <v>119.9</v>
      </c>
      <c r="H20">
        <v>1.51</v>
      </c>
      <c r="I20">
        <v>36</v>
      </c>
      <c r="J20">
        <v>223.65</v>
      </c>
      <c r="K20">
        <v>54.38</v>
      </c>
      <c r="L20">
        <v>19</v>
      </c>
      <c r="M20">
        <v>34</v>
      </c>
      <c r="N20">
        <v>50.27</v>
      </c>
      <c r="O20">
        <v>27817.81</v>
      </c>
      <c r="P20">
        <v>909.61</v>
      </c>
      <c r="Q20">
        <v>2277</v>
      </c>
      <c r="R20">
        <v>222.92</v>
      </c>
      <c r="S20">
        <v>175.94</v>
      </c>
      <c r="T20">
        <v>21606.799999999999</v>
      </c>
      <c r="U20">
        <v>0.79</v>
      </c>
      <c r="V20">
        <v>0.87</v>
      </c>
      <c r="W20">
        <v>36.71</v>
      </c>
      <c r="X20">
        <v>1.28</v>
      </c>
      <c r="Y20">
        <v>2</v>
      </c>
      <c r="Z20">
        <v>10</v>
      </c>
    </row>
    <row r="21" spans="1:26" x14ac:dyDescent="0.25">
      <c r="A21">
        <v>19</v>
      </c>
      <c r="B21">
        <v>100</v>
      </c>
      <c r="C21" t="s">
        <v>34</v>
      </c>
      <c r="D21">
        <v>1.3208</v>
      </c>
      <c r="E21">
        <v>75.709999999999994</v>
      </c>
      <c r="F21">
        <v>71.88</v>
      </c>
      <c r="G21">
        <v>126.84</v>
      </c>
      <c r="H21">
        <v>1.58</v>
      </c>
      <c r="I21">
        <v>34</v>
      </c>
      <c r="J21">
        <v>225.32</v>
      </c>
      <c r="K21">
        <v>54.38</v>
      </c>
      <c r="L21">
        <v>20</v>
      </c>
      <c r="M21">
        <v>32</v>
      </c>
      <c r="N21">
        <v>50.95</v>
      </c>
      <c r="O21">
        <v>28023.89</v>
      </c>
      <c r="P21">
        <v>901.15</v>
      </c>
      <c r="Q21">
        <v>2276.9499999999998</v>
      </c>
      <c r="R21">
        <v>220.7</v>
      </c>
      <c r="S21">
        <v>175.94</v>
      </c>
      <c r="T21">
        <v>20505.509999999998</v>
      </c>
      <c r="U21">
        <v>0.8</v>
      </c>
      <c r="V21">
        <v>0.87</v>
      </c>
      <c r="W21">
        <v>36.72</v>
      </c>
      <c r="X21">
        <v>1.22</v>
      </c>
      <c r="Y21">
        <v>2</v>
      </c>
      <c r="Z21">
        <v>10</v>
      </c>
    </row>
    <row r="22" spans="1:26" x14ac:dyDescent="0.25">
      <c r="A22">
        <v>20</v>
      </c>
      <c r="B22">
        <v>100</v>
      </c>
      <c r="C22" t="s">
        <v>34</v>
      </c>
      <c r="D22">
        <v>1.3232999999999999</v>
      </c>
      <c r="E22">
        <v>75.569999999999993</v>
      </c>
      <c r="F22">
        <v>71.81</v>
      </c>
      <c r="G22">
        <v>134.63999999999999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894.33</v>
      </c>
      <c r="Q22">
        <v>2276.9499999999998</v>
      </c>
      <c r="R22">
        <v>218.47</v>
      </c>
      <c r="S22">
        <v>175.94</v>
      </c>
      <c r="T22">
        <v>19402.18</v>
      </c>
      <c r="U22">
        <v>0.81</v>
      </c>
      <c r="V22">
        <v>0.87</v>
      </c>
      <c r="W22">
        <v>36.71</v>
      </c>
      <c r="X22">
        <v>1.1499999999999999</v>
      </c>
      <c r="Y22">
        <v>2</v>
      </c>
      <c r="Z22">
        <v>10</v>
      </c>
    </row>
    <row r="23" spans="1:26" x14ac:dyDescent="0.25">
      <c r="A23">
        <v>21</v>
      </c>
      <c r="B23">
        <v>100</v>
      </c>
      <c r="C23" t="s">
        <v>34</v>
      </c>
      <c r="D23">
        <v>1.3258000000000001</v>
      </c>
      <c r="E23">
        <v>75.42</v>
      </c>
      <c r="F23">
        <v>71.739999999999995</v>
      </c>
      <c r="G23">
        <v>143.47999999999999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885.84</v>
      </c>
      <c r="Q23">
        <v>2276.84</v>
      </c>
      <c r="R23">
        <v>216.28</v>
      </c>
      <c r="S23">
        <v>175.94</v>
      </c>
      <c r="T23">
        <v>18313.189999999999</v>
      </c>
      <c r="U23">
        <v>0.81</v>
      </c>
      <c r="V23">
        <v>0.87</v>
      </c>
      <c r="W23">
        <v>36.71</v>
      </c>
      <c r="X23">
        <v>1.0900000000000001</v>
      </c>
      <c r="Y23">
        <v>2</v>
      </c>
      <c r="Z23">
        <v>10</v>
      </c>
    </row>
    <row r="24" spans="1:26" x14ac:dyDescent="0.25">
      <c r="A24">
        <v>22</v>
      </c>
      <c r="B24">
        <v>100</v>
      </c>
      <c r="C24" t="s">
        <v>34</v>
      </c>
      <c r="D24">
        <v>1.3271999999999999</v>
      </c>
      <c r="E24">
        <v>75.349999999999994</v>
      </c>
      <c r="F24">
        <v>71.7</v>
      </c>
      <c r="G24">
        <v>148.35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878.85</v>
      </c>
      <c r="Q24">
        <v>2276.91</v>
      </c>
      <c r="R24">
        <v>215.13</v>
      </c>
      <c r="S24">
        <v>175.94</v>
      </c>
      <c r="T24">
        <v>17743.189999999999</v>
      </c>
      <c r="U24">
        <v>0.82</v>
      </c>
      <c r="V24">
        <v>0.87</v>
      </c>
      <c r="W24">
        <v>36.71</v>
      </c>
      <c r="X24">
        <v>1.05</v>
      </c>
      <c r="Y24">
        <v>2</v>
      </c>
      <c r="Z24">
        <v>10</v>
      </c>
    </row>
    <row r="25" spans="1:26" x14ac:dyDescent="0.25">
      <c r="A25">
        <v>23</v>
      </c>
      <c r="B25">
        <v>100</v>
      </c>
      <c r="C25" t="s">
        <v>34</v>
      </c>
      <c r="D25">
        <v>1.33</v>
      </c>
      <c r="E25">
        <v>75.19</v>
      </c>
      <c r="F25">
        <v>71.62</v>
      </c>
      <c r="G25">
        <v>159.16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25</v>
      </c>
      <c r="N25">
        <v>53.71</v>
      </c>
      <c r="O25">
        <v>28857.81</v>
      </c>
      <c r="P25">
        <v>869.78</v>
      </c>
      <c r="Q25">
        <v>2276.9</v>
      </c>
      <c r="R25">
        <v>212.24</v>
      </c>
      <c r="S25">
        <v>175.94</v>
      </c>
      <c r="T25">
        <v>16309.49</v>
      </c>
      <c r="U25">
        <v>0.83</v>
      </c>
      <c r="V25">
        <v>0.88</v>
      </c>
      <c r="W25">
        <v>36.71</v>
      </c>
      <c r="X25">
        <v>0.97</v>
      </c>
      <c r="Y25">
        <v>2</v>
      </c>
      <c r="Z25">
        <v>10</v>
      </c>
    </row>
    <row r="26" spans="1:26" x14ac:dyDescent="0.25">
      <c r="A26">
        <v>24</v>
      </c>
      <c r="B26">
        <v>100</v>
      </c>
      <c r="C26" t="s">
        <v>34</v>
      </c>
      <c r="D26">
        <v>1.3314999999999999</v>
      </c>
      <c r="E26">
        <v>75.099999999999994</v>
      </c>
      <c r="F26">
        <v>71.58</v>
      </c>
      <c r="G26">
        <v>165.18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860.04</v>
      </c>
      <c r="Q26">
        <v>2276.9299999999998</v>
      </c>
      <c r="R26">
        <v>210.91</v>
      </c>
      <c r="S26">
        <v>175.94</v>
      </c>
      <c r="T26">
        <v>15651.13</v>
      </c>
      <c r="U26">
        <v>0.83</v>
      </c>
      <c r="V26">
        <v>0.88</v>
      </c>
      <c r="W26">
        <v>36.700000000000003</v>
      </c>
      <c r="X26">
        <v>0.92</v>
      </c>
      <c r="Y26">
        <v>2</v>
      </c>
      <c r="Z26">
        <v>10</v>
      </c>
    </row>
    <row r="27" spans="1:26" x14ac:dyDescent="0.25">
      <c r="A27">
        <v>25</v>
      </c>
      <c r="B27">
        <v>100</v>
      </c>
      <c r="C27" t="s">
        <v>34</v>
      </c>
      <c r="D27">
        <v>1.3324</v>
      </c>
      <c r="E27">
        <v>75.05</v>
      </c>
      <c r="F27">
        <v>71.56</v>
      </c>
      <c r="G27">
        <v>171.75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18</v>
      </c>
      <c r="N27">
        <v>55.14</v>
      </c>
      <c r="O27">
        <v>29280.69</v>
      </c>
      <c r="P27">
        <v>855.2</v>
      </c>
      <c r="Q27">
        <v>2276.96</v>
      </c>
      <c r="R27">
        <v>210.23</v>
      </c>
      <c r="S27">
        <v>175.94</v>
      </c>
      <c r="T27">
        <v>15316.21</v>
      </c>
      <c r="U27">
        <v>0.84</v>
      </c>
      <c r="V27">
        <v>0.88</v>
      </c>
      <c r="W27">
        <v>36.71</v>
      </c>
      <c r="X27">
        <v>0.91</v>
      </c>
      <c r="Y27">
        <v>2</v>
      </c>
      <c r="Z27">
        <v>10</v>
      </c>
    </row>
    <row r="28" spans="1:26" x14ac:dyDescent="0.25">
      <c r="A28">
        <v>26</v>
      </c>
      <c r="B28">
        <v>100</v>
      </c>
      <c r="C28" t="s">
        <v>34</v>
      </c>
      <c r="D28">
        <v>1.3337000000000001</v>
      </c>
      <c r="E28">
        <v>74.98</v>
      </c>
      <c r="F28">
        <v>71.53</v>
      </c>
      <c r="G28">
        <v>178.82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851.12</v>
      </c>
      <c r="Q28">
        <v>2276.98</v>
      </c>
      <c r="R28">
        <v>208.38</v>
      </c>
      <c r="S28">
        <v>175.94</v>
      </c>
      <c r="T28">
        <v>14393.9</v>
      </c>
      <c r="U28">
        <v>0.84</v>
      </c>
      <c r="V28">
        <v>0.88</v>
      </c>
      <c r="W28">
        <v>36.729999999999997</v>
      </c>
      <c r="X28">
        <v>0.87</v>
      </c>
      <c r="Y28">
        <v>2</v>
      </c>
      <c r="Z28">
        <v>10</v>
      </c>
    </row>
    <row r="29" spans="1:26" x14ac:dyDescent="0.25">
      <c r="A29">
        <v>27</v>
      </c>
      <c r="B29">
        <v>100</v>
      </c>
      <c r="C29" t="s">
        <v>34</v>
      </c>
      <c r="D29">
        <v>1.3337000000000001</v>
      </c>
      <c r="E29">
        <v>74.98</v>
      </c>
      <c r="F29">
        <v>71.53</v>
      </c>
      <c r="G29">
        <v>178.83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856.14</v>
      </c>
      <c r="Q29">
        <v>2277.0100000000002</v>
      </c>
      <c r="R29">
        <v>208.47</v>
      </c>
      <c r="S29">
        <v>175.94</v>
      </c>
      <c r="T29">
        <v>14441.7</v>
      </c>
      <c r="U29">
        <v>0.84</v>
      </c>
      <c r="V29">
        <v>0.88</v>
      </c>
      <c r="W29">
        <v>36.729999999999997</v>
      </c>
      <c r="X29">
        <v>0.88</v>
      </c>
      <c r="Y29">
        <v>2</v>
      </c>
      <c r="Z29">
        <v>10</v>
      </c>
    </row>
    <row r="30" spans="1:26" x14ac:dyDescent="0.25">
      <c r="A30">
        <v>28</v>
      </c>
      <c r="B30">
        <v>100</v>
      </c>
      <c r="C30" t="s">
        <v>34</v>
      </c>
      <c r="D30">
        <v>1.3337000000000001</v>
      </c>
      <c r="E30">
        <v>74.98</v>
      </c>
      <c r="F30">
        <v>71.53</v>
      </c>
      <c r="G30">
        <v>178.83</v>
      </c>
      <c r="H30">
        <v>2.14</v>
      </c>
      <c r="I30">
        <v>24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29922.880000000001</v>
      </c>
      <c r="P30">
        <v>861.58</v>
      </c>
      <c r="Q30">
        <v>2277.0300000000002</v>
      </c>
      <c r="R30">
        <v>208.5</v>
      </c>
      <c r="S30">
        <v>175.94</v>
      </c>
      <c r="T30">
        <v>14456.68</v>
      </c>
      <c r="U30">
        <v>0.84</v>
      </c>
      <c r="V30">
        <v>0.88</v>
      </c>
      <c r="W30">
        <v>36.729999999999997</v>
      </c>
      <c r="X30">
        <v>0.88</v>
      </c>
      <c r="Y30">
        <v>2</v>
      </c>
      <c r="Z30">
        <v>10</v>
      </c>
    </row>
    <row r="31" spans="1:26" x14ac:dyDescent="0.25">
      <c r="A31">
        <v>0</v>
      </c>
      <c r="B31">
        <v>40</v>
      </c>
      <c r="C31" t="s">
        <v>34</v>
      </c>
      <c r="D31">
        <v>0.9506</v>
      </c>
      <c r="E31">
        <v>105.19</v>
      </c>
      <c r="F31">
        <v>92.51</v>
      </c>
      <c r="G31">
        <v>9.75</v>
      </c>
      <c r="H31">
        <v>0.2</v>
      </c>
      <c r="I31">
        <v>569</v>
      </c>
      <c r="J31">
        <v>89.87</v>
      </c>
      <c r="K31">
        <v>37.549999999999997</v>
      </c>
      <c r="L31">
        <v>1</v>
      </c>
      <c r="M31">
        <v>567</v>
      </c>
      <c r="N31">
        <v>11.32</v>
      </c>
      <c r="O31">
        <v>11317.98</v>
      </c>
      <c r="P31">
        <v>786.03</v>
      </c>
      <c r="Q31">
        <v>2282.62</v>
      </c>
      <c r="R31">
        <v>908.23</v>
      </c>
      <c r="S31">
        <v>175.94</v>
      </c>
      <c r="T31">
        <v>361593.16</v>
      </c>
      <c r="U31">
        <v>0.19</v>
      </c>
      <c r="V31">
        <v>0.68</v>
      </c>
      <c r="W31">
        <v>37.56</v>
      </c>
      <c r="X31">
        <v>21.76</v>
      </c>
      <c r="Y31">
        <v>2</v>
      </c>
      <c r="Z31">
        <v>10</v>
      </c>
    </row>
    <row r="32" spans="1:26" x14ac:dyDescent="0.25">
      <c r="A32">
        <v>1</v>
      </c>
      <c r="B32">
        <v>40</v>
      </c>
      <c r="C32" t="s">
        <v>34</v>
      </c>
      <c r="D32">
        <v>1.1615</v>
      </c>
      <c r="E32">
        <v>86.1</v>
      </c>
      <c r="F32">
        <v>79.64</v>
      </c>
      <c r="G32">
        <v>19.989999999999998</v>
      </c>
      <c r="H32">
        <v>0.39</v>
      </c>
      <c r="I32">
        <v>239</v>
      </c>
      <c r="J32">
        <v>91.1</v>
      </c>
      <c r="K32">
        <v>37.549999999999997</v>
      </c>
      <c r="L32">
        <v>2</v>
      </c>
      <c r="M32">
        <v>237</v>
      </c>
      <c r="N32">
        <v>11.54</v>
      </c>
      <c r="O32">
        <v>11468.97</v>
      </c>
      <c r="P32">
        <v>660.52</v>
      </c>
      <c r="Q32">
        <v>2279.7600000000002</v>
      </c>
      <c r="R32">
        <v>478.55</v>
      </c>
      <c r="S32">
        <v>175.94</v>
      </c>
      <c r="T32">
        <v>148405.57999999999</v>
      </c>
      <c r="U32">
        <v>0.37</v>
      </c>
      <c r="V32">
        <v>0.79</v>
      </c>
      <c r="W32">
        <v>37.049999999999997</v>
      </c>
      <c r="X32">
        <v>8.9499999999999993</v>
      </c>
      <c r="Y32">
        <v>2</v>
      </c>
      <c r="Z32">
        <v>10</v>
      </c>
    </row>
    <row r="33" spans="1:26" x14ac:dyDescent="0.25">
      <c r="A33">
        <v>2</v>
      </c>
      <c r="B33">
        <v>40</v>
      </c>
      <c r="C33" t="s">
        <v>34</v>
      </c>
      <c r="D33">
        <v>1.2357</v>
      </c>
      <c r="E33">
        <v>80.930000000000007</v>
      </c>
      <c r="F33">
        <v>76.19</v>
      </c>
      <c r="G33">
        <v>30.89</v>
      </c>
      <c r="H33">
        <v>0.56999999999999995</v>
      </c>
      <c r="I33">
        <v>148</v>
      </c>
      <c r="J33">
        <v>92.32</v>
      </c>
      <c r="K33">
        <v>37.549999999999997</v>
      </c>
      <c r="L33">
        <v>3</v>
      </c>
      <c r="M33">
        <v>146</v>
      </c>
      <c r="N33">
        <v>11.77</v>
      </c>
      <c r="O33">
        <v>11620.34</v>
      </c>
      <c r="P33">
        <v>613.76</v>
      </c>
      <c r="Q33">
        <v>2278.09</v>
      </c>
      <c r="R33">
        <v>364.43</v>
      </c>
      <c r="S33">
        <v>175.94</v>
      </c>
      <c r="T33">
        <v>91798.64</v>
      </c>
      <c r="U33">
        <v>0.48</v>
      </c>
      <c r="V33">
        <v>0.82</v>
      </c>
      <c r="W33">
        <v>36.9</v>
      </c>
      <c r="X33">
        <v>5.52</v>
      </c>
      <c r="Y33">
        <v>2</v>
      </c>
      <c r="Z33">
        <v>10</v>
      </c>
    </row>
    <row r="34" spans="1:26" x14ac:dyDescent="0.25">
      <c r="A34">
        <v>3</v>
      </c>
      <c r="B34">
        <v>40</v>
      </c>
      <c r="C34" t="s">
        <v>34</v>
      </c>
      <c r="D34">
        <v>1.2739</v>
      </c>
      <c r="E34">
        <v>78.5</v>
      </c>
      <c r="F34">
        <v>74.56</v>
      </c>
      <c r="G34">
        <v>42.2</v>
      </c>
      <c r="H34">
        <v>0.75</v>
      </c>
      <c r="I34">
        <v>106</v>
      </c>
      <c r="J34">
        <v>93.55</v>
      </c>
      <c r="K34">
        <v>37.549999999999997</v>
      </c>
      <c r="L34">
        <v>4</v>
      </c>
      <c r="M34">
        <v>104</v>
      </c>
      <c r="N34">
        <v>12</v>
      </c>
      <c r="O34">
        <v>11772.07</v>
      </c>
      <c r="P34">
        <v>581.67999999999995</v>
      </c>
      <c r="Q34">
        <v>2277.5</v>
      </c>
      <c r="R34">
        <v>309.88</v>
      </c>
      <c r="S34">
        <v>175.94</v>
      </c>
      <c r="T34">
        <v>64735.39</v>
      </c>
      <c r="U34">
        <v>0.56999999999999995</v>
      </c>
      <c r="V34">
        <v>0.84</v>
      </c>
      <c r="W34">
        <v>36.840000000000003</v>
      </c>
      <c r="X34">
        <v>3.89</v>
      </c>
      <c r="Y34">
        <v>2</v>
      </c>
      <c r="Z34">
        <v>10</v>
      </c>
    </row>
    <row r="35" spans="1:26" x14ac:dyDescent="0.25">
      <c r="A35">
        <v>4</v>
      </c>
      <c r="B35">
        <v>40</v>
      </c>
      <c r="C35" t="s">
        <v>34</v>
      </c>
      <c r="D35">
        <v>1.2968</v>
      </c>
      <c r="E35">
        <v>77.11</v>
      </c>
      <c r="F35">
        <v>73.64</v>
      </c>
      <c r="G35">
        <v>54.55</v>
      </c>
      <c r="H35">
        <v>0.93</v>
      </c>
      <c r="I35">
        <v>81</v>
      </c>
      <c r="J35">
        <v>94.79</v>
      </c>
      <c r="K35">
        <v>37.549999999999997</v>
      </c>
      <c r="L35">
        <v>5</v>
      </c>
      <c r="M35">
        <v>79</v>
      </c>
      <c r="N35">
        <v>12.23</v>
      </c>
      <c r="O35">
        <v>11924.18</v>
      </c>
      <c r="P35">
        <v>553.71</v>
      </c>
      <c r="Q35">
        <v>2277.3000000000002</v>
      </c>
      <c r="R35">
        <v>279.58999999999997</v>
      </c>
      <c r="S35">
        <v>175.94</v>
      </c>
      <c r="T35">
        <v>49713.66</v>
      </c>
      <c r="U35">
        <v>0.63</v>
      </c>
      <c r="V35">
        <v>0.85</v>
      </c>
      <c r="W35">
        <v>36.79</v>
      </c>
      <c r="X35">
        <v>2.98</v>
      </c>
      <c r="Y35">
        <v>2</v>
      </c>
      <c r="Z35">
        <v>10</v>
      </c>
    </row>
    <row r="36" spans="1:26" x14ac:dyDescent="0.25">
      <c r="A36">
        <v>5</v>
      </c>
      <c r="B36">
        <v>40</v>
      </c>
      <c r="C36" t="s">
        <v>34</v>
      </c>
      <c r="D36">
        <v>1.3120000000000001</v>
      </c>
      <c r="E36">
        <v>76.22</v>
      </c>
      <c r="F36">
        <v>73.05</v>
      </c>
      <c r="G36">
        <v>67.430000000000007</v>
      </c>
      <c r="H36">
        <v>1.1000000000000001</v>
      </c>
      <c r="I36">
        <v>65</v>
      </c>
      <c r="J36">
        <v>96.02</v>
      </c>
      <c r="K36">
        <v>37.549999999999997</v>
      </c>
      <c r="L36">
        <v>6</v>
      </c>
      <c r="M36">
        <v>60</v>
      </c>
      <c r="N36">
        <v>12.47</v>
      </c>
      <c r="O36">
        <v>12076.67</v>
      </c>
      <c r="P36">
        <v>528.16999999999996</v>
      </c>
      <c r="Q36">
        <v>2277.2600000000002</v>
      </c>
      <c r="R36">
        <v>259.57</v>
      </c>
      <c r="S36">
        <v>175.94</v>
      </c>
      <c r="T36">
        <v>39787.279999999999</v>
      </c>
      <c r="U36">
        <v>0.68</v>
      </c>
      <c r="V36">
        <v>0.86</v>
      </c>
      <c r="W36">
        <v>36.770000000000003</v>
      </c>
      <c r="X36">
        <v>2.39</v>
      </c>
      <c r="Y36">
        <v>2</v>
      </c>
      <c r="Z36">
        <v>10</v>
      </c>
    </row>
    <row r="37" spans="1:26" x14ac:dyDescent="0.25">
      <c r="A37">
        <v>6</v>
      </c>
      <c r="B37">
        <v>40</v>
      </c>
      <c r="C37" t="s">
        <v>34</v>
      </c>
      <c r="D37">
        <v>1.3179000000000001</v>
      </c>
      <c r="E37">
        <v>75.88</v>
      </c>
      <c r="F37">
        <v>72.84</v>
      </c>
      <c r="G37">
        <v>75.349999999999994</v>
      </c>
      <c r="H37">
        <v>1.27</v>
      </c>
      <c r="I37">
        <v>58</v>
      </c>
      <c r="J37">
        <v>97.26</v>
      </c>
      <c r="K37">
        <v>37.549999999999997</v>
      </c>
      <c r="L37">
        <v>7</v>
      </c>
      <c r="M37">
        <v>0</v>
      </c>
      <c r="N37">
        <v>12.71</v>
      </c>
      <c r="O37">
        <v>12229.54</v>
      </c>
      <c r="P37">
        <v>518.39</v>
      </c>
      <c r="Q37">
        <v>2277.85</v>
      </c>
      <c r="R37">
        <v>250.41</v>
      </c>
      <c r="S37">
        <v>175.94</v>
      </c>
      <c r="T37">
        <v>35242.04</v>
      </c>
      <c r="U37">
        <v>0.7</v>
      </c>
      <c r="V37">
        <v>0.86</v>
      </c>
      <c r="W37">
        <v>36.83</v>
      </c>
      <c r="X37">
        <v>2.1800000000000002</v>
      </c>
      <c r="Y37">
        <v>2</v>
      </c>
      <c r="Z37">
        <v>10</v>
      </c>
    </row>
    <row r="38" spans="1:26" x14ac:dyDescent="0.25">
      <c r="A38">
        <v>0</v>
      </c>
      <c r="B38">
        <v>30</v>
      </c>
      <c r="C38" t="s">
        <v>34</v>
      </c>
      <c r="D38">
        <v>1.0293000000000001</v>
      </c>
      <c r="E38">
        <v>97.15</v>
      </c>
      <c r="F38">
        <v>88.17</v>
      </c>
      <c r="G38">
        <v>11.52</v>
      </c>
      <c r="H38">
        <v>0.24</v>
      </c>
      <c r="I38">
        <v>459</v>
      </c>
      <c r="J38">
        <v>71.52</v>
      </c>
      <c r="K38">
        <v>32.270000000000003</v>
      </c>
      <c r="L38">
        <v>1</v>
      </c>
      <c r="M38">
        <v>457</v>
      </c>
      <c r="N38">
        <v>8.25</v>
      </c>
      <c r="O38">
        <v>9054.6</v>
      </c>
      <c r="P38">
        <v>634.23</v>
      </c>
      <c r="Q38">
        <v>2282.31</v>
      </c>
      <c r="R38">
        <v>763.07</v>
      </c>
      <c r="S38">
        <v>175.94</v>
      </c>
      <c r="T38">
        <v>289564.83</v>
      </c>
      <c r="U38">
        <v>0.23</v>
      </c>
      <c r="V38">
        <v>0.71</v>
      </c>
      <c r="W38">
        <v>37.39</v>
      </c>
      <c r="X38">
        <v>17.43</v>
      </c>
      <c r="Y38">
        <v>2</v>
      </c>
      <c r="Z38">
        <v>10</v>
      </c>
    </row>
    <row r="39" spans="1:26" x14ac:dyDescent="0.25">
      <c r="A39">
        <v>1</v>
      </c>
      <c r="B39">
        <v>30</v>
      </c>
      <c r="C39" t="s">
        <v>34</v>
      </c>
      <c r="D39">
        <v>1.2070000000000001</v>
      </c>
      <c r="E39">
        <v>82.85</v>
      </c>
      <c r="F39">
        <v>77.97</v>
      </c>
      <c r="G39">
        <v>23.99</v>
      </c>
      <c r="H39">
        <v>0.48</v>
      </c>
      <c r="I39">
        <v>195</v>
      </c>
      <c r="J39">
        <v>72.7</v>
      </c>
      <c r="K39">
        <v>32.270000000000003</v>
      </c>
      <c r="L39">
        <v>2</v>
      </c>
      <c r="M39">
        <v>193</v>
      </c>
      <c r="N39">
        <v>8.43</v>
      </c>
      <c r="O39">
        <v>9200.25</v>
      </c>
      <c r="P39">
        <v>538.5</v>
      </c>
      <c r="Q39">
        <v>2278.81</v>
      </c>
      <c r="R39">
        <v>423.35</v>
      </c>
      <c r="S39">
        <v>175.94</v>
      </c>
      <c r="T39">
        <v>121022.5</v>
      </c>
      <c r="U39">
        <v>0.42</v>
      </c>
      <c r="V39">
        <v>0.8</v>
      </c>
      <c r="W39">
        <v>36.979999999999997</v>
      </c>
      <c r="X39">
        <v>7.29</v>
      </c>
      <c r="Y39">
        <v>2</v>
      </c>
      <c r="Z39">
        <v>10</v>
      </c>
    </row>
    <row r="40" spans="1:26" x14ac:dyDescent="0.25">
      <c r="A40">
        <v>2</v>
      </c>
      <c r="B40">
        <v>30</v>
      </c>
      <c r="C40" t="s">
        <v>34</v>
      </c>
      <c r="D40">
        <v>1.2693000000000001</v>
      </c>
      <c r="E40">
        <v>78.78</v>
      </c>
      <c r="F40">
        <v>75.09</v>
      </c>
      <c r="G40">
        <v>37.86</v>
      </c>
      <c r="H40">
        <v>0.71</v>
      </c>
      <c r="I40">
        <v>119</v>
      </c>
      <c r="J40">
        <v>73.88</v>
      </c>
      <c r="K40">
        <v>32.270000000000003</v>
      </c>
      <c r="L40">
        <v>3</v>
      </c>
      <c r="M40">
        <v>117</v>
      </c>
      <c r="N40">
        <v>8.61</v>
      </c>
      <c r="O40">
        <v>9346.23</v>
      </c>
      <c r="P40">
        <v>493.37</v>
      </c>
      <c r="Q40">
        <v>2278.23</v>
      </c>
      <c r="R40">
        <v>326.91000000000003</v>
      </c>
      <c r="S40">
        <v>175.94</v>
      </c>
      <c r="T40">
        <v>73185.58</v>
      </c>
      <c r="U40">
        <v>0.54</v>
      </c>
      <c r="V40">
        <v>0.83</v>
      </c>
      <c r="W40">
        <v>36.869999999999997</v>
      </c>
      <c r="X40">
        <v>4.42</v>
      </c>
      <c r="Y40">
        <v>2</v>
      </c>
      <c r="Z40">
        <v>10</v>
      </c>
    </row>
    <row r="41" spans="1:26" x14ac:dyDescent="0.25">
      <c r="A41">
        <v>3</v>
      </c>
      <c r="B41">
        <v>30</v>
      </c>
      <c r="C41" t="s">
        <v>34</v>
      </c>
      <c r="D41">
        <v>1.3</v>
      </c>
      <c r="E41">
        <v>76.92</v>
      </c>
      <c r="F41">
        <v>73.77</v>
      </c>
      <c r="G41">
        <v>52.7</v>
      </c>
      <c r="H41">
        <v>0.93</v>
      </c>
      <c r="I41">
        <v>84</v>
      </c>
      <c r="J41">
        <v>75.069999999999993</v>
      </c>
      <c r="K41">
        <v>32.270000000000003</v>
      </c>
      <c r="L41">
        <v>4</v>
      </c>
      <c r="M41">
        <v>72</v>
      </c>
      <c r="N41">
        <v>8.8000000000000007</v>
      </c>
      <c r="O41">
        <v>9492.5499999999993</v>
      </c>
      <c r="P41">
        <v>457.27</v>
      </c>
      <c r="Q41">
        <v>2277.5100000000002</v>
      </c>
      <c r="R41">
        <v>282.89999999999998</v>
      </c>
      <c r="S41">
        <v>175.94</v>
      </c>
      <c r="T41">
        <v>51352.94</v>
      </c>
      <c r="U41">
        <v>0.62</v>
      </c>
      <c r="V41">
        <v>0.85</v>
      </c>
      <c r="W41">
        <v>36.83</v>
      </c>
      <c r="X41">
        <v>3.11</v>
      </c>
      <c r="Y41">
        <v>2</v>
      </c>
      <c r="Z41">
        <v>10</v>
      </c>
    </row>
    <row r="42" spans="1:26" x14ac:dyDescent="0.25">
      <c r="A42">
        <v>4</v>
      </c>
      <c r="B42">
        <v>30</v>
      </c>
      <c r="C42" t="s">
        <v>34</v>
      </c>
      <c r="D42">
        <v>1.3052999999999999</v>
      </c>
      <c r="E42">
        <v>76.61</v>
      </c>
      <c r="F42">
        <v>73.569999999999993</v>
      </c>
      <c r="G42">
        <v>57.32</v>
      </c>
      <c r="H42">
        <v>1.1499999999999999</v>
      </c>
      <c r="I42">
        <v>77</v>
      </c>
      <c r="J42">
        <v>76.260000000000005</v>
      </c>
      <c r="K42">
        <v>32.270000000000003</v>
      </c>
      <c r="L42">
        <v>5</v>
      </c>
      <c r="M42">
        <v>0</v>
      </c>
      <c r="N42">
        <v>8.99</v>
      </c>
      <c r="O42">
        <v>9639.2000000000007</v>
      </c>
      <c r="P42">
        <v>453.96</v>
      </c>
      <c r="Q42">
        <v>2278.5300000000002</v>
      </c>
      <c r="R42">
        <v>273.75</v>
      </c>
      <c r="S42">
        <v>175.94</v>
      </c>
      <c r="T42">
        <v>46815.63</v>
      </c>
      <c r="U42">
        <v>0.64</v>
      </c>
      <c r="V42">
        <v>0.85</v>
      </c>
      <c r="W42">
        <v>36.880000000000003</v>
      </c>
      <c r="X42">
        <v>2.9</v>
      </c>
      <c r="Y42">
        <v>2</v>
      </c>
      <c r="Z42">
        <v>10</v>
      </c>
    </row>
    <row r="43" spans="1:26" x14ac:dyDescent="0.25">
      <c r="A43">
        <v>0</v>
      </c>
      <c r="B43">
        <v>15</v>
      </c>
      <c r="C43" t="s">
        <v>34</v>
      </c>
      <c r="D43">
        <v>1.1816</v>
      </c>
      <c r="E43">
        <v>84.63</v>
      </c>
      <c r="F43">
        <v>80.13</v>
      </c>
      <c r="G43">
        <v>19.079999999999998</v>
      </c>
      <c r="H43">
        <v>0.43</v>
      </c>
      <c r="I43">
        <v>252</v>
      </c>
      <c r="J43">
        <v>39.78</v>
      </c>
      <c r="K43">
        <v>19.54</v>
      </c>
      <c r="L43">
        <v>1</v>
      </c>
      <c r="M43">
        <v>250</v>
      </c>
      <c r="N43">
        <v>4.24</v>
      </c>
      <c r="O43">
        <v>5140</v>
      </c>
      <c r="P43">
        <v>348.5</v>
      </c>
      <c r="Q43">
        <v>2279.46</v>
      </c>
      <c r="R43">
        <v>494.76</v>
      </c>
      <c r="S43">
        <v>175.94</v>
      </c>
      <c r="T43">
        <v>156444.96</v>
      </c>
      <c r="U43">
        <v>0.36</v>
      </c>
      <c r="V43">
        <v>0.78</v>
      </c>
      <c r="W43">
        <v>37.08</v>
      </c>
      <c r="X43">
        <v>9.44</v>
      </c>
      <c r="Y43">
        <v>2</v>
      </c>
      <c r="Z43">
        <v>10</v>
      </c>
    </row>
    <row r="44" spans="1:26" x14ac:dyDescent="0.25">
      <c r="A44">
        <v>1</v>
      </c>
      <c r="B44">
        <v>15</v>
      </c>
      <c r="C44" t="s">
        <v>34</v>
      </c>
      <c r="D44">
        <v>1.2512000000000001</v>
      </c>
      <c r="E44">
        <v>79.92</v>
      </c>
      <c r="F44">
        <v>76.52</v>
      </c>
      <c r="G44">
        <v>30.01</v>
      </c>
      <c r="H44">
        <v>0.84</v>
      </c>
      <c r="I44">
        <v>153</v>
      </c>
      <c r="J44">
        <v>40.89</v>
      </c>
      <c r="K44">
        <v>19.54</v>
      </c>
      <c r="L44">
        <v>2</v>
      </c>
      <c r="M44">
        <v>0</v>
      </c>
      <c r="N44">
        <v>4.3499999999999996</v>
      </c>
      <c r="O44">
        <v>5277.26</v>
      </c>
      <c r="P44">
        <v>312.89</v>
      </c>
      <c r="Q44">
        <v>2280.4</v>
      </c>
      <c r="R44">
        <v>367.6</v>
      </c>
      <c r="S44">
        <v>175.94</v>
      </c>
      <c r="T44">
        <v>93362.05</v>
      </c>
      <c r="U44">
        <v>0.48</v>
      </c>
      <c r="V44">
        <v>0.82</v>
      </c>
      <c r="W44">
        <v>37.119999999999997</v>
      </c>
      <c r="X44">
        <v>5.84</v>
      </c>
      <c r="Y44">
        <v>2</v>
      </c>
      <c r="Z44">
        <v>10</v>
      </c>
    </row>
    <row r="45" spans="1:26" x14ac:dyDescent="0.25">
      <c r="A45">
        <v>0</v>
      </c>
      <c r="B45">
        <v>70</v>
      </c>
      <c r="C45" t="s">
        <v>34</v>
      </c>
      <c r="D45">
        <v>0.75119999999999998</v>
      </c>
      <c r="E45">
        <v>133.12</v>
      </c>
      <c r="F45">
        <v>105.33</v>
      </c>
      <c r="G45">
        <v>7.14</v>
      </c>
      <c r="H45">
        <v>0.12</v>
      </c>
      <c r="I45">
        <v>885</v>
      </c>
      <c r="J45">
        <v>141.81</v>
      </c>
      <c r="K45">
        <v>47.83</v>
      </c>
      <c r="L45">
        <v>1</v>
      </c>
      <c r="M45">
        <v>883</v>
      </c>
      <c r="N45">
        <v>22.98</v>
      </c>
      <c r="O45">
        <v>17723.39</v>
      </c>
      <c r="P45">
        <v>1218.33</v>
      </c>
      <c r="Q45">
        <v>2287.35</v>
      </c>
      <c r="R45">
        <v>1335.48</v>
      </c>
      <c r="S45">
        <v>175.94</v>
      </c>
      <c r="T45">
        <v>573639.14</v>
      </c>
      <c r="U45">
        <v>0.13</v>
      </c>
      <c r="V45">
        <v>0.6</v>
      </c>
      <c r="W45">
        <v>38.11</v>
      </c>
      <c r="X45">
        <v>34.520000000000003</v>
      </c>
      <c r="Y45">
        <v>2</v>
      </c>
      <c r="Z45">
        <v>10</v>
      </c>
    </row>
    <row r="46" spans="1:26" x14ac:dyDescent="0.25">
      <c r="A46">
        <v>1</v>
      </c>
      <c r="B46">
        <v>70</v>
      </c>
      <c r="C46" t="s">
        <v>34</v>
      </c>
      <c r="D46">
        <v>1.04</v>
      </c>
      <c r="E46">
        <v>96.15</v>
      </c>
      <c r="F46">
        <v>83.87</v>
      </c>
      <c r="G46">
        <v>14.46</v>
      </c>
      <c r="H46">
        <v>0.25</v>
      </c>
      <c r="I46">
        <v>348</v>
      </c>
      <c r="J46">
        <v>143.16999999999999</v>
      </c>
      <c r="K46">
        <v>47.83</v>
      </c>
      <c r="L46">
        <v>2</v>
      </c>
      <c r="M46">
        <v>346</v>
      </c>
      <c r="N46">
        <v>23.34</v>
      </c>
      <c r="O46">
        <v>17891.86</v>
      </c>
      <c r="P46">
        <v>963.42</v>
      </c>
      <c r="Q46">
        <v>2281.21</v>
      </c>
      <c r="R46">
        <v>618.37</v>
      </c>
      <c r="S46">
        <v>175.94</v>
      </c>
      <c r="T46">
        <v>217770.85</v>
      </c>
      <c r="U46">
        <v>0.28000000000000003</v>
      </c>
      <c r="V46">
        <v>0.75</v>
      </c>
      <c r="W46">
        <v>37.25</v>
      </c>
      <c r="X46">
        <v>13.15</v>
      </c>
      <c r="Y46">
        <v>2</v>
      </c>
      <c r="Z46">
        <v>10</v>
      </c>
    </row>
    <row r="47" spans="1:26" x14ac:dyDescent="0.25">
      <c r="A47">
        <v>2</v>
      </c>
      <c r="B47">
        <v>70</v>
      </c>
      <c r="C47" t="s">
        <v>34</v>
      </c>
      <c r="D47">
        <v>1.1467000000000001</v>
      </c>
      <c r="E47">
        <v>87.21</v>
      </c>
      <c r="F47">
        <v>78.739999999999995</v>
      </c>
      <c r="G47">
        <v>21.87</v>
      </c>
      <c r="H47">
        <v>0.37</v>
      </c>
      <c r="I47">
        <v>216</v>
      </c>
      <c r="J47">
        <v>144.54</v>
      </c>
      <c r="K47">
        <v>47.83</v>
      </c>
      <c r="L47">
        <v>3</v>
      </c>
      <c r="M47">
        <v>214</v>
      </c>
      <c r="N47">
        <v>23.71</v>
      </c>
      <c r="O47">
        <v>18060.849999999999</v>
      </c>
      <c r="P47">
        <v>894.99</v>
      </c>
      <c r="Q47">
        <v>2278.81</v>
      </c>
      <c r="R47">
        <v>449.51</v>
      </c>
      <c r="S47">
        <v>175.94</v>
      </c>
      <c r="T47">
        <v>133998.26999999999</v>
      </c>
      <c r="U47">
        <v>0.39</v>
      </c>
      <c r="V47">
        <v>0.8</v>
      </c>
      <c r="W47">
        <v>37</v>
      </c>
      <c r="X47">
        <v>8.0500000000000007</v>
      </c>
      <c r="Y47">
        <v>2</v>
      </c>
      <c r="Z47">
        <v>10</v>
      </c>
    </row>
    <row r="48" spans="1:26" x14ac:dyDescent="0.25">
      <c r="A48">
        <v>3</v>
      </c>
      <c r="B48">
        <v>70</v>
      </c>
      <c r="C48" t="s">
        <v>34</v>
      </c>
      <c r="D48">
        <v>1.2033</v>
      </c>
      <c r="E48">
        <v>83.1</v>
      </c>
      <c r="F48">
        <v>76.400000000000006</v>
      </c>
      <c r="G48">
        <v>29.57</v>
      </c>
      <c r="H48">
        <v>0.49</v>
      </c>
      <c r="I48">
        <v>155</v>
      </c>
      <c r="J48">
        <v>145.91999999999999</v>
      </c>
      <c r="K48">
        <v>47.83</v>
      </c>
      <c r="L48">
        <v>4</v>
      </c>
      <c r="M48">
        <v>153</v>
      </c>
      <c r="N48">
        <v>24.09</v>
      </c>
      <c r="O48">
        <v>18230.349999999999</v>
      </c>
      <c r="P48">
        <v>858.39</v>
      </c>
      <c r="Q48">
        <v>2277.9299999999998</v>
      </c>
      <c r="R48">
        <v>371.31</v>
      </c>
      <c r="S48">
        <v>175.94</v>
      </c>
      <c r="T48">
        <v>95203.89</v>
      </c>
      <c r="U48">
        <v>0.47</v>
      </c>
      <c r="V48">
        <v>0.82</v>
      </c>
      <c r="W48">
        <v>36.9</v>
      </c>
      <c r="X48">
        <v>5.72</v>
      </c>
      <c r="Y48">
        <v>2</v>
      </c>
      <c r="Z48">
        <v>10</v>
      </c>
    </row>
    <row r="49" spans="1:26" x14ac:dyDescent="0.25">
      <c r="A49">
        <v>4</v>
      </c>
      <c r="B49">
        <v>70</v>
      </c>
      <c r="C49" t="s">
        <v>34</v>
      </c>
      <c r="D49">
        <v>1.2364999999999999</v>
      </c>
      <c r="E49">
        <v>80.87</v>
      </c>
      <c r="F49">
        <v>75.150000000000006</v>
      </c>
      <c r="G49">
        <v>37.26</v>
      </c>
      <c r="H49">
        <v>0.6</v>
      </c>
      <c r="I49">
        <v>121</v>
      </c>
      <c r="J49">
        <v>147.30000000000001</v>
      </c>
      <c r="K49">
        <v>47.83</v>
      </c>
      <c r="L49">
        <v>5</v>
      </c>
      <c r="M49">
        <v>119</v>
      </c>
      <c r="N49">
        <v>24.47</v>
      </c>
      <c r="O49">
        <v>18400.38</v>
      </c>
      <c r="P49">
        <v>833.9</v>
      </c>
      <c r="Q49">
        <v>2278.0300000000002</v>
      </c>
      <c r="R49">
        <v>329.05</v>
      </c>
      <c r="S49">
        <v>175.94</v>
      </c>
      <c r="T49">
        <v>74246.31</v>
      </c>
      <c r="U49">
        <v>0.53</v>
      </c>
      <c r="V49">
        <v>0.83</v>
      </c>
      <c r="W49">
        <v>36.869999999999997</v>
      </c>
      <c r="X49">
        <v>4.4800000000000004</v>
      </c>
      <c r="Y49">
        <v>2</v>
      </c>
      <c r="Z49">
        <v>10</v>
      </c>
    </row>
    <row r="50" spans="1:26" x14ac:dyDescent="0.25">
      <c r="A50">
        <v>5</v>
      </c>
      <c r="B50">
        <v>70</v>
      </c>
      <c r="C50" t="s">
        <v>34</v>
      </c>
      <c r="D50">
        <v>1.2589999999999999</v>
      </c>
      <c r="E50">
        <v>79.430000000000007</v>
      </c>
      <c r="F50">
        <v>74.34</v>
      </c>
      <c r="G50">
        <v>45.06</v>
      </c>
      <c r="H50">
        <v>0.71</v>
      </c>
      <c r="I50">
        <v>99</v>
      </c>
      <c r="J50">
        <v>148.68</v>
      </c>
      <c r="K50">
        <v>47.83</v>
      </c>
      <c r="L50">
        <v>6</v>
      </c>
      <c r="M50">
        <v>97</v>
      </c>
      <c r="N50">
        <v>24.85</v>
      </c>
      <c r="O50">
        <v>18570.939999999999</v>
      </c>
      <c r="P50">
        <v>814.7</v>
      </c>
      <c r="Q50">
        <v>2277.79</v>
      </c>
      <c r="R50">
        <v>302.31</v>
      </c>
      <c r="S50">
        <v>175.94</v>
      </c>
      <c r="T50">
        <v>60983.9</v>
      </c>
      <c r="U50">
        <v>0.57999999999999996</v>
      </c>
      <c r="V50">
        <v>0.84</v>
      </c>
      <c r="W50">
        <v>36.83</v>
      </c>
      <c r="X50">
        <v>3.67</v>
      </c>
      <c r="Y50">
        <v>2</v>
      </c>
      <c r="Z50">
        <v>10</v>
      </c>
    </row>
    <row r="51" spans="1:26" x14ac:dyDescent="0.25">
      <c r="A51">
        <v>6</v>
      </c>
      <c r="B51">
        <v>70</v>
      </c>
      <c r="C51" t="s">
        <v>34</v>
      </c>
      <c r="D51">
        <v>1.276</v>
      </c>
      <c r="E51">
        <v>78.37</v>
      </c>
      <c r="F51">
        <v>73.739999999999995</v>
      </c>
      <c r="G51">
        <v>53.31</v>
      </c>
      <c r="H51">
        <v>0.83</v>
      </c>
      <c r="I51">
        <v>83</v>
      </c>
      <c r="J51">
        <v>150.07</v>
      </c>
      <c r="K51">
        <v>47.83</v>
      </c>
      <c r="L51">
        <v>7</v>
      </c>
      <c r="M51">
        <v>81</v>
      </c>
      <c r="N51">
        <v>25.24</v>
      </c>
      <c r="O51">
        <v>18742.03</v>
      </c>
      <c r="P51">
        <v>797.12</v>
      </c>
      <c r="Q51">
        <v>2277.5100000000002</v>
      </c>
      <c r="R51">
        <v>282.5</v>
      </c>
      <c r="S51">
        <v>175.94</v>
      </c>
      <c r="T51">
        <v>51157.81</v>
      </c>
      <c r="U51">
        <v>0.62</v>
      </c>
      <c r="V51">
        <v>0.85</v>
      </c>
      <c r="W51">
        <v>36.799999999999997</v>
      </c>
      <c r="X51">
        <v>3.08</v>
      </c>
      <c r="Y51">
        <v>2</v>
      </c>
      <c r="Z51">
        <v>10</v>
      </c>
    </row>
    <row r="52" spans="1:26" x14ac:dyDescent="0.25">
      <c r="A52">
        <v>7</v>
      </c>
      <c r="B52">
        <v>70</v>
      </c>
      <c r="C52" t="s">
        <v>34</v>
      </c>
      <c r="D52">
        <v>1.2897000000000001</v>
      </c>
      <c r="E52">
        <v>77.540000000000006</v>
      </c>
      <c r="F52">
        <v>73.260000000000005</v>
      </c>
      <c r="G52">
        <v>61.91</v>
      </c>
      <c r="H52">
        <v>0.94</v>
      </c>
      <c r="I52">
        <v>71</v>
      </c>
      <c r="J52">
        <v>151.46</v>
      </c>
      <c r="K52">
        <v>47.83</v>
      </c>
      <c r="L52">
        <v>8</v>
      </c>
      <c r="M52">
        <v>69</v>
      </c>
      <c r="N52">
        <v>25.63</v>
      </c>
      <c r="O52">
        <v>18913.66</v>
      </c>
      <c r="P52">
        <v>780.96</v>
      </c>
      <c r="Q52">
        <v>2277.4</v>
      </c>
      <c r="R52">
        <v>266.70999999999998</v>
      </c>
      <c r="S52">
        <v>175.94</v>
      </c>
      <c r="T52">
        <v>43325.24</v>
      </c>
      <c r="U52">
        <v>0.66</v>
      </c>
      <c r="V52">
        <v>0.86</v>
      </c>
      <c r="W52">
        <v>36.770000000000003</v>
      </c>
      <c r="X52">
        <v>2.59</v>
      </c>
      <c r="Y52">
        <v>2</v>
      </c>
      <c r="Z52">
        <v>10</v>
      </c>
    </row>
    <row r="53" spans="1:26" x14ac:dyDescent="0.25">
      <c r="A53">
        <v>8</v>
      </c>
      <c r="B53">
        <v>70</v>
      </c>
      <c r="C53" t="s">
        <v>34</v>
      </c>
      <c r="D53">
        <v>1.2991999999999999</v>
      </c>
      <c r="E53">
        <v>76.97</v>
      </c>
      <c r="F53">
        <v>72.95</v>
      </c>
      <c r="G53">
        <v>70.599999999999994</v>
      </c>
      <c r="H53">
        <v>1.04</v>
      </c>
      <c r="I53">
        <v>62</v>
      </c>
      <c r="J53">
        <v>152.85</v>
      </c>
      <c r="K53">
        <v>47.83</v>
      </c>
      <c r="L53">
        <v>9</v>
      </c>
      <c r="M53">
        <v>60</v>
      </c>
      <c r="N53">
        <v>26.03</v>
      </c>
      <c r="O53">
        <v>19085.830000000002</v>
      </c>
      <c r="P53">
        <v>766.36</v>
      </c>
      <c r="Q53">
        <v>2277.0700000000002</v>
      </c>
      <c r="R53">
        <v>256.52</v>
      </c>
      <c r="S53">
        <v>175.94</v>
      </c>
      <c r="T53">
        <v>38274.71</v>
      </c>
      <c r="U53">
        <v>0.69</v>
      </c>
      <c r="V53">
        <v>0.86</v>
      </c>
      <c r="W53">
        <v>36.76</v>
      </c>
      <c r="X53">
        <v>2.29</v>
      </c>
      <c r="Y53">
        <v>2</v>
      </c>
      <c r="Z53">
        <v>10</v>
      </c>
    </row>
    <row r="54" spans="1:26" x14ac:dyDescent="0.25">
      <c r="A54">
        <v>9</v>
      </c>
      <c r="B54">
        <v>70</v>
      </c>
      <c r="C54" t="s">
        <v>34</v>
      </c>
      <c r="D54">
        <v>1.3073999999999999</v>
      </c>
      <c r="E54">
        <v>76.489999999999995</v>
      </c>
      <c r="F54">
        <v>72.67</v>
      </c>
      <c r="G54">
        <v>79.28</v>
      </c>
      <c r="H54">
        <v>1.1499999999999999</v>
      </c>
      <c r="I54">
        <v>55</v>
      </c>
      <c r="J54">
        <v>154.25</v>
      </c>
      <c r="K54">
        <v>47.83</v>
      </c>
      <c r="L54">
        <v>10</v>
      </c>
      <c r="M54">
        <v>53</v>
      </c>
      <c r="N54">
        <v>26.43</v>
      </c>
      <c r="O54">
        <v>19258.55</v>
      </c>
      <c r="P54">
        <v>751.77</v>
      </c>
      <c r="Q54">
        <v>2277.35</v>
      </c>
      <c r="R54">
        <v>246.83</v>
      </c>
      <c r="S54">
        <v>175.94</v>
      </c>
      <c r="T54">
        <v>33466.61</v>
      </c>
      <c r="U54">
        <v>0.71</v>
      </c>
      <c r="V54">
        <v>0.86</v>
      </c>
      <c r="W54">
        <v>36.76</v>
      </c>
      <c r="X54">
        <v>2.0099999999999998</v>
      </c>
      <c r="Y54">
        <v>2</v>
      </c>
      <c r="Z54">
        <v>10</v>
      </c>
    </row>
    <row r="55" spans="1:26" x14ac:dyDescent="0.25">
      <c r="A55">
        <v>10</v>
      </c>
      <c r="B55">
        <v>70</v>
      </c>
      <c r="C55" t="s">
        <v>34</v>
      </c>
      <c r="D55">
        <v>1.3143</v>
      </c>
      <c r="E55">
        <v>76.08</v>
      </c>
      <c r="F55">
        <v>72.44</v>
      </c>
      <c r="G55">
        <v>88.7</v>
      </c>
      <c r="H55">
        <v>1.25</v>
      </c>
      <c r="I55">
        <v>49</v>
      </c>
      <c r="J55">
        <v>155.66</v>
      </c>
      <c r="K55">
        <v>47.83</v>
      </c>
      <c r="L55">
        <v>11</v>
      </c>
      <c r="M55">
        <v>47</v>
      </c>
      <c r="N55">
        <v>26.83</v>
      </c>
      <c r="O55">
        <v>19431.82</v>
      </c>
      <c r="P55">
        <v>736.98</v>
      </c>
      <c r="Q55">
        <v>2277.08</v>
      </c>
      <c r="R55">
        <v>239.69</v>
      </c>
      <c r="S55">
        <v>175.94</v>
      </c>
      <c r="T55">
        <v>29923.64</v>
      </c>
      <c r="U55">
        <v>0.73</v>
      </c>
      <c r="V55">
        <v>0.87</v>
      </c>
      <c r="W55">
        <v>36.74</v>
      </c>
      <c r="X55">
        <v>1.78</v>
      </c>
      <c r="Y55">
        <v>2</v>
      </c>
      <c r="Z55">
        <v>10</v>
      </c>
    </row>
    <row r="56" spans="1:26" x14ac:dyDescent="0.25">
      <c r="A56">
        <v>11</v>
      </c>
      <c r="B56">
        <v>70</v>
      </c>
      <c r="C56" t="s">
        <v>34</v>
      </c>
      <c r="D56">
        <v>1.3188</v>
      </c>
      <c r="E56">
        <v>75.83</v>
      </c>
      <c r="F56">
        <v>72.3</v>
      </c>
      <c r="G56">
        <v>96.4</v>
      </c>
      <c r="H56">
        <v>1.35</v>
      </c>
      <c r="I56">
        <v>45</v>
      </c>
      <c r="J56">
        <v>157.07</v>
      </c>
      <c r="K56">
        <v>47.83</v>
      </c>
      <c r="L56">
        <v>12</v>
      </c>
      <c r="M56">
        <v>43</v>
      </c>
      <c r="N56">
        <v>27.24</v>
      </c>
      <c r="O56">
        <v>19605.66</v>
      </c>
      <c r="P56">
        <v>723.48</v>
      </c>
      <c r="Q56">
        <v>2276.94</v>
      </c>
      <c r="R56">
        <v>235.03</v>
      </c>
      <c r="S56">
        <v>175.94</v>
      </c>
      <c r="T56">
        <v>27614.240000000002</v>
      </c>
      <c r="U56">
        <v>0.75</v>
      </c>
      <c r="V56">
        <v>0.87</v>
      </c>
      <c r="W56">
        <v>36.729999999999997</v>
      </c>
      <c r="X56">
        <v>1.64</v>
      </c>
      <c r="Y56">
        <v>2</v>
      </c>
      <c r="Z56">
        <v>10</v>
      </c>
    </row>
    <row r="57" spans="1:26" x14ac:dyDescent="0.25">
      <c r="A57">
        <v>12</v>
      </c>
      <c r="B57">
        <v>70</v>
      </c>
      <c r="C57" t="s">
        <v>34</v>
      </c>
      <c r="D57">
        <v>1.3246</v>
      </c>
      <c r="E57">
        <v>75.489999999999995</v>
      </c>
      <c r="F57">
        <v>72.11</v>
      </c>
      <c r="G57">
        <v>108.16</v>
      </c>
      <c r="H57">
        <v>1.45</v>
      </c>
      <c r="I57">
        <v>40</v>
      </c>
      <c r="J57">
        <v>158.47999999999999</v>
      </c>
      <c r="K57">
        <v>47.83</v>
      </c>
      <c r="L57">
        <v>13</v>
      </c>
      <c r="M57">
        <v>38</v>
      </c>
      <c r="N57">
        <v>27.65</v>
      </c>
      <c r="O57">
        <v>19780.060000000001</v>
      </c>
      <c r="P57">
        <v>708.67</v>
      </c>
      <c r="Q57">
        <v>2276.96</v>
      </c>
      <c r="R57">
        <v>228.34</v>
      </c>
      <c r="S57">
        <v>175.94</v>
      </c>
      <c r="T57">
        <v>24295.83</v>
      </c>
      <c r="U57">
        <v>0.77</v>
      </c>
      <c r="V57">
        <v>0.87</v>
      </c>
      <c r="W57">
        <v>36.729999999999997</v>
      </c>
      <c r="X57">
        <v>1.45</v>
      </c>
      <c r="Y57">
        <v>2</v>
      </c>
      <c r="Z57">
        <v>10</v>
      </c>
    </row>
    <row r="58" spans="1:26" x14ac:dyDescent="0.25">
      <c r="A58">
        <v>13</v>
      </c>
      <c r="B58">
        <v>70</v>
      </c>
      <c r="C58" t="s">
        <v>34</v>
      </c>
      <c r="D58">
        <v>1.3282</v>
      </c>
      <c r="E58">
        <v>75.290000000000006</v>
      </c>
      <c r="F58">
        <v>72</v>
      </c>
      <c r="G58">
        <v>116.75</v>
      </c>
      <c r="H58">
        <v>1.55</v>
      </c>
      <c r="I58">
        <v>37</v>
      </c>
      <c r="J58">
        <v>159.9</v>
      </c>
      <c r="K58">
        <v>47.83</v>
      </c>
      <c r="L58">
        <v>14</v>
      </c>
      <c r="M58">
        <v>33</v>
      </c>
      <c r="N58">
        <v>28.07</v>
      </c>
      <c r="O58">
        <v>19955.16</v>
      </c>
      <c r="P58">
        <v>695.54</v>
      </c>
      <c r="Q58">
        <v>2277.08</v>
      </c>
      <c r="R58">
        <v>224.45</v>
      </c>
      <c r="S58">
        <v>175.94</v>
      </c>
      <c r="T58">
        <v>22367.16</v>
      </c>
      <c r="U58">
        <v>0.78</v>
      </c>
      <c r="V58">
        <v>0.87</v>
      </c>
      <c r="W58">
        <v>36.729999999999997</v>
      </c>
      <c r="X58">
        <v>1.34</v>
      </c>
      <c r="Y58">
        <v>2</v>
      </c>
      <c r="Z58">
        <v>10</v>
      </c>
    </row>
    <row r="59" spans="1:26" x14ac:dyDescent="0.25">
      <c r="A59">
        <v>14</v>
      </c>
      <c r="B59">
        <v>70</v>
      </c>
      <c r="C59" t="s">
        <v>34</v>
      </c>
      <c r="D59">
        <v>1.3313999999999999</v>
      </c>
      <c r="E59">
        <v>75.11</v>
      </c>
      <c r="F59">
        <v>71.900000000000006</v>
      </c>
      <c r="G59">
        <v>126.88</v>
      </c>
      <c r="H59">
        <v>1.65</v>
      </c>
      <c r="I59">
        <v>34</v>
      </c>
      <c r="J59">
        <v>161.32</v>
      </c>
      <c r="K59">
        <v>47.83</v>
      </c>
      <c r="L59">
        <v>15</v>
      </c>
      <c r="M59">
        <v>12</v>
      </c>
      <c r="N59">
        <v>28.5</v>
      </c>
      <c r="O59">
        <v>20130.71</v>
      </c>
      <c r="P59">
        <v>683.63</v>
      </c>
      <c r="Q59">
        <v>2277.14</v>
      </c>
      <c r="R59">
        <v>220.36</v>
      </c>
      <c r="S59">
        <v>175.94</v>
      </c>
      <c r="T59">
        <v>20335.18</v>
      </c>
      <c r="U59">
        <v>0.8</v>
      </c>
      <c r="V59">
        <v>0.87</v>
      </c>
      <c r="W59">
        <v>36.75</v>
      </c>
      <c r="X59">
        <v>1.24</v>
      </c>
      <c r="Y59">
        <v>2</v>
      </c>
      <c r="Z59">
        <v>10</v>
      </c>
    </row>
    <row r="60" spans="1:26" x14ac:dyDescent="0.25">
      <c r="A60">
        <v>15</v>
      </c>
      <c r="B60">
        <v>70</v>
      </c>
      <c r="C60" t="s">
        <v>34</v>
      </c>
      <c r="D60">
        <v>1.331</v>
      </c>
      <c r="E60">
        <v>75.13</v>
      </c>
      <c r="F60">
        <v>71.92</v>
      </c>
      <c r="G60">
        <v>126.91</v>
      </c>
      <c r="H60">
        <v>1.74</v>
      </c>
      <c r="I60">
        <v>34</v>
      </c>
      <c r="J60">
        <v>162.75</v>
      </c>
      <c r="K60">
        <v>47.83</v>
      </c>
      <c r="L60">
        <v>16</v>
      </c>
      <c r="M60">
        <v>0</v>
      </c>
      <c r="N60">
        <v>28.92</v>
      </c>
      <c r="O60">
        <v>20306.849999999999</v>
      </c>
      <c r="P60">
        <v>689.24</v>
      </c>
      <c r="Q60">
        <v>2277.33</v>
      </c>
      <c r="R60">
        <v>220.72</v>
      </c>
      <c r="S60">
        <v>175.94</v>
      </c>
      <c r="T60">
        <v>20517.060000000001</v>
      </c>
      <c r="U60">
        <v>0.8</v>
      </c>
      <c r="V60">
        <v>0.87</v>
      </c>
      <c r="W60">
        <v>36.76</v>
      </c>
      <c r="X60">
        <v>1.26</v>
      </c>
      <c r="Y60">
        <v>2</v>
      </c>
      <c r="Z60">
        <v>10</v>
      </c>
    </row>
    <row r="61" spans="1:26" x14ac:dyDescent="0.25">
      <c r="A61">
        <v>0</v>
      </c>
      <c r="B61">
        <v>90</v>
      </c>
      <c r="C61" t="s">
        <v>34</v>
      </c>
      <c r="D61">
        <v>0.63639999999999997</v>
      </c>
      <c r="E61">
        <v>157.13999999999999</v>
      </c>
      <c r="F61">
        <v>115.04</v>
      </c>
      <c r="G61">
        <v>6.19</v>
      </c>
      <c r="H61">
        <v>0.1</v>
      </c>
      <c r="I61">
        <v>1116</v>
      </c>
      <c r="J61">
        <v>176.73</v>
      </c>
      <c r="K61">
        <v>52.44</v>
      </c>
      <c r="L61">
        <v>1</v>
      </c>
      <c r="M61">
        <v>1114</v>
      </c>
      <c r="N61">
        <v>33.29</v>
      </c>
      <c r="O61">
        <v>22031.19</v>
      </c>
      <c r="P61">
        <v>1532.94</v>
      </c>
      <c r="Q61">
        <v>2289.11</v>
      </c>
      <c r="R61">
        <v>1658.92</v>
      </c>
      <c r="S61">
        <v>175.94</v>
      </c>
      <c r="T61">
        <v>734207.34</v>
      </c>
      <c r="U61">
        <v>0.11</v>
      </c>
      <c r="V61">
        <v>0.55000000000000004</v>
      </c>
      <c r="W61">
        <v>38.54</v>
      </c>
      <c r="X61">
        <v>44.2</v>
      </c>
      <c r="Y61">
        <v>2</v>
      </c>
      <c r="Z61">
        <v>10</v>
      </c>
    </row>
    <row r="62" spans="1:26" x14ac:dyDescent="0.25">
      <c r="A62">
        <v>1</v>
      </c>
      <c r="B62">
        <v>90</v>
      </c>
      <c r="C62" t="s">
        <v>34</v>
      </c>
      <c r="D62">
        <v>0.96519999999999995</v>
      </c>
      <c r="E62">
        <v>103.61</v>
      </c>
      <c r="F62">
        <v>86.43</v>
      </c>
      <c r="G62">
        <v>12.5</v>
      </c>
      <c r="H62">
        <v>0.2</v>
      </c>
      <c r="I62">
        <v>415</v>
      </c>
      <c r="J62">
        <v>178.21</v>
      </c>
      <c r="K62">
        <v>52.44</v>
      </c>
      <c r="L62">
        <v>2</v>
      </c>
      <c r="M62">
        <v>413</v>
      </c>
      <c r="N62">
        <v>33.770000000000003</v>
      </c>
      <c r="O62">
        <v>22213.89</v>
      </c>
      <c r="P62">
        <v>1148.8900000000001</v>
      </c>
      <c r="Q62">
        <v>2281.3000000000002</v>
      </c>
      <c r="R62">
        <v>705.02</v>
      </c>
      <c r="S62">
        <v>175.94</v>
      </c>
      <c r="T62">
        <v>260758.36</v>
      </c>
      <c r="U62">
        <v>0.25</v>
      </c>
      <c r="V62">
        <v>0.73</v>
      </c>
      <c r="W62">
        <v>37.340000000000003</v>
      </c>
      <c r="X62">
        <v>15.71</v>
      </c>
      <c r="Y62">
        <v>2</v>
      </c>
      <c r="Z62">
        <v>10</v>
      </c>
    </row>
    <row r="63" spans="1:26" x14ac:dyDescent="0.25">
      <c r="A63">
        <v>2</v>
      </c>
      <c r="B63">
        <v>90</v>
      </c>
      <c r="C63" t="s">
        <v>34</v>
      </c>
      <c r="D63">
        <v>1.0901000000000001</v>
      </c>
      <c r="E63">
        <v>91.74</v>
      </c>
      <c r="F63">
        <v>80.25</v>
      </c>
      <c r="G63">
        <v>18.88</v>
      </c>
      <c r="H63">
        <v>0.3</v>
      </c>
      <c r="I63">
        <v>255</v>
      </c>
      <c r="J63">
        <v>179.7</v>
      </c>
      <c r="K63">
        <v>52.44</v>
      </c>
      <c r="L63">
        <v>3</v>
      </c>
      <c r="M63">
        <v>253</v>
      </c>
      <c r="N63">
        <v>34.26</v>
      </c>
      <c r="O63">
        <v>22397.24</v>
      </c>
      <c r="P63">
        <v>1060.25</v>
      </c>
      <c r="Q63">
        <v>2279.79</v>
      </c>
      <c r="R63">
        <v>498.7</v>
      </c>
      <c r="S63">
        <v>175.94</v>
      </c>
      <c r="T63">
        <v>158401.66</v>
      </c>
      <c r="U63">
        <v>0.35</v>
      </c>
      <c r="V63">
        <v>0.78</v>
      </c>
      <c r="W63">
        <v>37.08</v>
      </c>
      <c r="X63">
        <v>9.5500000000000007</v>
      </c>
      <c r="Y63">
        <v>2</v>
      </c>
      <c r="Z63">
        <v>10</v>
      </c>
    </row>
    <row r="64" spans="1:26" x14ac:dyDescent="0.25">
      <c r="A64">
        <v>3</v>
      </c>
      <c r="B64">
        <v>90</v>
      </c>
      <c r="C64" t="s">
        <v>34</v>
      </c>
      <c r="D64">
        <v>1.1556999999999999</v>
      </c>
      <c r="E64">
        <v>86.53</v>
      </c>
      <c r="F64">
        <v>77.56</v>
      </c>
      <c r="G64">
        <v>25.29</v>
      </c>
      <c r="H64">
        <v>0.39</v>
      </c>
      <c r="I64">
        <v>184</v>
      </c>
      <c r="J64">
        <v>181.19</v>
      </c>
      <c r="K64">
        <v>52.44</v>
      </c>
      <c r="L64">
        <v>4</v>
      </c>
      <c r="M64">
        <v>182</v>
      </c>
      <c r="N64">
        <v>34.75</v>
      </c>
      <c r="O64">
        <v>22581.25</v>
      </c>
      <c r="P64">
        <v>1017.75</v>
      </c>
      <c r="Q64">
        <v>2278.91</v>
      </c>
      <c r="R64">
        <v>409.84</v>
      </c>
      <c r="S64">
        <v>175.94</v>
      </c>
      <c r="T64">
        <v>114325.96</v>
      </c>
      <c r="U64">
        <v>0.43</v>
      </c>
      <c r="V64">
        <v>0.81</v>
      </c>
      <c r="W64">
        <v>36.96</v>
      </c>
      <c r="X64">
        <v>6.88</v>
      </c>
      <c r="Y64">
        <v>2</v>
      </c>
      <c r="Z64">
        <v>10</v>
      </c>
    </row>
    <row r="65" spans="1:26" x14ac:dyDescent="0.25">
      <c r="A65">
        <v>4</v>
      </c>
      <c r="B65">
        <v>90</v>
      </c>
      <c r="C65" t="s">
        <v>34</v>
      </c>
      <c r="D65">
        <v>1.1975</v>
      </c>
      <c r="E65">
        <v>83.51</v>
      </c>
      <c r="F65">
        <v>76</v>
      </c>
      <c r="G65">
        <v>31.89</v>
      </c>
      <c r="H65">
        <v>0.49</v>
      </c>
      <c r="I65">
        <v>143</v>
      </c>
      <c r="J65">
        <v>182.69</v>
      </c>
      <c r="K65">
        <v>52.44</v>
      </c>
      <c r="L65">
        <v>5</v>
      </c>
      <c r="M65">
        <v>141</v>
      </c>
      <c r="N65">
        <v>35.25</v>
      </c>
      <c r="O65">
        <v>22766.06</v>
      </c>
      <c r="P65">
        <v>989.66</v>
      </c>
      <c r="Q65">
        <v>2278.34</v>
      </c>
      <c r="R65">
        <v>357.5</v>
      </c>
      <c r="S65">
        <v>175.94</v>
      </c>
      <c r="T65">
        <v>88361.63</v>
      </c>
      <c r="U65">
        <v>0.49</v>
      </c>
      <c r="V65">
        <v>0.82</v>
      </c>
      <c r="W65">
        <v>36.909999999999997</v>
      </c>
      <c r="X65">
        <v>5.33</v>
      </c>
      <c r="Y65">
        <v>2</v>
      </c>
      <c r="Z65">
        <v>10</v>
      </c>
    </row>
    <row r="66" spans="1:26" x14ac:dyDescent="0.25">
      <c r="A66">
        <v>5</v>
      </c>
      <c r="B66">
        <v>90</v>
      </c>
      <c r="C66" t="s">
        <v>34</v>
      </c>
      <c r="D66">
        <v>1.2256</v>
      </c>
      <c r="E66">
        <v>81.599999999999994</v>
      </c>
      <c r="F66">
        <v>75.02</v>
      </c>
      <c r="G66">
        <v>38.47</v>
      </c>
      <c r="H66">
        <v>0.57999999999999996</v>
      </c>
      <c r="I66">
        <v>117</v>
      </c>
      <c r="J66">
        <v>184.19</v>
      </c>
      <c r="K66">
        <v>52.44</v>
      </c>
      <c r="L66">
        <v>6</v>
      </c>
      <c r="M66">
        <v>115</v>
      </c>
      <c r="N66">
        <v>35.75</v>
      </c>
      <c r="O66">
        <v>22951.43</v>
      </c>
      <c r="P66">
        <v>969.49</v>
      </c>
      <c r="Q66">
        <v>2278.13</v>
      </c>
      <c r="R66">
        <v>324.56</v>
      </c>
      <c r="S66">
        <v>175.94</v>
      </c>
      <c r="T66">
        <v>72021.48</v>
      </c>
      <c r="U66">
        <v>0.54</v>
      </c>
      <c r="V66">
        <v>0.84</v>
      </c>
      <c r="W66">
        <v>36.86</v>
      </c>
      <c r="X66">
        <v>4.34</v>
      </c>
      <c r="Y66">
        <v>2</v>
      </c>
      <c r="Z66">
        <v>10</v>
      </c>
    </row>
    <row r="67" spans="1:26" x14ac:dyDescent="0.25">
      <c r="A67">
        <v>6</v>
      </c>
      <c r="B67">
        <v>90</v>
      </c>
      <c r="C67" t="s">
        <v>34</v>
      </c>
      <c r="D67">
        <v>1.2456</v>
      </c>
      <c r="E67">
        <v>80.290000000000006</v>
      </c>
      <c r="F67">
        <v>74.34</v>
      </c>
      <c r="G67">
        <v>45.06</v>
      </c>
      <c r="H67">
        <v>0.67</v>
      </c>
      <c r="I67">
        <v>99</v>
      </c>
      <c r="J67">
        <v>185.7</v>
      </c>
      <c r="K67">
        <v>52.44</v>
      </c>
      <c r="L67">
        <v>7</v>
      </c>
      <c r="M67">
        <v>97</v>
      </c>
      <c r="N67">
        <v>36.26</v>
      </c>
      <c r="O67">
        <v>23137.49</v>
      </c>
      <c r="P67">
        <v>953.54</v>
      </c>
      <c r="Q67">
        <v>2277.9699999999998</v>
      </c>
      <c r="R67">
        <v>302.35000000000002</v>
      </c>
      <c r="S67">
        <v>175.94</v>
      </c>
      <c r="T67">
        <v>61006.98</v>
      </c>
      <c r="U67">
        <v>0.57999999999999996</v>
      </c>
      <c r="V67">
        <v>0.84</v>
      </c>
      <c r="W67">
        <v>36.83</v>
      </c>
      <c r="X67">
        <v>3.67</v>
      </c>
      <c r="Y67">
        <v>2</v>
      </c>
      <c r="Z67">
        <v>10</v>
      </c>
    </row>
    <row r="68" spans="1:26" x14ac:dyDescent="0.25">
      <c r="A68">
        <v>7</v>
      </c>
      <c r="B68">
        <v>90</v>
      </c>
      <c r="C68" t="s">
        <v>34</v>
      </c>
      <c r="D68">
        <v>1.2621</v>
      </c>
      <c r="E68">
        <v>79.23</v>
      </c>
      <c r="F68">
        <v>73.790000000000006</v>
      </c>
      <c r="G68">
        <v>52.09</v>
      </c>
      <c r="H68">
        <v>0.76</v>
      </c>
      <c r="I68">
        <v>85</v>
      </c>
      <c r="J68">
        <v>187.22</v>
      </c>
      <c r="K68">
        <v>52.44</v>
      </c>
      <c r="L68">
        <v>8</v>
      </c>
      <c r="M68">
        <v>83</v>
      </c>
      <c r="N68">
        <v>36.78</v>
      </c>
      <c r="O68">
        <v>23324.240000000002</v>
      </c>
      <c r="P68">
        <v>938</v>
      </c>
      <c r="Q68">
        <v>2277.52</v>
      </c>
      <c r="R68">
        <v>284.33999999999997</v>
      </c>
      <c r="S68">
        <v>175.94</v>
      </c>
      <c r="T68">
        <v>52072.22</v>
      </c>
      <c r="U68">
        <v>0.62</v>
      </c>
      <c r="V68">
        <v>0.85</v>
      </c>
      <c r="W68">
        <v>36.799999999999997</v>
      </c>
      <c r="X68">
        <v>3.12</v>
      </c>
      <c r="Y68">
        <v>2</v>
      </c>
      <c r="Z68">
        <v>10</v>
      </c>
    </row>
    <row r="69" spans="1:26" x14ac:dyDescent="0.25">
      <c r="A69">
        <v>8</v>
      </c>
      <c r="B69">
        <v>90</v>
      </c>
      <c r="C69" t="s">
        <v>34</v>
      </c>
      <c r="D69">
        <v>1.2737000000000001</v>
      </c>
      <c r="E69">
        <v>78.510000000000005</v>
      </c>
      <c r="F69">
        <v>73.42</v>
      </c>
      <c r="G69">
        <v>58.74</v>
      </c>
      <c r="H69">
        <v>0.85</v>
      </c>
      <c r="I69">
        <v>75</v>
      </c>
      <c r="J69">
        <v>188.74</v>
      </c>
      <c r="K69">
        <v>52.44</v>
      </c>
      <c r="L69">
        <v>9</v>
      </c>
      <c r="M69">
        <v>73</v>
      </c>
      <c r="N69">
        <v>37.299999999999997</v>
      </c>
      <c r="O69">
        <v>23511.69</v>
      </c>
      <c r="P69">
        <v>926.17</v>
      </c>
      <c r="Q69">
        <v>2277.41</v>
      </c>
      <c r="R69">
        <v>272.11</v>
      </c>
      <c r="S69">
        <v>175.94</v>
      </c>
      <c r="T69">
        <v>46005.86</v>
      </c>
      <c r="U69">
        <v>0.65</v>
      </c>
      <c r="V69">
        <v>0.85</v>
      </c>
      <c r="W69">
        <v>36.79</v>
      </c>
      <c r="X69">
        <v>2.76</v>
      </c>
      <c r="Y69">
        <v>2</v>
      </c>
      <c r="Z69">
        <v>10</v>
      </c>
    </row>
    <row r="70" spans="1:26" x14ac:dyDescent="0.25">
      <c r="A70">
        <v>9</v>
      </c>
      <c r="B70">
        <v>90</v>
      </c>
      <c r="C70" t="s">
        <v>34</v>
      </c>
      <c r="D70">
        <v>1.2835000000000001</v>
      </c>
      <c r="E70">
        <v>77.91</v>
      </c>
      <c r="F70">
        <v>73.11</v>
      </c>
      <c r="G70">
        <v>65.47</v>
      </c>
      <c r="H70">
        <v>0.93</v>
      </c>
      <c r="I70">
        <v>67</v>
      </c>
      <c r="J70">
        <v>190.26</v>
      </c>
      <c r="K70">
        <v>52.44</v>
      </c>
      <c r="L70">
        <v>10</v>
      </c>
      <c r="M70">
        <v>65</v>
      </c>
      <c r="N70">
        <v>37.82</v>
      </c>
      <c r="O70">
        <v>23699.85</v>
      </c>
      <c r="P70">
        <v>914.1</v>
      </c>
      <c r="Q70">
        <v>2277.15</v>
      </c>
      <c r="R70">
        <v>262.17</v>
      </c>
      <c r="S70">
        <v>175.94</v>
      </c>
      <c r="T70">
        <v>41074.07</v>
      </c>
      <c r="U70">
        <v>0.67</v>
      </c>
      <c r="V70">
        <v>0.86</v>
      </c>
      <c r="W70">
        <v>36.76</v>
      </c>
      <c r="X70">
        <v>2.4500000000000002</v>
      </c>
      <c r="Y70">
        <v>2</v>
      </c>
      <c r="Z70">
        <v>10</v>
      </c>
    </row>
    <row r="71" spans="1:26" x14ac:dyDescent="0.25">
      <c r="A71">
        <v>10</v>
      </c>
      <c r="B71">
        <v>90</v>
      </c>
      <c r="C71" t="s">
        <v>34</v>
      </c>
      <c r="D71">
        <v>1.2917000000000001</v>
      </c>
      <c r="E71">
        <v>77.42</v>
      </c>
      <c r="F71">
        <v>72.86</v>
      </c>
      <c r="G71">
        <v>72.86</v>
      </c>
      <c r="H71">
        <v>1.02</v>
      </c>
      <c r="I71">
        <v>60</v>
      </c>
      <c r="J71">
        <v>191.79</v>
      </c>
      <c r="K71">
        <v>52.44</v>
      </c>
      <c r="L71">
        <v>11</v>
      </c>
      <c r="M71">
        <v>58</v>
      </c>
      <c r="N71">
        <v>38.35</v>
      </c>
      <c r="O71">
        <v>23888.73</v>
      </c>
      <c r="P71">
        <v>903.04</v>
      </c>
      <c r="Q71">
        <v>2277.39</v>
      </c>
      <c r="R71">
        <v>253.41</v>
      </c>
      <c r="S71">
        <v>175.94</v>
      </c>
      <c r="T71">
        <v>36730.379999999997</v>
      </c>
      <c r="U71">
        <v>0.69</v>
      </c>
      <c r="V71">
        <v>0.86</v>
      </c>
      <c r="W71">
        <v>36.770000000000003</v>
      </c>
      <c r="X71">
        <v>2.2000000000000002</v>
      </c>
      <c r="Y71">
        <v>2</v>
      </c>
      <c r="Z71">
        <v>10</v>
      </c>
    </row>
    <row r="72" spans="1:26" x14ac:dyDescent="0.25">
      <c r="A72">
        <v>11</v>
      </c>
      <c r="B72">
        <v>90</v>
      </c>
      <c r="C72" t="s">
        <v>34</v>
      </c>
      <c r="D72">
        <v>1.2978000000000001</v>
      </c>
      <c r="E72">
        <v>77.05</v>
      </c>
      <c r="F72">
        <v>72.680000000000007</v>
      </c>
      <c r="G72">
        <v>79.28</v>
      </c>
      <c r="H72">
        <v>1.1000000000000001</v>
      </c>
      <c r="I72">
        <v>55</v>
      </c>
      <c r="J72">
        <v>193.33</v>
      </c>
      <c r="K72">
        <v>52.44</v>
      </c>
      <c r="L72">
        <v>12</v>
      </c>
      <c r="M72">
        <v>53</v>
      </c>
      <c r="N72">
        <v>38.89</v>
      </c>
      <c r="O72">
        <v>24078.33</v>
      </c>
      <c r="P72">
        <v>893.72</v>
      </c>
      <c r="Q72">
        <v>2277.23</v>
      </c>
      <c r="R72">
        <v>247.58</v>
      </c>
      <c r="S72">
        <v>175.94</v>
      </c>
      <c r="T72">
        <v>33839.61</v>
      </c>
      <c r="U72">
        <v>0.71</v>
      </c>
      <c r="V72">
        <v>0.86</v>
      </c>
      <c r="W72">
        <v>36.74</v>
      </c>
      <c r="X72">
        <v>2.02</v>
      </c>
      <c r="Y72">
        <v>2</v>
      </c>
      <c r="Z72">
        <v>10</v>
      </c>
    </row>
    <row r="73" spans="1:26" x14ac:dyDescent="0.25">
      <c r="A73">
        <v>12</v>
      </c>
      <c r="B73">
        <v>90</v>
      </c>
      <c r="C73" t="s">
        <v>34</v>
      </c>
      <c r="D73">
        <v>1.3038000000000001</v>
      </c>
      <c r="E73">
        <v>76.7</v>
      </c>
      <c r="F73">
        <v>72.5</v>
      </c>
      <c r="G73">
        <v>87</v>
      </c>
      <c r="H73">
        <v>1.18</v>
      </c>
      <c r="I73">
        <v>50</v>
      </c>
      <c r="J73">
        <v>194.88</v>
      </c>
      <c r="K73">
        <v>52.44</v>
      </c>
      <c r="L73">
        <v>13</v>
      </c>
      <c r="M73">
        <v>48</v>
      </c>
      <c r="N73">
        <v>39.43</v>
      </c>
      <c r="O73">
        <v>24268.67</v>
      </c>
      <c r="P73">
        <v>883.08</v>
      </c>
      <c r="Q73">
        <v>2277.21</v>
      </c>
      <c r="R73">
        <v>241.59</v>
      </c>
      <c r="S73">
        <v>175.94</v>
      </c>
      <c r="T73">
        <v>30869.38</v>
      </c>
      <c r="U73">
        <v>0.73</v>
      </c>
      <c r="V73">
        <v>0.86</v>
      </c>
      <c r="W73">
        <v>36.74</v>
      </c>
      <c r="X73">
        <v>1.84</v>
      </c>
      <c r="Y73">
        <v>2</v>
      </c>
      <c r="Z73">
        <v>10</v>
      </c>
    </row>
    <row r="74" spans="1:26" x14ac:dyDescent="0.25">
      <c r="A74">
        <v>13</v>
      </c>
      <c r="B74">
        <v>90</v>
      </c>
      <c r="C74" t="s">
        <v>34</v>
      </c>
      <c r="D74">
        <v>1.3089999999999999</v>
      </c>
      <c r="E74">
        <v>76.39</v>
      </c>
      <c r="F74">
        <v>72.34</v>
      </c>
      <c r="G74">
        <v>94.35</v>
      </c>
      <c r="H74">
        <v>1.27</v>
      </c>
      <c r="I74">
        <v>46</v>
      </c>
      <c r="J74">
        <v>196.42</v>
      </c>
      <c r="K74">
        <v>52.44</v>
      </c>
      <c r="L74">
        <v>14</v>
      </c>
      <c r="M74">
        <v>44</v>
      </c>
      <c r="N74">
        <v>39.979999999999997</v>
      </c>
      <c r="O74">
        <v>24459.75</v>
      </c>
      <c r="P74">
        <v>872.77</v>
      </c>
      <c r="Q74">
        <v>2277.17</v>
      </c>
      <c r="R74">
        <v>235.77</v>
      </c>
      <c r="S74">
        <v>175.94</v>
      </c>
      <c r="T74">
        <v>27978.34</v>
      </c>
      <c r="U74">
        <v>0.75</v>
      </c>
      <c r="V74">
        <v>0.87</v>
      </c>
      <c r="W74">
        <v>36.74</v>
      </c>
      <c r="X74">
        <v>1.68</v>
      </c>
      <c r="Y74">
        <v>2</v>
      </c>
      <c r="Z74">
        <v>10</v>
      </c>
    </row>
    <row r="75" spans="1:26" x14ac:dyDescent="0.25">
      <c r="A75">
        <v>14</v>
      </c>
      <c r="B75">
        <v>90</v>
      </c>
      <c r="C75" t="s">
        <v>34</v>
      </c>
      <c r="D75">
        <v>1.3128</v>
      </c>
      <c r="E75">
        <v>76.17</v>
      </c>
      <c r="F75">
        <v>72.22</v>
      </c>
      <c r="G75">
        <v>100.78</v>
      </c>
      <c r="H75">
        <v>1.35</v>
      </c>
      <c r="I75">
        <v>43</v>
      </c>
      <c r="J75">
        <v>197.98</v>
      </c>
      <c r="K75">
        <v>52.44</v>
      </c>
      <c r="L75">
        <v>15</v>
      </c>
      <c r="M75">
        <v>41</v>
      </c>
      <c r="N75">
        <v>40.54</v>
      </c>
      <c r="O75">
        <v>24651.58</v>
      </c>
      <c r="P75">
        <v>862.24</v>
      </c>
      <c r="Q75">
        <v>2277.0500000000002</v>
      </c>
      <c r="R75">
        <v>232.22</v>
      </c>
      <c r="S75">
        <v>175.94</v>
      </c>
      <c r="T75">
        <v>26218.83</v>
      </c>
      <c r="U75">
        <v>0.76</v>
      </c>
      <c r="V75">
        <v>0.87</v>
      </c>
      <c r="W75">
        <v>36.729999999999997</v>
      </c>
      <c r="X75">
        <v>1.57</v>
      </c>
      <c r="Y75">
        <v>2</v>
      </c>
      <c r="Z75">
        <v>10</v>
      </c>
    </row>
    <row r="76" spans="1:26" x14ac:dyDescent="0.25">
      <c r="A76">
        <v>15</v>
      </c>
      <c r="B76">
        <v>90</v>
      </c>
      <c r="C76" t="s">
        <v>34</v>
      </c>
      <c r="D76">
        <v>1.3168</v>
      </c>
      <c r="E76">
        <v>75.94</v>
      </c>
      <c r="F76">
        <v>72.099999999999994</v>
      </c>
      <c r="G76">
        <v>108.15</v>
      </c>
      <c r="H76">
        <v>1.42</v>
      </c>
      <c r="I76">
        <v>40</v>
      </c>
      <c r="J76">
        <v>199.54</v>
      </c>
      <c r="K76">
        <v>52.44</v>
      </c>
      <c r="L76">
        <v>16</v>
      </c>
      <c r="M76">
        <v>38</v>
      </c>
      <c r="N76">
        <v>41.1</v>
      </c>
      <c r="O76">
        <v>24844.17</v>
      </c>
      <c r="P76">
        <v>852.28</v>
      </c>
      <c r="Q76">
        <v>2277.0700000000002</v>
      </c>
      <c r="R76">
        <v>228.01</v>
      </c>
      <c r="S76">
        <v>175.94</v>
      </c>
      <c r="T76">
        <v>24128.1</v>
      </c>
      <c r="U76">
        <v>0.77</v>
      </c>
      <c r="V76">
        <v>0.87</v>
      </c>
      <c r="W76">
        <v>36.729999999999997</v>
      </c>
      <c r="X76">
        <v>1.44</v>
      </c>
      <c r="Y76">
        <v>2</v>
      </c>
      <c r="Z76">
        <v>10</v>
      </c>
    </row>
    <row r="77" spans="1:26" x14ac:dyDescent="0.25">
      <c r="A77">
        <v>16</v>
      </c>
      <c r="B77">
        <v>90</v>
      </c>
      <c r="C77" t="s">
        <v>34</v>
      </c>
      <c r="D77">
        <v>1.3205</v>
      </c>
      <c r="E77">
        <v>75.73</v>
      </c>
      <c r="F77">
        <v>71.989999999999995</v>
      </c>
      <c r="G77">
        <v>116.74</v>
      </c>
      <c r="H77">
        <v>1.5</v>
      </c>
      <c r="I77">
        <v>37</v>
      </c>
      <c r="J77">
        <v>201.11</v>
      </c>
      <c r="K77">
        <v>52.44</v>
      </c>
      <c r="L77">
        <v>17</v>
      </c>
      <c r="M77">
        <v>35</v>
      </c>
      <c r="N77">
        <v>41.67</v>
      </c>
      <c r="O77">
        <v>25037.53</v>
      </c>
      <c r="P77">
        <v>841.98</v>
      </c>
      <c r="Q77">
        <v>2276.83</v>
      </c>
      <c r="R77">
        <v>224.54</v>
      </c>
      <c r="S77">
        <v>175.94</v>
      </c>
      <c r="T77">
        <v>22408.76</v>
      </c>
      <c r="U77">
        <v>0.78</v>
      </c>
      <c r="V77">
        <v>0.87</v>
      </c>
      <c r="W77">
        <v>36.72</v>
      </c>
      <c r="X77">
        <v>1.33</v>
      </c>
      <c r="Y77">
        <v>2</v>
      </c>
      <c r="Z77">
        <v>10</v>
      </c>
    </row>
    <row r="78" spans="1:26" x14ac:dyDescent="0.25">
      <c r="A78">
        <v>17</v>
      </c>
      <c r="B78">
        <v>90</v>
      </c>
      <c r="C78" t="s">
        <v>34</v>
      </c>
      <c r="D78">
        <v>1.3230999999999999</v>
      </c>
      <c r="E78">
        <v>75.58</v>
      </c>
      <c r="F78">
        <v>71.92</v>
      </c>
      <c r="G78">
        <v>123.29</v>
      </c>
      <c r="H78">
        <v>1.58</v>
      </c>
      <c r="I78">
        <v>35</v>
      </c>
      <c r="J78">
        <v>202.68</v>
      </c>
      <c r="K78">
        <v>52.44</v>
      </c>
      <c r="L78">
        <v>18</v>
      </c>
      <c r="M78">
        <v>33</v>
      </c>
      <c r="N78">
        <v>42.24</v>
      </c>
      <c r="O78">
        <v>25231.66</v>
      </c>
      <c r="P78">
        <v>832.25</v>
      </c>
      <c r="Q78">
        <v>2277</v>
      </c>
      <c r="R78">
        <v>221.97</v>
      </c>
      <c r="S78">
        <v>175.94</v>
      </c>
      <c r="T78">
        <v>21135.19</v>
      </c>
      <c r="U78">
        <v>0.79</v>
      </c>
      <c r="V78">
        <v>0.87</v>
      </c>
      <c r="W78">
        <v>36.729999999999997</v>
      </c>
      <c r="X78">
        <v>1.26</v>
      </c>
      <c r="Y78">
        <v>2</v>
      </c>
      <c r="Z78">
        <v>10</v>
      </c>
    </row>
    <row r="79" spans="1:26" x14ac:dyDescent="0.25">
      <c r="A79">
        <v>18</v>
      </c>
      <c r="B79">
        <v>90</v>
      </c>
      <c r="C79" t="s">
        <v>34</v>
      </c>
      <c r="D79">
        <v>1.327</v>
      </c>
      <c r="E79">
        <v>75.36</v>
      </c>
      <c r="F79">
        <v>71.8</v>
      </c>
      <c r="G79">
        <v>134.63</v>
      </c>
      <c r="H79">
        <v>1.65</v>
      </c>
      <c r="I79">
        <v>32</v>
      </c>
      <c r="J79">
        <v>204.26</v>
      </c>
      <c r="K79">
        <v>52.44</v>
      </c>
      <c r="L79">
        <v>19</v>
      </c>
      <c r="M79">
        <v>30</v>
      </c>
      <c r="N79">
        <v>42.82</v>
      </c>
      <c r="O79">
        <v>25426.720000000001</v>
      </c>
      <c r="P79">
        <v>822.48</v>
      </c>
      <c r="Q79">
        <v>2276.88</v>
      </c>
      <c r="R79">
        <v>218.31</v>
      </c>
      <c r="S79">
        <v>175.94</v>
      </c>
      <c r="T79">
        <v>19320.849999999999</v>
      </c>
      <c r="U79">
        <v>0.81</v>
      </c>
      <c r="V79">
        <v>0.87</v>
      </c>
      <c r="W79">
        <v>36.71</v>
      </c>
      <c r="X79">
        <v>1.1399999999999999</v>
      </c>
      <c r="Y79">
        <v>2</v>
      </c>
      <c r="Z79">
        <v>10</v>
      </c>
    </row>
    <row r="80" spans="1:26" x14ac:dyDescent="0.25">
      <c r="A80">
        <v>19</v>
      </c>
      <c r="B80">
        <v>90</v>
      </c>
      <c r="C80" t="s">
        <v>34</v>
      </c>
      <c r="D80">
        <v>1.3294999999999999</v>
      </c>
      <c r="E80">
        <v>75.209999999999994</v>
      </c>
      <c r="F80">
        <v>71.73</v>
      </c>
      <c r="G80">
        <v>143.44999999999999</v>
      </c>
      <c r="H80">
        <v>1.73</v>
      </c>
      <c r="I80">
        <v>30</v>
      </c>
      <c r="J80">
        <v>205.85</v>
      </c>
      <c r="K80">
        <v>52.44</v>
      </c>
      <c r="L80">
        <v>20</v>
      </c>
      <c r="M80">
        <v>28</v>
      </c>
      <c r="N80">
        <v>43.41</v>
      </c>
      <c r="O80">
        <v>25622.45</v>
      </c>
      <c r="P80">
        <v>810.42</v>
      </c>
      <c r="Q80">
        <v>2276.87</v>
      </c>
      <c r="R80">
        <v>215.72</v>
      </c>
      <c r="S80">
        <v>175.94</v>
      </c>
      <c r="T80">
        <v>18035.93</v>
      </c>
      <c r="U80">
        <v>0.82</v>
      </c>
      <c r="V80">
        <v>0.87</v>
      </c>
      <c r="W80">
        <v>36.71</v>
      </c>
      <c r="X80">
        <v>1.07</v>
      </c>
      <c r="Y80">
        <v>2</v>
      </c>
      <c r="Z80">
        <v>10</v>
      </c>
    </row>
    <row r="81" spans="1:26" x14ac:dyDescent="0.25">
      <c r="A81">
        <v>20</v>
      </c>
      <c r="B81">
        <v>90</v>
      </c>
      <c r="C81" t="s">
        <v>34</v>
      </c>
      <c r="D81">
        <v>1.3304</v>
      </c>
      <c r="E81">
        <v>75.16</v>
      </c>
      <c r="F81">
        <v>71.709999999999994</v>
      </c>
      <c r="G81">
        <v>148.37</v>
      </c>
      <c r="H81">
        <v>1.8</v>
      </c>
      <c r="I81">
        <v>29</v>
      </c>
      <c r="J81">
        <v>207.45</v>
      </c>
      <c r="K81">
        <v>52.44</v>
      </c>
      <c r="L81">
        <v>21</v>
      </c>
      <c r="M81">
        <v>27</v>
      </c>
      <c r="N81">
        <v>44</v>
      </c>
      <c r="O81">
        <v>25818.99</v>
      </c>
      <c r="P81">
        <v>804.22</v>
      </c>
      <c r="Q81">
        <v>2277.0300000000002</v>
      </c>
      <c r="R81">
        <v>215.29</v>
      </c>
      <c r="S81">
        <v>175.94</v>
      </c>
      <c r="T81">
        <v>17826.060000000001</v>
      </c>
      <c r="U81">
        <v>0.82</v>
      </c>
      <c r="V81">
        <v>0.87</v>
      </c>
      <c r="W81">
        <v>36.71</v>
      </c>
      <c r="X81">
        <v>1.06</v>
      </c>
      <c r="Y81">
        <v>2</v>
      </c>
      <c r="Z81">
        <v>10</v>
      </c>
    </row>
    <row r="82" spans="1:26" x14ac:dyDescent="0.25">
      <c r="A82">
        <v>21</v>
      </c>
      <c r="B82">
        <v>90</v>
      </c>
      <c r="C82" t="s">
        <v>34</v>
      </c>
      <c r="D82">
        <v>1.3332999999999999</v>
      </c>
      <c r="E82">
        <v>75</v>
      </c>
      <c r="F82">
        <v>71.62</v>
      </c>
      <c r="G82">
        <v>159.16</v>
      </c>
      <c r="H82">
        <v>1.87</v>
      </c>
      <c r="I82">
        <v>27</v>
      </c>
      <c r="J82">
        <v>209.05</v>
      </c>
      <c r="K82">
        <v>52.44</v>
      </c>
      <c r="L82">
        <v>22</v>
      </c>
      <c r="M82">
        <v>16</v>
      </c>
      <c r="N82">
        <v>44.6</v>
      </c>
      <c r="O82">
        <v>26016.35</v>
      </c>
      <c r="P82">
        <v>794.79</v>
      </c>
      <c r="Q82">
        <v>2277.12</v>
      </c>
      <c r="R82">
        <v>212.12</v>
      </c>
      <c r="S82">
        <v>175.94</v>
      </c>
      <c r="T82">
        <v>16251.63</v>
      </c>
      <c r="U82">
        <v>0.83</v>
      </c>
      <c r="V82">
        <v>0.88</v>
      </c>
      <c r="W82">
        <v>36.71</v>
      </c>
      <c r="X82">
        <v>0.97</v>
      </c>
      <c r="Y82">
        <v>2</v>
      </c>
      <c r="Z82">
        <v>10</v>
      </c>
    </row>
    <row r="83" spans="1:26" x14ac:dyDescent="0.25">
      <c r="A83">
        <v>22</v>
      </c>
      <c r="B83">
        <v>90</v>
      </c>
      <c r="C83" t="s">
        <v>34</v>
      </c>
      <c r="D83">
        <v>1.3329</v>
      </c>
      <c r="E83">
        <v>75.02</v>
      </c>
      <c r="F83">
        <v>71.64</v>
      </c>
      <c r="G83">
        <v>159.21</v>
      </c>
      <c r="H83">
        <v>1.94</v>
      </c>
      <c r="I83">
        <v>27</v>
      </c>
      <c r="J83">
        <v>210.65</v>
      </c>
      <c r="K83">
        <v>52.44</v>
      </c>
      <c r="L83">
        <v>23</v>
      </c>
      <c r="M83">
        <v>4</v>
      </c>
      <c r="N83">
        <v>45.21</v>
      </c>
      <c r="O83">
        <v>26214.54</v>
      </c>
      <c r="P83">
        <v>796.42</v>
      </c>
      <c r="Q83">
        <v>2277.1</v>
      </c>
      <c r="R83">
        <v>212.12</v>
      </c>
      <c r="S83">
        <v>175.94</v>
      </c>
      <c r="T83">
        <v>16249.12</v>
      </c>
      <c r="U83">
        <v>0.83</v>
      </c>
      <c r="V83">
        <v>0.87</v>
      </c>
      <c r="W83">
        <v>36.729999999999997</v>
      </c>
      <c r="X83">
        <v>0.99</v>
      </c>
      <c r="Y83">
        <v>2</v>
      </c>
      <c r="Z83">
        <v>10</v>
      </c>
    </row>
    <row r="84" spans="1:26" x14ac:dyDescent="0.25">
      <c r="A84">
        <v>23</v>
      </c>
      <c r="B84">
        <v>90</v>
      </c>
      <c r="C84" t="s">
        <v>34</v>
      </c>
      <c r="D84">
        <v>1.3329</v>
      </c>
      <c r="E84">
        <v>75.02</v>
      </c>
      <c r="F84">
        <v>71.64</v>
      </c>
      <c r="G84">
        <v>159.21</v>
      </c>
      <c r="H84">
        <v>2.0099999999999998</v>
      </c>
      <c r="I84">
        <v>27</v>
      </c>
      <c r="J84">
        <v>212.27</v>
      </c>
      <c r="K84">
        <v>52.44</v>
      </c>
      <c r="L84">
        <v>24</v>
      </c>
      <c r="M84">
        <v>0</v>
      </c>
      <c r="N84">
        <v>45.82</v>
      </c>
      <c r="O84">
        <v>26413.56</v>
      </c>
      <c r="P84">
        <v>801.66</v>
      </c>
      <c r="Q84">
        <v>2277.13</v>
      </c>
      <c r="R84">
        <v>212.17</v>
      </c>
      <c r="S84">
        <v>175.94</v>
      </c>
      <c r="T84">
        <v>16273.16</v>
      </c>
      <c r="U84">
        <v>0.83</v>
      </c>
      <c r="V84">
        <v>0.87</v>
      </c>
      <c r="W84">
        <v>36.729999999999997</v>
      </c>
      <c r="X84">
        <v>0.99</v>
      </c>
      <c r="Y84">
        <v>2</v>
      </c>
      <c r="Z84">
        <v>10</v>
      </c>
    </row>
    <row r="85" spans="1:26" x14ac:dyDescent="0.25">
      <c r="A85">
        <v>0</v>
      </c>
      <c r="B85">
        <v>10</v>
      </c>
      <c r="C85" t="s">
        <v>34</v>
      </c>
      <c r="D85">
        <v>1.1958</v>
      </c>
      <c r="E85">
        <v>83.63</v>
      </c>
      <c r="F85">
        <v>79.44</v>
      </c>
      <c r="G85">
        <v>20.81</v>
      </c>
      <c r="H85">
        <v>0.64</v>
      </c>
      <c r="I85">
        <v>229</v>
      </c>
      <c r="J85">
        <v>26.11</v>
      </c>
      <c r="K85">
        <v>12.1</v>
      </c>
      <c r="L85">
        <v>1</v>
      </c>
      <c r="M85">
        <v>0</v>
      </c>
      <c r="N85">
        <v>3.01</v>
      </c>
      <c r="O85">
        <v>3454.41</v>
      </c>
      <c r="P85">
        <v>231.18</v>
      </c>
      <c r="Q85">
        <v>2281.69</v>
      </c>
      <c r="R85">
        <v>461.56</v>
      </c>
      <c r="S85">
        <v>175.94</v>
      </c>
      <c r="T85">
        <v>139957.95000000001</v>
      </c>
      <c r="U85">
        <v>0.38</v>
      </c>
      <c r="V85">
        <v>0.79</v>
      </c>
      <c r="W85">
        <v>37.33</v>
      </c>
      <c r="X85">
        <v>8.74</v>
      </c>
      <c r="Y85">
        <v>2</v>
      </c>
      <c r="Z85">
        <v>10</v>
      </c>
    </row>
    <row r="86" spans="1:26" x14ac:dyDescent="0.25">
      <c r="A86">
        <v>0</v>
      </c>
      <c r="B86">
        <v>45</v>
      </c>
      <c r="C86" t="s">
        <v>34</v>
      </c>
      <c r="D86">
        <v>0.91410000000000002</v>
      </c>
      <c r="E86">
        <v>109.4</v>
      </c>
      <c r="F86">
        <v>94.63</v>
      </c>
      <c r="G86">
        <v>9.1300000000000008</v>
      </c>
      <c r="H86">
        <v>0.18</v>
      </c>
      <c r="I86">
        <v>622</v>
      </c>
      <c r="J86">
        <v>98.71</v>
      </c>
      <c r="K86">
        <v>39.72</v>
      </c>
      <c r="L86">
        <v>1</v>
      </c>
      <c r="M86">
        <v>620</v>
      </c>
      <c r="N86">
        <v>12.99</v>
      </c>
      <c r="O86">
        <v>12407.75</v>
      </c>
      <c r="P86">
        <v>858.64</v>
      </c>
      <c r="Q86">
        <v>2283.4499999999998</v>
      </c>
      <c r="R86">
        <v>978.71</v>
      </c>
      <c r="S86">
        <v>175.94</v>
      </c>
      <c r="T86">
        <v>396571.35</v>
      </c>
      <c r="U86">
        <v>0.18</v>
      </c>
      <c r="V86">
        <v>0.66</v>
      </c>
      <c r="W86">
        <v>37.659999999999997</v>
      </c>
      <c r="X86">
        <v>23.87</v>
      </c>
      <c r="Y86">
        <v>2</v>
      </c>
      <c r="Z86">
        <v>10</v>
      </c>
    </row>
    <row r="87" spans="1:26" x14ac:dyDescent="0.25">
      <c r="A87">
        <v>1</v>
      </c>
      <c r="B87">
        <v>45</v>
      </c>
      <c r="C87" t="s">
        <v>34</v>
      </c>
      <c r="D87">
        <v>1.1405000000000001</v>
      </c>
      <c r="E87">
        <v>87.68</v>
      </c>
      <c r="F87">
        <v>80.39</v>
      </c>
      <c r="G87">
        <v>18.690000000000001</v>
      </c>
      <c r="H87">
        <v>0.35</v>
      </c>
      <c r="I87">
        <v>258</v>
      </c>
      <c r="J87">
        <v>99.95</v>
      </c>
      <c r="K87">
        <v>39.72</v>
      </c>
      <c r="L87">
        <v>2</v>
      </c>
      <c r="M87">
        <v>256</v>
      </c>
      <c r="N87">
        <v>13.24</v>
      </c>
      <c r="O87">
        <v>12561.45</v>
      </c>
      <c r="P87">
        <v>715.33</v>
      </c>
      <c r="Q87">
        <v>2279.56</v>
      </c>
      <c r="R87">
        <v>503.57</v>
      </c>
      <c r="S87">
        <v>175.94</v>
      </c>
      <c r="T87">
        <v>160821.03</v>
      </c>
      <c r="U87">
        <v>0.35</v>
      </c>
      <c r="V87">
        <v>0.78</v>
      </c>
      <c r="W87">
        <v>37.08</v>
      </c>
      <c r="X87">
        <v>9.69</v>
      </c>
      <c r="Y87">
        <v>2</v>
      </c>
      <c r="Z87">
        <v>10</v>
      </c>
    </row>
    <row r="88" spans="1:26" x14ac:dyDescent="0.25">
      <c r="A88">
        <v>2</v>
      </c>
      <c r="B88">
        <v>45</v>
      </c>
      <c r="C88" t="s">
        <v>34</v>
      </c>
      <c r="D88">
        <v>1.2196</v>
      </c>
      <c r="E88">
        <v>81.99</v>
      </c>
      <c r="F88">
        <v>76.69</v>
      </c>
      <c r="G88">
        <v>28.58</v>
      </c>
      <c r="H88">
        <v>0.52</v>
      </c>
      <c r="I88">
        <v>161</v>
      </c>
      <c r="J88">
        <v>101.2</v>
      </c>
      <c r="K88">
        <v>39.72</v>
      </c>
      <c r="L88">
        <v>3</v>
      </c>
      <c r="M88">
        <v>159</v>
      </c>
      <c r="N88">
        <v>13.49</v>
      </c>
      <c r="O88">
        <v>12715.54</v>
      </c>
      <c r="P88">
        <v>666.75</v>
      </c>
      <c r="Q88">
        <v>2278.46</v>
      </c>
      <c r="R88">
        <v>380.29</v>
      </c>
      <c r="S88">
        <v>175.94</v>
      </c>
      <c r="T88">
        <v>99665.33</v>
      </c>
      <c r="U88">
        <v>0.46</v>
      </c>
      <c r="V88">
        <v>0.82</v>
      </c>
      <c r="W88">
        <v>36.94</v>
      </c>
      <c r="X88">
        <v>6.02</v>
      </c>
      <c r="Y88">
        <v>2</v>
      </c>
      <c r="Z88">
        <v>10</v>
      </c>
    </row>
    <row r="89" spans="1:26" x14ac:dyDescent="0.25">
      <c r="A89">
        <v>3</v>
      </c>
      <c r="B89">
        <v>45</v>
      </c>
      <c r="C89" t="s">
        <v>34</v>
      </c>
      <c r="D89">
        <v>1.2613000000000001</v>
      </c>
      <c r="E89">
        <v>79.290000000000006</v>
      </c>
      <c r="F89">
        <v>74.930000000000007</v>
      </c>
      <c r="G89">
        <v>39.1</v>
      </c>
      <c r="H89">
        <v>0.69</v>
      </c>
      <c r="I89">
        <v>115</v>
      </c>
      <c r="J89">
        <v>102.45</v>
      </c>
      <c r="K89">
        <v>39.72</v>
      </c>
      <c r="L89">
        <v>4</v>
      </c>
      <c r="M89">
        <v>113</v>
      </c>
      <c r="N89">
        <v>13.74</v>
      </c>
      <c r="O89">
        <v>12870.03</v>
      </c>
      <c r="P89">
        <v>634.71</v>
      </c>
      <c r="Q89">
        <v>2277.59</v>
      </c>
      <c r="R89">
        <v>322.04000000000002</v>
      </c>
      <c r="S89">
        <v>175.94</v>
      </c>
      <c r="T89">
        <v>70771.83</v>
      </c>
      <c r="U89">
        <v>0.55000000000000004</v>
      </c>
      <c r="V89">
        <v>0.84</v>
      </c>
      <c r="W89">
        <v>36.85</v>
      </c>
      <c r="X89">
        <v>4.26</v>
      </c>
      <c r="Y89">
        <v>2</v>
      </c>
      <c r="Z89">
        <v>10</v>
      </c>
    </row>
    <row r="90" spans="1:26" x14ac:dyDescent="0.25">
      <c r="A90">
        <v>4</v>
      </c>
      <c r="B90">
        <v>45</v>
      </c>
      <c r="C90" t="s">
        <v>34</v>
      </c>
      <c r="D90">
        <v>1.286</v>
      </c>
      <c r="E90">
        <v>77.760000000000005</v>
      </c>
      <c r="F90">
        <v>73.94</v>
      </c>
      <c r="G90">
        <v>49.85</v>
      </c>
      <c r="H90">
        <v>0.85</v>
      </c>
      <c r="I90">
        <v>89</v>
      </c>
      <c r="J90">
        <v>103.71</v>
      </c>
      <c r="K90">
        <v>39.72</v>
      </c>
      <c r="L90">
        <v>5</v>
      </c>
      <c r="M90">
        <v>87</v>
      </c>
      <c r="N90">
        <v>14</v>
      </c>
      <c r="O90">
        <v>13024.91</v>
      </c>
      <c r="P90">
        <v>608.51</v>
      </c>
      <c r="Q90">
        <v>2277.56</v>
      </c>
      <c r="R90">
        <v>289.55</v>
      </c>
      <c r="S90">
        <v>175.94</v>
      </c>
      <c r="T90">
        <v>54654.080000000002</v>
      </c>
      <c r="U90">
        <v>0.61</v>
      </c>
      <c r="V90">
        <v>0.85</v>
      </c>
      <c r="W90">
        <v>36.799999999999997</v>
      </c>
      <c r="X90">
        <v>3.28</v>
      </c>
      <c r="Y90">
        <v>2</v>
      </c>
      <c r="Z90">
        <v>10</v>
      </c>
    </row>
    <row r="91" spans="1:26" x14ac:dyDescent="0.25">
      <c r="A91">
        <v>5</v>
      </c>
      <c r="B91">
        <v>45</v>
      </c>
      <c r="C91" t="s">
        <v>34</v>
      </c>
      <c r="D91">
        <v>1.3039000000000001</v>
      </c>
      <c r="E91">
        <v>76.69</v>
      </c>
      <c r="F91">
        <v>73.25</v>
      </c>
      <c r="G91">
        <v>61.9</v>
      </c>
      <c r="H91">
        <v>1.01</v>
      </c>
      <c r="I91">
        <v>71</v>
      </c>
      <c r="J91">
        <v>104.97</v>
      </c>
      <c r="K91">
        <v>39.72</v>
      </c>
      <c r="L91">
        <v>6</v>
      </c>
      <c r="M91">
        <v>69</v>
      </c>
      <c r="N91">
        <v>14.25</v>
      </c>
      <c r="O91">
        <v>13180.19</v>
      </c>
      <c r="P91">
        <v>584.41999999999996</v>
      </c>
      <c r="Q91">
        <v>2277.34</v>
      </c>
      <c r="R91">
        <v>266.39999999999998</v>
      </c>
      <c r="S91">
        <v>175.94</v>
      </c>
      <c r="T91">
        <v>43167.7</v>
      </c>
      <c r="U91">
        <v>0.66</v>
      </c>
      <c r="V91">
        <v>0.86</v>
      </c>
      <c r="W91">
        <v>36.770000000000003</v>
      </c>
      <c r="X91">
        <v>2.58</v>
      </c>
      <c r="Y91">
        <v>2</v>
      </c>
      <c r="Z91">
        <v>10</v>
      </c>
    </row>
    <row r="92" spans="1:26" x14ac:dyDescent="0.25">
      <c r="A92">
        <v>6</v>
      </c>
      <c r="B92">
        <v>45</v>
      </c>
      <c r="C92" t="s">
        <v>34</v>
      </c>
      <c r="D92">
        <v>1.3150999999999999</v>
      </c>
      <c r="E92">
        <v>76.040000000000006</v>
      </c>
      <c r="F92">
        <v>72.84</v>
      </c>
      <c r="G92">
        <v>74.069999999999993</v>
      </c>
      <c r="H92">
        <v>1.1599999999999999</v>
      </c>
      <c r="I92">
        <v>59</v>
      </c>
      <c r="J92">
        <v>106.23</v>
      </c>
      <c r="K92">
        <v>39.72</v>
      </c>
      <c r="L92">
        <v>7</v>
      </c>
      <c r="M92">
        <v>57</v>
      </c>
      <c r="N92">
        <v>14.52</v>
      </c>
      <c r="O92">
        <v>13335.87</v>
      </c>
      <c r="P92">
        <v>561.99</v>
      </c>
      <c r="Q92">
        <v>2277.21</v>
      </c>
      <c r="R92">
        <v>252.58</v>
      </c>
      <c r="S92">
        <v>175.94</v>
      </c>
      <c r="T92">
        <v>36318.660000000003</v>
      </c>
      <c r="U92">
        <v>0.7</v>
      </c>
      <c r="V92">
        <v>0.86</v>
      </c>
      <c r="W92">
        <v>36.76</v>
      </c>
      <c r="X92">
        <v>2.1800000000000002</v>
      </c>
      <c r="Y92">
        <v>2</v>
      </c>
      <c r="Z92">
        <v>10</v>
      </c>
    </row>
    <row r="93" spans="1:26" x14ac:dyDescent="0.25">
      <c r="A93">
        <v>7</v>
      </c>
      <c r="B93">
        <v>45</v>
      </c>
      <c r="C93" t="s">
        <v>34</v>
      </c>
      <c r="D93">
        <v>1.3219000000000001</v>
      </c>
      <c r="E93">
        <v>75.650000000000006</v>
      </c>
      <c r="F93">
        <v>72.59</v>
      </c>
      <c r="G93">
        <v>83.76</v>
      </c>
      <c r="H93">
        <v>1.31</v>
      </c>
      <c r="I93">
        <v>52</v>
      </c>
      <c r="J93">
        <v>107.5</v>
      </c>
      <c r="K93">
        <v>39.72</v>
      </c>
      <c r="L93">
        <v>8</v>
      </c>
      <c r="M93">
        <v>7</v>
      </c>
      <c r="N93">
        <v>14.78</v>
      </c>
      <c r="O93">
        <v>13491.96</v>
      </c>
      <c r="P93">
        <v>548.47</v>
      </c>
      <c r="Q93">
        <v>2277.5</v>
      </c>
      <c r="R93">
        <v>242.5</v>
      </c>
      <c r="S93">
        <v>175.94</v>
      </c>
      <c r="T93">
        <v>31314.74</v>
      </c>
      <c r="U93">
        <v>0.73</v>
      </c>
      <c r="V93">
        <v>0.86</v>
      </c>
      <c r="W93">
        <v>36.81</v>
      </c>
      <c r="X93">
        <v>1.93</v>
      </c>
      <c r="Y93">
        <v>2</v>
      </c>
      <c r="Z93">
        <v>10</v>
      </c>
    </row>
    <row r="94" spans="1:26" x14ac:dyDescent="0.25">
      <c r="A94">
        <v>8</v>
      </c>
      <c r="B94">
        <v>45</v>
      </c>
      <c r="C94" t="s">
        <v>34</v>
      </c>
      <c r="D94">
        <v>1.3214999999999999</v>
      </c>
      <c r="E94">
        <v>75.67</v>
      </c>
      <c r="F94">
        <v>72.62</v>
      </c>
      <c r="G94">
        <v>83.79</v>
      </c>
      <c r="H94">
        <v>1.46</v>
      </c>
      <c r="I94">
        <v>52</v>
      </c>
      <c r="J94">
        <v>108.77</v>
      </c>
      <c r="K94">
        <v>39.72</v>
      </c>
      <c r="L94">
        <v>9</v>
      </c>
      <c r="M94">
        <v>0</v>
      </c>
      <c r="N94">
        <v>15.05</v>
      </c>
      <c r="O94">
        <v>13648.58</v>
      </c>
      <c r="P94">
        <v>554.22</v>
      </c>
      <c r="Q94">
        <v>2277.85</v>
      </c>
      <c r="R94">
        <v>242.94</v>
      </c>
      <c r="S94">
        <v>175.94</v>
      </c>
      <c r="T94">
        <v>31536.68</v>
      </c>
      <c r="U94">
        <v>0.72</v>
      </c>
      <c r="V94">
        <v>0.86</v>
      </c>
      <c r="W94">
        <v>36.82</v>
      </c>
      <c r="X94">
        <v>1.96</v>
      </c>
      <c r="Y94">
        <v>2</v>
      </c>
      <c r="Z94">
        <v>10</v>
      </c>
    </row>
    <row r="95" spans="1:26" x14ac:dyDescent="0.25">
      <c r="A95">
        <v>0</v>
      </c>
      <c r="B95">
        <v>60</v>
      </c>
      <c r="C95" t="s">
        <v>34</v>
      </c>
      <c r="D95">
        <v>0.81340000000000001</v>
      </c>
      <c r="E95">
        <v>122.94</v>
      </c>
      <c r="F95">
        <v>100.93</v>
      </c>
      <c r="G95">
        <v>7.78</v>
      </c>
      <c r="H95">
        <v>0.14000000000000001</v>
      </c>
      <c r="I95">
        <v>778</v>
      </c>
      <c r="J95">
        <v>124.63</v>
      </c>
      <c r="K95">
        <v>45</v>
      </c>
      <c r="L95">
        <v>1</v>
      </c>
      <c r="M95">
        <v>776</v>
      </c>
      <c r="N95">
        <v>18.64</v>
      </c>
      <c r="O95">
        <v>15605.44</v>
      </c>
      <c r="P95">
        <v>1072.51</v>
      </c>
      <c r="Q95">
        <v>2285.21</v>
      </c>
      <c r="R95">
        <v>1189.4100000000001</v>
      </c>
      <c r="S95">
        <v>175.94</v>
      </c>
      <c r="T95">
        <v>501139.12</v>
      </c>
      <c r="U95">
        <v>0.15</v>
      </c>
      <c r="V95">
        <v>0.62</v>
      </c>
      <c r="W95">
        <v>37.909999999999997</v>
      </c>
      <c r="X95">
        <v>30.15</v>
      </c>
      <c r="Y95">
        <v>2</v>
      </c>
      <c r="Z95">
        <v>10</v>
      </c>
    </row>
    <row r="96" spans="1:26" x14ac:dyDescent="0.25">
      <c r="A96">
        <v>1</v>
      </c>
      <c r="B96">
        <v>60</v>
      </c>
      <c r="C96" t="s">
        <v>34</v>
      </c>
      <c r="D96">
        <v>1.0799000000000001</v>
      </c>
      <c r="E96">
        <v>92.6</v>
      </c>
      <c r="F96">
        <v>82.47</v>
      </c>
      <c r="G96">
        <v>15.81</v>
      </c>
      <c r="H96">
        <v>0.28000000000000003</v>
      </c>
      <c r="I96">
        <v>313</v>
      </c>
      <c r="J96">
        <v>125.95</v>
      </c>
      <c r="K96">
        <v>45</v>
      </c>
      <c r="L96">
        <v>2</v>
      </c>
      <c r="M96">
        <v>311</v>
      </c>
      <c r="N96">
        <v>18.95</v>
      </c>
      <c r="O96">
        <v>15767.7</v>
      </c>
      <c r="P96">
        <v>867.28</v>
      </c>
      <c r="Q96">
        <v>2280.2199999999998</v>
      </c>
      <c r="R96">
        <v>572.66999999999996</v>
      </c>
      <c r="S96">
        <v>175.94</v>
      </c>
      <c r="T96">
        <v>195092.91</v>
      </c>
      <c r="U96">
        <v>0.31</v>
      </c>
      <c r="V96">
        <v>0.76</v>
      </c>
      <c r="W96">
        <v>37.18</v>
      </c>
      <c r="X96">
        <v>11.77</v>
      </c>
      <c r="Y96">
        <v>2</v>
      </c>
      <c r="Z96">
        <v>10</v>
      </c>
    </row>
    <row r="97" spans="1:26" x14ac:dyDescent="0.25">
      <c r="A97">
        <v>2</v>
      </c>
      <c r="B97">
        <v>60</v>
      </c>
      <c r="C97" t="s">
        <v>34</v>
      </c>
      <c r="D97">
        <v>1.1755</v>
      </c>
      <c r="E97">
        <v>85.07</v>
      </c>
      <c r="F97">
        <v>77.95</v>
      </c>
      <c r="G97">
        <v>23.99</v>
      </c>
      <c r="H97">
        <v>0.42</v>
      </c>
      <c r="I97">
        <v>195</v>
      </c>
      <c r="J97">
        <v>127.27</v>
      </c>
      <c r="K97">
        <v>45</v>
      </c>
      <c r="L97">
        <v>3</v>
      </c>
      <c r="M97">
        <v>193</v>
      </c>
      <c r="N97">
        <v>19.27</v>
      </c>
      <c r="O97">
        <v>15930.42</v>
      </c>
      <c r="P97">
        <v>808.46</v>
      </c>
      <c r="Q97">
        <v>2278.54</v>
      </c>
      <c r="R97">
        <v>422.14</v>
      </c>
      <c r="S97">
        <v>175.94</v>
      </c>
      <c r="T97">
        <v>120418.49</v>
      </c>
      <c r="U97">
        <v>0.42</v>
      </c>
      <c r="V97">
        <v>0.8</v>
      </c>
      <c r="W97">
        <v>36.99</v>
      </c>
      <c r="X97">
        <v>7.27</v>
      </c>
      <c r="Y97">
        <v>2</v>
      </c>
      <c r="Z97">
        <v>10</v>
      </c>
    </row>
    <row r="98" spans="1:26" x14ac:dyDescent="0.25">
      <c r="A98">
        <v>3</v>
      </c>
      <c r="B98">
        <v>60</v>
      </c>
      <c r="C98" t="s">
        <v>34</v>
      </c>
      <c r="D98">
        <v>1.2262</v>
      </c>
      <c r="E98">
        <v>81.55</v>
      </c>
      <c r="F98">
        <v>75.84</v>
      </c>
      <c r="G98">
        <v>32.5</v>
      </c>
      <c r="H98">
        <v>0.55000000000000004</v>
      </c>
      <c r="I98">
        <v>140</v>
      </c>
      <c r="J98">
        <v>128.59</v>
      </c>
      <c r="K98">
        <v>45</v>
      </c>
      <c r="L98">
        <v>4</v>
      </c>
      <c r="M98">
        <v>138</v>
      </c>
      <c r="N98">
        <v>19.59</v>
      </c>
      <c r="O98">
        <v>16093.6</v>
      </c>
      <c r="P98">
        <v>774.24</v>
      </c>
      <c r="Q98">
        <v>2278.5700000000002</v>
      </c>
      <c r="R98">
        <v>352.23</v>
      </c>
      <c r="S98">
        <v>175.94</v>
      </c>
      <c r="T98">
        <v>85741.39</v>
      </c>
      <c r="U98">
        <v>0.5</v>
      </c>
      <c r="V98">
        <v>0.83</v>
      </c>
      <c r="W98">
        <v>36.89</v>
      </c>
      <c r="X98">
        <v>5.16</v>
      </c>
      <c r="Y98">
        <v>2</v>
      </c>
      <c r="Z98">
        <v>10</v>
      </c>
    </row>
    <row r="99" spans="1:26" x14ac:dyDescent="0.25">
      <c r="A99">
        <v>4</v>
      </c>
      <c r="B99">
        <v>60</v>
      </c>
      <c r="C99" t="s">
        <v>34</v>
      </c>
      <c r="D99">
        <v>1.2559</v>
      </c>
      <c r="E99">
        <v>79.62</v>
      </c>
      <c r="F99">
        <v>74.709999999999994</v>
      </c>
      <c r="G99">
        <v>41.12</v>
      </c>
      <c r="H99">
        <v>0.68</v>
      </c>
      <c r="I99">
        <v>109</v>
      </c>
      <c r="J99">
        <v>129.91999999999999</v>
      </c>
      <c r="K99">
        <v>45</v>
      </c>
      <c r="L99">
        <v>5</v>
      </c>
      <c r="M99">
        <v>107</v>
      </c>
      <c r="N99">
        <v>19.920000000000002</v>
      </c>
      <c r="O99">
        <v>16257.24</v>
      </c>
      <c r="P99">
        <v>750.45</v>
      </c>
      <c r="Q99">
        <v>2277.54</v>
      </c>
      <c r="R99">
        <v>314.92</v>
      </c>
      <c r="S99">
        <v>175.94</v>
      </c>
      <c r="T99">
        <v>67240.929999999993</v>
      </c>
      <c r="U99">
        <v>0.56000000000000005</v>
      </c>
      <c r="V99">
        <v>0.84</v>
      </c>
      <c r="W99">
        <v>36.840000000000003</v>
      </c>
      <c r="X99">
        <v>4.04</v>
      </c>
      <c r="Y99">
        <v>2</v>
      </c>
      <c r="Z99">
        <v>10</v>
      </c>
    </row>
    <row r="100" spans="1:26" x14ac:dyDescent="0.25">
      <c r="A100">
        <v>5</v>
      </c>
      <c r="B100">
        <v>60</v>
      </c>
      <c r="C100" t="s">
        <v>34</v>
      </c>
      <c r="D100">
        <v>1.2762</v>
      </c>
      <c r="E100">
        <v>78.36</v>
      </c>
      <c r="F100">
        <v>73.95</v>
      </c>
      <c r="G100">
        <v>49.86</v>
      </c>
      <c r="H100">
        <v>0.81</v>
      </c>
      <c r="I100">
        <v>89</v>
      </c>
      <c r="J100">
        <v>131.25</v>
      </c>
      <c r="K100">
        <v>45</v>
      </c>
      <c r="L100">
        <v>6</v>
      </c>
      <c r="M100">
        <v>87</v>
      </c>
      <c r="N100">
        <v>20.25</v>
      </c>
      <c r="O100">
        <v>16421.36</v>
      </c>
      <c r="P100">
        <v>729.59</v>
      </c>
      <c r="Q100">
        <v>2277.67</v>
      </c>
      <c r="R100">
        <v>289.56</v>
      </c>
      <c r="S100">
        <v>175.94</v>
      </c>
      <c r="T100">
        <v>54658.58</v>
      </c>
      <c r="U100">
        <v>0.61</v>
      </c>
      <c r="V100">
        <v>0.85</v>
      </c>
      <c r="W100">
        <v>36.81</v>
      </c>
      <c r="X100">
        <v>3.29</v>
      </c>
      <c r="Y100">
        <v>2</v>
      </c>
      <c r="Z100">
        <v>10</v>
      </c>
    </row>
    <row r="101" spans="1:26" x14ac:dyDescent="0.25">
      <c r="A101">
        <v>6</v>
      </c>
      <c r="B101">
        <v>60</v>
      </c>
      <c r="C101" t="s">
        <v>34</v>
      </c>
      <c r="D101">
        <v>1.2916000000000001</v>
      </c>
      <c r="E101">
        <v>77.42</v>
      </c>
      <c r="F101">
        <v>73.400000000000006</v>
      </c>
      <c r="G101">
        <v>59.51</v>
      </c>
      <c r="H101">
        <v>0.93</v>
      </c>
      <c r="I101">
        <v>74</v>
      </c>
      <c r="J101">
        <v>132.58000000000001</v>
      </c>
      <c r="K101">
        <v>45</v>
      </c>
      <c r="L101">
        <v>7</v>
      </c>
      <c r="M101">
        <v>72</v>
      </c>
      <c r="N101">
        <v>20.59</v>
      </c>
      <c r="O101">
        <v>16585.95</v>
      </c>
      <c r="P101">
        <v>711.11</v>
      </c>
      <c r="Q101">
        <v>2277.13</v>
      </c>
      <c r="R101">
        <v>270.94</v>
      </c>
      <c r="S101">
        <v>175.94</v>
      </c>
      <c r="T101">
        <v>45427.18</v>
      </c>
      <c r="U101">
        <v>0.65</v>
      </c>
      <c r="V101">
        <v>0.85</v>
      </c>
      <c r="W101">
        <v>36.79</v>
      </c>
      <c r="X101">
        <v>2.74</v>
      </c>
      <c r="Y101">
        <v>2</v>
      </c>
      <c r="Z101">
        <v>10</v>
      </c>
    </row>
    <row r="102" spans="1:26" x14ac:dyDescent="0.25">
      <c r="A102">
        <v>7</v>
      </c>
      <c r="B102">
        <v>60</v>
      </c>
      <c r="C102" t="s">
        <v>34</v>
      </c>
      <c r="D102">
        <v>1.3025</v>
      </c>
      <c r="E102">
        <v>76.78</v>
      </c>
      <c r="F102">
        <v>73.010000000000005</v>
      </c>
      <c r="G102">
        <v>68.45</v>
      </c>
      <c r="H102">
        <v>1.06</v>
      </c>
      <c r="I102">
        <v>64</v>
      </c>
      <c r="J102">
        <v>133.91999999999999</v>
      </c>
      <c r="K102">
        <v>45</v>
      </c>
      <c r="L102">
        <v>8</v>
      </c>
      <c r="M102">
        <v>62</v>
      </c>
      <c r="N102">
        <v>20.93</v>
      </c>
      <c r="O102">
        <v>16751.02</v>
      </c>
      <c r="P102">
        <v>693.89</v>
      </c>
      <c r="Q102">
        <v>2277.2800000000002</v>
      </c>
      <c r="R102">
        <v>258.72000000000003</v>
      </c>
      <c r="S102">
        <v>175.94</v>
      </c>
      <c r="T102">
        <v>39364.26</v>
      </c>
      <c r="U102">
        <v>0.68</v>
      </c>
      <c r="V102">
        <v>0.86</v>
      </c>
      <c r="W102">
        <v>36.76</v>
      </c>
      <c r="X102">
        <v>2.35</v>
      </c>
      <c r="Y102">
        <v>2</v>
      </c>
      <c r="Z102">
        <v>10</v>
      </c>
    </row>
    <row r="103" spans="1:26" x14ac:dyDescent="0.25">
      <c r="A103">
        <v>8</v>
      </c>
      <c r="B103">
        <v>60</v>
      </c>
      <c r="C103" t="s">
        <v>34</v>
      </c>
      <c r="D103">
        <v>1.3124</v>
      </c>
      <c r="E103">
        <v>76.2</v>
      </c>
      <c r="F103">
        <v>72.66</v>
      </c>
      <c r="G103">
        <v>79.260000000000005</v>
      </c>
      <c r="H103">
        <v>1.18</v>
      </c>
      <c r="I103">
        <v>55</v>
      </c>
      <c r="J103">
        <v>135.27000000000001</v>
      </c>
      <c r="K103">
        <v>45</v>
      </c>
      <c r="L103">
        <v>9</v>
      </c>
      <c r="M103">
        <v>53</v>
      </c>
      <c r="N103">
        <v>21.27</v>
      </c>
      <c r="O103">
        <v>16916.71</v>
      </c>
      <c r="P103">
        <v>676.41</v>
      </c>
      <c r="Q103">
        <v>2277.06</v>
      </c>
      <c r="R103">
        <v>247.04</v>
      </c>
      <c r="S103">
        <v>175.94</v>
      </c>
      <c r="T103">
        <v>33571.51</v>
      </c>
      <c r="U103">
        <v>0.71</v>
      </c>
      <c r="V103">
        <v>0.86</v>
      </c>
      <c r="W103">
        <v>36.74</v>
      </c>
      <c r="X103">
        <v>2</v>
      </c>
      <c r="Y103">
        <v>2</v>
      </c>
      <c r="Z103">
        <v>10</v>
      </c>
    </row>
    <row r="104" spans="1:26" x14ac:dyDescent="0.25">
      <c r="A104">
        <v>9</v>
      </c>
      <c r="B104">
        <v>60</v>
      </c>
      <c r="C104" t="s">
        <v>34</v>
      </c>
      <c r="D104">
        <v>1.3188</v>
      </c>
      <c r="E104">
        <v>75.83</v>
      </c>
      <c r="F104">
        <v>72.44</v>
      </c>
      <c r="G104">
        <v>88.7</v>
      </c>
      <c r="H104">
        <v>1.29</v>
      </c>
      <c r="I104">
        <v>49</v>
      </c>
      <c r="J104">
        <v>136.61000000000001</v>
      </c>
      <c r="K104">
        <v>45</v>
      </c>
      <c r="L104">
        <v>10</v>
      </c>
      <c r="M104">
        <v>47</v>
      </c>
      <c r="N104">
        <v>21.61</v>
      </c>
      <c r="O104">
        <v>17082.759999999998</v>
      </c>
      <c r="P104">
        <v>659.77</v>
      </c>
      <c r="Q104">
        <v>2276.91</v>
      </c>
      <c r="R104">
        <v>239.59</v>
      </c>
      <c r="S104">
        <v>175.94</v>
      </c>
      <c r="T104">
        <v>29873.21</v>
      </c>
      <c r="U104">
        <v>0.73</v>
      </c>
      <c r="V104">
        <v>0.87</v>
      </c>
      <c r="W104">
        <v>36.74</v>
      </c>
      <c r="X104">
        <v>1.78</v>
      </c>
      <c r="Y104">
        <v>2</v>
      </c>
      <c r="Z104">
        <v>10</v>
      </c>
    </row>
    <row r="105" spans="1:26" x14ac:dyDescent="0.25">
      <c r="A105">
        <v>10</v>
      </c>
      <c r="B105">
        <v>60</v>
      </c>
      <c r="C105" t="s">
        <v>34</v>
      </c>
      <c r="D105">
        <v>1.3253999999999999</v>
      </c>
      <c r="E105">
        <v>75.45</v>
      </c>
      <c r="F105">
        <v>72.22</v>
      </c>
      <c r="G105">
        <v>100.77</v>
      </c>
      <c r="H105">
        <v>1.41</v>
      </c>
      <c r="I105">
        <v>43</v>
      </c>
      <c r="J105">
        <v>137.96</v>
      </c>
      <c r="K105">
        <v>45</v>
      </c>
      <c r="L105">
        <v>11</v>
      </c>
      <c r="M105">
        <v>41</v>
      </c>
      <c r="N105">
        <v>21.96</v>
      </c>
      <c r="O105">
        <v>17249.3</v>
      </c>
      <c r="P105">
        <v>642.55999999999995</v>
      </c>
      <c r="Q105">
        <v>2277.0100000000002</v>
      </c>
      <c r="R105">
        <v>232.03</v>
      </c>
      <c r="S105">
        <v>175.94</v>
      </c>
      <c r="T105">
        <v>26127.07</v>
      </c>
      <c r="U105">
        <v>0.76</v>
      </c>
      <c r="V105">
        <v>0.87</v>
      </c>
      <c r="W105">
        <v>36.729999999999997</v>
      </c>
      <c r="X105">
        <v>1.56</v>
      </c>
      <c r="Y105">
        <v>2</v>
      </c>
      <c r="Z105">
        <v>10</v>
      </c>
    </row>
    <row r="106" spans="1:26" x14ac:dyDescent="0.25">
      <c r="A106">
        <v>11</v>
      </c>
      <c r="B106">
        <v>60</v>
      </c>
      <c r="C106" t="s">
        <v>34</v>
      </c>
      <c r="D106">
        <v>1.3281000000000001</v>
      </c>
      <c r="E106">
        <v>75.3</v>
      </c>
      <c r="F106">
        <v>72.14</v>
      </c>
      <c r="G106">
        <v>108.22</v>
      </c>
      <c r="H106">
        <v>1.52</v>
      </c>
      <c r="I106">
        <v>40</v>
      </c>
      <c r="J106">
        <v>139.32</v>
      </c>
      <c r="K106">
        <v>45</v>
      </c>
      <c r="L106">
        <v>12</v>
      </c>
      <c r="M106">
        <v>10</v>
      </c>
      <c r="N106">
        <v>22.32</v>
      </c>
      <c r="O106">
        <v>17416.34</v>
      </c>
      <c r="P106">
        <v>630.14</v>
      </c>
      <c r="Q106">
        <v>2277.25</v>
      </c>
      <c r="R106">
        <v>228.4</v>
      </c>
      <c r="S106">
        <v>175.94</v>
      </c>
      <c r="T106">
        <v>24323.43</v>
      </c>
      <c r="U106">
        <v>0.77</v>
      </c>
      <c r="V106">
        <v>0.87</v>
      </c>
      <c r="W106">
        <v>36.770000000000003</v>
      </c>
      <c r="X106">
        <v>1.49</v>
      </c>
      <c r="Y106">
        <v>2</v>
      </c>
      <c r="Z106">
        <v>10</v>
      </c>
    </row>
    <row r="107" spans="1:26" x14ac:dyDescent="0.25">
      <c r="A107">
        <v>12</v>
      </c>
      <c r="B107">
        <v>60</v>
      </c>
      <c r="C107" t="s">
        <v>34</v>
      </c>
      <c r="D107">
        <v>1.3291999999999999</v>
      </c>
      <c r="E107">
        <v>75.23</v>
      </c>
      <c r="F107">
        <v>72.11</v>
      </c>
      <c r="G107">
        <v>110.93</v>
      </c>
      <c r="H107">
        <v>1.63</v>
      </c>
      <c r="I107">
        <v>39</v>
      </c>
      <c r="J107">
        <v>140.66999999999999</v>
      </c>
      <c r="K107">
        <v>45</v>
      </c>
      <c r="L107">
        <v>13</v>
      </c>
      <c r="M107">
        <v>0</v>
      </c>
      <c r="N107">
        <v>22.68</v>
      </c>
      <c r="O107">
        <v>17583.88</v>
      </c>
      <c r="P107">
        <v>633.88</v>
      </c>
      <c r="Q107">
        <v>2277.7600000000002</v>
      </c>
      <c r="R107">
        <v>226.8</v>
      </c>
      <c r="S107">
        <v>175.94</v>
      </c>
      <c r="T107">
        <v>23527.759999999998</v>
      </c>
      <c r="U107">
        <v>0.78</v>
      </c>
      <c r="V107">
        <v>0.87</v>
      </c>
      <c r="W107">
        <v>36.770000000000003</v>
      </c>
      <c r="X107">
        <v>1.45</v>
      </c>
      <c r="Y107">
        <v>2</v>
      </c>
      <c r="Z107">
        <v>10</v>
      </c>
    </row>
    <row r="108" spans="1:26" x14ac:dyDescent="0.25">
      <c r="A108">
        <v>0</v>
      </c>
      <c r="B108">
        <v>80</v>
      </c>
      <c r="C108" t="s">
        <v>34</v>
      </c>
      <c r="D108">
        <v>0.69279999999999997</v>
      </c>
      <c r="E108">
        <v>144.34</v>
      </c>
      <c r="F108">
        <v>109.92</v>
      </c>
      <c r="G108">
        <v>6.62</v>
      </c>
      <c r="H108">
        <v>0.11</v>
      </c>
      <c r="I108">
        <v>996</v>
      </c>
      <c r="J108">
        <v>159.12</v>
      </c>
      <c r="K108">
        <v>50.28</v>
      </c>
      <c r="L108">
        <v>1</v>
      </c>
      <c r="M108">
        <v>994</v>
      </c>
      <c r="N108">
        <v>27.84</v>
      </c>
      <c r="O108">
        <v>19859.16</v>
      </c>
      <c r="P108">
        <v>1369.77</v>
      </c>
      <c r="Q108">
        <v>2287.17</v>
      </c>
      <c r="R108">
        <v>1489.54</v>
      </c>
      <c r="S108">
        <v>175.94</v>
      </c>
      <c r="T108">
        <v>650115.14</v>
      </c>
      <c r="U108">
        <v>0.12</v>
      </c>
      <c r="V108">
        <v>0.56999999999999995</v>
      </c>
      <c r="W108">
        <v>38.28</v>
      </c>
      <c r="X108">
        <v>39.1</v>
      </c>
      <c r="Y108">
        <v>2</v>
      </c>
      <c r="Z108">
        <v>10</v>
      </c>
    </row>
    <row r="109" spans="1:26" x14ac:dyDescent="0.25">
      <c r="A109">
        <v>1</v>
      </c>
      <c r="B109">
        <v>80</v>
      </c>
      <c r="C109" t="s">
        <v>34</v>
      </c>
      <c r="D109">
        <v>1.0021</v>
      </c>
      <c r="E109">
        <v>99.8</v>
      </c>
      <c r="F109">
        <v>85.16</v>
      </c>
      <c r="G109">
        <v>13.38</v>
      </c>
      <c r="H109">
        <v>0.22</v>
      </c>
      <c r="I109">
        <v>382</v>
      </c>
      <c r="J109">
        <v>160.54</v>
      </c>
      <c r="K109">
        <v>50.28</v>
      </c>
      <c r="L109">
        <v>2</v>
      </c>
      <c r="M109">
        <v>380</v>
      </c>
      <c r="N109">
        <v>28.26</v>
      </c>
      <c r="O109">
        <v>20034.400000000001</v>
      </c>
      <c r="P109">
        <v>1056.58</v>
      </c>
      <c r="Q109">
        <v>2281.5</v>
      </c>
      <c r="R109">
        <v>662.48</v>
      </c>
      <c r="S109">
        <v>175.94</v>
      </c>
      <c r="T109">
        <v>239654.06</v>
      </c>
      <c r="U109">
        <v>0.27</v>
      </c>
      <c r="V109">
        <v>0.74</v>
      </c>
      <c r="W109">
        <v>37.29</v>
      </c>
      <c r="X109">
        <v>14.44</v>
      </c>
      <c r="Y109">
        <v>2</v>
      </c>
      <c r="Z109">
        <v>10</v>
      </c>
    </row>
    <row r="110" spans="1:26" x14ac:dyDescent="0.25">
      <c r="A110">
        <v>2</v>
      </c>
      <c r="B110">
        <v>80</v>
      </c>
      <c r="C110" t="s">
        <v>34</v>
      </c>
      <c r="D110">
        <v>1.1178999999999999</v>
      </c>
      <c r="E110">
        <v>89.46</v>
      </c>
      <c r="F110">
        <v>79.53</v>
      </c>
      <c r="G110">
        <v>20.22</v>
      </c>
      <c r="H110">
        <v>0.33</v>
      </c>
      <c r="I110">
        <v>236</v>
      </c>
      <c r="J110">
        <v>161.97</v>
      </c>
      <c r="K110">
        <v>50.28</v>
      </c>
      <c r="L110">
        <v>3</v>
      </c>
      <c r="M110">
        <v>234</v>
      </c>
      <c r="N110">
        <v>28.69</v>
      </c>
      <c r="O110">
        <v>20210.21</v>
      </c>
      <c r="P110">
        <v>978.88</v>
      </c>
      <c r="Q110">
        <v>2279.37</v>
      </c>
      <c r="R110">
        <v>475.07</v>
      </c>
      <c r="S110">
        <v>175.94</v>
      </c>
      <c r="T110">
        <v>146681.04</v>
      </c>
      <c r="U110">
        <v>0.37</v>
      </c>
      <c r="V110">
        <v>0.79</v>
      </c>
      <c r="W110">
        <v>37.04</v>
      </c>
      <c r="X110">
        <v>8.83</v>
      </c>
      <c r="Y110">
        <v>2</v>
      </c>
      <c r="Z110">
        <v>10</v>
      </c>
    </row>
    <row r="111" spans="1:26" x14ac:dyDescent="0.25">
      <c r="A111">
        <v>3</v>
      </c>
      <c r="B111">
        <v>80</v>
      </c>
      <c r="C111" t="s">
        <v>34</v>
      </c>
      <c r="D111">
        <v>1.1794</v>
      </c>
      <c r="E111">
        <v>84.79</v>
      </c>
      <c r="F111">
        <v>76.989999999999995</v>
      </c>
      <c r="G111">
        <v>27.17</v>
      </c>
      <c r="H111">
        <v>0.43</v>
      </c>
      <c r="I111">
        <v>170</v>
      </c>
      <c r="J111">
        <v>163.4</v>
      </c>
      <c r="K111">
        <v>50.28</v>
      </c>
      <c r="L111">
        <v>4</v>
      </c>
      <c r="M111">
        <v>168</v>
      </c>
      <c r="N111">
        <v>29.12</v>
      </c>
      <c r="O111">
        <v>20386.62</v>
      </c>
      <c r="P111">
        <v>939.02</v>
      </c>
      <c r="Q111">
        <v>2279.06</v>
      </c>
      <c r="R111">
        <v>390.64</v>
      </c>
      <c r="S111">
        <v>175.94</v>
      </c>
      <c r="T111">
        <v>104797.31</v>
      </c>
      <c r="U111">
        <v>0.45</v>
      </c>
      <c r="V111">
        <v>0.81</v>
      </c>
      <c r="W111">
        <v>36.94</v>
      </c>
      <c r="X111">
        <v>6.31</v>
      </c>
      <c r="Y111">
        <v>2</v>
      </c>
      <c r="Z111">
        <v>10</v>
      </c>
    </row>
    <row r="112" spans="1:26" x14ac:dyDescent="0.25">
      <c r="A112">
        <v>4</v>
      </c>
      <c r="B112">
        <v>80</v>
      </c>
      <c r="C112" t="s">
        <v>34</v>
      </c>
      <c r="D112">
        <v>1.2177</v>
      </c>
      <c r="E112">
        <v>82.12</v>
      </c>
      <c r="F112">
        <v>75.540000000000006</v>
      </c>
      <c r="G112">
        <v>34.340000000000003</v>
      </c>
      <c r="H112">
        <v>0.54</v>
      </c>
      <c r="I112">
        <v>132</v>
      </c>
      <c r="J112">
        <v>164.83</v>
      </c>
      <c r="K112">
        <v>50.28</v>
      </c>
      <c r="L112">
        <v>5</v>
      </c>
      <c r="M112">
        <v>130</v>
      </c>
      <c r="N112">
        <v>29.55</v>
      </c>
      <c r="O112">
        <v>20563.61</v>
      </c>
      <c r="P112">
        <v>912.74</v>
      </c>
      <c r="Q112">
        <v>2277.91</v>
      </c>
      <c r="R112">
        <v>342.3</v>
      </c>
      <c r="S112">
        <v>175.94</v>
      </c>
      <c r="T112">
        <v>80813.31</v>
      </c>
      <c r="U112">
        <v>0.51</v>
      </c>
      <c r="V112">
        <v>0.83</v>
      </c>
      <c r="W112">
        <v>36.89</v>
      </c>
      <c r="X112">
        <v>4.87</v>
      </c>
      <c r="Y112">
        <v>2</v>
      </c>
      <c r="Z112">
        <v>10</v>
      </c>
    </row>
    <row r="113" spans="1:26" x14ac:dyDescent="0.25">
      <c r="A113">
        <v>5</v>
      </c>
      <c r="B113">
        <v>80</v>
      </c>
      <c r="C113" t="s">
        <v>34</v>
      </c>
      <c r="D113">
        <v>1.2426999999999999</v>
      </c>
      <c r="E113">
        <v>80.47</v>
      </c>
      <c r="F113">
        <v>74.66</v>
      </c>
      <c r="G113">
        <v>41.48</v>
      </c>
      <c r="H113">
        <v>0.64</v>
      </c>
      <c r="I113">
        <v>108</v>
      </c>
      <c r="J113">
        <v>166.27</v>
      </c>
      <c r="K113">
        <v>50.28</v>
      </c>
      <c r="L113">
        <v>6</v>
      </c>
      <c r="M113">
        <v>106</v>
      </c>
      <c r="N113">
        <v>29.99</v>
      </c>
      <c r="O113">
        <v>20741.2</v>
      </c>
      <c r="P113">
        <v>893.68</v>
      </c>
      <c r="Q113">
        <v>2277.86</v>
      </c>
      <c r="R113">
        <v>312.98</v>
      </c>
      <c r="S113">
        <v>175.94</v>
      </c>
      <c r="T113">
        <v>66273.8</v>
      </c>
      <c r="U113">
        <v>0.56000000000000005</v>
      </c>
      <c r="V113">
        <v>0.84</v>
      </c>
      <c r="W113">
        <v>36.85</v>
      </c>
      <c r="X113">
        <v>4</v>
      </c>
      <c r="Y113">
        <v>2</v>
      </c>
      <c r="Z113">
        <v>10</v>
      </c>
    </row>
    <row r="114" spans="1:26" x14ac:dyDescent="0.25">
      <c r="A114">
        <v>6</v>
      </c>
      <c r="B114">
        <v>80</v>
      </c>
      <c r="C114" t="s">
        <v>34</v>
      </c>
      <c r="D114">
        <v>1.2615000000000001</v>
      </c>
      <c r="E114">
        <v>79.27</v>
      </c>
      <c r="F114">
        <v>74.02</v>
      </c>
      <c r="G114">
        <v>48.8</v>
      </c>
      <c r="H114">
        <v>0.74</v>
      </c>
      <c r="I114">
        <v>91</v>
      </c>
      <c r="J114">
        <v>167.72</v>
      </c>
      <c r="K114">
        <v>50.28</v>
      </c>
      <c r="L114">
        <v>7</v>
      </c>
      <c r="M114">
        <v>89</v>
      </c>
      <c r="N114">
        <v>30.44</v>
      </c>
      <c r="O114">
        <v>20919.39</v>
      </c>
      <c r="P114">
        <v>876.66</v>
      </c>
      <c r="Q114">
        <v>2277.62</v>
      </c>
      <c r="R114">
        <v>291.68</v>
      </c>
      <c r="S114">
        <v>175.94</v>
      </c>
      <c r="T114">
        <v>55710.96</v>
      </c>
      <c r="U114">
        <v>0.6</v>
      </c>
      <c r="V114">
        <v>0.85</v>
      </c>
      <c r="W114">
        <v>36.81</v>
      </c>
      <c r="X114">
        <v>3.35</v>
      </c>
      <c r="Y114">
        <v>2</v>
      </c>
      <c r="Z114">
        <v>10</v>
      </c>
    </row>
    <row r="115" spans="1:26" x14ac:dyDescent="0.25">
      <c r="A115">
        <v>7</v>
      </c>
      <c r="B115">
        <v>80</v>
      </c>
      <c r="C115" t="s">
        <v>34</v>
      </c>
      <c r="D115">
        <v>1.2746</v>
      </c>
      <c r="E115">
        <v>78.45</v>
      </c>
      <c r="F115">
        <v>73.58</v>
      </c>
      <c r="G115">
        <v>55.89</v>
      </c>
      <c r="H115">
        <v>0.84</v>
      </c>
      <c r="I115">
        <v>79</v>
      </c>
      <c r="J115">
        <v>169.17</v>
      </c>
      <c r="K115">
        <v>50.28</v>
      </c>
      <c r="L115">
        <v>8</v>
      </c>
      <c r="M115">
        <v>77</v>
      </c>
      <c r="N115">
        <v>30.89</v>
      </c>
      <c r="O115">
        <v>21098.19</v>
      </c>
      <c r="P115">
        <v>862.19</v>
      </c>
      <c r="Q115">
        <v>2277.21</v>
      </c>
      <c r="R115">
        <v>277.32</v>
      </c>
      <c r="S115">
        <v>175.94</v>
      </c>
      <c r="T115">
        <v>48589.74</v>
      </c>
      <c r="U115">
        <v>0.63</v>
      </c>
      <c r="V115">
        <v>0.85</v>
      </c>
      <c r="W115">
        <v>36.799999999999997</v>
      </c>
      <c r="X115">
        <v>2.92</v>
      </c>
      <c r="Y115">
        <v>2</v>
      </c>
      <c r="Z115">
        <v>10</v>
      </c>
    </row>
    <row r="116" spans="1:26" x14ac:dyDescent="0.25">
      <c r="A116">
        <v>8</v>
      </c>
      <c r="B116">
        <v>80</v>
      </c>
      <c r="C116" t="s">
        <v>34</v>
      </c>
      <c r="D116">
        <v>1.286</v>
      </c>
      <c r="E116">
        <v>77.760000000000005</v>
      </c>
      <c r="F116">
        <v>73.209999999999994</v>
      </c>
      <c r="G116">
        <v>63.66</v>
      </c>
      <c r="H116">
        <v>0.94</v>
      </c>
      <c r="I116">
        <v>69</v>
      </c>
      <c r="J116">
        <v>170.62</v>
      </c>
      <c r="K116">
        <v>50.28</v>
      </c>
      <c r="L116">
        <v>9</v>
      </c>
      <c r="M116">
        <v>67</v>
      </c>
      <c r="N116">
        <v>31.34</v>
      </c>
      <c r="O116">
        <v>21277.599999999999</v>
      </c>
      <c r="P116">
        <v>849.03</v>
      </c>
      <c r="Q116">
        <v>2277.3200000000002</v>
      </c>
      <c r="R116">
        <v>265.10000000000002</v>
      </c>
      <c r="S116">
        <v>175.94</v>
      </c>
      <c r="T116">
        <v>42530.51</v>
      </c>
      <c r="U116">
        <v>0.66</v>
      </c>
      <c r="V116">
        <v>0.86</v>
      </c>
      <c r="W116">
        <v>36.78</v>
      </c>
      <c r="X116">
        <v>2.5499999999999998</v>
      </c>
      <c r="Y116">
        <v>2</v>
      </c>
      <c r="Z116">
        <v>10</v>
      </c>
    </row>
    <row r="117" spans="1:26" x14ac:dyDescent="0.25">
      <c r="A117">
        <v>9</v>
      </c>
      <c r="B117">
        <v>80</v>
      </c>
      <c r="C117" t="s">
        <v>34</v>
      </c>
      <c r="D117">
        <v>1.2961</v>
      </c>
      <c r="E117">
        <v>77.150000000000006</v>
      </c>
      <c r="F117">
        <v>72.86</v>
      </c>
      <c r="G117">
        <v>71.67</v>
      </c>
      <c r="H117">
        <v>1.03</v>
      </c>
      <c r="I117">
        <v>61</v>
      </c>
      <c r="J117">
        <v>172.08</v>
      </c>
      <c r="K117">
        <v>50.28</v>
      </c>
      <c r="L117">
        <v>10</v>
      </c>
      <c r="M117">
        <v>59</v>
      </c>
      <c r="N117">
        <v>31.8</v>
      </c>
      <c r="O117">
        <v>21457.64</v>
      </c>
      <c r="P117">
        <v>834.83</v>
      </c>
      <c r="Q117">
        <v>2277.2600000000002</v>
      </c>
      <c r="R117">
        <v>253.55</v>
      </c>
      <c r="S117">
        <v>175.94</v>
      </c>
      <c r="T117">
        <v>36794.26</v>
      </c>
      <c r="U117">
        <v>0.69</v>
      </c>
      <c r="V117">
        <v>0.86</v>
      </c>
      <c r="W117">
        <v>36.76</v>
      </c>
      <c r="X117">
        <v>2.2000000000000002</v>
      </c>
      <c r="Y117">
        <v>2</v>
      </c>
      <c r="Z117">
        <v>10</v>
      </c>
    </row>
    <row r="118" spans="1:26" x14ac:dyDescent="0.25">
      <c r="A118">
        <v>10</v>
      </c>
      <c r="B118">
        <v>80</v>
      </c>
      <c r="C118" t="s">
        <v>34</v>
      </c>
      <c r="D118">
        <v>1.3028</v>
      </c>
      <c r="E118">
        <v>76.760000000000005</v>
      </c>
      <c r="F118">
        <v>72.66</v>
      </c>
      <c r="G118">
        <v>79.27</v>
      </c>
      <c r="H118">
        <v>1.1200000000000001</v>
      </c>
      <c r="I118">
        <v>55</v>
      </c>
      <c r="J118">
        <v>173.55</v>
      </c>
      <c r="K118">
        <v>50.28</v>
      </c>
      <c r="L118">
        <v>11</v>
      </c>
      <c r="M118">
        <v>53</v>
      </c>
      <c r="N118">
        <v>32.270000000000003</v>
      </c>
      <c r="O118">
        <v>21638.31</v>
      </c>
      <c r="P118">
        <v>823.9</v>
      </c>
      <c r="Q118">
        <v>2277.23</v>
      </c>
      <c r="R118">
        <v>246.92</v>
      </c>
      <c r="S118">
        <v>175.94</v>
      </c>
      <c r="T118">
        <v>33510.629999999997</v>
      </c>
      <c r="U118">
        <v>0.71</v>
      </c>
      <c r="V118">
        <v>0.86</v>
      </c>
      <c r="W118">
        <v>36.75</v>
      </c>
      <c r="X118">
        <v>2</v>
      </c>
      <c r="Y118">
        <v>2</v>
      </c>
      <c r="Z118">
        <v>10</v>
      </c>
    </row>
    <row r="119" spans="1:26" x14ac:dyDescent="0.25">
      <c r="A119">
        <v>11</v>
      </c>
      <c r="B119">
        <v>80</v>
      </c>
      <c r="C119" t="s">
        <v>34</v>
      </c>
      <c r="D119">
        <v>1.3086</v>
      </c>
      <c r="E119">
        <v>76.42</v>
      </c>
      <c r="F119">
        <v>72.48</v>
      </c>
      <c r="G119">
        <v>86.98</v>
      </c>
      <c r="H119">
        <v>1.22</v>
      </c>
      <c r="I119">
        <v>50</v>
      </c>
      <c r="J119">
        <v>175.02</v>
      </c>
      <c r="K119">
        <v>50.28</v>
      </c>
      <c r="L119">
        <v>12</v>
      </c>
      <c r="M119">
        <v>48</v>
      </c>
      <c r="N119">
        <v>32.74</v>
      </c>
      <c r="O119">
        <v>21819.599999999999</v>
      </c>
      <c r="P119">
        <v>811.88</v>
      </c>
      <c r="Q119">
        <v>2277.1799999999998</v>
      </c>
      <c r="R119">
        <v>241.21</v>
      </c>
      <c r="S119">
        <v>175.94</v>
      </c>
      <c r="T119">
        <v>30681.15</v>
      </c>
      <c r="U119">
        <v>0.73</v>
      </c>
      <c r="V119">
        <v>0.86</v>
      </c>
      <c r="W119">
        <v>36.74</v>
      </c>
      <c r="X119">
        <v>1.83</v>
      </c>
      <c r="Y119">
        <v>2</v>
      </c>
      <c r="Z119">
        <v>10</v>
      </c>
    </row>
    <row r="120" spans="1:26" x14ac:dyDescent="0.25">
      <c r="A120">
        <v>12</v>
      </c>
      <c r="B120">
        <v>80</v>
      </c>
      <c r="C120" t="s">
        <v>34</v>
      </c>
      <c r="D120">
        <v>1.3143</v>
      </c>
      <c r="E120">
        <v>76.08</v>
      </c>
      <c r="F120">
        <v>72.31</v>
      </c>
      <c r="G120">
        <v>96.41</v>
      </c>
      <c r="H120">
        <v>1.31</v>
      </c>
      <c r="I120">
        <v>45</v>
      </c>
      <c r="J120">
        <v>176.49</v>
      </c>
      <c r="K120">
        <v>50.28</v>
      </c>
      <c r="L120">
        <v>13</v>
      </c>
      <c r="M120">
        <v>43</v>
      </c>
      <c r="N120">
        <v>33.21</v>
      </c>
      <c r="O120">
        <v>22001.54</v>
      </c>
      <c r="P120">
        <v>798.65</v>
      </c>
      <c r="Q120">
        <v>2277.1</v>
      </c>
      <c r="R120">
        <v>235.35</v>
      </c>
      <c r="S120">
        <v>175.94</v>
      </c>
      <c r="T120">
        <v>27773.72</v>
      </c>
      <c r="U120">
        <v>0.75</v>
      </c>
      <c r="V120">
        <v>0.87</v>
      </c>
      <c r="W120">
        <v>36.729999999999997</v>
      </c>
      <c r="X120">
        <v>1.65</v>
      </c>
      <c r="Y120">
        <v>2</v>
      </c>
      <c r="Z120">
        <v>10</v>
      </c>
    </row>
    <row r="121" spans="1:26" x14ac:dyDescent="0.25">
      <c r="A121">
        <v>13</v>
      </c>
      <c r="B121">
        <v>80</v>
      </c>
      <c r="C121" t="s">
        <v>34</v>
      </c>
      <c r="D121">
        <v>1.3180000000000001</v>
      </c>
      <c r="E121">
        <v>75.87</v>
      </c>
      <c r="F121">
        <v>72.19</v>
      </c>
      <c r="G121">
        <v>103.13</v>
      </c>
      <c r="H121">
        <v>1.4</v>
      </c>
      <c r="I121">
        <v>42</v>
      </c>
      <c r="J121">
        <v>177.97</v>
      </c>
      <c r="K121">
        <v>50.28</v>
      </c>
      <c r="L121">
        <v>14</v>
      </c>
      <c r="M121">
        <v>40</v>
      </c>
      <c r="N121">
        <v>33.69</v>
      </c>
      <c r="O121">
        <v>22184.13</v>
      </c>
      <c r="P121">
        <v>786.86</v>
      </c>
      <c r="Q121">
        <v>2277.09</v>
      </c>
      <c r="R121">
        <v>231.31</v>
      </c>
      <c r="S121">
        <v>175.94</v>
      </c>
      <c r="T121">
        <v>25772.27</v>
      </c>
      <c r="U121">
        <v>0.76</v>
      </c>
      <c r="V121">
        <v>0.87</v>
      </c>
      <c r="W121">
        <v>36.729999999999997</v>
      </c>
      <c r="X121">
        <v>1.53</v>
      </c>
      <c r="Y121">
        <v>2</v>
      </c>
      <c r="Z121">
        <v>10</v>
      </c>
    </row>
    <row r="122" spans="1:26" x14ac:dyDescent="0.25">
      <c r="A122">
        <v>14</v>
      </c>
      <c r="B122">
        <v>80</v>
      </c>
      <c r="C122" t="s">
        <v>34</v>
      </c>
      <c r="D122">
        <v>1.3230999999999999</v>
      </c>
      <c r="E122">
        <v>75.58</v>
      </c>
      <c r="F122">
        <v>72.03</v>
      </c>
      <c r="G122">
        <v>113.73</v>
      </c>
      <c r="H122">
        <v>1.48</v>
      </c>
      <c r="I122">
        <v>38</v>
      </c>
      <c r="J122">
        <v>179.46</v>
      </c>
      <c r="K122">
        <v>50.28</v>
      </c>
      <c r="L122">
        <v>15</v>
      </c>
      <c r="M122">
        <v>36</v>
      </c>
      <c r="N122">
        <v>34.18</v>
      </c>
      <c r="O122">
        <v>22367.38</v>
      </c>
      <c r="P122">
        <v>775.28</v>
      </c>
      <c r="Q122">
        <v>2276.96</v>
      </c>
      <c r="R122">
        <v>225.75</v>
      </c>
      <c r="S122">
        <v>175.94</v>
      </c>
      <c r="T122">
        <v>23008.57</v>
      </c>
      <c r="U122">
        <v>0.78</v>
      </c>
      <c r="V122">
        <v>0.87</v>
      </c>
      <c r="W122">
        <v>36.729999999999997</v>
      </c>
      <c r="X122">
        <v>1.37</v>
      </c>
      <c r="Y122">
        <v>2</v>
      </c>
      <c r="Z122">
        <v>10</v>
      </c>
    </row>
    <row r="123" spans="1:26" x14ac:dyDescent="0.25">
      <c r="A123">
        <v>15</v>
      </c>
      <c r="B123">
        <v>80</v>
      </c>
      <c r="C123" t="s">
        <v>34</v>
      </c>
      <c r="D123">
        <v>1.3258000000000001</v>
      </c>
      <c r="E123">
        <v>75.430000000000007</v>
      </c>
      <c r="F123">
        <v>71.94</v>
      </c>
      <c r="G123">
        <v>119.91</v>
      </c>
      <c r="H123">
        <v>1.57</v>
      </c>
      <c r="I123">
        <v>36</v>
      </c>
      <c r="J123">
        <v>180.95</v>
      </c>
      <c r="K123">
        <v>50.28</v>
      </c>
      <c r="L123">
        <v>16</v>
      </c>
      <c r="M123">
        <v>34</v>
      </c>
      <c r="N123">
        <v>34.67</v>
      </c>
      <c r="O123">
        <v>22551.279999999999</v>
      </c>
      <c r="P123">
        <v>763.64</v>
      </c>
      <c r="Q123">
        <v>2277.04</v>
      </c>
      <c r="R123">
        <v>223.02</v>
      </c>
      <c r="S123">
        <v>175.94</v>
      </c>
      <c r="T123">
        <v>21653.41</v>
      </c>
      <c r="U123">
        <v>0.79</v>
      </c>
      <c r="V123">
        <v>0.87</v>
      </c>
      <c r="W123">
        <v>36.72</v>
      </c>
      <c r="X123">
        <v>1.29</v>
      </c>
      <c r="Y123">
        <v>2</v>
      </c>
      <c r="Z123">
        <v>10</v>
      </c>
    </row>
    <row r="124" spans="1:26" x14ac:dyDescent="0.25">
      <c r="A124">
        <v>16</v>
      </c>
      <c r="B124">
        <v>80</v>
      </c>
      <c r="C124" t="s">
        <v>34</v>
      </c>
      <c r="D124">
        <v>1.329</v>
      </c>
      <c r="E124">
        <v>75.25</v>
      </c>
      <c r="F124">
        <v>71.86</v>
      </c>
      <c r="G124">
        <v>130.65</v>
      </c>
      <c r="H124">
        <v>1.65</v>
      </c>
      <c r="I124">
        <v>33</v>
      </c>
      <c r="J124">
        <v>182.45</v>
      </c>
      <c r="K124">
        <v>50.28</v>
      </c>
      <c r="L124">
        <v>17</v>
      </c>
      <c r="M124">
        <v>31</v>
      </c>
      <c r="N124">
        <v>35.17</v>
      </c>
      <c r="O124">
        <v>22735.98</v>
      </c>
      <c r="P124">
        <v>751.96</v>
      </c>
      <c r="Q124">
        <v>2276.9</v>
      </c>
      <c r="R124">
        <v>220.12</v>
      </c>
      <c r="S124">
        <v>175.94</v>
      </c>
      <c r="T124">
        <v>20219.439999999999</v>
      </c>
      <c r="U124">
        <v>0.8</v>
      </c>
      <c r="V124">
        <v>0.87</v>
      </c>
      <c r="W124">
        <v>36.72</v>
      </c>
      <c r="X124">
        <v>1.2</v>
      </c>
      <c r="Y124">
        <v>2</v>
      </c>
      <c r="Z124">
        <v>10</v>
      </c>
    </row>
    <row r="125" spans="1:26" x14ac:dyDescent="0.25">
      <c r="A125">
        <v>17</v>
      </c>
      <c r="B125">
        <v>80</v>
      </c>
      <c r="C125" t="s">
        <v>34</v>
      </c>
      <c r="D125">
        <v>1.3315999999999999</v>
      </c>
      <c r="E125">
        <v>75.099999999999994</v>
      </c>
      <c r="F125">
        <v>71.77</v>
      </c>
      <c r="G125">
        <v>138.91</v>
      </c>
      <c r="H125">
        <v>1.74</v>
      </c>
      <c r="I125">
        <v>31</v>
      </c>
      <c r="J125">
        <v>183.95</v>
      </c>
      <c r="K125">
        <v>50.28</v>
      </c>
      <c r="L125">
        <v>18</v>
      </c>
      <c r="M125">
        <v>23</v>
      </c>
      <c r="N125">
        <v>35.67</v>
      </c>
      <c r="O125">
        <v>22921.24</v>
      </c>
      <c r="P125">
        <v>740.75</v>
      </c>
      <c r="Q125">
        <v>2277.0500000000002</v>
      </c>
      <c r="R125">
        <v>217.25</v>
      </c>
      <c r="S125">
        <v>175.94</v>
      </c>
      <c r="T125">
        <v>18794.900000000001</v>
      </c>
      <c r="U125">
        <v>0.81</v>
      </c>
      <c r="V125">
        <v>0.87</v>
      </c>
      <c r="W125">
        <v>36.71</v>
      </c>
      <c r="X125">
        <v>1.1200000000000001</v>
      </c>
      <c r="Y125">
        <v>2</v>
      </c>
      <c r="Z125">
        <v>10</v>
      </c>
    </row>
    <row r="126" spans="1:26" x14ac:dyDescent="0.25">
      <c r="A126">
        <v>18</v>
      </c>
      <c r="B126">
        <v>80</v>
      </c>
      <c r="C126" t="s">
        <v>34</v>
      </c>
      <c r="D126">
        <v>1.3324</v>
      </c>
      <c r="E126">
        <v>75.05</v>
      </c>
      <c r="F126">
        <v>71.760000000000005</v>
      </c>
      <c r="G126">
        <v>143.52000000000001</v>
      </c>
      <c r="H126">
        <v>1.82</v>
      </c>
      <c r="I126">
        <v>30</v>
      </c>
      <c r="J126">
        <v>185.46</v>
      </c>
      <c r="K126">
        <v>50.28</v>
      </c>
      <c r="L126">
        <v>19</v>
      </c>
      <c r="M126">
        <v>4</v>
      </c>
      <c r="N126">
        <v>36.18</v>
      </c>
      <c r="O126">
        <v>23107.19</v>
      </c>
      <c r="P126">
        <v>739.57</v>
      </c>
      <c r="Q126">
        <v>2277.38</v>
      </c>
      <c r="R126">
        <v>215.95</v>
      </c>
      <c r="S126">
        <v>175.94</v>
      </c>
      <c r="T126">
        <v>18151.669999999998</v>
      </c>
      <c r="U126">
        <v>0.81</v>
      </c>
      <c r="V126">
        <v>0.87</v>
      </c>
      <c r="W126">
        <v>36.74</v>
      </c>
      <c r="X126">
        <v>1.1000000000000001</v>
      </c>
      <c r="Y126">
        <v>2</v>
      </c>
      <c r="Z126">
        <v>10</v>
      </c>
    </row>
    <row r="127" spans="1:26" x14ac:dyDescent="0.25">
      <c r="A127">
        <v>19</v>
      </c>
      <c r="B127">
        <v>80</v>
      </c>
      <c r="C127" t="s">
        <v>34</v>
      </c>
      <c r="D127">
        <v>1.3323</v>
      </c>
      <c r="E127">
        <v>75.06</v>
      </c>
      <c r="F127">
        <v>71.77</v>
      </c>
      <c r="G127">
        <v>143.54</v>
      </c>
      <c r="H127">
        <v>1.9</v>
      </c>
      <c r="I127">
        <v>30</v>
      </c>
      <c r="J127">
        <v>186.97</v>
      </c>
      <c r="K127">
        <v>50.28</v>
      </c>
      <c r="L127">
        <v>20</v>
      </c>
      <c r="M127">
        <v>0</v>
      </c>
      <c r="N127">
        <v>36.69</v>
      </c>
      <c r="O127">
        <v>23293.82</v>
      </c>
      <c r="P127">
        <v>744.86</v>
      </c>
      <c r="Q127">
        <v>2277.29</v>
      </c>
      <c r="R127">
        <v>215.93</v>
      </c>
      <c r="S127">
        <v>175.94</v>
      </c>
      <c r="T127">
        <v>18138.759999999998</v>
      </c>
      <c r="U127">
        <v>0.81</v>
      </c>
      <c r="V127">
        <v>0.87</v>
      </c>
      <c r="W127">
        <v>36.75</v>
      </c>
      <c r="X127">
        <v>1.1100000000000001</v>
      </c>
      <c r="Y127">
        <v>2</v>
      </c>
      <c r="Z127">
        <v>10</v>
      </c>
    </row>
    <row r="128" spans="1:26" x14ac:dyDescent="0.25">
      <c r="A128">
        <v>0</v>
      </c>
      <c r="B128">
        <v>35</v>
      </c>
      <c r="C128" t="s">
        <v>34</v>
      </c>
      <c r="D128">
        <v>0.98860000000000003</v>
      </c>
      <c r="E128">
        <v>101.15</v>
      </c>
      <c r="F128">
        <v>90.39</v>
      </c>
      <c r="G128">
        <v>10.53</v>
      </c>
      <c r="H128">
        <v>0.22</v>
      </c>
      <c r="I128">
        <v>515</v>
      </c>
      <c r="J128">
        <v>80.84</v>
      </c>
      <c r="K128">
        <v>35.1</v>
      </c>
      <c r="L128">
        <v>1</v>
      </c>
      <c r="M128">
        <v>513</v>
      </c>
      <c r="N128">
        <v>9.74</v>
      </c>
      <c r="O128">
        <v>10204.209999999999</v>
      </c>
      <c r="P128">
        <v>711.82</v>
      </c>
      <c r="Q128">
        <v>2282.64</v>
      </c>
      <c r="R128">
        <v>836.96</v>
      </c>
      <c r="S128">
        <v>175.94</v>
      </c>
      <c r="T128">
        <v>326231.52</v>
      </c>
      <c r="U128">
        <v>0.21</v>
      </c>
      <c r="V128">
        <v>0.69</v>
      </c>
      <c r="W128">
        <v>37.49</v>
      </c>
      <c r="X128">
        <v>19.649999999999999</v>
      </c>
      <c r="Y128">
        <v>2</v>
      </c>
      <c r="Z128">
        <v>10</v>
      </c>
    </row>
    <row r="129" spans="1:26" x14ac:dyDescent="0.25">
      <c r="A129">
        <v>1</v>
      </c>
      <c r="B129">
        <v>35</v>
      </c>
      <c r="C129" t="s">
        <v>34</v>
      </c>
      <c r="D129">
        <v>1.1839</v>
      </c>
      <c r="E129">
        <v>84.47</v>
      </c>
      <c r="F129">
        <v>78.819999999999993</v>
      </c>
      <c r="G129">
        <v>21.69</v>
      </c>
      <c r="H129">
        <v>0.43</v>
      </c>
      <c r="I129">
        <v>218</v>
      </c>
      <c r="J129">
        <v>82.04</v>
      </c>
      <c r="K129">
        <v>35.1</v>
      </c>
      <c r="L129">
        <v>2</v>
      </c>
      <c r="M129">
        <v>216</v>
      </c>
      <c r="N129">
        <v>9.94</v>
      </c>
      <c r="O129">
        <v>10352.530000000001</v>
      </c>
      <c r="P129">
        <v>602.08000000000004</v>
      </c>
      <c r="Q129">
        <v>2278.9299999999998</v>
      </c>
      <c r="R129">
        <v>451.44</v>
      </c>
      <c r="S129">
        <v>175.94</v>
      </c>
      <c r="T129">
        <v>134953.07999999999</v>
      </c>
      <c r="U129">
        <v>0.39</v>
      </c>
      <c r="V129">
        <v>0.8</v>
      </c>
      <c r="W129">
        <v>37.020000000000003</v>
      </c>
      <c r="X129">
        <v>8.14</v>
      </c>
      <c r="Y129">
        <v>2</v>
      </c>
      <c r="Z129">
        <v>10</v>
      </c>
    </row>
    <row r="130" spans="1:26" x14ac:dyDescent="0.25">
      <c r="A130">
        <v>2</v>
      </c>
      <c r="B130">
        <v>35</v>
      </c>
      <c r="C130" t="s">
        <v>34</v>
      </c>
      <c r="D130">
        <v>1.2528999999999999</v>
      </c>
      <c r="E130">
        <v>79.819999999999993</v>
      </c>
      <c r="F130">
        <v>75.62</v>
      </c>
      <c r="G130">
        <v>33.86</v>
      </c>
      <c r="H130">
        <v>0.63</v>
      </c>
      <c r="I130">
        <v>134</v>
      </c>
      <c r="J130">
        <v>83.25</v>
      </c>
      <c r="K130">
        <v>35.1</v>
      </c>
      <c r="L130">
        <v>3</v>
      </c>
      <c r="M130">
        <v>132</v>
      </c>
      <c r="N130">
        <v>10.15</v>
      </c>
      <c r="O130">
        <v>10501.19</v>
      </c>
      <c r="P130">
        <v>556.20000000000005</v>
      </c>
      <c r="Q130">
        <v>2277.9699999999998</v>
      </c>
      <c r="R130">
        <v>344.64</v>
      </c>
      <c r="S130">
        <v>175.94</v>
      </c>
      <c r="T130">
        <v>81977.16</v>
      </c>
      <c r="U130">
        <v>0.51</v>
      </c>
      <c r="V130">
        <v>0.83</v>
      </c>
      <c r="W130">
        <v>36.89</v>
      </c>
      <c r="X130">
        <v>4.9400000000000004</v>
      </c>
      <c r="Y130">
        <v>2</v>
      </c>
      <c r="Z130">
        <v>10</v>
      </c>
    </row>
    <row r="131" spans="1:26" x14ac:dyDescent="0.25">
      <c r="A131">
        <v>3</v>
      </c>
      <c r="B131">
        <v>35</v>
      </c>
      <c r="C131" t="s">
        <v>34</v>
      </c>
      <c r="D131">
        <v>1.2869999999999999</v>
      </c>
      <c r="E131">
        <v>77.7</v>
      </c>
      <c r="F131">
        <v>74.17</v>
      </c>
      <c r="G131">
        <v>46.85</v>
      </c>
      <c r="H131">
        <v>0.83</v>
      </c>
      <c r="I131">
        <v>95</v>
      </c>
      <c r="J131">
        <v>84.46</v>
      </c>
      <c r="K131">
        <v>35.1</v>
      </c>
      <c r="L131">
        <v>4</v>
      </c>
      <c r="M131">
        <v>93</v>
      </c>
      <c r="N131">
        <v>10.36</v>
      </c>
      <c r="O131">
        <v>10650.22</v>
      </c>
      <c r="P131">
        <v>523.66</v>
      </c>
      <c r="Q131">
        <v>2277.59</v>
      </c>
      <c r="R131">
        <v>296.88</v>
      </c>
      <c r="S131">
        <v>175.94</v>
      </c>
      <c r="T131">
        <v>58289.87</v>
      </c>
      <c r="U131">
        <v>0.59</v>
      </c>
      <c r="V131">
        <v>0.85</v>
      </c>
      <c r="W131">
        <v>36.82</v>
      </c>
      <c r="X131">
        <v>3.51</v>
      </c>
      <c r="Y131">
        <v>2</v>
      </c>
      <c r="Z131">
        <v>10</v>
      </c>
    </row>
    <row r="132" spans="1:26" x14ac:dyDescent="0.25">
      <c r="A132">
        <v>4</v>
      </c>
      <c r="B132">
        <v>35</v>
      </c>
      <c r="C132" t="s">
        <v>34</v>
      </c>
      <c r="D132">
        <v>1.3084</v>
      </c>
      <c r="E132">
        <v>76.430000000000007</v>
      </c>
      <c r="F132">
        <v>73.3</v>
      </c>
      <c r="G132">
        <v>61.08</v>
      </c>
      <c r="H132">
        <v>1.02</v>
      </c>
      <c r="I132">
        <v>72</v>
      </c>
      <c r="J132">
        <v>85.67</v>
      </c>
      <c r="K132">
        <v>35.1</v>
      </c>
      <c r="L132">
        <v>5</v>
      </c>
      <c r="M132">
        <v>65</v>
      </c>
      <c r="N132">
        <v>10.57</v>
      </c>
      <c r="O132">
        <v>10799.59</v>
      </c>
      <c r="P132">
        <v>492.85</v>
      </c>
      <c r="Q132">
        <v>2277.4</v>
      </c>
      <c r="R132">
        <v>267.68</v>
      </c>
      <c r="S132">
        <v>175.94</v>
      </c>
      <c r="T132">
        <v>43807.39</v>
      </c>
      <c r="U132">
        <v>0.66</v>
      </c>
      <c r="V132">
        <v>0.86</v>
      </c>
      <c r="W132">
        <v>36.78</v>
      </c>
      <c r="X132">
        <v>2.63</v>
      </c>
      <c r="Y132">
        <v>2</v>
      </c>
      <c r="Z132">
        <v>10</v>
      </c>
    </row>
    <row r="133" spans="1:26" x14ac:dyDescent="0.25">
      <c r="A133">
        <v>5</v>
      </c>
      <c r="B133">
        <v>35</v>
      </c>
      <c r="C133" t="s">
        <v>34</v>
      </c>
      <c r="D133">
        <v>1.3120000000000001</v>
      </c>
      <c r="E133">
        <v>76.22</v>
      </c>
      <c r="F133">
        <v>73.17</v>
      </c>
      <c r="G133">
        <v>65.53</v>
      </c>
      <c r="H133">
        <v>1.21</v>
      </c>
      <c r="I133">
        <v>67</v>
      </c>
      <c r="J133">
        <v>86.88</v>
      </c>
      <c r="K133">
        <v>35.1</v>
      </c>
      <c r="L133">
        <v>6</v>
      </c>
      <c r="M133">
        <v>0</v>
      </c>
      <c r="N133">
        <v>10.78</v>
      </c>
      <c r="O133">
        <v>10949.33</v>
      </c>
      <c r="P133">
        <v>488.41</v>
      </c>
      <c r="Q133">
        <v>2277.9</v>
      </c>
      <c r="R133">
        <v>260.94</v>
      </c>
      <c r="S133">
        <v>175.94</v>
      </c>
      <c r="T133">
        <v>40461.57</v>
      </c>
      <c r="U133">
        <v>0.67</v>
      </c>
      <c r="V133">
        <v>0.86</v>
      </c>
      <c r="W133">
        <v>36.86</v>
      </c>
      <c r="X133">
        <v>2.5099999999999998</v>
      </c>
      <c r="Y133">
        <v>2</v>
      </c>
      <c r="Z133">
        <v>10</v>
      </c>
    </row>
    <row r="134" spans="1:26" x14ac:dyDescent="0.25">
      <c r="A134">
        <v>0</v>
      </c>
      <c r="B134">
        <v>50</v>
      </c>
      <c r="C134" t="s">
        <v>34</v>
      </c>
      <c r="D134">
        <v>0.87839999999999996</v>
      </c>
      <c r="E134">
        <v>113.84</v>
      </c>
      <c r="F134">
        <v>96.81</v>
      </c>
      <c r="G134">
        <v>8.6</v>
      </c>
      <c r="H134">
        <v>0.16</v>
      </c>
      <c r="I134">
        <v>675</v>
      </c>
      <c r="J134">
        <v>107.41</v>
      </c>
      <c r="K134">
        <v>41.65</v>
      </c>
      <c r="L134">
        <v>1</v>
      </c>
      <c r="M134">
        <v>673</v>
      </c>
      <c r="N134">
        <v>14.77</v>
      </c>
      <c r="O134">
        <v>13481.73</v>
      </c>
      <c r="P134">
        <v>930.89</v>
      </c>
      <c r="Q134">
        <v>2285.31</v>
      </c>
      <c r="R134">
        <v>1049.9100000000001</v>
      </c>
      <c r="S134">
        <v>175.94</v>
      </c>
      <c r="T134">
        <v>431906.92</v>
      </c>
      <c r="U134">
        <v>0.17</v>
      </c>
      <c r="V134">
        <v>0.65</v>
      </c>
      <c r="W134">
        <v>37.79</v>
      </c>
      <c r="X134">
        <v>26.03</v>
      </c>
      <c r="Y134">
        <v>2</v>
      </c>
      <c r="Z134">
        <v>10</v>
      </c>
    </row>
    <row r="135" spans="1:26" x14ac:dyDescent="0.25">
      <c r="A135">
        <v>1</v>
      </c>
      <c r="B135">
        <v>50</v>
      </c>
      <c r="C135" t="s">
        <v>34</v>
      </c>
      <c r="D135">
        <v>1.1201000000000001</v>
      </c>
      <c r="E135">
        <v>89.28</v>
      </c>
      <c r="F135">
        <v>81.09</v>
      </c>
      <c r="G135">
        <v>17.559999999999999</v>
      </c>
      <c r="H135">
        <v>0.32</v>
      </c>
      <c r="I135">
        <v>277</v>
      </c>
      <c r="J135">
        <v>108.68</v>
      </c>
      <c r="K135">
        <v>41.65</v>
      </c>
      <c r="L135">
        <v>2</v>
      </c>
      <c r="M135">
        <v>275</v>
      </c>
      <c r="N135">
        <v>15.03</v>
      </c>
      <c r="O135">
        <v>13638.32</v>
      </c>
      <c r="P135">
        <v>767.59</v>
      </c>
      <c r="Q135">
        <v>2279.46</v>
      </c>
      <c r="R135">
        <v>526.89</v>
      </c>
      <c r="S135">
        <v>175.94</v>
      </c>
      <c r="T135">
        <v>172382.96</v>
      </c>
      <c r="U135">
        <v>0.33</v>
      </c>
      <c r="V135">
        <v>0.77</v>
      </c>
      <c r="W135">
        <v>37.11</v>
      </c>
      <c r="X135">
        <v>10.39</v>
      </c>
      <c r="Y135">
        <v>2</v>
      </c>
      <c r="Z135">
        <v>10</v>
      </c>
    </row>
    <row r="136" spans="1:26" x14ac:dyDescent="0.25">
      <c r="A136">
        <v>2</v>
      </c>
      <c r="B136">
        <v>50</v>
      </c>
      <c r="C136" t="s">
        <v>34</v>
      </c>
      <c r="D136">
        <v>1.2051000000000001</v>
      </c>
      <c r="E136">
        <v>82.98</v>
      </c>
      <c r="F136">
        <v>77.099999999999994</v>
      </c>
      <c r="G136">
        <v>26.74</v>
      </c>
      <c r="H136">
        <v>0.48</v>
      </c>
      <c r="I136">
        <v>173</v>
      </c>
      <c r="J136">
        <v>109.96</v>
      </c>
      <c r="K136">
        <v>41.65</v>
      </c>
      <c r="L136">
        <v>3</v>
      </c>
      <c r="M136">
        <v>171</v>
      </c>
      <c r="N136">
        <v>15.31</v>
      </c>
      <c r="O136">
        <v>13795.21</v>
      </c>
      <c r="P136">
        <v>715.66</v>
      </c>
      <c r="Q136">
        <v>2278.6799999999998</v>
      </c>
      <c r="R136">
        <v>395.06</v>
      </c>
      <c r="S136">
        <v>175.94</v>
      </c>
      <c r="T136">
        <v>106989.41</v>
      </c>
      <c r="U136">
        <v>0.45</v>
      </c>
      <c r="V136">
        <v>0.81</v>
      </c>
      <c r="W136">
        <v>36.93</v>
      </c>
      <c r="X136">
        <v>6.42</v>
      </c>
      <c r="Y136">
        <v>2</v>
      </c>
      <c r="Z136">
        <v>10</v>
      </c>
    </row>
    <row r="137" spans="1:26" x14ac:dyDescent="0.25">
      <c r="A137">
        <v>3</v>
      </c>
      <c r="B137">
        <v>50</v>
      </c>
      <c r="C137" t="s">
        <v>34</v>
      </c>
      <c r="D137">
        <v>1.2494000000000001</v>
      </c>
      <c r="E137">
        <v>80.040000000000006</v>
      </c>
      <c r="F137">
        <v>75.25</v>
      </c>
      <c r="G137">
        <v>36.409999999999997</v>
      </c>
      <c r="H137">
        <v>0.63</v>
      </c>
      <c r="I137">
        <v>124</v>
      </c>
      <c r="J137">
        <v>111.23</v>
      </c>
      <c r="K137">
        <v>41.65</v>
      </c>
      <c r="L137">
        <v>4</v>
      </c>
      <c r="M137">
        <v>122</v>
      </c>
      <c r="N137">
        <v>15.58</v>
      </c>
      <c r="O137">
        <v>13952.52</v>
      </c>
      <c r="P137">
        <v>684.22</v>
      </c>
      <c r="Q137">
        <v>2277.9299999999998</v>
      </c>
      <c r="R137">
        <v>333.18</v>
      </c>
      <c r="S137">
        <v>175.94</v>
      </c>
      <c r="T137">
        <v>76293.53</v>
      </c>
      <c r="U137">
        <v>0.53</v>
      </c>
      <c r="V137">
        <v>0.83</v>
      </c>
      <c r="W137">
        <v>36.85</v>
      </c>
      <c r="X137">
        <v>4.58</v>
      </c>
      <c r="Y137">
        <v>2</v>
      </c>
      <c r="Z137">
        <v>10</v>
      </c>
    </row>
    <row r="138" spans="1:26" x14ac:dyDescent="0.25">
      <c r="A138">
        <v>4</v>
      </c>
      <c r="B138">
        <v>50</v>
      </c>
      <c r="C138" t="s">
        <v>34</v>
      </c>
      <c r="D138">
        <v>1.276</v>
      </c>
      <c r="E138">
        <v>78.37</v>
      </c>
      <c r="F138">
        <v>74.2</v>
      </c>
      <c r="G138">
        <v>46.37</v>
      </c>
      <c r="H138">
        <v>0.78</v>
      </c>
      <c r="I138">
        <v>96</v>
      </c>
      <c r="J138">
        <v>112.51</v>
      </c>
      <c r="K138">
        <v>41.65</v>
      </c>
      <c r="L138">
        <v>5</v>
      </c>
      <c r="M138">
        <v>94</v>
      </c>
      <c r="N138">
        <v>15.86</v>
      </c>
      <c r="O138">
        <v>14110.24</v>
      </c>
      <c r="P138">
        <v>658.79</v>
      </c>
      <c r="Q138">
        <v>2277.6999999999998</v>
      </c>
      <c r="R138">
        <v>297.52</v>
      </c>
      <c r="S138">
        <v>175.94</v>
      </c>
      <c r="T138">
        <v>58605.56</v>
      </c>
      <c r="U138">
        <v>0.59</v>
      </c>
      <c r="V138">
        <v>0.84</v>
      </c>
      <c r="W138">
        <v>36.82</v>
      </c>
      <c r="X138">
        <v>3.53</v>
      </c>
      <c r="Y138">
        <v>2</v>
      </c>
      <c r="Z138">
        <v>10</v>
      </c>
    </row>
    <row r="139" spans="1:26" x14ac:dyDescent="0.25">
      <c r="A139">
        <v>5</v>
      </c>
      <c r="B139">
        <v>50</v>
      </c>
      <c r="C139" t="s">
        <v>34</v>
      </c>
      <c r="D139">
        <v>1.2949999999999999</v>
      </c>
      <c r="E139">
        <v>77.22</v>
      </c>
      <c r="F139">
        <v>73.47</v>
      </c>
      <c r="G139">
        <v>57.25</v>
      </c>
      <c r="H139">
        <v>0.93</v>
      </c>
      <c r="I139">
        <v>77</v>
      </c>
      <c r="J139">
        <v>113.79</v>
      </c>
      <c r="K139">
        <v>41.65</v>
      </c>
      <c r="L139">
        <v>6</v>
      </c>
      <c r="M139">
        <v>75</v>
      </c>
      <c r="N139">
        <v>16.14</v>
      </c>
      <c r="O139">
        <v>14268.39</v>
      </c>
      <c r="P139">
        <v>635.98</v>
      </c>
      <c r="Q139">
        <v>2277.46</v>
      </c>
      <c r="R139">
        <v>273.61</v>
      </c>
      <c r="S139">
        <v>175.94</v>
      </c>
      <c r="T139">
        <v>46742.94</v>
      </c>
      <c r="U139">
        <v>0.64</v>
      </c>
      <c r="V139">
        <v>0.85</v>
      </c>
      <c r="W139">
        <v>36.79</v>
      </c>
      <c r="X139">
        <v>2.81</v>
      </c>
      <c r="Y139">
        <v>2</v>
      </c>
      <c r="Z139">
        <v>10</v>
      </c>
    </row>
    <row r="140" spans="1:26" x14ac:dyDescent="0.25">
      <c r="A140">
        <v>6</v>
      </c>
      <c r="B140">
        <v>50</v>
      </c>
      <c r="C140" t="s">
        <v>34</v>
      </c>
      <c r="D140">
        <v>1.3079000000000001</v>
      </c>
      <c r="E140">
        <v>76.459999999999994</v>
      </c>
      <c r="F140">
        <v>73</v>
      </c>
      <c r="G140">
        <v>68.44</v>
      </c>
      <c r="H140">
        <v>1.07</v>
      </c>
      <c r="I140">
        <v>64</v>
      </c>
      <c r="J140">
        <v>115.08</v>
      </c>
      <c r="K140">
        <v>41.65</v>
      </c>
      <c r="L140">
        <v>7</v>
      </c>
      <c r="M140">
        <v>62</v>
      </c>
      <c r="N140">
        <v>16.43</v>
      </c>
      <c r="O140">
        <v>14426.96</v>
      </c>
      <c r="P140">
        <v>614.9</v>
      </c>
      <c r="Q140">
        <v>2277.33</v>
      </c>
      <c r="R140">
        <v>257.95999999999998</v>
      </c>
      <c r="S140">
        <v>175.94</v>
      </c>
      <c r="T140">
        <v>38986.06</v>
      </c>
      <c r="U140">
        <v>0.68</v>
      </c>
      <c r="V140">
        <v>0.86</v>
      </c>
      <c r="W140">
        <v>36.770000000000003</v>
      </c>
      <c r="X140">
        <v>2.34</v>
      </c>
      <c r="Y140">
        <v>2</v>
      </c>
      <c r="Z140">
        <v>10</v>
      </c>
    </row>
    <row r="141" spans="1:26" x14ac:dyDescent="0.25">
      <c r="A141">
        <v>7</v>
      </c>
      <c r="B141">
        <v>50</v>
      </c>
      <c r="C141" t="s">
        <v>34</v>
      </c>
      <c r="D141">
        <v>1.3167</v>
      </c>
      <c r="E141">
        <v>75.95</v>
      </c>
      <c r="F141">
        <v>72.69</v>
      </c>
      <c r="G141">
        <v>79.3</v>
      </c>
      <c r="H141">
        <v>1.21</v>
      </c>
      <c r="I141">
        <v>55</v>
      </c>
      <c r="J141">
        <v>116.37</v>
      </c>
      <c r="K141">
        <v>41.65</v>
      </c>
      <c r="L141">
        <v>8</v>
      </c>
      <c r="M141">
        <v>53</v>
      </c>
      <c r="N141">
        <v>16.72</v>
      </c>
      <c r="O141">
        <v>14585.96</v>
      </c>
      <c r="P141">
        <v>596.11</v>
      </c>
      <c r="Q141">
        <v>2277.25</v>
      </c>
      <c r="R141">
        <v>247.8</v>
      </c>
      <c r="S141">
        <v>175.94</v>
      </c>
      <c r="T141">
        <v>33949</v>
      </c>
      <c r="U141">
        <v>0.71</v>
      </c>
      <c r="V141">
        <v>0.86</v>
      </c>
      <c r="W141">
        <v>36.75</v>
      </c>
      <c r="X141">
        <v>2.0299999999999998</v>
      </c>
      <c r="Y141">
        <v>2</v>
      </c>
      <c r="Z141">
        <v>10</v>
      </c>
    </row>
    <row r="142" spans="1:26" x14ac:dyDescent="0.25">
      <c r="A142">
        <v>8</v>
      </c>
      <c r="B142">
        <v>50</v>
      </c>
      <c r="C142" t="s">
        <v>34</v>
      </c>
      <c r="D142">
        <v>1.3233999999999999</v>
      </c>
      <c r="E142">
        <v>75.56</v>
      </c>
      <c r="F142">
        <v>72.459999999999994</v>
      </c>
      <c r="G142">
        <v>90.57</v>
      </c>
      <c r="H142">
        <v>1.35</v>
      </c>
      <c r="I142">
        <v>48</v>
      </c>
      <c r="J142">
        <v>117.66</v>
      </c>
      <c r="K142">
        <v>41.65</v>
      </c>
      <c r="L142">
        <v>9</v>
      </c>
      <c r="M142">
        <v>25</v>
      </c>
      <c r="N142">
        <v>17.010000000000002</v>
      </c>
      <c r="O142">
        <v>14745.39</v>
      </c>
      <c r="P142">
        <v>577.98</v>
      </c>
      <c r="Q142">
        <v>2277.37</v>
      </c>
      <c r="R142">
        <v>239.04</v>
      </c>
      <c r="S142">
        <v>175.94</v>
      </c>
      <c r="T142">
        <v>29603.02</v>
      </c>
      <c r="U142">
        <v>0.74</v>
      </c>
      <c r="V142">
        <v>0.87</v>
      </c>
      <c r="W142">
        <v>36.770000000000003</v>
      </c>
      <c r="X142">
        <v>1.8</v>
      </c>
      <c r="Y142">
        <v>2</v>
      </c>
      <c r="Z142">
        <v>10</v>
      </c>
    </row>
    <row r="143" spans="1:26" x14ac:dyDescent="0.25">
      <c r="A143">
        <v>9</v>
      </c>
      <c r="B143">
        <v>50</v>
      </c>
      <c r="C143" t="s">
        <v>34</v>
      </c>
      <c r="D143">
        <v>1.3246</v>
      </c>
      <c r="E143">
        <v>75.489999999999995</v>
      </c>
      <c r="F143">
        <v>72.41</v>
      </c>
      <c r="G143">
        <v>92.44</v>
      </c>
      <c r="H143">
        <v>1.48</v>
      </c>
      <c r="I143">
        <v>47</v>
      </c>
      <c r="J143">
        <v>118.96</v>
      </c>
      <c r="K143">
        <v>41.65</v>
      </c>
      <c r="L143">
        <v>10</v>
      </c>
      <c r="M143">
        <v>0</v>
      </c>
      <c r="N143">
        <v>17.309999999999999</v>
      </c>
      <c r="O143">
        <v>14905.25</v>
      </c>
      <c r="P143">
        <v>579.49</v>
      </c>
      <c r="Q143">
        <v>2277.71</v>
      </c>
      <c r="R143">
        <v>236.67</v>
      </c>
      <c r="S143">
        <v>175.94</v>
      </c>
      <c r="T143">
        <v>28423.38</v>
      </c>
      <c r="U143">
        <v>0.74</v>
      </c>
      <c r="V143">
        <v>0.87</v>
      </c>
      <c r="W143">
        <v>36.799999999999997</v>
      </c>
      <c r="X143">
        <v>1.75</v>
      </c>
      <c r="Y143">
        <v>2</v>
      </c>
      <c r="Z143">
        <v>10</v>
      </c>
    </row>
    <row r="144" spans="1:26" x14ac:dyDescent="0.25">
      <c r="A144">
        <v>0</v>
      </c>
      <c r="B144">
        <v>25</v>
      </c>
      <c r="C144" t="s">
        <v>34</v>
      </c>
      <c r="D144">
        <v>1.073</v>
      </c>
      <c r="E144">
        <v>93.2</v>
      </c>
      <c r="F144">
        <v>85.86</v>
      </c>
      <c r="G144">
        <v>12.91</v>
      </c>
      <c r="H144">
        <v>0.28000000000000003</v>
      </c>
      <c r="I144">
        <v>399</v>
      </c>
      <c r="J144">
        <v>61.76</v>
      </c>
      <c r="K144">
        <v>28.92</v>
      </c>
      <c r="L144">
        <v>1</v>
      </c>
      <c r="M144">
        <v>397</v>
      </c>
      <c r="N144">
        <v>6.84</v>
      </c>
      <c r="O144">
        <v>7851.41</v>
      </c>
      <c r="P144">
        <v>551.41</v>
      </c>
      <c r="Q144">
        <v>2281.6999999999998</v>
      </c>
      <c r="R144">
        <v>685.09</v>
      </c>
      <c r="S144">
        <v>175.94</v>
      </c>
      <c r="T144">
        <v>250876.18</v>
      </c>
      <c r="U144">
        <v>0.26</v>
      </c>
      <c r="V144">
        <v>0.73</v>
      </c>
      <c r="W144">
        <v>37.33</v>
      </c>
      <c r="X144">
        <v>15.13</v>
      </c>
      <c r="Y144">
        <v>2</v>
      </c>
      <c r="Z144">
        <v>10</v>
      </c>
    </row>
    <row r="145" spans="1:26" x14ac:dyDescent="0.25">
      <c r="A145">
        <v>1</v>
      </c>
      <c r="B145">
        <v>25</v>
      </c>
      <c r="C145" t="s">
        <v>34</v>
      </c>
      <c r="D145">
        <v>1.2326999999999999</v>
      </c>
      <c r="E145">
        <v>81.12</v>
      </c>
      <c r="F145">
        <v>76.98</v>
      </c>
      <c r="G145">
        <v>27.33</v>
      </c>
      <c r="H145">
        <v>0.55000000000000004</v>
      </c>
      <c r="I145">
        <v>169</v>
      </c>
      <c r="J145">
        <v>62.92</v>
      </c>
      <c r="K145">
        <v>28.92</v>
      </c>
      <c r="L145">
        <v>2</v>
      </c>
      <c r="M145">
        <v>167</v>
      </c>
      <c r="N145">
        <v>7</v>
      </c>
      <c r="O145">
        <v>7994.37</v>
      </c>
      <c r="P145">
        <v>466.68</v>
      </c>
      <c r="Q145">
        <v>2278.88</v>
      </c>
      <c r="R145">
        <v>390</v>
      </c>
      <c r="S145">
        <v>175.94</v>
      </c>
      <c r="T145">
        <v>104477.63</v>
      </c>
      <c r="U145">
        <v>0.45</v>
      </c>
      <c r="V145">
        <v>0.81</v>
      </c>
      <c r="W145">
        <v>36.94</v>
      </c>
      <c r="X145">
        <v>6.3</v>
      </c>
      <c r="Y145">
        <v>2</v>
      </c>
      <c r="Z145">
        <v>10</v>
      </c>
    </row>
    <row r="146" spans="1:26" x14ac:dyDescent="0.25">
      <c r="A146">
        <v>2</v>
      </c>
      <c r="B146">
        <v>25</v>
      </c>
      <c r="C146" t="s">
        <v>34</v>
      </c>
      <c r="D146">
        <v>1.2874000000000001</v>
      </c>
      <c r="E146">
        <v>77.680000000000007</v>
      </c>
      <c r="F146">
        <v>74.47</v>
      </c>
      <c r="G146">
        <v>43.8</v>
      </c>
      <c r="H146">
        <v>0.81</v>
      </c>
      <c r="I146">
        <v>102</v>
      </c>
      <c r="J146">
        <v>64.08</v>
      </c>
      <c r="K146">
        <v>28.92</v>
      </c>
      <c r="L146">
        <v>3</v>
      </c>
      <c r="M146">
        <v>94</v>
      </c>
      <c r="N146">
        <v>7.16</v>
      </c>
      <c r="O146">
        <v>8137.65</v>
      </c>
      <c r="P146">
        <v>420.2</v>
      </c>
      <c r="Q146">
        <v>2277.92</v>
      </c>
      <c r="R146">
        <v>305.94</v>
      </c>
      <c r="S146">
        <v>175.94</v>
      </c>
      <c r="T146">
        <v>62786.36</v>
      </c>
      <c r="U146">
        <v>0.57999999999999996</v>
      </c>
      <c r="V146">
        <v>0.84</v>
      </c>
      <c r="W146">
        <v>36.85</v>
      </c>
      <c r="X146">
        <v>3.79</v>
      </c>
      <c r="Y146">
        <v>2</v>
      </c>
      <c r="Z146">
        <v>10</v>
      </c>
    </row>
    <row r="147" spans="1:26" x14ac:dyDescent="0.25">
      <c r="A147">
        <v>3</v>
      </c>
      <c r="B147">
        <v>25</v>
      </c>
      <c r="C147" t="s">
        <v>34</v>
      </c>
      <c r="D147">
        <v>1.2941</v>
      </c>
      <c r="E147">
        <v>77.28</v>
      </c>
      <c r="F147">
        <v>74.19</v>
      </c>
      <c r="G147">
        <v>47.86</v>
      </c>
      <c r="H147">
        <v>1.07</v>
      </c>
      <c r="I147">
        <v>93</v>
      </c>
      <c r="J147">
        <v>65.25</v>
      </c>
      <c r="K147">
        <v>28.92</v>
      </c>
      <c r="L147">
        <v>4</v>
      </c>
      <c r="M147">
        <v>0</v>
      </c>
      <c r="N147">
        <v>7.33</v>
      </c>
      <c r="O147">
        <v>8281.25</v>
      </c>
      <c r="P147">
        <v>415.98</v>
      </c>
      <c r="Q147">
        <v>2278.77</v>
      </c>
      <c r="R147">
        <v>292.93</v>
      </c>
      <c r="S147">
        <v>175.94</v>
      </c>
      <c r="T147">
        <v>56324.59</v>
      </c>
      <c r="U147">
        <v>0.6</v>
      </c>
      <c r="V147">
        <v>0.85</v>
      </c>
      <c r="W147">
        <v>36.950000000000003</v>
      </c>
      <c r="X147">
        <v>3.52</v>
      </c>
      <c r="Y147">
        <v>2</v>
      </c>
      <c r="Z147">
        <v>10</v>
      </c>
    </row>
    <row r="148" spans="1:26" x14ac:dyDescent="0.25">
      <c r="A148">
        <v>0</v>
      </c>
      <c r="B148">
        <v>85</v>
      </c>
      <c r="C148" t="s">
        <v>34</v>
      </c>
      <c r="D148">
        <v>0.66420000000000001</v>
      </c>
      <c r="E148">
        <v>150.55000000000001</v>
      </c>
      <c r="F148">
        <v>112.43</v>
      </c>
      <c r="G148">
        <v>6.39</v>
      </c>
      <c r="H148">
        <v>0.11</v>
      </c>
      <c r="I148">
        <v>1055</v>
      </c>
      <c r="J148">
        <v>167.88</v>
      </c>
      <c r="K148">
        <v>51.39</v>
      </c>
      <c r="L148">
        <v>1</v>
      </c>
      <c r="M148">
        <v>1053</v>
      </c>
      <c r="N148">
        <v>30.49</v>
      </c>
      <c r="O148">
        <v>20939.59</v>
      </c>
      <c r="P148">
        <v>1449.87</v>
      </c>
      <c r="Q148">
        <v>2289.34</v>
      </c>
      <c r="R148">
        <v>1572.31</v>
      </c>
      <c r="S148">
        <v>175.94</v>
      </c>
      <c r="T148">
        <v>691205.9</v>
      </c>
      <c r="U148">
        <v>0.11</v>
      </c>
      <c r="V148">
        <v>0.56000000000000005</v>
      </c>
      <c r="W148">
        <v>38.409999999999997</v>
      </c>
      <c r="X148">
        <v>41.59</v>
      </c>
      <c r="Y148">
        <v>2</v>
      </c>
      <c r="Z148">
        <v>10</v>
      </c>
    </row>
    <row r="149" spans="1:26" x14ac:dyDescent="0.25">
      <c r="A149">
        <v>1</v>
      </c>
      <c r="B149">
        <v>85</v>
      </c>
      <c r="C149" t="s">
        <v>34</v>
      </c>
      <c r="D149">
        <v>0.98309999999999997</v>
      </c>
      <c r="E149">
        <v>101.72</v>
      </c>
      <c r="F149">
        <v>85.83</v>
      </c>
      <c r="G149">
        <v>12.91</v>
      </c>
      <c r="H149">
        <v>0.21</v>
      </c>
      <c r="I149">
        <v>399</v>
      </c>
      <c r="J149">
        <v>169.33</v>
      </c>
      <c r="K149">
        <v>51.39</v>
      </c>
      <c r="L149">
        <v>2</v>
      </c>
      <c r="M149">
        <v>397</v>
      </c>
      <c r="N149">
        <v>30.94</v>
      </c>
      <c r="O149">
        <v>21118.46</v>
      </c>
      <c r="P149">
        <v>1103.0899999999999</v>
      </c>
      <c r="Q149">
        <v>2280.6</v>
      </c>
      <c r="R149">
        <v>684.37</v>
      </c>
      <c r="S149">
        <v>175.94</v>
      </c>
      <c r="T149">
        <v>250514.38</v>
      </c>
      <c r="U149">
        <v>0.26</v>
      </c>
      <c r="V149">
        <v>0.73</v>
      </c>
      <c r="W149">
        <v>37.32</v>
      </c>
      <c r="X149">
        <v>15.11</v>
      </c>
      <c r="Y149">
        <v>2</v>
      </c>
      <c r="Z149">
        <v>10</v>
      </c>
    </row>
    <row r="150" spans="1:26" x14ac:dyDescent="0.25">
      <c r="A150">
        <v>2</v>
      </c>
      <c r="B150">
        <v>85</v>
      </c>
      <c r="C150" t="s">
        <v>34</v>
      </c>
      <c r="D150">
        <v>1.1035999999999999</v>
      </c>
      <c r="E150">
        <v>90.61</v>
      </c>
      <c r="F150">
        <v>79.900000000000006</v>
      </c>
      <c r="G150">
        <v>19.489999999999998</v>
      </c>
      <c r="H150">
        <v>0.31</v>
      </c>
      <c r="I150">
        <v>246</v>
      </c>
      <c r="J150">
        <v>170.79</v>
      </c>
      <c r="K150">
        <v>51.39</v>
      </c>
      <c r="L150">
        <v>3</v>
      </c>
      <c r="M150">
        <v>244</v>
      </c>
      <c r="N150">
        <v>31.4</v>
      </c>
      <c r="O150">
        <v>21297.94</v>
      </c>
      <c r="P150">
        <v>1019.9</v>
      </c>
      <c r="Q150">
        <v>2279.36</v>
      </c>
      <c r="R150">
        <v>486.88</v>
      </c>
      <c r="S150">
        <v>175.94</v>
      </c>
      <c r="T150">
        <v>152535.34</v>
      </c>
      <c r="U150">
        <v>0.36</v>
      </c>
      <c r="V150">
        <v>0.78</v>
      </c>
      <c r="W150">
        <v>37.08</v>
      </c>
      <c r="X150">
        <v>9.2100000000000009</v>
      </c>
      <c r="Y150">
        <v>2</v>
      </c>
      <c r="Z150">
        <v>10</v>
      </c>
    </row>
    <row r="151" spans="1:26" x14ac:dyDescent="0.25">
      <c r="A151">
        <v>3</v>
      </c>
      <c r="B151">
        <v>85</v>
      </c>
      <c r="C151" t="s">
        <v>34</v>
      </c>
      <c r="D151">
        <v>1.1677999999999999</v>
      </c>
      <c r="E151">
        <v>85.63</v>
      </c>
      <c r="F151">
        <v>77.260000000000005</v>
      </c>
      <c r="G151">
        <v>26.19</v>
      </c>
      <c r="H151">
        <v>0.41</v>
      </c>
      <c r="I151">
        <v>177</v>
      </c>
      <c r="J151">
        <v>172.25</v>
      </c>
      <c r="K151">
        <v>51.39</v>
      </c>
      <c r="L151">
        <v>4</v>
      </c>
      <c r="M151">
        <v>175</v>
      </c>
      <c r="N151">
        <v>31.86</v>
      </c>
      <c r="O151">
        <v>21478.05</v>
      </c>
      <c r="P151">
        <v>978.59</v>
      </c>
      <c r="Q151">
        <v>2278.56</v>
      </c>
      <c r="R151">
        <v>399.61</v>
      </c>
      <c r="S151">
        <v>175.94</v>
      </c>
      <c r="T151">
        <v>109243.62</v>
      </c>
      <c r="U151">
        <v>0.44</v>
      </c>
      <c r="V151">
        <v>0.81</v>
      </c>
      <c r="W151">
        <v>36.94</v>
      </c>
      <c r="X151">
        <v>6.57</v>
      </c>
      <c r="Y151">
        <v>2</v>
      </c>
      <c r="Z151">
        <v>10</v>
      </c>
    </row>
    <row r="152" spans="1:26" x14ac:dyDescent="0.25">
      <c r="A152">
        <v>4</v>
      </c>
      <c r="B152">
        <v>85</v>
      </c>
      <c r="C152" t="s">
        <v>34</v>
      </c>
      <c r="D152">
        <v>1.2074</v>
      </c>
      <c r="E152">
        <v>82.82</v>
      </c>
      <c r="F152">
        <v>75.78</v>
      </c>
      <c r="G152">
        <v>32.950000000000003</v>
      </c>
      <c r="H152">
        <v>0.51</v>
      </c>
      <c r="I152">
        <v>138</v>
      </c>
      <c r="J152">
        <v>173.71</v>
      </c>
      <c r="K152">
        <v>51.39</v>
      </c>
      <c r="L152">
        <v>5</v>
      </c>
      <c r="M152">
        <v>136</v>
      </c>
      <c r="N152">
        <v>32.32</v>
      </c>
      <c r="O152">
        <v>21658.78</v>
      </c>
      <c r="P152">
        <v>951.47</v>
      </c>
      <c r="Q152">
        <v>2278.44</v>
      </c>
      <c r="R152">
        <v>350.57</v>
      </c>
      <c r="S152">
        <v>175.94</v>
      </c>
      <c r="T152">
        <v>84920.21</v>
      </c>
      <c r="U152">
        <v>0.5</v>
      </c>
      <c r="V152">
        <v>0.83</v>
      </c>
      <c r="W152">
        <v>36.880000000000003</v>
      </c>
      <c r="X152">
        <v>5.0999999999999996</v>
      </c>
      <c r="Y152">
        <v>2</v>
      </c>
      <c r="Z152">
        <v>10</v>
      </c>
    </row>
    <row r="153" spans="1:26" x14ac:dyDescent="0.25">
      <c r="A153">
        <v>5</v>
      </c>
      <c r="B153">
        <v>85</v>
      </c>
      <c r="C153" t="s">
        <v>34</v>
      </c>
      <c r="D153">
        <v>1.2334000000000001</v>
      </c>
      <c r="E153">
        <v>81.08</v>
      </c>
      <c r="F153">
        <v>74.88</v>
      </c>
      <c r="G153">
        <v>39.76</v>
      </c>
      <c r="H153">
        <v>0.61</v>
      </c>
      <c r="I153">
        <v>113</v>
      </c>
      <c r="J153">
        <v>175.18</v>
      </c>
      <c r="K153">
        <v>51.39</v>
      </c>
      <c r="L153">
        <v>6</v>
      </c>
      <c r="M153">
        <v>111</v>
      </c>
      <c r="N153">
        <v>32.79</v>
      </c>
      <c r="O153">
        <v>21840.16</v>
      </c>
      <c r="P153">
        <v>932.01</v>
      </c>
      <c r="Q153">
        <v>2278.0500000000002</v>
      </c>
      <c r="R153">
        <v>320.5</v>
      </c>
      <c r="S153">
        <v>175.94</v>
      </c>
      <c r="T153">
        <v>70012.160000000003</v>
      </c>
      <c r="U153">
        <v>0.55000000000000004</v>
      </c>
      <c r="V153">
        <v>0.84</v>
      </c>
      <c r="W153">
        <v>36.840000000000003</v>
      </c>
      <c r="X153">
        <v>4.21</v>
      </c>
      <c r="Y153">
        <v>2</v>
      </c>
      <c r="Z153">
        <v>10</v>
      </c>
    </row>
    <row r="154" spans="1:26" x14ac:dyDescent="0.25">
      <c r="A154">
        <v>6</v>
      </c>
      <c r="B154">
        <v>85</v>
      </c>
      <c r="C154" t="s">
        <v>34</v>
      </c>
      <c r="D154">
        <v>1.2539</v>
      </c>
      <c r="E154">
        <v>79.75</v>
      </c>
      <c r="F154">
        <v>74.16</v>
      </c>
      <c r="G154">
        <v>46.84</v>
      </c>
      <c r="H154">
        <v>0.7</v>
      </c>
      <c r="I154">
        <v>95</v>
      </c>
      <c r="J154">
        <v>176.66</v>
      </c>
      <c r="K154">
        <v>51.39</v>
      </c>
      <c r="L154">
        <v>7</v>
      </c>
      <c r="M154">
        <v>93</v>
      </c>
      <c r="N154">
        <v>33.270000000000003</v>
      </c>
      <c r="O154">
        <v>22022.17</v>
      </c>
      <c r="P154">
        <v>915.16</v>
      </c>
      <c r="Q154">
        <v>2277.54</v>
      </c>
      <c r="R154">
        <v>296.52999999999997</v>
      </c>
      <c r="S154">
        <v>175.94</v>
      </c>
      <c r="T154">
        <v>58114.67</v>
      </c>
      <c r="U154">
        <v>0.59</v>
      </c>
      <c r="V154">
        <v>0.85</v>
      </c>
      <c r="W154">
        <v>36.82</v>
      </c>
      <c r="X154">
        <v>3.5</v>
      </c>
      <c r="Y154">
        <v>2</v>
      </c>
      <c r="Z154">
        <v>10</v>
      </c>
    </row>
    <row r="155" spans="1:26" x14ac:dyDescent="0.25">
      <c r="A155">
        <v>7</v>
      </c>
      <c r="B155">
        <v>85</v>
      </c>
      <c r="C155" t="s">
        <v>34</v>
      </c>
      <c r="D155">
        <v>1.2685999999999999</v>
      </c>
      <c r="E155">
        <v>78.83</v>
      </c>
      <c r="F155">
        <v>73.680000000000007</v>
      </c>
      <c r="G155">
        <v>53.91</v>
      </c>
      <c r="H155">
        <v>0.8</v>
      </c>
      <c r="I155">
        <v>82</v>
      </c>
      <c r="J155">
        <v>178.14</v>
      </c>
      <c r="K155">
        <v>51.39</v>
      </c>
      <c r="L155">
        <v>8</v>
      </c>
      <c r="M155">
        <v>80</v>
      </c>
      <c r="N155">
        <v>33.75</v>
      </c>
      <c r="O155">
        <v>22204.83</v>
      </c>
      <c r="P155">
        <v>900.17</v>
      </c>
      <c r="Q155">
        <v>2277.6999999999998</v>
      </c>
      <c r="R155">
        <v>280.67</v>
      </c>
      <c r="S155">
        <v>175.94</v>
      </c>
      <c r="T155">
        <v>50251.01</v>
      </c>
      <c r="U155">
        <v>0.63</v>
      </c>
      <c r="V155">
        <v>0.85</v>
      </c>
      <c r="W155">
        <v>36.79</v>
      </c>
      <c r="X155">
        <v>3.01</v>
      </c>
      <c r="Y155">
        <v>2</v>
      </c>
      <c r="Z155">
        <v>10</v>
      </c>
    </row>
    <row r="156" spans="1:26" x14ac:dyDescent="0.25">
      <c r="A156">
        <v>8</v>
      </c>
      <c r="B156">
        <v>85</v>
      </c>
      <c r="C156" t="s">
        <v>34</v>
      </c>
      <c r="D156">
        <v>1.2804</v>
      </c>
      <c r="E156">
        <v>78.099999999999994</v>
      </c>
      <c r="F156">
        <v>73.290000000000006</v>
      </c>
      <c r="G156">
        <v>61.07</v>
      </c>
      <c r="H156">
        <v>0.89</v>
      </c>
      <c r="I156">
        <v>72</v>
      </c>
      <c r="J156">
        <v>179.63</v>
      </c>
      <c r="K156">
        <v>51.39</v>
      </c>
      <c r="L156">
        <v>9</v>
      </c>
      <c r="M156">
        <v>70</v>
      </c>
      <c r="N156">
        <v>34.24</v>
      </c>
      <c r="O156">
        <v>22388.15</v>
      </c>
      <c r="P156">
        <v>886.91</v>
      </c>
      <c r="Q156">
        <v>2277.4</v>
      </c>
      <c r="R156">
        <v>267.85000000000002</v>
      </c>
      <c r="S156">
        <v>175.94</v>
      </c>
      <c r="T156">
        <v>43889.95</v>
      </c>
      <c r="U156">
        <v>0.66</v>
      </c>
      <c r="V156">
        <v>0.86</v>
      </c>
      <c r="W156">
        <v>36.770000000000003</v>
      </c>
      <c r="X156">
        <v>2.62</v>
      </c>
      <c r="Y156">
        <v>2</v>
      </c>
      <c r="Z156">
        <v>10</v>
      </c>
    </row>
    <row r="157" spans="1:26" x14ac:dyDescent="0.25">
      <c r="A157">
        <v>9</v>
      </c>
      <c r="B157">
        <v>85</v>
      </c>
      <c r="C157" t="s">
        <v>34</v>
      </c>
      <c r="D157">
        <v>1.2895000000000001</v>
      </c>
      <c r="E157">
        <v>77.55</v>
      </c>
      <c r="F157">
        <v>73.010000000000005</v>
      </c>
      <c r="G157">
        <v>68.44</v>
      </c>
      <c r="H157">
        <v>0.98</v>
      </c>
      <c r="I157">
        <v>64</v>
      </c>
      <c r="J157">
        <v>181.12</v>
      </c>
      <c r="K157">
        <v>51.39</v>
      </c>
      <c r="L157">
        <v>10</v>
      </c>
      <c r="M157">
        <v>62</v>
      </c>
      <c r="N157">
        <v>34.729999999999997</v>
      </c>
      <c r="O157">
        <v>22572.13</v>
      </c>
      <c r="P157">
        <v>875.58</v>
      </c>
      <c r="Q157">
        <v>2277.2600000000002</v>
      </c>
      <c r="R157">
        <v>258.27</v>
      </c>
      <c r="S157">
        <v>175.94</v>
      </c>
      <c r="T157">
        <v>39141.440000000002</v>
      </c>
      <c r="U157">
        <v>0.68</v>
      </c>
      <c r="V157">
        <v>0.86</v>
      </c>
      <c r="W157">
        <v>36.770000000000003</v>
      </c>
      <c r="X157">
        <v>2.35</v>
      </c>
      <c r="Y157">
        <v>2</v>
      </c>
      <c r="Z157">
        <v>10</v>
      </c>
    </row>
    <row r="158" spans="1:26" x14ac:dyDescent="0.25">
      <c r="A158">
        <v>10</v>
      </c>
      <c r="B158">
        <v>85</v>
      </c>
      <c r="C158" t="s">
        <v>34</v>
      </c>
      <c r="D158">
        <v>1.2966</v>
      </c>
      <c r="E158">
        <v>77.12</v>
      </c>
      <c r="F158">
        <v>72.78</v>
      </c>
      <c r="G158">
        <v>75.290000000000006</v>
      </c>
      <c r="H158">
        <v>1.07</v>
      </c>
      <c r="I158">
        <v>58</v>
      </c>
      <c r="J158">
        <v>182.62</v>
      </c>
      <c r="K158">
        <v>51.39</v>
      </c>
      <c r="L158">
        <v>11</v>
      </c>
      <c r="M158">
        <v>56</v>
      </c>
      <c r="N158">
        <v>35.22</v>
      </c>
      <c r="O158">
        <v>22756.91</v>
      </c>
      <c r="P158">
        <v>863.68</v>
      </c>
      <c r="Q158">
        <v>2277.2800000000002</v>
      </c>
      <c r="R158">
        <v>250.93</v>
      </c>
      <c r="S158">
        <v>175.94</v>
      </c>
      <c r="T158">
        <v>35501.730000000003</v>
      </c>
      <c r="U158">
        <v>0.7</v>
      </c>
      <c r="V158">
        <v>0.86</v>
      </c>
      <c r="W158">
        <v>36.76</v>
      </c>
      <c r="X158">
        <v>2.12</v>
      </c>
      <c r="Y158">
        <v>2</v>
      </c>
      <c r="Z158">
        <v>10</v>
      </c>
    </row>
    <row r="159" spans="1:26" x14ac:dyDescent="0.25">
      <c r="A159">
        <v>11</v>
      </c>
      <c r="B159">
        <v>85</v>
      </c>
      <c r="C159" t="s">
        <v>34</v>
      </c>
      <c r="D159">
        <v>1.3044</v>
      </c>
      <c r="E159">
        <v>76.67</v>
      </c>
      <c r="F159">
        <v>72.53</v>
      </c>
      <c r="G159">
        <v>83.69</v>
      </c>
      <c r="H159">
        <v>1.1599999999999999</v>
      </c>
      <c r="I159">
        <v>52</v>
      </c>
      <c r="J159">
        <v>184.12</v>
      </c>
      <c r="K159">
        <v>51.39</v>
      </c>
      <c r="L159">
        <v>12</v>
      </c>
      <c r="M159">
        <v>50</v>
      </c>
      <c r="N159">
        <v>35.729999999999997</v>
      </c>
      <c r="O159">
        <v>22942.240000000002</v>
      </c>
      <c r="P159">
        <v>852</v>
      </c>
      <c r="Q159">
        <v>2277.3000000000002</v>
      </c>
      <c r="R159">
        <v>243.06</v>
      </c>
      <c r="S159">
        <v>175.94</v>
      </c>
      <c r="T159">
        <v>31592.89</v>
      </c>
      <c r="U159">
        <v>0.72</v>
      </c>
      <c r="V159">
        <v>0.86</v>
      </c>
      <c r="W159">
        <v>36.729999999999997</v>
      </c>
      <c r="X159">
        <v>1.87</v>
      </c>
      <c r="Y159">
        <v>2</v>
      </c>
      <c r="Z159">
        <v>10</v>
      </c>
    </row>
    <row r="160" spans="1:26" x14ac:dyDescent="0.25">
      <c r="A160">
        <v>12</v>
      </c>
      <c r="B160">
        <v>85</v>
      </c>
      <c r="C160" t="s">
        <v>34</v>
      </c>
      <c r="D160">
        <v>1.3089</v>
      </c>
      <c r="E160">
        <v>76.400000000000006</v>
      </c>
      <c r="F160">
        <v>72.400000000000006</v>
      </c>
      <c r="G160">
        <v>90.5</v>
      </c>
      <c r="H160">
        <v>1.24</v>
      </c>
      <c r="I160">
        <v>48</v>
      </c>
      <c r="J160">
        <v>185.63</v>
      </c>
      <c r="K160">
        <v>51.39</v>
      </c>
      <c r="L160">
        <v>13</v>
      </c>
      <c r="M160">
        <v>46</v>
      </c>
      <c r="N160">
        <v>36.24</v>
      </c>
      <c r="O160">
        <v>23128.27</v>
      </c>
      <c r="P160">
        <v>840.5</v>
      </c>
      <c r="Q160">
        <v>2277.15</v>
      </c>
      <c r="R160">
        <v>238.2</v>
      </c>
      <c r="S160">
        <v>175.94</v>
      </c>
      <c r="T160">
        <v>29186.58</v>
      </c>
      <c r="U160">
        <v>0.74</v>
      </c>
      <c r="V160">
        <v>0.87</v>
      </c>
      <c r="W160">
        <v>36.74</v>
      </c>
      <c r="X160">
        <v>1.74</v>
      </c>
      <c r="Y160">
        <v>2</v>
      </c>
      <c r="Z160">
        <v>10</v>
      </c>
    </row>
    <row r="161" spans="1:26" x14ac:dyDescent="0.25">
      <c r="A161">
        <v>13</v>
      </c>
      <c r="B161">
        <v>85</v>
      </c>
      <c r="C161" t="s">
        <v>34</v>
      </c>
      <c r="D161">
        <v>1.3132999999999999</v>
      </c>
      <c r="E161">
        <v>76.14</v>
      </c>
      <c r="F161">
        <v>72.28</v>
      </c>
      <c r="G161">
        <v>98.56</v>
      </c>
      <c r="H161">
        <v>1.33</v>
      </c>
      <c r="I161">
        <v>44</v>
      </c>
      <c r="J161">
        <v>187.14</v>
      </c>
      <c r="K161">
        <v>51.39</v>
      </c>
      <c r="L161">
        <v>14</v>
      </c>
      <c r="M161">
        <v>42</v>
      </c>
      <c r="N161">
        <v>36.75</v>
      </c>
      <c r="O161">
        <v>23314.98</v>
      </c>
      <c r="P161">
        <v>831.32</v>
      </c>
      <c r="Q161">
        <v>2277.06</v>
      </c>
      <c r="R161">
        <v>233.81</v>
      </c>
      <c r="S161">
        <v>175.94</v>
      </c>
      <c r="T161">
        <v>27008.25</v>
      </c>
      <c r="U161">
        <v>0.75</v>
      </c>
      <c r="V161">
        <v>0.87</v>
      </c>
      <c r="W161">
        <v>36.74</v>
      </c>
      <c r="X161">
        <v>1.62</v>
      </c>
      <c r="Y161">
        <v>2</v>
      </c>
      <c r="Z161">
        <v>10</v>
      </c>
    </row>
    <row r="162" spans="1:26" x14ac:dyDescent="0.25">
      <c r="A162">
        <v>14</v>
      </c>
      <c r="B162">
        <v>85</v>
      </c>
      <c r="C162" t="s">
        <v>34</v>
      </c>
      <c r="D162">
        <v>1.3174999999999999</v>
      </c>
      <c r="E162">
        <v>75.900000000000006</v>
      </c>
      <c r="F162">
        <v>72.14</v>
      </c>
      <c r="G162">
        <v>105.57</v>
      </c>
      <c r="H162">
        <v>1.41</v>
      </c>
      <c r="I162">
        <v>41</v>
      </c>
      <c r="J162">
        <v>188.66</v>
      </c>
      <c r="K162">
        <v>51.39</v>
      </c>
      <c r="L162">
        <v>15</v>
      </c>
      <c r="M162">
        <v>39</v>
      </c>
      <c r="N162">
        <v>37.270000000000003</v>
      </c>
      <c r="O162">
        <v>23502.400000000001</v>
      </c>
      <c r="P162">
        <v>819.71</v>
      </c>
      <c r="Q162">
        <v>2276.9899999999998</v>
      </c>
      <c r="R162">
        <v>229.83</v>
      </c>
      <c r="S162">
        <v>175.94</v>
      </c>
      <c r="T162">
        <v>25032.94</v>
      </c>
      <c r="U162">
        <v>0.77</v>
      </c>
      <c r="V162">
        <v>0.87</v>
      </c>
      <c r="W162">
        <v>36.72</v>
      </c>
      <c r="X162">
        <v>1.48</v>
      </c>
      <c r="Y162">
        <v>2</v>
      </c>
      <c r="Z162">
        <v>10</v>
      </c>
    </row>
    <row r="163" spans="1:26" x14ac:dyDescent="0.25">
      <c r="A163">
        <v>15</v>
      </c>
      <c r="B163">
        <v>85</v>
      </c>
      <c r="C163" t="s">
        <v>34</v>
      </c>
      <c r="D163">
        <v>1.321</v>
      </c>
      <c r="E163">
        <v>75.7</v>
      </c>
      <c r="F163">
        <v>72.040000000000006</v>
      </c>
      <c r="G163">
        <v>113.75</v>
      </c>
      <c r="H163">
        <v>1.49</v>
      </c>
      <c r="I163">
        <v>38</v>
      </c>
      <c r="J163">
        <v>190.19</v>
      </c>
      <c r="K163">
        <v>51.39</v>
      </c>
      <c r="L163">
        <v>16</v>
      </c>
      <c r="M163">
        <v>36</v>
      </c>
      <c r="N163">
        <v>37.79</v>
      </c>
      <c r="O163">
        <v>23690.52</v>
      </c>
      <c r="P163">
        <v>809.48</v>
      </c>
      <c r="Q163">
        <v>2277.12</v>
      </c>
      <c r="R163">
        <v>226.33</v>
      </c>
      <c r="S163">
        <v>175.94</v>
      </c>
      <c r="T163">
        <v>23301.27</v>
      </c>
      <c r="U163">
        <v>0.78</v>
      </c>
      <c r="V163">
        <v>0.87</v>
      </c>
      <c r="W163">
        <v>36.72</v>
      </c>
      <c r="X163">
        <v>1.38</v>
      </c>
      <c r="Y163">
        <v>2</v>
      </c>
      <c r="Z163">
        <v>10</v>
      </c>
    </row>
    <row r="164" spans="1:26" x14ac:dyDescent="0.25">
      <c r="A164">
        <v>16</v>
      </c>
      <c r="B164">
        <v>85</v>
      </c>
      <c r="C164" t="s">
        <v>34</v>
      </c>
      <c r="D164">
        <v>1.3250999999999999</v>
      </c>
      <c r="E164">
        <v>75.47</v>
      </c>
      <c r="F164">
        <v>71.91</v>
      </c>
      <c r="G164">
        <v>123.27</v>
      </c>
      <c r="H164">
        <v>1.57</v>
      </c>
      <c r="I164">
        <v>35</v>
      </c>
      <c r="J164">
        <v>191.72</v>
      </c>
      <c r="K164">
        <v>51.39</v>
      </c>
      <c r="L164">
        <v>17</v>
      </c>
      <c r="M164">
        <v>33</v>
      </c>
      <c r="N164">
        <v>38.33</v>
      </c>
      <c r="O164">
        <v>23879.37</v>
      </c>
      <c r="P164">
        <v>798.19</v>
      </c>
      <c r="Q164">
        <v>2276.81</v>
      </c>
      <c r="R164">
        <v>221.81</v>
      </c>
      <c r="S164">
        <v>175.94</v>
      </c>
      <c r="T164">
        <v>21054.04</v>
      </c>
      <c r="U164">
        <v>0.79</v>
      </c>
      <c r="V164">
        <v>0.87</v>
      </c>
      <c r="W164">
        <v>36.72</v>
      </c>
      <c r="X164">
        <v>1.25</v>
      </c>
      <c r="Y164">
        <v>2</v>
      </c>
      <c r="Z164">
        <v>10</v>
      </c>
    </row>
    <row r="165" spans="1:26" x14ac:dyDescent="0.25">
      <c r="A165">
        <v>17</v>
      </c>
      <c r="B165">
        <v>85</v>
      </c>
      <c r="C165" t="s">
        <v>34</v>
      </c>
      <c r="D165">
        <v>1.3273999999999999</v>
      </c>
      <c r="E165">
        <v>75.33</v>
      </c>
      <c r="F165">
        <v>71.84</v>
      </c>
      <c r="G165">
        <v>130.63</v>
      </c>
      <c r="H165">
        <v>1.65</v>
      </c>
      <c r="I165">
        <v>33</v>
      </c>
      <c r="J165">
        <v>193.26</v>
      </c>
      <c r="K165">
        <v>51.39</v>
      </c>
      <c r="L165">
        <v>18</v>
      </c>
      <c r="M165">
        <v>31</v>
      </c>
      <c r="N165">
        <v>38.86</v>
      </c>
      <c r="O165">
        <v>24068.93</v>
      </c>
      <c r="P165">
        <v>787.62</v>
      </c>
      <c r="Q165">
        <v>2276.88</v>
      </c>
      <c r="R165">
        <v>219.81</v>
      </c>
      <c r="S165">
        <v>175.94</v>
      </c>
      <c r="T165">
        <v>20063.400000000001</v>
      </c>
      <c r="U165">
        <v>0.8</v>
      </c>
      <c r="V165">
        <v>0.87</v>
      </c>
      <c r="W165">
        <v>36.71</v>
      </c>
      <c r="X165">
        <v>1.19</v>
      </c>
      <c r="Y165">
        <v>2</v>
      </c>
      <c r="Z165">
        <v>10</v>
      </c>
    </row>
    <row r="166" spans="1:26" x14ac:dyDescent="0.25">
      <c r="A166">
        <v>18</v>
      </c>
      <c r="B166">
        <v>85</v>
      </c>
      <c r="C166" t="s">
        <v>34</v>
      </c>
      <c r="D166">
        <v>1.3298000000000001</v>
      </c>
      <c r="E166">
        <v>75.2</v>
      </c>
      <c r="F166">
        <v>71.78</v>
      </c>
      <c r="G166">
        <v>138.93</v>
      </c>
      <c r="H166">
        <v>1.73</v>
      </c>
      <c r="I166">
        <v>31</v>
      </c>
      <c r="J166">
        <v>194.8</v>
      </c>
      <c r="K166">
        <v>51.39</v>
      </c>
      <c r="L166">
        <v>19</v>
      </c>
      <c r="M166">
        <v>29</v>
      </c>
      <c r="N166">
        <v>39.409999999999997</v>
      </c>
      <c r="O166">
        <v>24259.23</v>
      </c>
      <c r="P166">
        <v>776.36</v>
      </c>
      <c r="Q166">
        <v>2277</v>
      </c>
      <c r="R166">
        <v>217.63</v>
      </c>
      <c r="S166">
        <v>175.94</v>
      </c>
      <c r="T166">
        <v>18987.310000000001</v>
      </c>
      <c r="U166">
        <v>0.81</v>
      </c>
      <c r="V166">
        <v>0.87</v>
      </c>
      <c r="W166">
        <v>36.71</v>
      </c>
      <c r="X166">
        <v>1.1200000000000001</v>
      </c>
      <c r="Y166">
        <v>2</v>
      </c>
      <c r="Z166">
        <v>10</v>
      </c>
    </row>
    <row r="167" spans="1:26" x14ac:dyDescent="0.25">
      <c r="A167">
        <v>19</v>
      </c>
      <c r="B167">
        <v>85</v>
      </c>
      <c r="C167" t="s">
        <v>34</v>
      </c>
      <c r="D167">
        <v>1.3319000000000001</v>
      </c>
      <c r="E167">
        <v>75.08</v>
      </c>
      <c r="F167">
        <v>71.72</v>
      </c>
      <c r="G167">
        <v>148.4</v>
      </c>
      <c r="H167">
        <v>1.81</v>
      </c>
      <c r="I167">
        <v>29</v>
      </c>
      <c r="J167">
        <v>196.35</v>
      </c>
      <c r="K167">
        <v>51.39</v>
      </c>
      <c r="L167">
        <v>20</v>
      </c>
      <c r="M167">
        <v>18</v>
      </c>
      <c r="N167">
        <v>39.96</v>
      </c>
      <c r="O167">
        <v>24450.27</v>
      </c>
      <c r="P167">
        <v>767.58</v>
      </c>
      <c r="Q167">
        <v>2276.88</v>
      </c>
      <c r="R167">
        <v>215.33</v>
      </c>
      <c r="S167">
        <v>175.94</v>
      </c>
      <c r="T167">
        <v>17843.2</v>
      </c>
      <c r="U167">
        <v>0.82</v>
      </c>
      <c r="V167">
        <v>0.87</v>
      </c>
      <c r="W167">
        <v>36.72</v>
      </c>
      <c r="X167">
        <v>1.07</v>
      </c>
      <c r="Y167">
        <v>2</v>
      </c>
      <c r="Z167">
        <v>10</v>
      </c>
    </row>
    <row r="168" spans="1:26" x14ac:dyDescent="0.25">
      <c r="A168">
        <v>20</v>
      </c>
      <c r="B168">
        <v>85</v>
      </c>
      <c r="C168" t="s">
        <v>34</v>
      </c>
      <c r="D168">
        <v>1.3331999999999999</v>
      </c>
      <c r="E168">
        <v>75.010000000000005</v>
      </c>
      <c r="F168">
        <v>71.69</v>
      </c>
      <c r="G168">
        <v>153.62</v>
      </c>
      <c r="H168">
        <v>1.88</v>
      </c>
      <c r="I168">
        <v>28</v>
      </c>
      <c r="J168">
        <v>197.9</v>
      </c>
      <c r="K168">
        <v>51.39</v>
      </c>
      <c r="L168">
        <v>21</v>
      </c>
      <c r="M168">
        <v>4</v>
      </c>
      <c r="N168">
        <v>40.51</v>
      </c>
      <c r="O168">
        <v>24642.07</v>
      </c>
      <c r="P168">
        <v>766.76</v>
      </c>
      <c r="Q168">
        <v>2276.96</v>
      </c>
      <c r="R168">
        <v>213.61</v>
      </c>
      <c r="S168">
        <v>175.94</v>
      </c>
      <c r="T168">
        <v>16987.560000000001</v>
      </c>
      <c r="U168">
        <v>0.82</v>
      </c>
      <c r="V168">
        <v>0.87</v>
      </c>
      <c r="W168">
        <v>36.74</v>
      </c>
      <c r="X168">
        <v>1.03</v>
      </c>
      <c r="Y168">
        <v>2</v>
      </c>
      <c r="Z168">
        <v>10</v>
      </c>
    </row>
    <row r="169" spans="1:26" x14ac:dyDescent="0.25">
      <c r="A169">
        <v>21</v>
      </c>
      <c r="B169">
        <v>85</v>
      </c>
      <c r="C169" t="s">
        <v>34</v>
      </c>
      <c r="D169">
        <v>1.3331</v>
      </c>
      <c r="E169">
        <v>75.010000000000005</v>
      </c>
      <c r="F169">
        <v>71.69</v>
      </c>
      <c r="G169">
        <v>153.62</v>
      </c>
      <c r="H169">
        <v>1.96</v>
      </c>
      <c r="I169">
        <v>28</v>
      </c>
      <c r="J169">
        <v>199.46</v>
      </c>
      <c r="K169">
        <v>51.39</v>
      </c>
      <c r="L169">
        <v>22</v>
      </c>
      <c r="M169">
        <v>0</v>
      </c>
      <c r="N169">
        <v>41.07</v>
      </c>
      <c r="O169">
        <v>24834.62</v>
      </c>
      <c r="P169">
        <v>771.96</v>
      </c>
      <c r="Q169">
        <v>2277.04</v>
      </c>
      <c r="R169">
        <v>213.43</v>
      </c>
      <c r="S169">
        <v>175.94</v>
      </c>
      <c r="T169">
        <v>16901.25</v>
      </c>
      <c r="U169">
        <v>0.82</v>
      </c>
      <c r="V169">
        <v>0.87</v>
      </c>
      <c r="W169">
        <v>36.74</v>
      </c>
      <c r="X169">
        <v>1.03</v>
      </c>
      <c r="Y169">
        <v>2</v>
      </c>
      <c r="Z169">
        <v>10</v>
      </c>
    </row>
    <row r="170" spans="1:26" x14ac:dyDescent="0.25">
      <c r="A170">
        <v>0</v>
      </c>
      <c r="B170">
        <v>20</v>
      </c>
      <c r="C170" t="s">
        <v>34</v>
      </c>
      <c r="D170">
        <v>1.1231</v>
      </c>
      <c r="E170">
        <v>89.04</v>
      </c>
      <c r="F170">
        <v>83.24</v>
      </c>
      <c r="G170">
        <v>15.04</v>
      </c>
      <c r="H170">
        <v>0.34</v>
      </c>
      <c r="I170">
        <v>332</v>
      </c>
      <c r="J170">
        <v>51.33</v>
      </c>
      <c r="K170">
        <v>24.83</v>
      </c>
      <c r="L170">
        <v>1</v>
      </c>
      <c r="M170">
        <v>330</v>
      </c>
      <c r="N170">
        <v>5.51</v>
      </c>
      <c r="O170">
        <v>6564.78</v>
      </c>
      <c r="P170">
        <v>458.94</v>
      </c>
      <c r="Q170">
        <v>2280.37</v>
      </c>
      <c r="R170">
        <v>598.67999999999995</v>
      </c>
      <c r="S170">
        <v>175.94</v>
      </c>
      <c r="T170">
        <v>208004.38</v>
      </c>
      <c r="U170">
        <v>0.28999999999999998</v>
      </c>
      <c r="V170">
        <v>0.75</v>
      </c>
      <c r="W170">
        <v>37.200000000000003</v>
      </c>
      <c r="X170">
        <v>12.53</v>
      </c>
      <c r="Y170">
        <v>2</v>
      </c>
      <c r="Z170">
        <v>10</v>
      </c>
    </row>
    <row r="171" spans="1:26" x14ac:dyDescent="0.25">
      <c r="A171">
        <v>1</v>
      </c>
      <c r="B171">
        <v>20</v>
      </c>
      <c r="C171" t="s">
        <v>34</v>
      </c>
      <c r="D171">
        <v>1.262</v>
      </c>
      <c r="E171">
        <v>79.239999999999995</v>
      </c>
      <c r="F171">
        <v>75.8</v>
      </c>
      <c r="G171">
        <v>32.96</v>
      </c>
      <c r="H171">
        <v>0.66</v>
      </c>
      <c r="I171">
        <v>138</v>
      </c>
      <c r="J171">
        <v>52.47</v>
      </c>
      <c r="K171">
        <v>24.83</v>
      </c>
      <c r="L171">
        <v>2</v>
      </c>
      <c r="M171">
        <v>134</v>
      </c>
      <c r="N171">
        <v>5.64</v>
      </c>
      <c r="O171">
        <v>6705.1</v>
      </c>
      <c r="P171">
        <v>381.24</v>
      </c>
      <c r="Q171">
        <v>2277.94</v>
      </c>
      <c r="R171">
        <v>351.09</v>
      </c>
      <c r="S171">
        <v>175.94</v>
      </c>
      <c r="T171">
        <v>85181.93</v>
      </c>
      <c r="U171">
        <v>0.5</v>
      </c>
      <c r="V171">
        <v>0.83</v>
      </c>
      <c r="W171">
        <v>36.89</v>
      </c>
      <c r="X171">
        <v>5.13</v>
      </c>
      <c r="Y171">
        <v>2</v>
      </c>
      <c r="Z171">
        <v>10</v>
      </c>
    </row>
    <row r="172" spans="1:26" x14ac:dyDescent="0.25">
      <c r="A172">
        <v>2</v>
      </c>
      <c r="B172">
        <v>20</v>
      </c>
      <c r="C172" t="s">
        <v>34</v>
      </c>
      <c r="D172">
        <v>1.2788999999999999</v>
      </c>
      <c r="E172">
        <v>78.19</v>
      </c>
      <c r="F172">
        <v>75.040000000000006</v>
      </c>
      <c r="G172">
        <v>39.15</v>
      </c>
      <c r="H172">
        <v>0.97</v>
      </c>
      <c r="I172">
        <v>115</v>
      </c>
      <c r="J172">
        <v>53.61</v>
      </c>
      <c r="K172">
        <v>24.83</v>
      </c>
      <c r="L172">
        <v>3</v>
      </c>
      <c r="M172">
        <v>0</v>
      </c>
      <c r="N172">
        <v>5.78</v>
      </c>
      <c r="O172">
        <v>6845.59</v>
      </c>
      <c r="P172">
        <v>370.45</v>
      </c>
      <c r="Q172">
        <v>2279.13</v>
      </c>
      <c r="R172">
        <v>320.72000000000003</v>
      </c>
      <c r="S172">
        <v>175.94</v>
      </c>
      <c r="T172">
        <v>70112.44</v>
      </c>
      <c r="U172">
        <v>0.55000000000000004</v>
      </c>
      <c r="V172">
        <v>0.84</v>
      </c>
      <c r="W172">
        <v>37</v>
      </c>
      <c r="X172">
        <v>4.3600000000000003</v>
      </c>
      <c r="Y172">
        <v>2</v>
      </c>
      <c r="Z172">
        <v>10</v>
      </c>
    </row>
    <row r="173" spans="1:26" x14ac:dyDescent="0.25">
      <c r="A173">
        <v>0</v>
      </c>
      <c r="B173">
        <v>65</v>
      </c>
      <c r="C173" t="s">
        <v>34</v>
      </c>
      <c r="D173">
        <v>0.78110000000000002</v>
      </c>
      <c r="E173">
        <v>128.03</v>
      </c>
      <c r="F173">
        <v>103.2</v>
      </c>
      <c r="G173">
        <v>7.44</v>
      </c>
      <c r="H173">
        <v>0.13</v>
      </c>
      <c r="I173">
        <v>832</v>
      </c>
      <c r="J173">
        <v>133.21</v>
      </c>
      <c r="K173">
        <v>46.47</v>
      </c>
      <c r="L173">
        <v>1</v>
      </c>
      <c r="M173">
        <v>830</v>
      </c>
      <c r="N173">
        <v>20.75</v>
      </c>
      <c r="O173">
        <v>16663.419999999998</v>
      </c>
      <c r="P173">
        <v>1145.9000000000001</v>
      </c>
      <c r="Q173">
        <v>2286.41</v>
      </c>
      <c r="R173">
        <v>1262.8900000000001</v>
      </c>
      <c r="S173">
        <v>175.94</v>
      </c>
      <c r="T173">
        <v>537612.46</v>
      </c>
      <c r="U173">
        <v>0.14000000000000001</v>
      </c>
      <c r="V173">
        <v>0.61</v>
      </c>
      <c r="W173">
        <v>38.06</v>
      </c>
      <c r="X173">
        <v>32.4</v>
      </c>
      <c r="Y173">
        <v>2</v>
      </c>
      <c r="Z173">
        <v>10</v>
      </c>
    </row>
    <row r="174" spans="1:26" x14ac:dyDescent="0.25">
      <c r="A174">
        <v>1</v>
      </c>
      <c r="B174">
        <v>65</v>
      </c>
      <c r="C174" t="s">
        <v>34</v>
      </c>
      <c r="D174">
        <v>1.0593999999999999</v>
      </c>
      <c r="E174">
        <v>94.39</v>
      </c>
      <c r="F174">
        <v>83.2</v>
      </c>
      <c r="G174">
        <v>15.08</v>
      </c>
      <c r="H174">
        <v>0.26</v>
      </c>
      <c r="I174">
        <v>331</v>
      </c>
      <c r="J174">
        <v>134.55000000000001</v>
      </c>
      <c r="K174">
        <v>46.47</v>
      </c>
      <c r="L174">
        <v>2</v>
      </c>
      <c r="M174">
        <v>329</v>
      </c>
      <c r="N174">
        <v>21.09</v>
      </c>
      <c r="O174">
        <v>16828.84</v>
      </c>
      <c r="P174">
        <v>915.89</v>
      </c>
      <c r="Q174">
        <v>2280.48</v>
      </c>
      <c r="R174">
        <v>596.89</v>
      </c>
      <c r="S174">
        <v>175.94</v>
      </c>
      <c r="T174">
        <v>207115.54</v>
      </c>
      <c r="U174">
        <v>0.28999999999999998</v>
      </c>
      <c r="V174">
        <v>0.75</v>
      </c>
      <c r="W174">
        <v>37.200000000000003</v>
      </c>
      <c r="X174">
        <v>12.49</v>
      </c>
      <c r="Y174">
        <v>2</v>
      </c>
      <c r="Z174">
        <v>10</v>
      </c>
    </row>
    <row r="175" spans="1:26" x14ac:dyDescent="0.25">
      <c r="A175">
        <v>2</v>
      </c>
      <c r="B175">
        <v>65</v>
      </c>
      <c r="C175" t="s">
        <v>34</v>
      </c>
      <c r="D175">
        <v>1.1613</v>
      </c>
      <c r="E175">
        <v>86.11</v>
      </c>
      <c r="F175">
        <v>78.349999999999994</v>
      </c>
      <c r="G175">
        <v>22.93</v>
      </c>
      <c r="H175">
        <v>0.39</v>
      </c>
      <c r="I175">
        <v>205</v>
      </c>
      <c r="J175">
        <v>135.9</v>
      </c>
      <c r="K175">
        <v>46.47</v>
      </c>
      <c r="L175">
        <v>3</v>
      </c>
      <c r="M175">
        <v>203</v>
      </c>
      <c r="N175">
        <v>21.43</v>
      </c>
      <c r="O175">
        <v>16994.64</v>
      </c>
      <c r="P175">
        <v>852.01</v>
      </c>
      <c r="Q175">
        <v>2279.27</v>
      </c>
      <c r="R175">
        <v>435.6</v>
      </c>
      <c r="S175">
        <v>175.94</v>
      </c>
      <c r="T175">
        <v>127099.39</v>
      </c>
      <c r="U175">
        <v>0.4</v>
      </c>
      <c r="V175">
        <v>0.8</v>
      </c>
      <c r="W175">
        <v>37</v>
      </c>
      <c r="X175">
        <v>7.66</v>
      </c>
      <c r="Y175">
        <v>2</v>
      </c>
      <c r="Z175">
        <v>10</v>
      </c>
    </row>
    <row r="176" spans="1:26" x14ac:dyDescent="0.25">
      <c r="A176">
        <v>3</v>
      </c>
      <c r="B176">
        <v>65</v>
      </c>
      <c r="C176" t="s">
        <v>34</v>
      </c>
      <c r="D176">
        <v>1.2134</v>
      </c>
      <c r="E176">
        <v>82.41</v>
      </c>
      <c r="F176">
        <v>76.2</v>
      </c>
      <c r="G176">
        <v>30.89</v>
      </c>
      <c r="H176">
        <v>0.52</v>
      </c>
      <c r="I176">
        <v>148</v>
      </c>
      <c r="J176">
        <v>137.25</v>
      </c>
      <c r="K176">
        <v>46.47</v>
      </c>
      <c r="L176">
        <v>4</v>
      </c>
      <c r="M176">
        <v>146</v>
      </c>
      <c r="N176">
        <v>21.78</v>
      </c>
      <c r="O176">
        <v>17160.919999999998</v>
      </c>
      <c r="P176">
        <v>817.68</v>
      </c>
      <c r="Q176">
        <v>2278.6999999999998</v>
      </c>
      <c r="R176">
        <v>364.63</v>
      </c>
      <c r="S176">
        <v>175.94</v>
      </c>
      <c r="T176">
        <v>91902.04</v>
      </c>
      <c r="U176">
        <v>0.48</v>
      </c>
      <c r="V176">
        <v>0.82</v>
      </c>
      <c r="W176">
        <v>36.9</v>
      </c>
      <c r="X176">
        <v>5.52</v>
      </c>
      <c r="Y176">
        <v>2</v>
      </c>
      <c r="Z176">
        <v>10</v>
      </c>
    </row>
    <row r="177" spans="1:26" x14ac:dyDescent="0.25">
      <c r="A177">
        <v>4</v>
      </c>
      <c r="B177">
        <v>65</v>
      </c>
      <c r="C177" t="s">
        <v>34</v>
      </c>
      <c r="D177">
        <v>1.2463</v>
      </c>
      <c r="E177">
        <v>80.239999999999995</v>
      </c>
      <c r="F177">
        <v>74.930000000000007</v>
      </c>
      <c r="G177">
        <v>39.090000000000003</v>
      </c>
      <c r="H177">
        <v>0.64</v>
      </c>
      <c r="I177">
        <v>115</v>
      </c>
      <c r="J177">
        <v>138.6</v>
      </c>
      <c r="K177">
        <v>46.47</v>
      </c>
      <c r="L177">
        <v>5</v>
      </c>
      <c r="M177">
        <v>113</v>
      </c>
      <c r="N177">
        <v>22.13</v>
      </c>
      <c r="O177">
        <v>17327.689999999999</v>
      </c>
      <c r="P177">
        <v>793.03</v>
      </c>
      <c r="Q177">
        <v>2277.9499999999998</v>
      </c>
      <c r="R177">
        <v>321.92</v>
      </c>
      <c r="S177">
        <v>175.94</v>
      </c>
      <c r="T177">
        <v>70709.87</v>
      </c>
      <c r="U177">
        <v>0.55000000000000004</v>
      </c>
      <c r="V177">
        <v>0.84</v>
      </c>
      <c r="W177">
        <v>36.86</v>
      </c>
      <c r="X177">
        <v>4.26</v>
      </c>
      <c r="Y177">
        <v>2</v>
      </c>
      <c r="Z177">
        <v>10</v>
      </c>
    </row>
    <row r="178" spans="1:26" x14ac:dyDescent="0.25">
      <c r="A178">
        <v>5</v>
      </c>
      <c r="B178">
        <v>65</v>
      </c>
      <c r="C178" t="s">
        <v>34</v>
      </c>
      <c r="D178">
        <v>1.2682</v>
      </c>
      <c r="E178">
        <v>78.849999999999994</v>
      </c>
      <c r="F178">
        <v>74.11</v>
      </c>
      <c r="G178">
        <v>47.3</v>
      </c>
      <c r="H178">
        <v>0.76</v>
      </c>
      <c r="I178">
        <v>94</v>
      </c>
      <c r="J178">
        <v>139.94999999999999</v>
      </c>
      <c r="K178">
        <v>46.47</v>
      </c>
      <c r="L178">
        <v>6</v>
      </c>
      <c r="M178">
        <v>92</v>
      </c>
      <c r="N178">
        <v>22.49</v>
      </c>
      <c r="O178">
        <v>17494.97</v>
      </c>
      <c r="P178">
        <v>772.38</v>
      </c>
      <c r="Q178">
        <v>2277.67</v>
      </c>
      <c r="R178">
        <v>295.14999999999998</v>
      </c>
      <c r="S178">
        <v>175.94</v>
      </c>
      <c r="T178">
        <v>57432.12</v>
      </c>
      <c r="U178">
        <v>0.6</v>
      </c>
      <c r="V178">
        <v>0.85</v>
      </c>
      <c r="W178">
        <v>36.81</v>
      </c>
      <c r="X178">
        <v>3.44</v>
      </c>
      <c r="Y178">
        <v>2</v>
      </c>
      <c r="Z178">
        <v>10</v>
      </c>
    </row>
    <row r="179" spans="1:26" x14ac:dyDescent="0.25">
      <c r="A179">
        <v>6</v>
      </c>
      <c r="B179">
        <v>65</v>
      </c>
      <c r="C179" t="s">
        <v>34</v>
      </c>
      <c r="D179">
        <v>1.2833000000000001</v>
      </c>
      <c r="E179">
        <v>77.92</v>
      </c>
      <c r="F179">
        <v>73.59</v>
      </c>
      <c r="G179">
        <v>55.89</v>
      </c>
      <c r="H179">
        <v>0.88</v>
      </c>
      <c r="I179">
        <v>79</v>
      </c>
      <c r="J179">
        <v>141.31</v>
      </c>
      <c r="K179">
        <v>46.47</v>
      </c>
      <c r="L179">
        <v>7</v>
      </c>
      <c r="M179">
        <v>77</v>
      </c>
      <c r="N179">
        <v>22.85</v>
      </c>
      <c r="O179">
        <v>17662.75</v>
      </c>
      <c r="P179">
        <v>755.13</v>
      </c>
      <c r="Q179">
        <v>2277.48</v>
      </c>
      <c r="R179">
        <v>277.51</v>
      </c>
      <c r="S179">
        <v>175.94</v>
      </c>
      <c r="T179">
        <v>48682.52</v>
      </c>
      <c r="U179">
        <v>0.63</v>
      </c>
      <c r="V179">
        <v>0.85</v>
      </c>
      <c r="W179">
        <v>36.799999999999997</v>
      </c>
      <c r="X179">
        <v>2.93</v>
      </c>
      <c r="Y179">
        <v>2</v>
      </c>
      <c r="Z179">
        <v>10</v>
      </c>
    </row>
    <row r="180" spans="1:26" x14ac:dyDescent="0.25">
      <c r="A180">
        <v>7</v>
      </c>
      <c r="B180">
        <v>65</v>
      </c>
      <c r="C180" t="s">
        <v>34</v>
      </c>
      <c r="D180">
        <v>1.2954000000000001</v>
      </c>
      <c r="E180">
        <v>77.2</v>
      </c>
      <c r="F180">
        <v>73.17</v>
      </c>
      <c r="G180">
        <v>64.56</v>
      </c>
      <c r="H180">
        <v>0.99</v>
      </c>
      <c r="I180">
        <v>68</v>
      </c>
      <c r="J180">
        <v>142.68</v>
      </c>
      <c r="K180">
        <v>46.47</v>
      </c>
      <c r="L180">
        <v>8</v>
      </c>
      <c r="M180">
        <v>66</v>
      </c>
      <c r="N180">
        <v>23.21</v>
      </c>
      <c r="O180">
        <v>17831.04</v>
      </c>
      <c r="P180">
        <v>738.81</v>
      </c>
      <c r="Q180">
        <v>2277.23</v>
      </c>
      <c r="R180">
        <v>263.25</v>
      </c>
      <c r="S180">
        <v>175.94</v>
      </c>
      <c r="T180">
        <v>41610.370000000003</v>
      </c>
      <c r="U180">
        <v>0.67</v>
      </c>
      <c r="V180">
        <v>0.86</v>
      </c>
      <c r="W180">
        <v>36.79</v>
      </c>
      <c r="X180">
        <v>2.5099999999999998</v>
      </c>
      <c r="Y180">
        <v>2</v>
      </c>
      <c r="Z180">
        <v>10</v>
      </c>
    </row>
    <row r="181" spans="1:26" x14ac:dyDescent="0.25">
      <c r="A181">
        <v>8</v>
      </c>
      <c r="B181">
        <v>65</v>
      </c>
      <c r="C181" t="s">
        <v>34</v>
      </c>
      <c r="D181">
        <v>1.3051999999999999</v>
      </c>
      <c r="E181">
        <v>76.61</v>
      </c>
      <c r="F181">
        <v>72.83</v>
      </c>
      <c r="G181">
        <v>74.06</v>
      </c>
      <c r="H181">
        <v>1.1100000000000001</v>
      </c>
      <c r="I181">
        <v>59</v>
      </c>
      <c r="J181">
        <v>144.05000000000001</v>
      </c>
      <c r="K181">
        <v>46.47</v>
      </c>
      <c r="L181">
        <v>9</v>
      </c>
      <c r="M181">
        <v>57</v>
      </c>
      <c r="N181">
        <v>23.58</v>
      </c>
      <c r="O181">
        <v>17999.830000000002</v>
      </c>
      <c r="P181">
        <v>722.45</v>
      </c>
      <c r="Q181">
        <v>2277.16</v>
      </c>
      <c r="R181">
        <v>252.5</v>
      </c>
      <c r="S181">
        <v>175.94</v>
      </c>
      <c r="T181">
        <v>36279.24</v>
      </c>
      <c r="U181">
        <v>0.7</v>
      </c>
      <c r="V181">
        <v>0.86</v>
      </c>
      <c r="W181">
        <v>36.75</v>
      </c>
      <c r="X181">
        <v>2.17</v>
      </c>
      <c r="Y181">
        <v>2</v>
      </c>
      <c r="Z181">
        <v>10</v>
      </c>
    </row>
    <row r="182" spans="1:26" x14ac:dyDescent="0.25">
      <c r="A182">
        <v>9</v>
      </c>
      <c r="B182">
        <v>65</v>
      </c>
      <c r="C182" t="s">
        <v>34</v>
      </c>
      <c r="D182">
        <v>1.3131999999999999</v>
      </c>
      <c r="E182">
        <v>76.150000000000006</v>
      </c>
      <c r="F182">
        <v>72.55</v>
      </c>
      <c r="G182">
        <v>83.71</v>
      </c>
      <c r="H182">
        <v>1.22</v>
      </c>
      <c r="I182">
        <v>52</v>
      </c>
      <c r="J182">
        <v>145.41999999999999</v>
      </c>
      <c r="K182">
        <v>46.47</v>
      </c>
      <c r="L182">
        <v>10</v>
      </c>
      <c r="M182">
        <v>50</v>
      </c>
      <c r="N182">
        <v>23.95</v>
      </c>
      <c r="O182">
        <v>18169.150000000001</v>
      </c>
      <c r="P182">
        <v>707.55</v>
      </c>
      <c r="Q182">
        <v>2277.08</v>
      </c>
      <c r="R182">
        <v>243</v>
      </c>
      <c r="S182">
        <v>175.94</v>
      </c>
      <c r="T182">
        <v>31563.8</v>
      </c>
      <c r="U182">
        <v>0.72</v>
      </c>
      <c r="V182">
        <v>0.86</v>
      </c>
      <c r="W182">
        <v>36.75</v>
      </c>
      <c r="X182">
        <v>1.89</v>
      </c>
      <c r="Y182">
        <v>2</v>
      </c>
      <c r="Z182">
        <v>10</v>
      </c>
    </row>
    <row r="183" spans="1:26" x14ac:dyDescent="0.25">
      <c r="A183">
        <v>10</v>
      </c>
      <c r="B183">
        <v>65</v>
      </c>
      <c r="C183" t="s">
        <v>34</v>
      </c>
      <c r="D183">
        <v>1.3196000000000001</v>
      </c>
      <c r="E183">
        <v>75.78</v>
      </c>
      <c r="F183">
        <v>72.349999999999994</v>
      </c>
      <c r="G183">
        <v>94.37</v>
      </c>
      <c r="H183">
        <v>1.33</v>
      </c>
      <c r="I183">
        <v>46</v>
      </c>
      <c r="J183">
        <v>146.80000000000001</v>
      </c>
      <c r="K183">
        <v>46.47</v>
      </c>
      <c r="L183">
        <v>11</v>
      </c>
      <c r="M183">
        <v>44</v>
      </c>
      <c r="N183">
        <v>24.33</v>
      </c>
      <c r="O183">
        <v>18338.990000000002</v>
      </c>
      <c r="P183">
        <v>691.25</v>
      </c>
      <c r="Q183">
        <v>2276.91</v>
      </c>
      <c r="R183">
        <v>236.41</v>
      </c>
      <c r="S183">
        <v>175.94</v>
      </c>
      <c r="T183">
        <v>28302.29</v>
      </c>
      <c r="U183">
        <v>0.74</v>
      </c>
      <c r="V183">
        <v>0.87</v>
      </c>
      <c r="W183">
        <v>36.74</v>
      </c>
      <c r="X183">
        <v>1.69</v>
      </c>
      <c r="Y183">
        <v>2</v>
      </c>
      <c r="Z183">
        <v>10</v>
      </c>
    </row>
    <row r="184" spans="1:26" x14ac:dyDescent="0.25">
      <c r="A184">
        <v>11</v>
      </c>
      <c r="B184">
        <v>65</v>
      </c>
      <c r="C184" t="s">
        <v>34</v>
      </c>
      <c r="D184">
        <v>1.3242</v>
      </c>
      <c r="E184">
        <v>75.52</v>
      </c>
      <c r="F184">
        <v>72.19</v>
      </c>
      <c r="G184">
        <v>103.13</v>
      </c>
      <c r="H184">
        <v>1.43</v>
      </c>
      <c r="I184">
        <v>42</v>
      </c>
      <c r="J184">
        <v>148.18</v>
      </c>
      <c r="K184">
        <v>46.47</v>
      </c>
      <c r="L184">
        <v>12</v>
      </c>
      <c r="M184">
        <v>40</v>
      </c>
      <c r="N184">
        <v>24.71</v>
      </c>
      <c r="O184">
        <v>18509.36</v>
      </c>
      <c r="P184">
        <v>675.28</v>
      </c>
      <c r="Q184">
        <v>2276.91</v>
      </c>
      <c r="R184">
        <v>231.34</v>
      </c>
      <c r="S184">
        <v>175.94</v>
      </c>
      <c r="T184">
        <v>25783.21</v>
      </c>
      <c r="U184">
        <v>0.76</v>
      </c>
      <c r="V184">
        <v>0.87</v>
      </c>
      <c r="W184">
        <v>36.729999999999997</v>
      </c>
      <c r="X184">
        <v>1.54</v>
      </c>
      <c r="Y184">
        <v>2</v>
      </c>
      <c r="Z184">
        <v>10</v>
      </c>
    </row>
    <row r="185" spans="1:26" x14ac:dyDescent="0.25">
      <c r="A185">
        <v>12</v>
      </c>
      <c r="B185">
        <v>65</v>
      </c>
      <c r="C185" t="s">
        <v>34</v>
      </c>
      <c r="D185">
        <v>1.3287</v>
      </c>
      <c r="E185">
        <v>75.260000000000005</v>
      </c>
      <c r="F185">
        <v>72.05</v>
      </c>
      <c r="G185">
        <v>113.76</v>
      </c>
      <c r="H185">
        <v>1.54</v>
      </c>
      <c r="I185">
        <v>38</v>
      </c>
      <c r="J185">
        <v>149.56</v>
      </c>
      <c r="K185">
        <v>46.47</v>
      </c>
      <c r="L185">
        <v>13</v>
      </c>
      <c r="M185">
        <v>30</v>
      </c>
      <c r="N185">
        <v>25.1</v>
      </c>
      <c r="O185">
        <v>18680.25</v>
      </c>
      <c r="P185">
        <v>661.66</v>
      </c>
      <c r="Q185">
        <v>2276.9299999999998</v>
      </c>
      <c r="R185">
        <v>226.14</v>
      </c>
      <c r="S185">
        <v>175.94</v>
      </c>
      <c r="T185">
        <v>23206.06</v>
      </c>
      <c r="U185">
        <v>0.78</v>
      </c>
      <c r="V185">
        <v>0.87</v>
      </c>
      <c r="W185">
        <v>36.729999999999997</v>
      </c>
      <c r="X185">
        <v>1.39</v>
      </c>
      <c r="Y185">
        <v>2</v>
      </c>
      <c r="Z185">
        <v>10</v>
      </c>
    </row>
    <row r="186" spans="1:26" x14ac:dyDescent="0.25">
      <c r="A186">
        <v>13</v>
      </c>
      <c r="B186">
        <v>65</v>
      </c>
      <c r="C186" t="s">
        <v>34</v>
      </c>
      <c r="D186">
        <v>1.3297000000000001</v>
      </c>
      <c r="E186">
        <v>75.209999999999994</v>
      </c>
      <c r="F186">
        <v>72.02</v>
      </c>
      <c r="G186">
        <v>116.79</v>
      </c>
      <c r="H186">
        <v>1.64</v>
      </c>
      <c r="I186">
        <v>37</v>
      </c>
      <c r="J186">
        <v>150.94999999999999</v>
      </c>
      <c r="K186">
        <v>46.47</v>
      </c>
      <c r="L186">
        <v>14</v>
      </c>
      <c r="M186">
        <v>0</v>
      </c>
      <c r="N186">
        <v>25.49</v>
      </c>
      <c r="O186">
        <v>18851.689999999999</v>
      </c>
      <c r="P186">
        <v>658.08</v>
      </c>
      <c r="Q186">
        <v>2277.27</v>
      </c>
      <c r="R186">
        <v>223.88</v>
      </c>
      <c r="S186">
        <v>175.94</v>
      </c>
      <c r="T186">
        <v>22078.560000000001</v>
      </c>
      <c r="U186">
        <v>0.79</v>
      </c>
      <c r="V186">
        <v>0.87</v>
      </c>
      <c r="W186">
        <v>36.770000000000003</v>
      </c>
      <c r="X186">
        <v>1.36</v>
      </c>
      <c r="Y186">
        <v>2</v>
      </c>
      <c r="Z186">
        <v>10</v>
      </c>
    </row>
    <row r="187" spans="1:26" x14ac:dyDescent="0.25">
      <c r="A187">
        <v>0</v>
      </c>
      <c r="B187">
        <v>75</v>
      </c>
      <c r="C187" t="s">
        <v>34</v>
      </c>
      <c r="D187">
        <v>0.72160000000000002</v>
      </c>
      <c r="E187">
        <v>138.58000000000001</v>
      </c>
      <c r="F187">
        <v>107.59</v>
      </c>
      <c r="G187">
        <v>6.87</v>
      </c>
      <c r="H187">
        <v>0.12</v>
      </c>
      <c r="I187">
        <v>940</v>
      </c>
      <c r="J187">
        <v>150.44</v>
      </c>
      <c r="K187">
        <v>49.1</v>
      </c>
      <c r="L187">
        <v>1</v>
      </c>
      <c r="M187">
        <v>938</v>
      </c>
      <c r="N187">
        <v>25.34</v>
      </c>
      <c r="O187">
        <v>18787.759999999998</v>
      </c>
      <c r="P187">
        <v>1293.07</v>
      </c>
      <c r="Q187">
        <v>2287.2600000000002</v>
      </c>
      <c r="R187">
        <v>1412.18</v>
      </c>
      <c r="S187">
        <v>175.94</v>
      </c>
      <c r="T187">
        <v>611715.29</v>
      </c>
      <c r="U187">
        <v>0.12</v>
      </c>
      <c r="V187">
        <v>0.57999999999999996</v>
      </c>
      <c r="W187">
        <v>38.17</v>
      </c>
      <c r="X187">
        <v>36.770000000000003</v>
      </c>
      <c r="Y187">
        <v>2</v>
      </c>
      <c r="Z187">
        <v>10</v>
      </c>
    </row>
    <row r="188" spans="1:26" x14ac:dyDescent="0.25">
      <c r="A188">
        <v>1</v>
      </c>
      <c r="B188">
        <v>75</v>
      </c>
      <c r="C188" t="s">
        <v>34</v>
      </c>
      <c r="D188">
        <v>1.0209999999999999</v>
      </c>
      <c r="E188">
        <v>97.94</v>
      </c>
      <c r="F188">
        <v>84.51</v>
      </c>
      <c r="G188">
        <v>13.89</v>
      </c>
      <c r="H188">
        <v>0.23</v>
      </c>
      <c r="I188">
        <v>365</v>
      </c>
      <c r="J188">
        <v>151.83000000000001</v>
      </c>
      <c r="K188">
        <v>49.1</v>
      </c>
      <c r="L188">
        <v>2</v>
      </c>
      <c r="M188">
        <v>363</v>
      </c>
      <c r="N188">
        <v>25.73</v>
      </c>
      <c r="O188">
        <v>18959.54</v>
      </c>
      <c r="P188">
        <v>1010.1</v>
      </c>
      <c r="Q188">
        <v>2281.12</v>
      </c>
      <c r="R188">
        <v>640.11</v>
      </c>
      <c r="S188">
        <v>175.94</v>
      </c>
      <c r="T188">
        <v>228554.79</v>
      </c>
      <c r="U188">
        <v>0.27</v>
      </c>
      <c r="V188">
        <v>0.74</v>
      </c>
      <c r="W188">
        <v>37.270000000000003</v>
      </c>
      <c r="X188">
        <v>13.79</v>
      </c>
      <c r="Y188">
        <v>2</v>
      </c>
      <c r="Z188">
        <v>10</v>
      </c>
    </row>
    <row r="189" spans="1:26" x14ac:dyDescent="0.25">
      <c r="A189">
        <v>2</v>
      </c>
      <c r="B189">
        <v>75</v>
      </c>
      <c r="C189" t="s">
        <v>34</v>
      </c>
      <c r="D189">
        <v>1.1319999999999999</v>
      </c>
      <c r="E189">
        <v>88.34</v>
      </c>
      <c r="F189">
        <v>79.16</v>
      </c>
      <c r="G189">
        <v>21.02</v>
      </c>
      <c r="H189">
        <v>0.35</v>
      </c>
      <c r="I189">
        <v>226</v>
      </c>
      <c r="J189">
        <v>153.22999999999999</v>
      </c>
      <c r="K189">
        <v>49.1</v>
      </c>
      <c r="L189">
        <v>3</v>
      </c>
      <c r="M189">
        <v>224</v>
      </c>
      <c r="N189">
        <v>26.13</v>
      </c>
      <c r="O189">
        <v>19131.849999999999</v>
      </c>
      <c r="P189">
        <v>937.41</v>
      </c>
      <c r="Q189">
        <v>2279.34</v>
      </c>
      <c r="R189">
        <v>462.72</v>
      </c>
      <c r="S189">
        <v>175.94</v>
      </c>
      <c r="T189">
        <v>140556.31</v>
      </c>
      <c r="U189">
        <v>0.38</v>
      </c>
      <c r="V189">
        <v>0.79</v>
      </c>
      <c r="W189">
        <v>37.03</v>
      </c>
      <c r="X189">
        <v>8.4700000000000006</v>
      </c>
      <c r="Y189">
        <v>2</v>
      </c>
      <c r="Z189">
        <v>10</v>
      </c>
    </row>
    <row r="190" spans="1:26" x14ac:dyDescent="0.25">
      <c r="A190">
        <v>3</v>
      </c>
      <c r="B190">
        <v>75</v>
      </c>
      <c r="C190" t="s">
        <v>34</v>
      </c>
      <c r="D190">
        <v>1.1907000000000001</v>
      </c>
      <c r="E190">
        <v>83.99</v>
      </c>
      <c r="F190">
        <v>76.73</v>
      </c>
      <c r="G190">
        <v>28.24</v>
      </c>
      <c r="H190">
        <v>0.46</v>
      </c>
      <c r="I190">
        <v>163</v>
      </c>
      <c r="J190">
        <v>154.63</v>
      </c>
      <c r="K190">
        <v>49.1</v>
      </c>
      <c r="L190">
        <v>4</v>
      </c>
      <c r="M190">
        <v>161</v>
      </c>
      <c r="N190">
        <v>26.53</v>
      </c>
      <c r="O190">
        <v>19304.72</v>
      </c>
      <c r="P190">
        <v>899.48</v>
      </c>
      <c r="Q190">
        <v>2278.4499999999998</v>
      </c>
      <c r="R190">
        <v>381.77</v>
      </c>
      <c r="S190">
        <v>175.94</v>
      </c>
      <c r="T190">
        <v>100393.07</v>
      </c>
      <c r="U190">
        <v>0.46</v>
      </c>
      <c r="V190">
        <v>0.82</v>
      </c>
      <c r="W190">
        <v>36.93</v>
      </c>
      <c r="X190">
        <v>6.05</v>
      </c>
      <c r="Y190">
        <v>2</v>
      </c>
      <c r="Z190">
        <v>10</v>
      </c>
    </row>
    <row r="191" spans="1:26" x14ac:dyDescent="0.25">
      <c r="A191">
        <v>4</v>
      </c>
      <c r="B191">
        <v>75</v>
      </c>
      <c r="C191" t="s">
        <v>34</v>
      </c>
      <c r="D191">
        <v>1.2263999999999999</v>
      </c>
      <c r="E191">
        <v>81.540000000000006</v>
      </c>
      <c r="F191">
        <v>75.38</v>
      </c>
      <c r="G191">
        <v>35.61</v>
      </c>
      <c r="H191">
        <v>0.56999999999999995</v>
      </c>
      <c r="I191">
        <v>127</v>
      </c>
      <c r="J191">
        <v>156.03</v>
      </c>
      <c r="K191">
        <v>49.1</v>
      </c>
      <c r="L191">
        <v>5</v>
      </c>
      <c r="M191">
        <v>125</v>
      </c>
      <c r="N191">
        <v>26.94</v>
      </c>
      <c r="O191">
        <v>19478.150000000001</v>
      </c>
      <c r="P191">
        <v>874.38</v>
      </c>
      <c r="Q191">
        <v>2278.0500000000002</v>
      </c>
      <c r="R191">
        <v>336.7</v>
      </c>
      <c r="S191">
        <v>175.94</v>
      </c>
      <c r="T191">
        <v>78041.009999999995</v>
      </c>
      <c r="U191">
        <v>0.52</v>
      </c>
      <c r="V191">
        <v>0.83</v>
      </c>
      <c r="W191">
        <v>36.880000000000003</v>
      </c>
      <c r="X191">
        <v>4.71</v>
      </c>
      <c r="Y191">
        <v>2</v>
      </c>
      <c r="Z191">
        <v>10</v>
      </c>
    </row>
    <row r="192" spans="1:26" x14ac:dyDescent="0.25">
      <c r="A192">
        <v>5</v>
      </c>
      <c r="B192">
        <v>75</v>
      </c>
      <c r="C192" t="s">
        <v>34</v>
      </c>
      <c r="D192">
        <v>1.2521</v>
      </c>
      <c r="E192">
        <v>79.87</v>
      </c>
      <c r="F192">
        <v>74.44</v>
      </c>
      <c r="G192">
        <v>43.36</v>
      </c>
      <c r="H192">
        <v>0.67</v>
      </c>
      <c r="I192">
        <v>103</v>
      </c>
      <c r="J192">
        <v>157.44</v>
      </c>
      <c r="K192">
        <v>49.1</v>
      </c>
      <c r="L192">
        <v>6</v>
      </c>
      <c r="M192">
        <v>101</v>
      </c>
      <c r="N192">
        <v>27.35</v>
      </c>
      <c r="O192">
        <v>19652.13</v>
      </c>
      <c r="P192">
        <v>853.88</v>
      </c>
      <c r="Q192">
        <v>2277.9</v>
      </c>
      <c r="R192">
        <v>305.94</v>
      </c>
      <c r="S192">
        <v>175.94</v>
      </c>
      <c r="T192">
        <v>62777.89</v>
      </c>
      <c r="U192">
        <v>0.57999999999999996</v>
      </c>
      <c r="V192">
        <v>0.84</v>
      </c>
      <c r="W192">
        <v>36.83</v>
      </c>
      <c r="X192">
        <v>3.77</v>
      </c>
      <c r="Y192">
        <v>2</v>
      </c>
      <c r="Z192">
        <v>10</v>
      </c>
    </row>
    <row r="193" spans="1:26" x14ac:dyDescent="0.25">
      <c r="A193">
        <v>6</v>
      </c>
      <c r="B193">
        <v>75</v>
      </c>
      <c r="C193" t="s">
        <v>34</v>
      </c>
      <c r="D193">
        <v>1.2693000000000001</v>
      </c>
      <c r="E193">
        <v>78.78</v>
      </c>
      <c r="F193">
        <v>73.849999999999994</v>
      </c>
      <c r="G193">
        <v>50.93</v>
      </c>
      <c r="H193">
        <v>0.78</v>
      </c>
      <c r="I193">
        <v>87</v>
      </c>
      <c r="J193">
        <v>158.86000000000001</v>
      </c>
      <c r="K193">
        <v>49.1</v>
      </c>
      <c r="L193">
        <v>7</v>
      </c>
      <c r="M193">
        <v>85</v>
      </c>
      <c r="N193">
        <v>27.77</v>
      </c>
      <c r="O193">
        <v>19826.68</v>
      </c>
      <c r="P193">
        <v>837.38</v>
      </c>
      <c r="Q193">
        <v>2277.35</v>
      </c>
      <c r="R193">
        <v>286.47000000000003</v>
      </c>
      <c r="S193">
        <v>175.94</v>
      </c>
      <c r="T193">
        <v>53126.11</v>
      </c>
      <c r="U193">
        <v>0.61</v>
      </c>
      <c r="V193">
        <v>0.85</v>
      </c>
      <c r="W193">
        <v>36.799999999999997</v>
      </c>
      <c r="X193">
        <v>3.18</v>
      </c>
      <c r="Y193">
        <v>2</v>
      </c>
      <c r="Z193">
        <v>10</v>
      </c>
    </row>
    <row r="194" spans="1:26" x14ac:dyDescent="0.25">
      <c r="A194">
        <v>7</v>
      </c>
      <c r="B194">
        <v>75</v>
      </c>
      <c r="C194" t="s">
        <v>34</v>
      </c>
      <c r="D194">
        <v>1.2823</v>
      </c>
      <c r="E194">
        <v>77.989999999999995</v>
      </c>
      <c r="F194">
        <v>73.42</v>
      </c>
      <c r="G194">
        <v>58.74</v>
      </c>
      <c r="H194">
        <v>0.88</v>
      </c>
      <c r="I194">
        <v>75</v>
      </c>
      <c r="J194">
        <v>160.28</v>
      </c>
      <c r="K194">
        <v>49.1</v>
      </c>
      <c r="L194">
        <v>8</v>
      </c>
      <c r="M194">
        <v>73</v>
      </c>
      <c r="N194">
        <v>28.19</v>
      </c>
      <c r="O194">
        <v>20001.93</v>
      </c>
      <c r="P194">
        <v>822.45</v>
      </c>
      <c r="Q194">
        <v>2277.52</v>
      </c>
      <c r="R194">
        <v>272.07</v>
      </c>
      <c r="S194">
        <v>175.94</v>
      </c>
      <c r="T194">
        <v>45986.12</v>
      </c>
      <c r="U194">
        <v>0.65</v>
      </c>
      <c r="V194">
        <v>0.85</v>
      </c>
      <c r="W194">
        <v>36.78</v>
      </c>
      <c r="X194">
        <v>2.75</v>
      </c>
      <c r="Y194">
        <v>2</v>
      </c>
      <c r="Z194">
        <v>10</v>
      </c>
    </row>
    <row r="195" spans="1:26" x14ac:dyDescent="0.25">
      <c r="A195">
        <v>8</v>
      </c>
      <c r="B195">
        <v>75</v>
      </c>
      <c r="C195" t="s">
        <v>34</v>
      </c>
      <c r="D195">
        <v>1.2927</v>
      </c>
      <c r="E195">
        <v>77.36</v>
      </c>
      <c r="F195">
        <v>73.069999999999993</v>
      </c>
      <c r="G195">
        <v>66.42</v>
      </c>
      <c r="H195">
        <v>0.99</v>
      </c>
      <c r="I195">
        <v>66</v>
      </c>
      <c r="J195">
        <v>161.71</v>
      </c>
      <c r="K195">
        <v>49.1</v>
      </c>
      <c r="L195">
        <v>9</v>
      </c>
      <c r="M195">
        <v>64</v>
      </c>
      <c r="N195">
        <v>28.61</v>
      </c>
      <c r="O195">
        <v>20177.64</v>
      </c>
      <c r="P195">
        <v>807.76</v>
      </c>
      <c r="Q195">
        <v>2277.31</v>
      </c>
      <c r="R195">
        <v>260.19</v>
      </c>
      <c r="S195">
        <v>175.94</v>
      </c>
      <c r="T195">
        <v>40091.43</v>
      </c>
      <c r="U195">
        <v>0.68</v>
      </c>
      <c r="V195">
        <v>0.86</v>
      </c>
      <c r="W195">
        <v>36.770000000000003</v>
      </c>
      <c r="X195">
        <v>2.4</v>
      </c>
      <c r="Y195">
        <v>2</v>
      </c>
      <c r="Z195">
        <v>10</v>
      </c>
    </row>
    <row r="196" spans="1:26" x14ac:dyDescent="0.25">
      <c r="A196">
        <v>9</v>
      </c>
      <c r="B196">
        <v>75</v>
      </c>
      <c r="C196" t="s">
        <v>34</v>
      </c>
      <c r="D196">
        <v>1.3015000000000001</v>
      </c>
      <c r="E196">
        <v>76.83</v>
      </c>
      <c r="F196">
        <v>72.78</v>
      </c>
      <c r="G196">
        <v>75.290000000000006</v>
      </c>
      <c r="H196">
        <v>1.0900000000000001</v>
      </c>
      <c r="I196">
        <v>58</v>
      </c>
      <c r="J196">
        <v>163.13</v>
      </c>
      <c r="K196">
        <v>49.1</v>
      </c>
      <c r="L196">
        <v>10</v>
      </c>
      <c r="M196">
        <v>56</v>
      </c>
      <c r="N196">
        <v>29.04</v>
      </c>
      <c r="O196">
        <v>20353.939999999999</v>
      </c>
      <c r="P196">
        <v>793.96</v>
      </c>
      <c r="Q196">
        <v>2277.19</v>
      </c>
      <c r="R196">
        <v>250.92</v>
      </c>
      <c r="S196">
        <v>175.94</v>
      </c>
      <c r="T196">
        <v>35497.43</v>
      </c>
      <c r="U196">
        <v>0.7</v>
      </c>
      <c r="V196">
        <v>0.86</v>
      </c>
      <c r="W196">
        <v>36.76</v>
      </c>
      <c r="X196">
        <v>2.12</v>
      </c>
      <c r="Y196">
        <v>2</v>
      </c>
      <c r="Z196">
        <v>10</v>
      </c>
    </row>
    <row r="197" spans="1:26" x14ac:dyDescent="0.25">
      <c r="A197">
        <v>10</v>
      </c>
      <c r="B197">
        <v>75</v>
      </c>
      <c r="C197" t="s">
        <v>34</v>
      </c>
      <c r="D197">
        <v>1.3087</v>
      </c>
      <c r="E197">
        <v>76.41</v>
      </c>
      <c r="F197">
        <v>72.55</v>
      </c>
      <c r="G197">
        <v>83.71</v>
      </c>
      <c r="H197">
        <v>1.18</v>
      </c>
      <c r="I197">
        <v>52</v>
      </c>
      <c r="J197">
        <v>164.57</v>
      </c>
      <c r="K197">
        <v>49.1</v>
      </c>
      <c r="L197">
        <v>11</v>
      </c>
      <c r="M197">
        <v>50</v>
      </c>
      <c r="N197">
        <v>29.47</v>
      </c>
      <c r="O197">
        <v>20530.82</v>
      </c>
      <c r="P197">
        <v>781.27</v>
      </c>
      <c r="Q197">
        <v>2277.0500000000002</v>
      </c>
      <c r="R197">
        <v>243.13</v>
      </c>
      <c r="S197">
        <v>175.94</v>
      </c>
      <c r="T197">
        <v>31630.15</v>
      </c>
      <c r="U197">
        <v>0.72</v>
      </c>
      <c r="V197">
        <v>0.86</v>
      </c>
      <c r="W197">
        <v>36.74</v>
      </c>
      <c r="X197">
        <v>1.89</v>
      </c>
      <c r="Y197">
        <v>2</v>
      </c>
      <c r="Z197">
        <v>10</v>
      </c>
    </row>
    <row r="198" spans="1:26" x14ac:dyDescent="0.25">
      <c r="A198">
        <v>11</v>
      </c>
      <c r="B198">
        <v>75</v>
      </c>
      <c r="C198" t="s">
        <v>34</v>
      </c>
      <c r="D198">
        <v>1.3148</v>
      </c>
      <c r="E198">
        <v>76.06</v>
      </c>
      <c r="F198">
        <v>72.349999999999994</v>
      </c>
      <c r="G198">
        <v>92.36</v>
      </c>
      <c r="H198">
        <v>1.28</v>
      </c>
      <c r="I198">
        <v>47</v>
      </c>
      <c r="J198">
        <v>166.01</v>
      </c>
      <c r="K198">
        <v>49.1</v>
      </c>
      <c r="L198">
        <v>12</v>
      </c>
      <c r="M198">
        <v>45</v>
      </c>
      <c r="N198">
        <v>29.91</v>
      </c>
      <c r="O198">
        <v>20708.3</v>
      </c>
      <c r="P198">
        <v>767.54</v>
      </c>
      <c r="Q198">
        <v>2276.94</v>
      </c>
      <c r="R198">
        <v>236.04</v>
      </c>
      <c r="S198">
        <v>175.94</v>
      </c>
      <c r="T198">
        <v>28109.75</v>
      </c>
      <c r="U198">
        <v>0.75</v>
      </c>
      <c r="V198">
        <v>0.87</v>
      </c>
      <c r="W198">
        <v>36.75</v>
      </c>
      <c r="X198">
        <v>1.69</v>
      </c>
      <c r="Y198">
        <v>2</v>
      </c>
      <c r="Z198">
        <v>10</v>
      </c>
    </row>
    <row r="199" spans="1:26" x14ac:dyDescent="0.25">
      <c r="A199">
        <v>12</v>
      </c>
      <c r="B199">
        <v>75</v>
      </c>
      <c r="C199" t="s">
        <v>34</v>
      </c>
      <c r="D199">
        <v>1.3191999999999999</v>
      </c>
      <c r="E199">
        <v>75.8</v>
      </c>
      <c r="F199">
        <v>72.209999999999994</v>
      </c>
      <c r="G199">
        <v>100.76</v>
      </c>
      <c r="H199">
        <v>1.38</v>
      </c>
      <c r="I199">
        <v>43</v>
      </c>
      <c r="J199">
        <v>167.45</v>
      </c>
      <c r="K199">
        <v>49.1</v>
      </c>
      <c r="L199">
        <v>13</v>
      </c>
      <c r="M199">
        <v>41</v>
      </c>
      <c r="N199">
        <v>30.36</v>
      </c>
      <c r="O199">
        <v>20886.38</v>
      </c>
      <c r="P199">
        <v>755.74</v>
      </c>
      <c r="Q199">
        <v>2277.0700000000002</v>
      </c>
      <c r="R199">
        <v>231.91</v>
      </c>
      <c r="S199">
        <v>175.94</v>
      </c>
      <c r="T199">
        <v>26063.43</v>
      </c>
      <c r="U199">
        <v>0.76</v>
      </c>
      <c r="V199">
        <v>0.87</v>
      </c>
      <c r="W199">
        <v>36.729999999999997</v>
      </c>
      <c r="X199">
        <v>1.56</v>
      </c>
      <c r="Y199">
        <v>2</v>
      </c>
      <c r="Z199">
        <v>10</v>
      </c>
    </row>
    <row r="200" spans="1:26" x14ac:dyDescent="0.25">
      <c r="A200">
        <v>13</v>
      </c>
      <c r="B200">
        <v>75</v>
      </c>
      <c r="C200" t="s">
        <v>34</v>
      </c>
      <c r="D200">
        <v>1.3241000000000001</v>
      </c>
      <c r="E200">
        <v>75.53</v>
      </c>
      <c r="F200">
        <v>72.06</v>
      </c>
      <c r="G200">
        <v>110.86</v>
      </c>
      <c r="H200">
        <v>1.47</v>
      </c>
      <c r="I200">
        <v>39</v>
      </c>
      <c r="J200">
        <v>168.9</v>
      </c>
      <c r="K200">
        <v>49.1</v>
      </c>
      <c r="L200">
        <v>14</v>
      </c>
      <c r="M200">
        <v>37</v>
      </c>
      <c r="N200">
        <v>30.81</v>
      </c>
      <c r="O200">
        <v>21065.06</v>
      </c>
      <c r="P200">
        <v>742.93</v>
      </c>
      <c r="Q200">
        <v>2276.91</v>
      </c>
      <c r="R200">
        <v>226.76</v>
      </c>
      <c r="S200">
        <v>175.94</v>
      </c>
      <c r="T200">
        <v>23512.46</v>
      </c>
      <c r="U200">
        <v>0.78</v>
      </c>
      <c r="V200">
        <v>0.87</v>
      </c>
      <c r="W200">
        <v>36.729999999999997</v>
      </c>
      <c r="X200">
        <v>1.4</v>
      </c>
      <c r="Y200">
        <v>2</v>
      </c>
      <c r="Z200">
        <v>10</v>
      </c>
    </row>
    <row r="201" spans="1:26" x14ac:dyDescent="0.25">
      <c r="A201">
        <v>14</v>
      </c>
      <c r="B201">
        <v>75</v>
      </c>
      <c r="C201" t="s">
        <v>34</v>
      </c>
      <c r="D201">
        <v>1.3273999999999999</v>
      </c>
      <c r="E201">
        <v>75.34</v>
      </c>
      <c r="F201">
        <v>71.959999999999994</v>
      </c>
      <c r="G201">
        <v>119.93</v>
      </c>
      <c r="H201">
        <v>1.56</v>
      </c>
      <c r="I201">
        <v>36</v>
      </c>
      <c r="J201">
        <v>170.35</v>
      </c>
      <c r="K201">
        <v>49.1</v>
      </c>
      <c r="L201">
        <v>15</v>
      </c>
      <c r="M201">
        <v>34</v>
      </c>
      <c r="N201">
        <v>31.26</v>
      </c>
      <c r="O201">
        <v>21244.37</v>
      </c>
      <c r="P201">
        <v>730.06</v>
      </c>
      <c r="Q201">
        <v>2276.9</v>
      </c>
      <c r="R201">
        <v>223.51</v>
      </c>
      <c r="S201">
        <v>175.94</v>
      </c>
      <c r="T201">
        <v>21897.61</v>
      </c>
      <c r="U201">
        <v>0.79</v>
      </c>
      <c r="V201">
        <v>0.87</v>
      </c>
      <c r="W201">
        <v>36.72</v>
      </c>
      <c r="X201">
        <v>1.3</v>
      </c>
      <c r="Y201">
        <v>2</v>
      </c>
      <c r="Z201">
        <v>10</v>
      </c>
    </row>
    <row r="202" spans="1:26" x14ac:dyDescent="0.25">
      <c r="A202">
        <v>15</v>
      </c>
      <c r="B202">
        <v>75</v>
      </c>
      <c r="C202" t="s">
        <v>34</v>
      </c>
      <c r="D202">
        <v>1.3298000000000001</v>
      </c>
      <c r="E202">
        <v>75.2</v>
      </c>
      <c r="F202">
        <v>71.89</v>
      </c>
      <c r="G202">
        <v>126.86</v>
      </c>
      <c r="H202">
        <v>1.65</v>
      </c>
      <c r="I202">
        <v>34</v>
      </c>
      <c r="J202">
        <v>171.81</v>
      </c>
      <c r="K202">
        <v>49.1</v>
      </c>
      <c r="L202">
        <v>16</v>
      </c>
      <c r="M202">
        <v>30</v>
      </c>
      <c r="N202">
        <v>31.72</v>
      </c>
      <c r="O202">
        <v>21424.29</v>
      </c>
      <c r="P202">
        <v>715.77</v>
      </c>
      <c r="Q202">
        <v>2276.9699999999998</v>
      </c>
      <c r="R202">
        <v>220.95</v>
      </c>
      <c r="S202">
        <v>175.94</v>
      </c>
      <c r="T202">
        <v>20630.75</v>
      </c>
      <c r="U202">
        <v>0.8</v>
      </c>
      <c r="V202">
        <v>0.87</v>
      </c>
      <c r="W202">
        <v>36.72</v>
      </c>
      <c r="X202">
        <v>1.23</v>
      </c>
      <c r="Y202">
        <v>2</v>
      </c>
      <c r="Z202">
        <v>10</v>
      </c>
    </row>
    <row r="203" spans="1:26" x14ac:dyDescent="0.25">
      <c r="A203">
        <v>16</v>
      </c>
      <c r="B203">
        <v>75</v>
      </c>
      <c r="C203" t="s">
        <v>34</v>
      </c>
      <c r="D203">
        <v>1.3317000000000001</v>
      </c>
      <c r="E203">
        <v>75.09</v>
      </c>
      <c r="F203">
        <v>71.84</v>
      </c>
      <c r="G203">
        <v>134.69</v>
      </c>
      <c r="H203">
        <v>1.74</v>
      </c>
      <c r="I203">
        <v>32</v>
      </c>
      <c r="J203">
        <v>173.28</v>
      </c>
      <c r="K203">
        <v>49.1</v>
      </c>
      <c r="L203">
        <v>17</v>
      </c>
      <c r="M203">
        <v>5</v>
      </c>
      <c r="N203">
        <v>32.18</v>
      </c>
      <c r="O203">
        <v>21604.83</v>
      </c>
      <c r="P203">
        <v>711.69</v>
      </c>
      <c r="Q203">
        <v>2277.33</v>
      </c>
      <c r="R203">
        <v>218.4</v>
      </c>
      <c r="S203">
        <v>175.94</v>
      </c>
      <c r="T203">
        <v>19363.740000000002</v>
      </c>
      <c r="U203">
        <v>0.81</v>
      </c>
      <c r="V203">
        <v>0.87</v>
      </c>
      <c r="W203">
        <v>36.75</v>
      </c>
      <c r="X203">
        <v>1.18</v>
      </c>
      <c r="Y203">
        <v>2</v>
      </c>
      <c r="Z203">
        <v>10</v>
      </c>
    </row>
    <row r="204" spans="1:26" x14ac:dyDescent="0.25">
      <c r="A204">
        <v>17</v>
      </c>
      <c r="B204">
        <v>75</v>
      </c>
      <c r="C204" t="s">
        <v>34</v>
      </c>
      <c r="D204">
        <v>1.3318000000000001</v>
      </c>
      <c r="E204">
        <v>75.09</v>
      </c>
      <c r="F204">
        <v>71.83</v>
      </c>
      <c r="G204">
        <v>134.69</v>
      </c>
      <c r="H204">
        <v>1.83</v>
      </c>
      <c r="I204">
        <v>32</v>
      </c>
      <c r="J204">
        <v>174.75</v>
      </c>
      <c r="K204">
        <v>49.1</v>
      </c>
      <c r="L204">
        <v>18</v>
      </c>
      <c r="M204">
        <v>0</v>
      </c>
      <c r="N204">
        <v>32.65</v>
      </c>
      <c r="O204">
        <v>21786.02</v>
      </c>
      <c r="P204">
        <v>716.17</v>
      </c>
      <c r="Q204">
        <v>2277.1</v>
      </c>
      <c r="R204">
        <v>218.06</v>
      </c>
      <c r="S204">
        <v>175.94</v>
      </c>
      <c r="T204">
        <v>19195.919999999998</v>
      </c>
      <c r="U204">
        <v>0.81</v>
      </c>
      <c r="V204">
        <v>0.87</v>
      </c>
      <c r="W204">
        <v>36.75</v>
      </c>
      <c r="X204">
        <v>1.18</v>
      </c>
      <c r="Y204">
        <v>2</v>
      </c>
      <c r="Z204">
        <v>10</v>
      </c>
    </row>
    <row r="205" spans="1:26" x14ac:dyDescent="0.25">
      <c r="A205">
        <v>0</v>
      </c>
      <c r="B205">
        <v>95</v>
      </c>
      <c r="C205" t="s">
        <v>34</v>
      </c>
      <c r="D205">
        <v>0.60960000000000003</v>
      </c>
      <c r="E205">
        <v>164.05</v>
      </c>
      <c r="F205">
        <v>117.69</v>
      </c>
      <c r="G205">
        <v>5.99</v>
      </c>
      <c r="H205">
        <v>0.1</v>
      </c>
      <c r="I205">
        <v>1179</v>
      </c>
      <c r="J205">
        <v>185.69</v>
      </c>
      <c r="K205">
        <v>53.44</v>
      </c>
      <c r="L205">
        <v>1</v>
      </c>
      <c r="M205">
        <v>1177</v>
      </c>
      <c r="N205">
        <v>36.26</v>
      </c>
      <c r="O205">
        <v>23136.14</v>
      </c>
      <c r="P205">
        <v>1618.06</v>
      </c>
      <c r="Q205">
        <v>2289.96</v>
      </c>
      <c r="R205">
        <v>1748.94</v>
      </c>
      <c r="S205">
        <v>175.94</v>
      </c>
      <c r="T205">
        <v>778899.12</v>
      </c>
      <c r="U205">
        <v>0.1</v>
      </c>
      <c r="V205">
        <v>0.53</v>
      </c>
      <c r="W205">
        <v>38.61</v>
      </c>
      <c r="X205">
        <v>46.83</v>
      </c>
      <c r="Y205">
        <v>2</v>
      </c>
      <c r="Z205">
        <v>10</v>
      </c>
    </row>
    <row r="206" spans="1:26" x14ac:dyDescent="0.25">
      <c r="A206">
        <v>1</v>
      </c>
      <c r="B206">
        <v>95</v>
      </c>
      <c r="C206" t="s">
        <v>34</v>
      </c>
      <c r="D206">
        <v>0.94640000000000002</v>
      </c>
      <c r="E206">
        <v>105.66</v>
      </c>
      <c r="F206">
        <v>87.11</v>
      </c>
      <c r="G206">
        <v>12.1</v>
      </c>
      <c r="H206">
        <v>0.19</v>
      </c>
      <c r="I206">
        <v>432</v>
      </c>
      <c r="J206">
        <v>187.21</v>
      </c>
      <c r="K206">
        <v>53.44</v>
      </c>
      <c r="L206">
        <v>2</v>
      </c>
      <c r="M206">
        <v>430</v>
      </c>
      <c r="N206">
        <v>36.770000000000003</v>
      </c>
      <c r="O206">
        <v>23322.880000000001</v>
      </c>
      <c r="P206">
        <v>1195.69</v>
      </c>
      <c r="Q206">
        <v>2281.75</v>
      </c>
      <c r="R206">
        <v>726.74</v>
      </c>
      <c r="S206">
        <v>175.94</v>
      </c>
      <c r="T206">
        <v>271533.53000000003</v>
      </c>
      <c r="U206">
        <v>0.24</v>
      </c>
      <c r="V206">
        <v>0.72</v>
      </c>
      <c r="W206">
        <v>37.380000000000003</v>
      </c>
      <c r="X206">
        <v>16.38</v>
      </c>
      <c r="Y206">
        <v>2</v>
      </c>
      <c r="Z206">
        <v>10</v>
      </c>
    </row>
    <row r="207" spans="1:26" x14ac:dyDescent="0.25">
      <c r="A207">
        <v>2</v>
      </c>
      <c r="B207">
        <v>95</v>
      </c>
      <c r="C207" t="s">
        <v>34</v>
      </c>
      <c r="D207">
        <v>1.0758000000000001</v>
      </c>
      <c r="E207">
        <v>92.95</v>
      </c>
      <c r="F207">
        <v>80.62</v>
      </c>
      <c r="G207">
        <v>18.25</v>
      </c>
      <c r="H207">
        <v>0.28000000000000003</v>
      </c>
      <c r="I207">
        <v>265</v>
      </c>
      <c r="J207">
        <v>188.73</v>
      </c>
      <c r="K207">
        <v>53.44</v>
      </c>
      <c r="L207">
        <v>3</v>
      </c>
      <c r="M207">
        <v>263</v>
      </c>
      <c r="N207">
        <v>37.29</v>
      </c>
      <c r="O207">
        <v>23510.33</v>
      </c>
      <c r="P207">
        <v>1100.73</v>
      </c>
      <c r="Q207">
        <v>2279.8200000000002</v>
      </c>
      <c r="R207">
        <v>511.05</v>
      </c>
      <c r="S207">
        <v>175.94</v>
      </c>
      <c r="T207">
        <v>164525.5</v>
      </c>
      <c r="U207">
        <v>0.34</v>
      </c>
      <c r="V207">
        <v>0.78</v>
      </c>
      <c r="W207">
        <v>37.1</v>
      </c>
      <c r="X207">
        <v>9.92</v>
      </c>
      <c r="Y207">
        <v>2</v>
      </c>
      <c r="Z207">
        <v>10</v>
      </c>
    </row>
    <row r="208" spans="1:26" x14ac:dyDescent="0.25">
      <c r="A208">
        <v>3</v>
      </c>
      <c r="B208">
        <v>95</v>
      </c>
      <c r="C208" t="s">
        <v>34</v>
      </c>
      <c r="D208">
        <v>1.1445000000000001</v>
      </c>
      <c r="E208">
        <v>87.37</v>
      </c>
      <c r="F208">
        <v>77.790000000000006</v>
      </c>
      <c r="G208">
        <v>24.44</v>
      </c>
      <c r="H208">
        <v>0.37</v>
      </c>
      <c r="I208">
        <v>191</v>
      </c>
      <c r="J208">
        <v>190.25</v>
      </c>
      <c r="K208">
        <v>53.44</v>
      </c>
      <c r="L208">
        <v>4</v>
      </c>
      <c r="M208">
        <v>189</v>
      </c>
      <c r="N208">
        <v>37.82</v>
      </c>
      <c r="O208">
        <v>23698.48</v>
      </c>
      <c r="P208">
        <v>1055.6400000000001</v>
      </c>
      <c r="Q208">
        <v>2279.09</v>
      </c>
      <c r="R208">
        <v>418.3</v>
      </c>
      <c r="S208">
        <v>175.94</v>
      </c>
      <c r="T208">
        <v>118518.11</v>
      </c>
      <c r="U208">
        <v>0.42</v>
      </c>
      <c r="V208">
        <v>0.81</v>
      </c>
      <c r="W208">
        <v>36.94</v>
      </c>
      <c r="X208">
        <v>7.11</v>
      </c>
      <c r="Y208">
        <v>2</v>
      </c>
      <c r="Z208">
        <v>10</v>
      </c>
    </row>
    <row r="209" spans="1:26" x14ac:dyDescent="0.25">
      <c r="A209">
        <v>4</v>
      </c>
      <c r="B209">
        <v>95</v>
      </c>
      <c r="C209" t="s">
        <v>34</v>
      </c>
      <c r="D209">
        <v>1.1871</v>
      </c>
      <c r="E209">
        <v>84.24</v>
      </c>
      <c r="F209">
        <v>76.22</v>
      </c>
      <c r="G209">
        <v>30.69</v>
      </c>
      <c r="H209">
        <v>0.46</v>
      </c>
      <c r="I209">
        <v>149</v>
      </c>
      <c r="J209">
        <v>191.78</v>
      </c>
      <c r="K209">
        <v>53.44</v>
      </c>
      <c r="L209">
        <v>5</v>
      </c>
      <c r="M209">
        <v>147</v>
      </c>
      <c r="N209">
        <v>38.35</v>
      </c>
      <c r="O209">
        <v>23887.360000000001</v>
      </c>
      <c r="P209">
        <v>1027.71</v>
      </c>
      <c r="Q209">
        <v>2278.5</v>
      </c>
      <c r="R209">
        <v>365.09</v>
      </c>
      <c r="S209">
        <v>175.94</v>
      </c>
      <c r="T209">
        <v>92124.56</v>
      </c>
      <c r="U209">
        <v>0.48</v>
      </c>
      <c r="V209">
        <v>0.82</v>
      </c>
      <c r="W209">
        <v>36.9</v>
      </c>
      <c r="X209">
        <v>5.54</v>
      </c>
      <c r="Y209">
        <v>2</v>
      </c>
      <c r="Z209">
        <v>10</v>
      </c>
    </row>
    <row r="210" spans="1:26" x14ac:dyDescent="0.25">
      <c r="A210">
        <v>5</v>
      </c>
      <c r="B210">
        <v>95</v>
      </c>
      <c r="C210" t="s">
        <v>34</v>
      </c>
      <c r="D210">
        <v>1.2165999999999999</v>
      </c>
      <c r="E210">
        <v>82.19</v>
      </c>
      <c r="F210">
        <v>75.180000000000007</v>
      </c>
      <c r="G210">
        <v>36.979999999999997</v>
      </c>
      <c r="H210">
        <v>0.55000000000000004</v>
      </c>
      <c r="I210">
        <v>122</v>
      </c>
      <c r="J210">
        <v>193.32</v>
      </c>
      <c r="K210">
        <v>53.44</v>
      </c>
      <c r="L210">
        <v>6</v>
      </c>
      <c r="M210">
        <v>120</v>
      </c>
      <c r="N210">
        <v>38.89</v>
      </c>
      <c r="O210">
        <v>24076.95</v>
      </c>
      <c r="P210">
        <v>1006.6</v>
      </c>
      <c r="Q210">
        <v>2277.9899999999998</v>
      </c>
      <c r="R210">
        <v>330.63</v>
      </c>
      <c r="S210">
        <v>175.94</v>
      </c>
      <c r="T210">
        <v>75032.460000000006</v>
      </c>
      <c r="U210">
        <v>0.53</v>
      </c>
      <c r="V210">
        <v>0.83</v>
      </c>
      <c r="W210">
        <v>36.86</v>
      </c>
      <c r="X210">
        <v>4.51</v>
      </c>
      <c r="Y210">
        <v>2</v>
      </c>
      <c r="Z210">
        <v>10</v>
      </c>
    </row>
    <row r="211" spans="1:26" x14ac:dyDescent="0.25">
      <c r="A211">
        <v>6</v>
      </c>
      <c r="B211">
        <v>95</v>
      </c>
      <c r="C211" t="s">
        <v>34</v>
      </c>
      <c r="D211">
        <v>1.2387999999999999</v>
      </c>
      <c r="E211">
        <v>80.72</v>
      </c>
      <c r="F211">
        <v>74.42</v>
      </c>
      <c r="G211">
        <v>43.35</v>
      </c>
      <c r="H211">
        <v>0.64</v>
      </c>
      <c r="I211">
        <v>103</v>
      </c>
      <c r="J211">
        <v>194.86</v>
      </c>
      <c r="K211">
        <v>53.44</v>
      </c>
      <c r="L211">
        <v>7</v>
      </c>
      <c r="M211">
        <v>101</v>
      </c>
      <c r="N211">
        <v>39.43</v>
      </c>
      <c r="O211">
        <v>24267.279999999999</v>
      </c>
      <c r="P211">
        <v>989.72</v>
      </c>
      <c r="Q211">
        <v>2278.1999999999998</v>
      </c>
      <c r="R211">
        <v>305.77999999999997</v>
      </c>
      <c r="S211">
        <v>175.94</v>
      </c>
      <c r="T211">
        <v>62700.67</v>
      </c>
      <c r="U211">
        <v>0.57999999999999996</v>
      </c>
      <c r="V211">
        <v>0.84</v>
      </c>
      <c r="W211">
        <v>36.81</v>
      </c>
      <c r="X211">
        <v>3.75</v>
      </c>
      <c r="Y211">
        <v>2</v>
      </c>
      <c r="Z211">
        <v>10</v>
      </c>
    </row>
    <row r="212" spans="1:26" x14ac:dyDescent="0.25">
      <c r="A212">
        <v>7</v>
      </c>
      <c r="B212">
        <v>95</v>
      </c>
      <c r="C212" t="s">
        <v>34</v>
      </c>
      <c r="D212">
        <v>1.2539</v>
      </c>
      <c r="E212">
        <v>79.75</v>
      </c>
      <c r="F212">
        <v>73.97</v>
      </c>
      <c r="G212">
        <v>49.87</v>
      </c>
      <c r="H212">
        <v>0.72</v>
      </c>
      <c r="I212">
        <v>89</v>
      </c>
      <c r="J212">
        <v>196.41</v>
      </c>
      <c r="K212">
        <v>53.44</v>
      </c>
      <c r="L212">
        <v>8</v>
      </c>
      <c r="M212">
        <v>87</v>
      </c>
      <c r="N212">
        <v>39.979999999999997</v>
      </c>
      <c r="O212">
        <v>24458.36</v>
      </c>
      <c r="P212">
        <v>976.28</v>
      </c>
      <c r="Q212">
        <v>2277.71</v>
      </c>
      <c r="R212">
        <v>289.77999999999997</v>
      </c>
      <c r="S212">
        <v>175.94</v>
      </c>
      <c r="T212">
        <v>54772.07</v>
      </c>
      <c r="U212">
        <v>0.61</v>
      </c>
      <c r="V212">
        <v>0.85</v>
      </c>
      <c r="W212">
        <v>36.82</v>
      </c>
      <c r="X212">
        <v>3.3</v>
      </c>
      <c r="Y212">
        <v>2</v>
      </c>
      <c r="Z212">
        <v>10</v>
      </c>
    </row>
    <row r="213" spans="1:26" x14ac:dyDescent="0.25">
      <c r="A213">
        <v>8</v>
      </c>
      <c r="B213">
        <v>95</v>
      </c>
      <c r="C213" t="s">
        <v>34</v>
      </c>
      <c r="D213">
        <v>1.2673000000000001</v>
      </c>
      <c r="E213">
        <v>78.91</v>
      </c>
      <c r="F213">
        <v>73.540000000000006</v>
      </c>
      <c r="G213">
        <v>56.57</v>
      </c>
      <c r="H213">
        <v>0.81</v>
      </c>
      <c r="I213">
        <v>78</v>
      </c>
      <c r="J213">
        <v>197.97</v>
      </c>
      <c r="K213">
        <v>53.44</v>
      </c>
      <c r="L213">
        <v>9</v>
      </c>
      <c r="M213">
        <v>76</v>
      </c>
      <c r="N213">
        <v>40.53</v>
      </c>
      <c r="O213">
        <v>24650.18</v>
      </c>
      <c r="P213">
        <v>964.02</v>
      </c>
      <c r="Q213">
        <v>2277.8000000000002</v>
      </c>
      <c r="R213">
        <v>276.19</v>
      </c>
      <c r="S213">
        <v>175.94</v>
      </c>
      <c r="T213">
        <v>48032.26</v>
      </c>
      <c r="U213">
        <v>0.64</v>
      </c>
      <c r="V213">
        <v>0.85</v>
      </c>
      <c r="W213">
        <v>36.78</v>
      </c>
      <c r="X213">
        <v>2.87</v>
      </c>
      <c r="Y213">
        <v>2</v>
      </c>
      <c r="Z213">
        <v>10</v>
      </c>
    </row>
    <row r="214" spans="1:26" x14ac:dyDescent="0.25">
      <c r="A214">
        <v>9</v>
      </c>
      <c r="B214">
        <v>95</v>
      </c>
      <c r="C214" t="s">
        <v>34</v>
      </c>
      <c r="D214">
        <v>1.2773000000000001</v>
      </c>
      <c r="E214">
        <v>78.290000000000006</v>
      </c>
      <c r="F214">
        <v>73.22</v>
      </c>
      <c r="G214">
        <v>62.76</v>
      </c>
      <c r="H214">
        <v>0.89</v>
      </c>
      <c r="I214">
        <v>70</v>
      </c>
      <c r="J214">
        <v>199.53</v>
      </c>
      <c r="K214">
        <v>53.44</v>
      </c>
      <c r="L214">
        <v>10</v>
      </c>
      <c r="M214">
        <v>68</v>
      </c>
      <c r="N214">
        <v>41.1</v>
      </c>
      <c r="O214">
        <v>24842.77</v>
      </c>
      <c r="P214">
        <v>952.58</v>
      </c>
      <c r="Q214">
        <v>2277.16</v>
      </c>
      <c r="R214">
        <v>265.08999999999997</v>
      </c>
      <c r="S214">
        <v>175.94</v>
      </c>
      <c r="T214">
        <v>42517.760000000002</v>
      </c>
      <c r="U214">
        <v>0.66</v>
      </c>
      <c r="V214">
        <v>0.86</v>
      </c>
      <c r="W214">
        <v>36.78</v>
      </c>
      <c r="X214">
        <v>2.56</v>
      </c>
      <c r="Y214">
        <v>2</v>
      </c>
      <c r="Z214">
        <v>10</v>
      </c>
    </row>
    <row r="215" spans="1:26" x14ac:dyDescent="0.25">
      <c r="A215">
        <v>10</v>
      </c>
      <c r="B215">
        <v>95</v>
      </c>
      <c r="C215" t="s">
        <v>34</v>
      </c>
      <c r="D215">
        <v>1.2851999999999999</v>
      </c>
      <c r="E215">
        <v>77.81</v>
      </c>
      <c r="F215">
        <v>73</v>
      </c>
      <c r="G215">
        <v>69.52</v>
      </c>
      <c r="H215">
        <v>0.97</v>
      </c>
      <c r="I215">
        <v>63</v>
      </c>
      <c r="J215">
        <v>201.1</v>
      </c>
      <c r="K215">
        <v>53.44</v>
      </c>
      <c r="L215">
        <v>11</v>
      </c>
      <c r="M215">
        <v>61</v>
      </c>
      <c r="N215">
        <v>41.66</v>
      </c>
      <c r="O215">
        <v>25036.12</v>
      </c>
      <c r="P215">
        <v>941.84</v>
      </c>
      <c r="Q215">
        <v>2277.2800000000002</v>
      </c>
      <c r="R215">
        <v>257.89</v>
      </c>
      <c r="S215">
        <v>175.94</v>
      </c>
      <c r="T215">
        <v>38955.07</v>
      </c>
      <c r="U215">
        <v>0.68</v>
      </c>
      <c r="V215">
        <v>0.86</v>
      </c>
      <c r="W215">
        <v>36.770000000000003</v>
      </c>
      <c r="X215">
        <v>2.33</v>
      </c>
      <c r="Y215">
        <v>2</v>
      </c>
      <c r="Z215">
        <v>10</v>
      </c>
    </row>
    <row r="216" spans="1:26" x14ac:dyDescent="0.25">
      <c r="A216">
        <v>11</v>
      </c>
      <c r="B216">
        <v>95</v>
      </c>
      <c r="C216" t="s">
        <v>34</v>
      </c>
      <c r="D216">
        <v>1.2928999999999999</v>
      </c>
      <c r="E216">
        <v>77.349999999999994</v>
      </c>
      <c r="F216">
        <v>72.760000000000005</v>
      </c>
      <c r="G216">
        <v>76.59</v>
      </c>
      <c r="H216">
        <v>1.05</v>
      </c>
      <c r="I216">
        <v>57</v>
      </c>
      <c r="J216">
        <v>202.67</v>
      </c>
      <c r="K216">
        <v>53.44</v>
      </c>
      <c r="L216">
        <v>12</v>
      </c>
      <c r="M216">
        <v>55</v>
      </c>
      <c r="N216">
        <v>42.24</v>
      </c>
      <c r="O216">
        <v>25230.25</v>
      </c>
      <c r="P216">
        <v>931.58</v>
      </c>
      <c r="Q216">
        <v>2277.19</v>
      </c>
      <c r="R216">
        <v>250.24</v>
      </c>
      <c r="S216">
        <v>175.94</v>
      </c>
      <c r="T216">
        <v>35160.080000000002</v>
      </c>
      <c r="U216">
        <v>0.7</v>
      </c>
      <c r="V216">
        <v>0.86</v>
      </c>
      <c r="W216">
        <v>36.75</v>
      </c>
      <c r="X216">
        <v>2.1</v>
      </c>
      <c r="Y216">
        <v>2</v>
      </c>
      <c r="Z216">
        <v>10</v>
      </c>
    </row>
    <row r="217" spans="1:26" x14ac:dyDescent="0.25">
      <c r="A217">
        <v>12</v>
      </c>
      <c r="B217">
        <v>95</v>
      </c>
      <c r="C217" t="s">
        <v>34</v>
      </c>
      <c r="D217">
        <v>1.2995000000000001</v>
      </c>
      <c r="E217">
        <v>76.95</v>
      </c>
      <c r="F217">
        <v>72.55</v>
      </c>
      <c r="G217">
        <v>83.71</v>
      </c>
      <c r="H217">
        <v>1.1299999999999999</v>
      </c>
      <c r="I217">
        <v>52</v>
      </c>
      <c r="J217">
        <v>204.25</v>
      </c>
      <c r="K217">
        <v>53.44</v>
      </c>
      <c r="L217">
        <v>13</v>
      </c>
      <c r="M217">
        <v>50</v>
      </c>
      <c r="N217">
        <v>42.82</v>
      </c>
      <c r="O217">
        <v>25425.3</v>
      </c>
      <c r="P217">
        <v>921.2</v>
      </c>
      <c r="Q217">
        <v>2276.92</v>
      </c>
      <c r="R217">
        <v>242.75</v>
      </c>
      <c r="S217">
        <v>175.94</v>
      </c>
      <c r="T217">
        <v>31441.65</v>
      </c>
      <c r="U217">
        <v>0.72</v>
      </c>
      <c r="V217">
        <v>0.86</v>
      </c>
      <c r="W217">
        <v>36.76</v>
      </c>
      <c r="X217">
        <v>1.89</v>
      </c>
      <c r="Y217">
        <v>2</v>
      </c>
      <c r="Z217">
        <v>10</v>
      </c>
    </row>
    <row r="218" spans="1:26" x14ac:dyDescent="0.25">
      <c r="A218">
        <v>13</v>
      </c>
      <c r="B218">
        <v>95</v>
      </c>
      <c r="C218" t="s">
        <v>34</v>
      </c>
      <c r="D218">
        <v>1.3045</v>
      </c>
      <c r="E218">
        <v>76.66</v>
      </c>
      <c r="F218">
        <v>72.400000000000006</v>
      </c>
      <c r="G218">
        <v>90.51</v>
      </c>
      <c r="H218">
        <v>1.21</v>
      </c>
      <c r="I218">
        <v>48</v>
      </c>
      <c r="J218">
        <v>205.84</v>
      </c>
      <c r="K218">
        <v>53.44</v>
      </c>
      <c r="L218">
        <v>14</v>
      </c>
      <c r="M218">
        <v>46</v>
      </c>
      <c r="N218">
        <v>43.4</v>
      </c>
      <c r="O218">
        <v>25621.03</v>
      </c>
      <c r="P218">
        <v>912.49</v>
      </c>
      <c r="Q218">
        <v>2277.2600000000002</v>
      </c>
      <c r="R218">
        <v>238.4</v>
      </c>
      <c r="S218">
        <v>175.94</v>
      </c>
      <c r="T218">
        <v>29283.3</v>
      </c>
      <c r="U218">
        <v>0.74</v>
      </c>
      <c r="V218">
        <v>0.87</v>
      </c>
      <c r="W218">
        <v>36.74</v>
      </c>
      <c r="X218">
        <v>1.74</v>
      </c>
      <c r="Y218">
        <v>2</v>
      </c>
      <c r="Z218">
        <v>10</v>
      </c>
    </row>
    <row r="219" spans="1:26" x14ac:dyDescent="0.25">
      <c r="A219">
        <v>14</v>
      </c>
      <c r="B219">
        <v>95</v>
      </c>
      <c r="C219" t="s">
        <v>34</v>
      </c>
      <c r="D219">
        <v>1.3080000000000001</v>
      </c>
      <c r="E219">
        <v>76.45</v>
      </c>
      <c r="F219">
        <v>72.31</v>
      </c>
      <c r="G219">
        <v>96.41</v>
      </c>
      <c r="H219">
        <v>1.28</v>
      </c>
      <c r="I219">
        <v>45</v>
      </c>
      <c r="J219">
        <v>207.43</v>
      </c>
      <c r="K219">
        <v>53.44</v>
      </c>
      <c r="L219">
        <v>15</v>
      </c>
      <c r="M219">
        <v>43</v>
      </c>
      <c r="N219">
        <v>44</v>
      </c>
      <c r="O219">
        <v>25817.56</v>
      </c>
      <c r="P219">
        <v>902.51</v>
      </c>
      <c r="Q219">
        <v>2276.9499999999998</v>
      </c>
      <c r="R219">
        <v>235.1</v>
      </c>
      <c r="S219">
        <v>175.94</v>
      </c>
      <c r="T219">
        <v>27649.67</v>
      </c>
      <c r="U219">
        <v>0.75</v>
      </c>
      <c r="V219">
        <v>0.87</v>
      </c>
      <c r="W219">
        <v>36.74</v>
      </c>
      <c r="X219">
        <v>1.65</v>
      </c>
      <c r="Y219">
        <v>2</v>
      </c>
      <c r="Z219">
        <v>10</v>
      </c>
    </row>
    <row r="220" spans="1:26" x14ac:dyDescent="0.25">
      <c r="A220">
        <v>15</v>
      </c>
      <c r="B220">
        <v>95</v>
      </c>
      <c r="C220" t="s">
        <v>34</v>
      </c>
      <c r="D220">
        <v>1.3130999999999999</v>
      </c>
      <c r="E220">
        <v>76.150000000000006</v>
      </c>
      <c r="F220">
        <v>72.16</v>
      </c>
      <c r="G220">
        <v>105.6</v>
      </c>
      <c r="H220">
        <v>1.36</v>
      </c>
      <c r="I220">
        <v>41</v>
      </c>
      <c r="J220">
        <v>209.03</v>
      </c>
      <c r="K220">
        <v>53.44</v>
      </c>
      <c r="L220">
        <v>16</v>
      </c>
      <c r="M220">
        <v>39</v>
      </c>
      <c r="N220">
        <v>44.6</v>
      </c>
      <c r="O220">
        <v>26014.91</v>
      </c>
      <c r="P220">
        <v>893.25</v>
      </c>
      <c r="Q220">
        <v>2277</v>
      </c>
      <c r="R220">
        <v>230.27</v>
      </c>
      <c r="S220">
        <v>175.94</v>
      </c>
      <c r="T220">
        <v>25254.18</v>
      </c>
      <c r="U220">
        <v>0.76</v>
      </c>
      <c r="V220">
        <v>0.87</v>
      </c>
      <c r="W220">
        <v>36.729999999999997</v>
      </c>
      <c r="X220">
        <v>1.5</v>
      </c>
      <c r="Y220">
        <v>2</v>
      </c>
      <c r="Z220">
        <v>10</v>
      </c>
    </row>
    <row r="221" spans="1:26" x14ac:dyDescent="0.25">
      <c r="A221">
        <v>16</v>
      </c>
      <c r="B221">
        <v>95</v>
      </c>
      <c r="C221" t="s">
        <v>34</v>
      </c>
      <c r="D221">
        <v>1.3160000000000001</v>
      </c>
      <c r="E221">
        <v>75.989999999999995</v>
      </c>
      <c r="F221">
        <v>72.069999999999993</v>
      </c>
      <c r="G221">
        <v>110.87</v>
      </c>
      <c r="H221">
        <v>1.43</v>
      </c>
      <c r="I221">
        <v>39</v>
      </c>
      <c r="J221">
        <v>210.64</v>
      </c>
      <c r="K221">
        <v>53.44</v>
      </c>
      <c r="L221">
        <v>17</v>
      </c>
      <c r="M221">
        <v>37</v>
      </c>
      <c r="N221">
        <v>45.21</v>
      </c>
      <c r="O221">
        <v>26213.09</v>
      </c>
      <c r="P221">
        <v>884.78</v>
      </c>
      <c r="Q221">
        <v>2276.9</v>
      </c>
      <c r="R221">
        <v>227.1</v>
      </c>
      <c r="S221">
        <v>175.94</v>
      </c>
      <c r="T221">
        <v>23677.86</v>
      </c>
      <c r="U221">
        <v>0.77</v>
      </c>
      <c r="V221">
        <v>0.87</v>
      </c>
      <c r="W221">
        <v>36.729999999999997</v>
      </c>
      <c r="X221">
        <v>1.41</v>
      </c>
      <c r="Y221">
        <v>2</v>
      </c>
      <c r="Z221">
        <v>10</v>
      </c>
    </row>
    <row r="222" spans="1:26" x14ac:dyDescent="0.25">
      <c r="A222">
        <v>17</v>
      </c>
      <c r="B222">
        <v>95</v>
      </c>
      <c r="C222" t="s">
        <v>34</v>
      </c>
      <c r="D222">
        <v>1.3198000000000001</v>
      </c>
      <c r="E222">
        <v>75.77</v>
      </c>
      <c r="F222">
        <v>71.959999999999994</v>
      </c>
      <c r="G222">
        <v>119.93</v>
      </c>
      <c r="H222">
        <v>1.51</v>
      </c>
      <c r="I222">
        <v>36</v>
      </c>
      <c r="J222">
        <v>212.25</v>
      </c>
      <c r="K222">
        <v>53.44</v>
      </c>
      <c r="L222">
        <v>18</v>
      </c>
      <c r="M222">
        <v>34</v>
      </c>
      <c r="N222">
        <v>45.82</v>
      </c>
      <c r="O222">
        <v>26412.11</v>
      </c>
      <c r="P222">
        <v>876.45</v>
      </c>
      <c r="Q222">
        <v>2277.0700000000002</v>
      </c>
      <c r="R222">
        <v>223.61</v>
      </c>
      <c r="S222">
        <v>175.94</v>
      </c>
      <c r="T222">
        <v>21950.29</v>
      </c>
      <c r="U222">
        <v>0.79</v>
      </c>
      <c r="V222">
        <v>0.87</v>
      </c>
      <c r="W222">
        <v>36.72</v>
      </c>
      <c r="X222">
        <v>1.3</v>
      </c>
      <c r="Y222">
        <v>2</v>
      </c>
      <c r="Z222">
        <v>10</v>
      </c>
    </row>
    <row r="223" spans="1:26" x14ac:dyDescent="0.25">
      <c r="A223">
        <v>18</v>
      </c>
      <c r="B223">
        <v>95</v>
      </c>
      <c r="C223" t="s">
        <v>34</v>
      </c>
      <c r="D223">
        <v>1.3224</v>
      </c>
      <c r="E223">
        <v>75.62</v>
      </c>
      <c r="F223">
        <v>71.88</v>
      </c>
      <c r="G223">
        <v>126.85</v>
      </c>
      <c r="H223">
        <v>1.58</v>
      </c>
      <c r="I223">
        <v>34</v>
      </c>
      <c r="J223">
        <v>213.87</v>
      </c>
      <c r="K223">
        <v>53.44</v>
      </c>
      <c r="L223">
        <v>19</v>
      </c>
      <c r="M223">
        <v>32</v>
      </c>
      <c r="N223">
        <v>46.44</v>
      </c>
      <c r="O223">
        <v>26611.98</v>
      </c>
      <c r="P223">
        <v>867.98</v>
      </c>
      <c r="Q223">
        <v>2276.89</v>
      </c>
      <c r="R223">
        <v>220.86</v>
      </c>
      <c r="S223">
        <v>175.94</v>
      </c>
      <c r="T223">
        <v>20587</v>
      </c>
      <c r="U223">
        <v>0.8</v>
      </c>
      <c r="V223">
        <v>0.87</v>
      </c>
      <c r="W223">
        <v>36.72</v>
      </c>
      <c r="X223">
        <v>1.23</v>
      </c>
      <c r="Y223">
        <v>2</v>
      </c>
      <c r="Z223">
        <v>10</v>
      </c>
    </row>
    <row r="224" spans="1:26" x14ac:dyDescent="0.25">
      <c r="A224">
        <v>19</v>
      </c>
      <c r="B224">
        <v>95</v>
      </c>
      <c r="C224" t="s">
        <v>34</v>
      </c>
      <c r="D224">
        <v>1.3249</v>
      </c>
      <c r="E224">
        <v>75.48</v>
      </c>
      <c r="F224">
        <v>71.819999999999993</v>
      </c>
      <c r="G224">
        <v>134.66</v>
      </c>
      <c r="H224">
        <v>1.65</v>
      </c>
      <c r="I224">
        <v>32</v>
      </c>
      <c r="J224">
        <v>215.5</v>
      </c>
      <c r="K224">
        <v>53.44</v>
      </c>
      <c r="L224">
        <v>20</v>
      </c>
      <c r="M224">
        <v>30</v>
      </c>
      <c r="N224">
        <v>47.07</v>
      </c>
      <c r="O224">
        <v>26812.71</v>
      </c>
      <c r="P224">
        <v>857.84</v>
      </c>
      <c r="Q224">
        <v>2276.8200000000002</v>
      </c>
      <c r="R224">
        <v>218.88</v>
      </c>
      <c r="S224">
        <v>175.94</v>
      </c>
      <c r="T224">
        <v>19607.22</v>
      </c>
      <c r="U224">
        <v>0.8</v>
      </c>
      <c r="V224">
        <v>0.87</v>
      </c>
      <c r="W224">
        <v>36.71</v>
      </c>
      <c r="X224">
        <v>1.1599999999999999</v>
      </c>
      <c r="Y224">
        <v>2</v>
      </c>
      <c r="Z224">
        <v>10</v>
      </c>
    </row>
    <row r="225" spans="1:26" x14ac:dyDescent="0.25">
      <c r="A225">
        <v>20</v>
      </c>
      <c r="B225">
        <v>95</v>
      </c>
      <c r="C225" t="s">
        <v>34</v>
      </c>
      <c r="D225">
        <v>1.3279000000000001</v>
      </c>
      <c r="E225">
        <v>75.31</v>
      </c>
      <c r="F225">
        <v>71.72</v>
      </c>
      <c r="G225">
        <v>143.44999999999999</v>
      </c>
      <c r="H225">
        <v>1.72</v>
      </c>
      <c r="I225">
        <v>30</v>
      </c>
      <c r="J225">
        <v>217.14</v>
      </c>
      <c r="K225">
        <v>53.44</v>
      </c>
      <c r="L225">
        <v>21</v>
      </c>
      <c r="M225">
        <v>28</v>
      </c>
      <c r="N225">
        <v>47.7</v>
      </c>
      <c r="O225">
        <v>27014.3</v>
      </c>
      <c r="P225">
        <v>848.08</v>
      </c>
      <c r="Q225">
        <v>2276.92</v>
      </c>
      <c r="R225">
        <v>215.86</v>
      </c>
      <c r="S225">
        <v>175.94</v>
      </c>
      <c r="T225">
        <v>18107.45</v>
      </c>
      <c r="U225">
        <v>0.82</v>
      </c>
      <c r="V225">
        <v>0.87</v>
      </c>
      <c r="W225">
        <v>36.71</v>
      </c>
      <c r="X225">
        <v>1.07</v>
      </c>
      <c r="Y225">
        <v>2</v>
      </c>
      <c r="Z225">
        <v>10</v>
      </c>
    </row>
    <row r="226" spans="1:26" x14ac:dyDescent="0.25">
      <c r="A226">
        <v>21</v>
      </c>
      <c r="B226">
        <v>95</v>
      </c>
      <c r="C226" t="s">
        <v>34</v>
      </c>
      <c r="D226">
        <v>1.3289</v>
      </c>
      <c r="E226">
        <v>75.25</v>
      </c>
      <c r="F226">
        <v>71.7</v>
      </c>
      <c r="G226">
        <v>148.35</v>
      </c>
      <c r="H226">
        <v>1.79</v>
      </c>
      <c r="I226">
        <v>29</v>
      </c>
      <c r="J226">
        <v>218.78</v>
      </c>
      <c r="K226">
        <v>53.44</v>
      </c>
      <c r="L226">
        <v>22</v>
      </c>
      <c r="M226">
        <v>27</v>
      </c>
      <c r="N226">
        <v>48.34</v>
      </c>
      <c r="O226">
        <v>27216.79</v>
      </c>
      <c r="P226">
        <v>841.34</v>
      </c>
      <c r="Q226">
        <v>2276.84</v>
      </c>
      <c r="R226">
        <v>215.07</v>
      </c>
      <c r="S226">
        <v>175.94</v>
      </c>
      <c r="T226">
        <v>17713.03</v>
      </c>
      <c r="U226">
        <v>0.82</v>
      </c>
      <c r="V226">
        <v>0.87</v>
      </c>
      <c r="W226">
        <v>36.71</v>
      </c>
      <c r="X226">
        <v>1.05</v>
      </c>
      <c r="Y226">
        <v>2</v>
      </c>
      <c r="Z226">
        <v>10</v>
      </c>
    </row>
    <row r="227" spans="1:26" x14ac:dyDescent="0.25">
      <c r="A227">
        <v>22</v>
      </c>
      <c r="B227">
        <v>95</v>
      </c>
      <c r="C227" t="s">
        <v>34</v>
      </c>
      <c r="D227">
        <v>1.3321000000000001</v>
      </c>
      <c r="E227">
        <v>75.069999999999993</v>
      </c>
      <c r="F227">
        <v>71.599999999999994</v>
      </c>
      <c r="G227">
        <v>159.11000000000001</v>
      </c>
      <c r="H227">
        <v>1.85</v>
      </c>
      <c r="I227">
        <v>27</v>
      </c>
      <c r="J227">
        <v>220.43</v>
      </c>
      <c r="K227">
        <v>53.44</v>
      </c>
      <c r="L227">
        <v>23</v>
      </c>
      <c r="M227">
        <v>25</v>
      </c>
      <c r="N227">
        <v>48.99</v>
      </c>
      <c r="O227">
        <v>27420.16</v>
      </c>
      <c r="P227">
        <v>831.76</v>
      </c>
      <c r="Q227">
        <v>2276.9299999999998</v>
      </c>
      <c r="R227">
        <v>211.63</v>
      </c>
      <c r="S227">
        <v>175.94</v>
      </c>
      <c r="T227">
        <v>16003.27</v>
      </c>
      <c r="U227">
        <v>0.83</v>
      </c>
      <c r="V227">
        <v>0.88</v>
      </c>
      <c r="W227">
        <v>36.700000000000003</v>
      </c>
      <c r="X227">
        <v>0.94</v>
      </c>
      <c r="Y227">
        <v>2</v>
      </c>
      <c r="Z227">
        <v>10</v>
      </c>
    </row>
    <row r="228" spans="1:26" x14ac:dyDescent="0.25">
      <c r="A228">
        <v>23</v>
      </c>
      <c r="B228">
        <v>95</v>
      </c>
      <c r="C228" t="s">
        <v>34</v>
      </c>
      <c r="D228">
        <v>1.3331</v>
      </c>
      <c r="E228">
        <v>75.010000000000005</v>
      </c>
      <c r="F228">
        <v>71.58</v>
      </c>
      <c r="G228">
        <v>165.18</v>
      </c>
      <c r="H228">
        <v>1.92</v>
      </c>
      <c r="I228">
        <v>26</v>
      </c>
      <c r="J228">
        <v>222.08</v>
      </c>
      <c r="K228">
        <v>53.44</v>
      </c>
      <c r="L228">
        <v>24</v>
      </c>
      <c r="M228">
        <v>17</v>
      </c>
      <c r="N228">
        <v>49.65</v>
      </c>
      <c r="O228">
        <v>27624.44</v>
      </c>
      <c r="P228">
        <v>823.71</v>
      </c>
      <c r="Q228">
        <v>2276.85</v>
      </c>
      <c r="R228">
        <v>210.63</v>
      </c>
      <c r="S228">
        <v>175.94</v>
      </c>
      <c r="T228">
        <v>15509.44</v>
      </c>
      <c r="U228">
        <v>0.84</v>
      </c>
      <c r="V228">
        <v>0.88</v>
      </c>
      <c r="W228">
        <v>36.71</v>
      </c>
      <c r="X228">
        <v>0.92</v>
      </c>
      <c r="Y228">
        <v>2</v>
      </c>
      <c r="Z228">
        <v>10</v>
      </c>
    </row>
    <row r="229" spans="1:26" x14ac:dyDescent="0.25">
      <c r="A229">
        <v>24</v>
      </c>
      <c r="B229">
        <v>95</v>
      </c>
      <c r="C229" t="s">
        <v>34</v>
      </c>
      <c r="D229">
        <v>1.3325</v>
      </c>
      <c r="E229">
        <v>75.05</v>
      </c>
      <c r="F229">
        <v>71.61</v>
      </c>
      <c r="G229">
        <v>165.26</v>
      </c>
      <c r="H229">
        <v>1.99</v>
      </c>
      <c r="I229">
        <v>26</v>
      </c>
      <c r="J229">
        <v>223.75</v>
      </c>
      <c r="K229">
        <v>53.44</v>
      </c>
      <c r="L229">
        <v>25</v>
      </c>
      <c r="M229">
        <v>4</v>
      </c>
      <c r="N229">
        <v>50.31</v>
      </c>
      <c r="O229">
        <v>27829.77</v>
      </c>
      <c r="P229">
        <v>822.18</v>
      </c>
      <c r="Q229">
        <v>2277.16</v>
      </c>
      <c r="R229">
        <v>211.03</v>
      </c>
      <c r="S229">
        <v>175.94</v>
      </c>
      <c r="T229">
        <v>15709.94</v>
      </c>
      <c r="U229">
        <v>0.83</v>
      </c>
      <c r="V229">
        <v>0.88</v>
      </c>
      <c r="W229">
        <v>36.729999999999997</v>
      </c>
      <c r="X229">
        <v>0.96</v>
      </c>
      <c r="Y229">
        <v>2</v>
      </c>
      <c r="Z229">
        <v>10</v>
      </c>
    </row>
    <row r="230" spans="1:26" x14ac:dyDescent="0.25">
      <c r="A230">
        <v>25</v>
      </c>
      <c r="B230">
        <v>95</v>
      </c>
      <c r="C230" t="s">
        <v>34</v>
      </c>
      <c r="D230">
        <v>1.3338000000000001</v>
      </c>
      <c r="E230">
        <v>74.98</v>
      </c>
      <c r="F230">
        <v>71.58</v>
      </c>
      <c r="G230">
        <v>171.78</v>
      </c>
      <c r="H230">
        <v>2.0499999999999998</v>
      </c>
      <c r="I230">
        <v>25</v>
      </c>
      <c r="J230">
        <v>225.42</v>
      </c>
      <c r="K230">
        <v>53.44</v>
      </c>
      <c r="L230">
        <v>26</v>
      </c>
      <c r="M230">
        <v>0</v>
      </c>
      <c r="N230">
        <v>50.98</v>
      </c>
      <c r="O230">
        <v>28035.919999999998</v>
      </c>
      <c r="P230">
        <v>826.25</v>
      </c>
      <c r="Q230">
        <v>2277.21</v>
      </c>
      <c r="R230">
        <v>209.5</v>
      </c>
      <c r="S230">
        <v>175.94</v>
      </c>
      <c r="T230">
        <v>14951.74</v>
      </c>
      <c r="U230">
        <v>0.84</v>
      </c>
      <c r="V230">
        <v>0.88</v>
      </c>
      <c r="W230">
        <v>36.74</v>
      </c>
      <c r="X230">
        <v>0.92</v>
      </c>
      <c r="Y230">
        <v>2</v>
      </c>
      <c r="Z230">
        <v>10</v>
      </c>
    </row>
    <row r="231" spans="1:26" x14ac:dyDescent="0.25">
      <c r="A231">
        <v>0</v>
      </c>
      <c r="B231">
        <v>55</v>
      </c>
      <c r="C231" t="s">
        <v>34</v>
      </c>
      <c r="D231">
        <v>0.84499999999999997</v>
      </c>
      <c r="E231">
        <v>118.34</v>
      </c>
      <c r="F231">
        <v>98.89</v>
      </c>
      <c r="G231">
        <v>8.16</v>
      </c>
      <c r="H231">
        <v>0.15</v>
      </c>
      <c r="I231">
        <v>727</v>
      </c>
      <c r="J231">
        <v>116.05</v>
      </c>
      <c r="K231">
        <v>43.4</v>
      </c>
      <c r="L231">
        <v>1</v>
      </c>
      <c r="M231">
        <v>725</v>
      </c>
      <c r="N231">
        <v>16.649999999999999</v>
      </c>
      <c r="O231">
        <v>14546.17</v>
      </c>
      <c r="P231">
        <v>1001.89</v>
      </c>
      <c r="Q231">
        <v>2285.86</v>
      </c>
      <c r="R231">
        <v>1120.6199999999999</v>
      </c>
      <c r="S231">
        <v>175.94</v>
      </c>
      <c r="T231">
        <v>466997.87</v>
      </c>
      <c r="U231">
        <v>0.16</v>
      </c>
      <c r="V231">
        <v>0.64</v>
      </c>
      <c r="W231">
        <v>37.840000000000003</v>
      </c>
      <c r="X231">
        <v>28.11</v>
      </c>
      <c r="Y231">
        <v>2</v>
      </c>
      <c r="Z231">
        <v>10</v>
      </c>
    </row>
    <row r="232" spans="1:26" x14ac:dyDescent="0.25">
      <c r="A232">
        <v>1</v>
      </c>
      <c r="B232">
        <v>55</v>
      </c>
      <c r="C232" t="s">
        <v>34</v>
      </c>
      <c r="D232">
        <v>1.1001000000000001</v>
      </c>
      <c r="E232">
        <v>90.9</v>
      </c>
      <c r="F232">
        <v>81.77</v>
      </c>
      <c r="G232">
        <v>16.63</v>
      </c>
      <c r="H232">
        <v>0.3</v>
      </c>
      <c r="I232">
        <v>295</v>
      </c>
      <c r="J232">
        <v>117.34</v>
      </c>
      <c r="K232">
        <v>43.4</v>
      </c>
      <c r="L232">
        <v>2</v>
      </c>
      <c r="M232">
        <v>293</v>
      </c>
      <c r="N232">
        <v>16.940000000000001</v>
      </c>
      <c r="O232">
        <v>14705.49</v>
      </c>
      <c r="P232">
        <v>817.89</v>
      </c>
      <c r="Q232">
        <v>2279.44</v>
      </c>
      <c r="R232">
        <v>549.89</v>
      </c>
      <c r="S232">
        <v>175.94</v>
      </c>
      <c r="T232">
        <v>183796.91</v>
      </c>
      <c r="U232">
        <v>0.32</v>
      </c>
      <c r="V232">
        <v>0.77</v>
      </c>
      <c r="W232">
        <v>37.14</v>
      </c>
      <c r="X232">
        <v>11.08</v>
      </c>
      <c r="Y232">
        <v>2</v>
      </c>
      <c r="Z232">
        <v>10</v>
      </c>
    </row>
    <row r="233" spans="1:26" x14ac:dyDescent="0.25">
      <c r="A233">
        <v>2</v>
      </c>
      <c r="B233">
        <v>55</v>
      </c>
      <c r="C233" t="s">
        <v>34</v>
      </c>
      <c r="D233">
        <v>1.1899</v>
      </c>
      <c r="E233">
        <v>84.04</v>
      </c>
      <c r="F233">
        <v>77.56</v>
      </c>
      <c r="G233">
        <v>25.29</v>
      </c>
      <c r="H233">
        <v>0.45</v>
      </c>
      <c r="I233">
        <v>184</v>
      </c>
      <c r="J233">
        <v>118.63</v>
      </c>
      <c r="K233">
        <v>43.4</v>
      </c>
      <c r="L233">
        <v>3</v>
      </c>
      <c r="M233">
        <v>182</v>
      </c>
      <c r="N233">
        <v>17.23</v>
      </c>
      <c r="O233">
        <v>14865.24</v>
      </c>
      <c r="P233">
        <v>763.26</v>
      </c>
      <c r="Q233">
        <v>2278.63</v>
      </c>
      <c r="R233">
        <v>409.73</v>
      </c>
      <c r="S233">
        <v>175.94</v>
      </c>
      <c r="T233">
        <v>114269.48</v>
      </c>
      <c r="U233">
        <v>0.43</v>
      </c>
      <c r="V233">
        <v>0.81</v>
      </c>
      <c r="W233">
        <v>36.97</v>
      </c>
      <c r="X233">
        <v>6.88</v>
      </c>
      <c r="Y233">
        <v>2</v>
      </c>
      <c r="Z233">
        <v>10</v>
      </c>
    </row>
    <row r="234" spans="1:26" x14ac:dyDescent="0.25">
      <c r="A234">
        <v>3</v>
      </c>
      <c r="B234">
        <v>55</v>
      </c>
      <c r="C234" t="s">
        <v>34</v>
      </c>
      <c r="D234">
        <v>1.2381</v>
      </c>
      <c r="E234">
        <v>80.77</v>
      </c>
      <c r="F234">
        <v>75.53</v>
      </c>
      <c r="G234">
        <v>34.33</v>
      </c>
      <c r="H234">
        <v>0.59</v>
      </c>
      <c r="I234">
        <v>132</v>
      </c>
      <c r="J234">
        <v>119.93</v>
      </c>
      <c r="K234">
        <v>43.4</v>
      </c>
      <c r="L234">
        <v>4</v>
      </c>
      <c r="M234">
        <v>130</v>
      </c>
      <c r="N234">
        <v>17.53</v>
      </c>
      <c r="O234">
        <v>15025.44</v>
      </c>
      <c r="P234">
        <v>729.56</v>
      </c>
      <c r="Q234">
        <v>2277.94</v>
      </c>
      <c r="R234">
        <v>342.4</v>
      </c>
      <c r="S234">
        <v>175.94</v>
      </c>
      <c r="T234">
        <v>80866.460000000006</v>
      </c>
      <c r="U234">
        <v>0.51</v>
      </c>
      <c r="V234">
        <v>0.83</v>
      </c>
      <c r="W234">
        <v>36.869999999999997</v>
      </c>
      <c r="X234">
        <v>4.8600000000000003</v>
      </c>
      <c r="Y234">
        <v>2</v>
      </c>
      <c r="Z234">
        <v>10</v>
      </c>
    </row>
    <row r="235" spans="1:26" x14ac:dyDescent="0.25">
      <c r="A235">
        <v>4</v>
      </c>
      <c r="B235">
        <v>55</v>
      </c>
      <c r="C235" t="s">
        <v>34</v>
      </c>
      <c r="D235">
        <v>1.2653000000000001</v>
      </c>
      <c r="E235">
        <v>79.03</v>
      </c>
      <c r="F235">
        <v>74.489999999999995</v>
      </c>
      <c r="G235">
        <v>43.39</v>
      </c>
      <c r="H235">
        <v>0.73</v>
      </c>
      <c r="I235">
        <v>103</v>
      </c>
      <c r="J235">
        <v>121.23</v>
      </c>
      <c r="K235">
        <v>43.4</v>
      </c>
      <c r="L235">
        <v>5</v>
      </c>
      <c r="M235">
        <v>101</v>
      </c>
      <c r="N235">
        <v>17.829999999999998</v>
      </c>
      <c r="O235">
        <v>15186.08</v>
      </c>
      <c r="P235">
        <v>706.37</v>
      </c>
      <c r="Q235">
        <v>2278.0700000000002</v>
      </c>
      <c r="R235">
        <v>307.42</v>
      </c>
      <c r="S235">
        <v>175.94</v>
      </c>
      <c r="T235">
        <v>63519.64</v>
      </c>
      <c r="U235">
        <v>0.56999999999999995</v>
      </c>
      <c r="V235">
        <v>0.84</v>
      </c>
      <c r="W235">
        <v>36.83</v>
      </c>
      <c r="X235">
        <v>3.82</v>
      </c>
      <c r="Y235">
        <v>2</v>
      </c>
      <c r="Z235">
        <v>10</v>
      </c>
    </row>
    <row r="236" spans="1:26" x14ac:dyDescent="0.25">
      <c r="A236">
        <v>5</v>
      </c>
      <c r="B236">
        <v>55</v>
      </c>
      <c r="C236" t="s">
        <v>34</v>
      </c>
      <c r="D236">
        <v>1.2853000000000001</v>
      </c>
      <c r="E236">
        <v>77.8</v>
      </c>
      <c r="F236">
        <v>73.73</v>
      </c>
      <c r="G236">
        <v>53.3</v>
      </c>
      <c r="H236">
        <v>0.86</v>
      </c>
      <c r="I236">
        <v>83</v>
      </c>
      <c r="J236">
        <v>122.54</v>
      </c>
      <c r="K236">
        <v>43.4</v>
      </c>
      <c r="L236">
        <v>6</v>
      </c>
      <c r="M236">
        <v>81</v>
      </c>
      <c r="N236">
        <v>18.14</v>
      </c>
      <c r="O236">
        <v>15347.16</v>
      </c>
      <c r="P236">
        <v>684.54</v>
      </c>
      <c r="Q236">
        <v>2277.5</v>
      </c>
      <c r="R236">
        <v>282.39</v>
      </c>
      <c r="S236">
        <v>175.94</v>
      </c>
      <c r="T236">
        <v>51106.65</v>
      </c>
      <c r="U236">
        <v>0.62</v>
      </c>
      <c r="V236">
        <v>0.85</v>
      </c>
      <c r="W236">
        <v>36.799999999999997</v>
      </c>
      <c r="X236">
        <v>3.07</v>
      </c>
      <c r="Y236">
        <v>2</v>
      </c>
      <c r="Z236">
        <v>10</v>
      </c>
    </row>
    <row r="237" spans="1:26" x14ac:dyDescent="0.25">
      <c r="A237">
        <v>6</v>
      </c>
      <c r="B237">
        <v>55</v>
      </c>
      <c r="C237" t="s">
        <v>34</v>
      </c>
      <c r="D237">
        <v>1.3005</v>
      </c>
      <c r="E237">
        <v>76.900000000000006</v>
      </c>
      <c r="F237">
        <v>73.16</v>
      </c>
      <c r="G237">
        <v>63.62</v>
      </c>
      <c r="H237">
        <v>1</v>
      </c>
      <c r="I237">
        <v>69</v>
      </c>
      <c r="J237">
        <v>123.85</v>
      </c>
      <c r="K237">
        <v>43.4</v>
      </c>
      <c r="L237">
        <v>7</v>
      </c>
      <c r="M237">
        <v>67</v>
      </c>
      <c r="N237">
        <v>18.45</v>
      </c>
      <c r="O237">
        <v>15508.69</v>
      </c>
      <c r="P237">
        <v>664.88</v>
      </c>
      <c r="Q237">
        <v>2277.5700000000002</v>
      </c>
      <c r="R237">
        <v>263.55</v>
      </c>
      <c r="S237">
        <v>175.94</v>
      </c>
      <c r="T237">
        <v>41756.71</v>
      </c>
      <c r="U237">
        <v>0.67</v>
      </c>
      <c r="V237">
        <v>0.86</v>
      </c>
      <c r="W237">
        <v>36.770000000000003</v>
      </c>
      <c r="X237">
        <v>2.5</v>
      </c>
      <c r="Y237">
        <v>2</v>
      </c>
      <c r="Z237">
        <v>10</v>
      </c>
    </row>
    <row r="238" spans="1:26" x14ac:dyDescent="0.25">
      <c r="A238">
        <v>7</v>
      </c>
      <c r="B238">
        <v>55</v>
      </c>
      <c r="C238" t="s">
        <v>34</v>
      </c>
      <c r="D238">
        <v>1.31</v>
      </c>
      <c r="E238">
        <v>76.33</v>
      </c>
      <c r="F238">
        <v>72.84</v>
      </c>
      <c r="G238">
        <v>74.08</v>
      </c>
      <c r="H238">
        <v>1.1299999999999999</v>
      </c>
      <c r="I238">
        <v>59</v>
      </c>
      <c r="J238">
        <v>125.16</v>
      </c>
      <c r="K238">
        <v>43.4</v>
      </c>
      <c r="L238">
        <v>8</v>
      </c>
      <c r="M238">
        <v>57</v>
      </c>
      <c r="N238">
        <v>18.760000000000002</v>
      </c>
      <c r="O238">
        <v>15670.68</v>
      </c>
      <c r="P238">
        <v>645.69000000000005</v>
      </c>
      <c r="Q238">
        <v>2277.13</v>
      </c>
      <c r="R238">
        <v>252.53</v>
      </c>
      <c r="S238">
        <v>175.94</v>
      </c>
      <c r="T238">
        <v>36294.639999999999</v>
      </c>
      <c r="U238">
        <v>0.7</v>
      </c>
      <c r="V238">
        <v>0.86</v>
      </c>
      <c r="W238">
        <v>36.770000000000003</v>
      </c>
      <c r="X238">
        <v>2.1800000000000002</v>
      </c>
      <c r="Y238">
        <v>2</v>
      </c>
      <c r="Z238">
        <v>10</v>
      </c>
    </row>
    <row r="239" spans="1:26" x14ac:dyDescent="0.25">
      <c r="A239">
        <v>8</v>
      </c>
      <c r="B239">
        <v>55</v>
      </c>
      <c r="C239" t="s">
        <v>34</v>
      </c>
      <c r="D239">
        <v>1.3189</v>
      </c>
      <c r="E239">
        <v>75.819999999999993</v>
      </c>
      <c r="F239">
        <v>72.52</v>
      </c>
      <c r="G239">
        <v>85.31</v>
      </c>
      <c r="H239">
        <v>1.26</v>
      </c>
      <c r="I239">
        <v>51</v>
      </c>
      <c r="J239">
        <v>126.48</v>
      </c>
      <c r="K239">
        <v>43.4</v>
      </c>
      <c r="L239">
        <v>9</v>
      </c>
      <c r="M239">
        <v>49</v>
      </c>
      <c r="N239">
        <v>19.079999999999998</v>
      </c>
      <c r="O239">
        <v>15833.12</v>
      </c>
      <c r="P239">
        <v>627.04</v>
      </c>
      <c r="Q239">
        <v>2277.16</v>
      </c>
      <c r="R239">
        <v>242.15</v>
      </c>
      <c r="S239">
        <v>175.94</v>
      </c>
      <c r="T239">
        <v>31145.5</v>
      </c>
      <c r="U239">
        <v>0.73</v>
      </c>
      <c r="V239">
        <v>0.86</v>
      </c>
      <c r="W239">
        <v>36.74</v>
      </c>
      <c r="X239">
        <v>1.86</v>
      </c>
      <c r="Y239">
        <v>2</v>
      </c>
      <c r="Z239">
        <v>10</v>
      </c>
    </row>
    <row r="240" spans="1:26" x14ac:dyDescent="0.25">
      <c r="A240">
        <v>9</v>
      </c>
      <c r="B240">
        <v>55</v>
      </c>
      <c r="C240" t="s">
        <v>34</v>
      </c>
      <c r="D240">
        <v>1.3249</v>
      </c>
      <c r="E240">
        <v>75.48</v>
      </c>
      <c r="F240">
        <v>72.319999999999993</v>
      </c>
      <c r="G240">
        <v>96.42</v>
      </c>
      <c r="H240">
        <v>1.38</v>
      </c>
      <c r="I240">
        <v>45</v>
      </c>
      <c r="J240">
        <v>127.8</v>
      </c>
      <c r="K240">
        <v>43.4</v>
      </c>
      <c r="L240">
        <v>10</v>
      </c>
      <c r="M240">
        <v>37</v>
      </c>
      <c r="N240">
        <v>19.399999999999999</v>
      </c>
      <c r="O240">
        <v>15996.02</v>
      </c>
      <c r="P240">
        <v>608.32000000000005</v>
      </c>
      <c r="Q240">
        <v>2277.19</v>
      </c>
      <c r="R240">
        <v>235.07</v>
      </c>
      <c r="S240">
        <v>175.94</v>
      </c>
      <c r="T240">
        <v>27633.1</v>
      </c>
      <c r="U240">
        <v>0.75</v>
      </c>
      <c r="V240">
        <v>0.87</v>
      </c>
      <c r="W240">
        <v>36.75</v>
      </c>
      <c r="X240">
        <v>1.66</v>
      </c>
      <c r="Y240">
        <v>2</v>
      </c>
      <c r="Z240">
        <v>10</v>
      </c>
    </row>
    <row r="241" spans="1:26" x14ac:dyDescent="0.25">
      <c r="A241">
        <v>10</v>
      </c>
      <c r="B241">
        <v>55</v>
      </c>
      <c r="C241" t="s">
        <v>34</v>
      </c>
      <c r="D241">
        <v>1.327</v>
      </c>
      <c r="E241">
        <v>75.36</v>
      </c>
      <c r="F241">
        <v>72.239999999999995</v>
      </c>
      <c r="G241">
        <v>100.81</v>
      </c>
      <c r="H241">
        <v>1.5</v>
      </c>
      <c r="I241">
        <v>43</v>
      </c>
      <c r="J241">
        <v>129.13</v>
      </c>
      <c r="K241">
        <v>43.4</v>
      </c>
      <c r="L241">
        <v>11</v>
      </c>
      <c r="M241">
        <v>2</v>
      </c>
      <c r="N241">
        <v>19.73</v>
      </c>
      <c r="O241">
        <v>16159.39</v>
      </c>
      <c r="P241">
        <v>605.67999999999995</v>
      </c>
      <c r="Q241">
        <v>2277.38</v>
      </c>
      <c r="R241">
        <v>231.21</v>
      </c>
      <c r="S241">
        <v>175.94</v>
      </c>
      <c r="T241">
        <v>25715.59</v>
      </c>
      <c r="U241">
        <v>0.76</v>
      </c>
      <c r="V241">
        <v>0.87</v>
      </c>
      <c r="W241">
        <v>36.78</v>
      </c>
      <c r="X241">
        <v>1.59</v>
      </c>
      <c r="Y241">
        <v>2</v>
      </c>
      <c r="Z241">
        <v>10</v>
      </c>
    </row>
    <row r="242" spans="1:26" x14ac:dyDescent="0.25">
      <c r="A242">
        <v>11</v>
      </c>
      <c r="B242">
        <v>55</v>
      </c>
      <c r="C242" t="s">
        <v>34</v>
      </c>
      <c r="D242">
        <v>1.3268</v>
      </c>
      <c r="E242">
        <v>75.37</v>
      </c>
      <c r="F242">
        <v>72.260000000000005</v>
      </c>
      <c r="G242">
        <v>100.83</v>
      </c>
      <c r="H242">
        <v>1.63</v>
      </c>
      <c r="I242">
        <v>43</v>
      </c>
      <c r="J242">
        <v>130.44999999999999</v>
      </c>
      <c r="K242">
        <v>43.4</v>
      </c>
      <c r="L242">
        <v>12</v>
      </c>
      <c r="M242">
        <v>0</v>
      </c>
      <c r="N242">
        <v>20.05</v>
      </c>
      <c r="O242">
        <v>16323.22</v>
      </c>
      <c r="P242">
        <v>611.08000000000004</v>
      </c>
      <c r="Q242">
        <v>2277.29</v>
      </c>
      <c r="R242">
        <v>231.56</v>
      </c>
      <c r="S242">
        <v>175.94</v>
      </c>
      <c r="T242">
        <v>25890.37</v>
      </c>
      <c r="U242">
        <v>0.76</v>
      </c>
      <c r="V242">
        <v>0.87</v>
      </c>
      <c r="W242">
        <v>36.79</v>
      </c>
      <c r="X242">
        <v>1.6</v>
      </c>
      <c r="Y242">
        <v>2</v>
      </c>
      <c r="Z24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47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INDEX(resultados!$A$2:$ZZ$242, 1, MATCH($B$1, resultados!$A$1:$ZZ$1, 0))</f>
        <v>#N/A</v>
      </c>
      <c r="B7" t="e">
        <f>INDEX(resultados!$A$2:$ZZ$242, 1, MATCH($B$2, resultados!$A$1:$ZZ$1, 0))</f>
        <v>#N/A</v>
      </c>
      <c r="C7" t="e">
        <f>INDEX(resultados!$A$2:$ZZ$242, 1, MATCH($B$3, resultados!$A$1:$ZZ$1, 0))</f>
        <v>#N/A</v>
      </c>
    </row>
    <row r="8" spans="1:3" x14ac:dyDescent="0.25">
      <c r="A8" t="e">
        <f>INDEX(resultados!$A$2:$ZZ$242, 2, MATCH($B$1, resultados!$A$1:$ZZ$1, 0))</f>
        <v>#N/A</v>
      </c>
      <c r="B8" t="e">
        <f>INDEX(resultados!$A$2:$ZZ$242, 2, MATCH($B$2, resultados!$A$1:$ZZ$1, 0))</f>
        <v>#N/A</v>
      </c>
      <c r="C8" t="e">
        <f>INDEX(resultados!$A$2:$ZZ$242, 2, MATCH($B$3, resultados!$A$1:$ZZ$1, 0))</f>
        <v>#N/A</v>
      </c>
    </row>
    <row r="9" spans="1:3" x14ac:dyDescent="0.25">
      <c r="A9" t="e">
        <f>INDEX(resultados!$A$2:$ZZ$242, 3, MATCH($B$1, resultados!$A$1:$ZZ$1, 0))</f>
        <v>#N/A</v>
      </c>
      <c r="B9" t="e">
        <f>INDEX(resultados!$A$2:$ZZ$242, 3, MATCH($B$2, resultados!$A$1:$ZZ$1, 0))</f>
        <v>#N/A</v>
      </c>
      <c r="C9" t="e">
        <f>INDEX(resultados!$A$2:$ZZ$242, 3, MATCH($B$3, resultados!$A$1:$ZZ$1, 0))</f>
        <v>#N/A</v>
      </c>
    </row>
    <row r="10" spans="1:3" x14ac:dyDescent="0.25">
      <c r="A10" t="e">
        <f>INDEX(resultados!$A$2:$ZZ$242, 4, MATCH($B$1, resultados!$A$1:$ZZ$1, 0))</f>
        <v>#N/A</v>
      </c>
      <c r="B10" t="e">
        <f>INDEX(resultados!$A$2:$ZZ$242, 4, MATCH($B$2, resultados!$A$1:$ZZ$1, 0))</f>
        <v>#N/A</v>
      </c>
      <c r="C10" t="e">
        <f>INDEX(resultados!$A$2:$ZZ$242, 4, MATCH($B$3, resultados!$A$1:$ZZ$1, 0))</f>
        <v>#N/A</v>
      </c>
    </row>
    <row r="11" spans="1:3" x14ac:dyDescent="0.25">
      <c r="A11" t="e">
        <f>INDEX(resultados!$A$2:$ZZ$242, 5, MATCH($B$1, resultados!$A$1:$ZZ$1, 0))</f>
        <v>#N/A</v>
      </c>
      <c r="B11" t="e">
        <f>INDEX(resultados!$A$2:$ZZ$242, 5, MATCH($B$2, resultados!$A$1:$ZZ$1, 0))</f>
        <v>#N/A</v>
      </c>
      <c r="C11" t="e">
        <f>INDEX(resultados!$A$2:$ZZ$242, 5, MATCH($B$3, resultados!$A$1:$ZZ$1, 0))</f>
        <v>#N/A</v>
      </c>
    </row>
    <row r="12" spans="1:3" x14ac:dyDescent="0.25">
      <c r="A12" t="e">
        <f>INDEX(resultados!$A$2:$ZZ$242, 6, MATCH($B$1, resultados!$A$1:$ZZ$1, 0))</f>
        <v>#N/A</v>
      </c>
      <c r="B12" t="e">
        <f>INDEX(resultados!$A$2:$ZZ$242, 6, MATCH($B$2, resultados!$A$1:$ZZ$1, 0))</f>
        <v>#N/A</v>
      </c>
      <c r="C12" t="e">
        <f>INDEX(resultados!$A$2:$ZZ$242, 6, MATCH($B$3, resultados!$A$1:$ZZ$1, 0))</f>
        <v>#N/A</v>
      </c>
    </row>
    <row r="13" spans="1:3" x14ac:dyDescent="0.25">
      <c r="A13" t="e">
        <f>INDEX(resultados!$A$2:$ZZ$242, 7, MATCH($B$1, resultados!$A$1:$ZZ$1, 0))</f>
        <v>#N/A</v>
      </c>
      <c r="B13" t="e">
        <f>INDEX(resultados!$A$2:$ZZ$242, 7, MATCH($B$2, resultados!$A$1:$ZZ$1, 0))</f>
        <v>#N/A</v>
      </c>
      <c r="C13" t="e">
        <f>INDEX(resultados!$A$2:$ZZ$242, 7, MATCH($B$3, resultados!$A$1:$ZZ$1, 0))</f>
        <v>#N/A</v>
      </c>
    </row>
    <row r="14" spans="1:3" x14ac:dyDescent="0.25">
      <c r="A14" t="e">
        <f>INDEX(resultados!$A$2:$ZZ$242, 8, MATCH($B$1, resultados!$A$1:$ZZ$1, 0))</f>
        <v>#N/A</v>
      </c>
      <c r="B14" t="e">
        <f>INDEX(resultados!$A$2:$ZZ$242, 8, MATCH($B$2, resultados!$A$1:$ZZ$1, 0))</f>
        <v>#N/A</v>
      </c>
      <c r="C14" t="e">
        <f>INDEX(resultados!$A$2:$ZZ$242, 8, MATCH($B$3, resultados!$A$1:$ZZ$1, 0))</f>
        <v>#N/A</v>
      </c>
    </row>
    <row r="15" spans="1:3" x14ac:dyDescent="0.25">
      <c r="A15" t="e">
        <f>INDEX(resultados!$A$2:$ZZ$242, 9, MATCH($B$1, resultados!$A$1:$ZZ$1, 0))</f>
        <v>#N/A</v>
      </c>
      <c r="B15" t="e">
        <f>INDEX(resultados!$A$2:$ZZ$242, 9, MATCH($B$2, resultados!$A$1:$ZZ$1, 0))</f>
        <v>#N/A</v>
      </c>
      <c r="C15" t="e">
        <f>INDEX(resultados!$A$2:$ZZ$242, 9, MATCH($B$3, resultados!$A$1:$ZZ$1, 0))</f>
        <v>#N/A</v>
      </c>
    </row>
    <row r="16" spans="1:3" x14ac:dyDescent="0.25">
      <c r="A16" t="e">
        <f>INDEX(resultados!$A$2:$ZZ$242, 10, MATCH($B$1, resultados!$A$1:$ZZ$1, 0))</f>
        <v>#N/A</v>
      </c>
      <c r="B16" t="e">
        <f>INDEX(resultados!$A$2:$ZZ$242, 10, MATCH($B$2, resultados!$A$1:$ZZ$1, 0))</f>
        <v>#N/A</v>
      </c>
      <c r="C16" t="e">
        <f>INDEX(resultados!$A$2:$ZZ$242, 10, MATCH($B$3, resultados!$A$1:$ZZ$1, 0))</f>
        <v>#N/A</v>
      </c>
    </row>
    <row r="17" spans="1:3" x14ac:dyDescent="0.25">
      <c r="A17" t="e">
        <f>INDEX(resultados!$A$2:$ZZ$242, 11, MATCH($B$1, resultados!$A$1:$ZZ$1, 0))</f>
        <v>#N/A</v>
      </c>
      <c r="B17" t="e">
        <f>INDEX(resultados!$A$2:$ZZ$242, 11, MATCH($B$2, resultados!$A$1:$ZZ$1, 0))</f>
        <v>#N/A</v>
      </c>
      <c r="C17" t="e">
        <f>INDEX(resultados!$A$2:$ZZ$242, 11, MATCH($B$3, resultados!$A$1:$ZZ$1, 0))</f>
        <v>#N/A</v>
      </c>
    </row>
    <row r="18" spans="1:3" x14ac:dyDescent="0.25">
      <c r="A18" t="e">
        <f>INDEX(resultados!$A$2:$ZZ$242, 12, MATCH($B$1, resultados!$A$1:$ZZ$1, 0))</f>
        <v>#N/A</v>
      </c>
      <c r="B18" t="e">
        <f>INDEX(resultados!$A$2:$ZZ$242, 12, MATCH($B$2, resultados!$A$1:$ZZ$1, 0))</f>
        <v>#N/A</v>
      </c>
      <c r="C18" t="e">
        <f>INDEX(resultados!$A$2:$ZZ$242, 12, MATCH($B$3, resultados!$A$1:$ZZ$1, 0))</f>
        <v>#N/A</v>
      </c>
    </row>
    <row r="19" spans="1:3" x14ac:dyDescent="0.25">
      <c r="A19" t="e">
        <f>INDEX(resultados!$A$2:$ZZ$242, 13, MATCH($B$1, resultados!$A$1:$ZZ$1, 0))</f>
        <v>#N/A</v>
      </c>
      <c r="B19" t="e">
        <f>INDEX(resultados!$A$2:$ZZ$242, 13, MATCH($B$2, resultados!$A$1:$ZZ$1, 0))</f>
        <v>#N/A</v>
      </c>
      <c r="C19" t="e">
        <f>INDEX(resultados!$A$2:$ZZ$242, 13, MATCH($B$3, resultados!$A$1:$ZZ$1, 0))</f>
        <v>#N/A</v>
      </c>
    </row>
    <row r="20" spans="1:3" x14ac:dyDescent="0.25">
      <c r="A20" t="e">
        <f>INDEX(resultados!$A$2:$ZZ$242, 14, MATCH($B$1, resultados!$A$1:$ZZ$1, 0))</f>
        <v>#N/A</v>
      </c>
      <c r="B20" t="e">
        <f>INDEX(resultados!$A$2:$ZZ$242, 14, MATCH($B$2, resultados!$A$1:$ZZ$1, 0))</f>
        <v>#N/A</v>
      </c>
      <c r="C20" t="e">
        <f>INDEX(resultados!$A$2:$ZZ$242, 14, MATCH($B$3, resultados!$A$1:$ZZ$1, 0))</f>
        <v>#N/A</v>
      </c>
    </row>
    <row r="21" spans="1:3" x14ac:dyDescent="0.25">
      <c r="A21" t="e">
        <f>INDEX(resultados!$A$2:$ZZ$242, 15, MATCH($B$1, resultados!$A$1:$ZZ$1, 0))</f>
        <v>#N/A</v>
      </c>
      <c r="B21" t="e">
        <f>INDEX(resultados!$A$2:$ZZ$242, 15, MATCH($B$2, resultados!$A$1:$ZZ$1, 0))</f>
        <v>#N/A</v>
      </c>
      <c r="C21" t="e">
        <f>INDEX(resultados!$A$2:$ZZ$242, 15, MATCH($B$3, resultados!$A$1:$ZZ$1, 0))</f>
        <v>#N/A</v>
      </c>
    </row>
    <row r="22" spans="1:3" x14ac:dyDescent="0.25">
      <c r="A22" t="e">
        <f>INDEX(resultados!$A$2:$ZZ$242, 16, MATCH($B$1, resultados!$A$1:$ZZ$1, 0))</f>
        <v>#N/A</v>
      </c>
      <c r="B22" t="e">
        <f>INDEX(resultados!$A$2:$ZZ$242, 16, MATCH($B$2, resultados!$A$1:$ZZ$1, 0))</f>
        <v>#N/A</v>
      </c>
      <c r="C22" t="e">
        <f>INDEX(resultados!$A$2:$ZZ$242, 16, MATCH($B$3, resultados!$A$1:$ZZ$1, 0))</f>
        <v>#N/A</v>
      </c>
    </row>
    <row r="23" spans="1:3" x14ac:dyDescent="0.25">
      <c r="A23" t="e">
        <f>INDEX(resultados!$A$2:$ZZ$242, 17, MATCH($B$1, resultados!$A$1:$ZZ$1, 0))</f>
        <v>#N/A</v>
      </c>
      <c r="B23" t="e">
        <f>INDEX(resultados!$A$2:$ZZ$242, 17, MATCH($B$2, resultados!$A$1:$ZZ$1, 0))</f>
        <v>#N/A</v>
      </c>
      <c r="C23" t="e">
        <f>INDEX(resultados!$A$2:$ZZ$242, 17, MATCH($B$3, resultados!$A$1:$ZZ$1, 0))</f>
        <v>#N/A</v>
      </c>
    </row>
    <row r="24" spans="1:3" x14ac:dyDescent="0.25">
      <c r="A24" t="e">
        <f>INDEX(resultados!$A$2:$ZZ$242, 18, MATCH($B$1, resultados!$A$1:$ZZ$1, 0))</f>
        <v>#N/A</v>
      </c>
      <c r="B24" t="e">
        <f>INDEX(resultados!$A$2:$ZZ$242, 18, MATCH($B$2, resultados!$A$1:$ZZ$1, 0))</f>
        <v>#N/A</v>
      </c>
      <c r="C24" t="e">
        <f>INDEX(resultados!$A$2:$ZZ$242, 18, MATCH($B$3, resultados!$A$1:$ZZ$1, 0))</f>
        <v>#N/A</v>
      </c>
    </row>
    <row r="25" spans="1:3" x14ac:dyDescent="0.25">
      <c r="A25" t="e">
        <f>INDEX(resultados!$A$2:$ZZ$242, 19, MATCH($B$1, resultados!$A$1:$ZZ$1, 0))</f>
        <v>#N/A</v>
      </c>
      <c r="B25" t="e">
        <f>INDEX(resultados!$A$2:$ZZ$242, 19, MATCH($B$2, resultados!$A$1:$ZZ$1, 0))</f>
        <v>#N/A</v>
      </c>
      <c r="C25" t="e">
        <f>INDEX(resultados!$A$2:$ZZ$242, 19, MATCH($B$3, resultados!$A$1:$ZZ$1, 0))</f>
        <v>#N/A</v>
      </c>
    </row>
    <row r="26" spans="1:3" x14ac:dyDescent="0.25">
      <c r="A26" t="e">
        <f>INDEX(resultados!$A$2:$ZZ$242, 20, MATCH($B$1, resultados!$A$1:$ZZ$1, 0))</f>
        <v>#N/A</v>
      </c>
      <c r="B26" t="e">
        <f>INDEX(resultados!$A$2:$ZZ$242, 20, MATCH($B$2, resultados!$A$1:$ZZ$1, 0))</f>
        <v>#N/A</v>
      </c>
      <c r="C26" t="e">
        <f>INDEX(resultados!$A$2:$ZZ$242, 20, MATCH($B$3, resultados!$A$1:$ZZ$1, 0))</f>
        <v>#N/A</v>
      </c>
    </row>
    <row r="27" spans="1:3" x14ac:dyDescent="0.25">
      <c r="A27" t="e">
        <f>INDEX(resultados!$A$2:$ZZ$242, 21, MATCH($B$1, resultados!$A$1:$ZZ$1, 0))</f>
        <v>#N/A</v>
      </c>
      <c r="B27" t="e">
        <f>INDEX(resultados!$A$2:$ZZ$242, 21, MATCH($B$2, resultados!$A$1:$ZZ$1, 0))</f>
        <v>#N/A</v>
      </c>
      <c r="C27" t="e">
        <f>INDEX(resultados!$A$2:$ZZ$242, 21, MATCH($B$3, resultados!$A$1:$ZZ$1, 0))</f>
        <v>#N/A</v>
      </c>
    </row>
    <row r="28" spans="1:3" x14ac:dyDescent="0.25">
      <c r="A28" t="e">
        <f>INDEX(resultados!$A$2:$ZZ$242, 22, MATCH($B$1, resultados!$A$1:$ZZ$1, 0))</f>
        <v>#N/A</v>
      </c>
      <c r="B28" t="e">
        <f>INDEX(resultados!$A$2:$ZZ$242, 22, MATCH($B$2, resultados!$A$1:$ZZ$1, 0))</f>
        <v>#N/A</v>
      </c>
      <c r="C28" t="e">
        <f>INDEX(resultados!$A$2:$ZZ$242, 22, MATCH($B$3, resultados!$A$1:$ZZ$1, 0))</f>
        <v>#N/A</v>
      </c>
    </row>
    <row r="29" spans="1:3" x14ac:dyDescent="0.25">
      <c r="A29" t="e">
        <f>INDEX(resultados!$A$2:$ZZ$242, 23, MATCH($B$1, resultados!$A$1:$ZZ$1, 0))</f>
        <v>#N/A</v>
      </c>
      <c r="B29" t="e">
        <f>INDEX(resultados!$A$2:$ZZ$242, 23, MATCH($B$2, resultados!$A$1:$ZZ$1, 0))</f>
        <v>#N/A</v>
      </c>
      <c r="C29" t="e">
        <f>INDEX(resultados!$A$2:$ZZ$242, 23, MATCH($B$3, resultados!$A$1:$ZZ$1, 0))</f>
        <v>#N/A</v>
      </c>
    </row>
    <row r="30" spans="1:3" x14ac:dyDescent="0.25">
      <c r="A30" t="e">
        <f>INDEX(resultados!$A$2:$ZZ$242, 24, MATCH($B$1, resultados!$A$1:$ZZ$1, 0))</f>
        <v>#N/A</v>
      </c>
      <c r="B30" t="e">
        <f>INDEX(resultados!$A$2:$ZZ$242, 24, MATCH($B$2, resultados!$A$1:$ZZ$1, 0))</f>
        <v>#N/A</v>
      </c>
      <c r="C30" t="e">
        <f>INDEX(resultados!$A$2:$ZZ$242, 24, MATCH($B$3, resultados!$A$1:$ZZ$1, 0))</f>
        <v>#N/A</v>
      </c>
    </row>
    <row r="31" spans="1:3" x14ac:dyDescent="0.25">
      <c r="A31" t="e">
        <f>INDEX(resultados!$A$2:$ZZ$242, 25, MATCH($B$1, resultados!$A$1:$ZZ$1, 0))</f>
        <v>#N/A</v>
      </c>
      <c r="B31" t="e">
        <f>INDEX(resultados!$A$2:$ZZ$242, 25, MATCH($B$2, resultados!$A$1:$ZZ$1, 0))</f>
        <v>#N/A</v>
      </c>
      <c r="C31" t="e">
        <f>INDEX(resultados!$A$2:$ZZ$242, 25, MATCH($B$3, resultados!$A$1:$ZZ$1, 0))</f>
        <v>#N/A</v>
      </c>
    </row>
    <row r="32" spans="1:3" x14ac:dyDescent="0.25">
      <c r="A32" t="e">
        <f>INDEX(resultados!$A$2:$ZZ$242, 26, MATCH($B$1, resultados!$A$1:$ZZ$1, 0))</f>
        <v>#N/A</v>
      </c>
      <c r="B32" t="e">
        <f>INDEX(resultados!$A$2:$ZZ$242, 26, MATCH($B$2, resultados!$A$1:$ZZ$1, 0))</f>
        <v>#N/A</v>
      </c>
      <c r="C32" t="e">
        <f>INDEX(resultados!$A$2:$ZZ$242, 26, MATCH($B$3, resultados!$A$1:$ZZ$1, 0))</f>
        <v>#N/A</v>
      </c>
    </row>
    <row r="33" spans="1:3" x14ac:dyDescent="0.25">
      <c r="A33" t="e">
        <f>INDEX(resultados!$A$2:$ZZ$242, 27, MATCH($B$1, resultados!$A$1:$ZZ$1, 0))</f>
        <v>#N/A</v>
      </c>
      <c r="B33" t="e">
        <f>INDEX(resultados!$A$2:$ZZ$242, 27, MATCH($B$2, resultados!$A$1:$ZZ$1, 0))</f>
        <v>#N/A</v>
      </c>
      <c r="C33" t="e">
        <f>INDEX(resultados!$A$2:$ZZ$242, 27, MATCH($B$3, resultados!$A$1:$ZZ$1, 0))</f>
        <v>#N/A</v>
      </c>
    </row>
    <row r="34" spans="1:3" x14ac:dyDescent="0.25">
      <c r="A34" t="e">
        <f>INDEX(resultados!$A$2:$ZZ$242, 28, MATCH($B$1, resultados!$A$1:$ZZ$1, 0))</f>
        <v>#N/A</v>
      </c>
      <c r="B34" t="e">
        <f>INDEX(resultados!$A$2:$ZZ$242, 28, MATCH($B$2, resultados!$A$1:$ZZ$1, 0))</f>
        <v>#N/A</v>
      </c>
      <c r="C34" t="e">
        <f>INDEX(resultados!$A$2:$ZZ$242, 28, MATCH($B$3, resultados!$A$1:$ZZ$1, 0))</f>
        <v>#N/A</v>
      </c>
    </row>
    <row r="35" spans="1:3" x14ac:dyDescent="0.25">
      <c r="A35" t="e">
        <f>INDEX(resultados!$A$2:$ZZ$242, 29, MATCH($B$1, resultados!$A$1:$ZZ$1, 0))</f>
        <v>#N/A</v>
      </c>
      <c r="B35" t="e">
        <f>INDEX(resultados!$A$2:$ZZ$242, 29, MATCH($B$2, resultados!$A$1:$ZZ$1, 0))</f>
        <v>#N/A</v>
      </c>
      <c r="C35" t="e">
        <f>INDEX(resultados!$A$2:$ZZ$242, 29, MATCH($B$3, resultados!$A$1:$ZZ$1, 0))</f>
        <v>#N/A</v>
      </c>
    </row>
    <row r="36" spans="1:3" x14ac:dyDescent="0.25">
      <c r="A36" t="e">
        <f>INDEX(resultados!$A$2:$ZZ$242, 30, MATCH($B$1, resultados!$A$1:$ZZ$1, 0))</f>
        <v>#N/A</v>
      </c>
      <c r="B36" t="e">
        <f>INDEX(resultados!$A$2:$ZZ$242, 30, MATCH($B$2, resultados!$A$1:$ZZ$1, 0))</f>
        <v>#N/A</v>
      </c>
      <c r="C36" t="e">
        <f>INDEX(resultados!$A$2:$ZZ$242, 30, MATCH($B$3, resultados!$A$1:$ZZ$1, 0))</f>
        <v>#N/A</v>
      </c>
    </row>
    <row r="37" spans="1:3" x14ac:dyDescent="0.25">
      <c r="A37" t="e">
        <f>INDEX(resultados!$A$2:$ZZ$242, 31, MATCH($B$1, resultados!$A$1:$ZZ$1, 0))</f>
        <v>#N/A</v>
      </c>
      <c r="B37" t="e">
        <f>INDEX(resultados!$A$2:$ZZ$242, 31, MATCH($B$2, resultados!$A$1:$ZZ$1, 0))</f>
        <v>#N/A</v>
      </c>
      <c r="C37" t="e">
        <f>INDEX(resultados!$A$2:$ZZ$242, 31, MATCH($B$3, resultados!$A$1:$ZZ$1, 0))</f>
        <v>#N/A</v>
      </c>
    </row>
    <row r="38" spans="1:3" x14ac:dyDescent="0.25">
      <c r="A38" t="e">
        <f>INDEX(resultados!$A$2:$ZZ$242, 32, MATCH($B$1, resultados!$A$1:$ZZ$1, 0))</f>
        <v>#N/A</v>
      </c>
      <c r="B38" t="e">
        <f>INDEX(resultados!$A$2:$ZZ$242, 32, MATCH($B$2, resultados!$A$1:$ZZ$1, 0))</f>
        <v>#N/A</v>
      </c>
      <c r="C38" t="e">
        <f>INDEX(resultados!$A$2:$ZZ$242, 32, MATCH($B$3, resultados!$A$1:$ZZ$1, 0))</f>
        <v>#N/A</v>
      </c>
    </row>
    <row r="39" spans="1:3" x14ac:dyDescent="0.25">
      <c r="A39" t="e">
        <f>INDEX(resultados!$A$2:$ZZ$242, 33, MATCH($B$1, resultados!$A$1:$ZZ$1, 0))</f>
        <v>#N/A</v>
      </c>
      <c r="B39" t="e">
        <f>INDEX(resultados!$A$2:$ZZ$242, 33, MATCH($B$2, resultados!$A$1:$ZZ$1, 0))</f>
        <v>#N/A</v>
      </c>
      <c r="C39" t="e">
        <f>INDEX(resultados!$A$2:$ZZ$242, 33, MATCH($B$3, resultados!$A$1:$ZZ$1, 0))</f>
        <v>#N/A</v>
      </c>
    </row>
    <row r="40" spans="1:3" x14ac:dyDescent="0.25">
      <c r="A40" t="e">
        <f>INDEX(resultados!$A$2:$ZZ$242, 34, MATCH($B$1, resultados!$A$1:$ZZ$1, 0))</f>
        <v>#N/A</v>
      </c>
      <c r="B40" t="e">
        <f>INDEX(resultados!$A$2:$ZZ$242, 34, MATCH($B$2, resultados!$A$1:$ZZ$1, 0))</f>
        <v>#N/A</v>
      </c>
      <c r="C40" t="e">
        <f>INDEX(resultados!$A$2:$ZZ$242, 34, MATCH($B$3, resultados!$A$1:$ZZ$1, 0))</f>
        <v>#N/A</v>
      </c>
    </row>
    <row r="41" spans="1:3" x14ac:dyDescent="0.25">
      <c r="A41" t="e">
        <f>INDEX(resultados!$A$2:$ZZ$242, 35, MATCH($B$1, resultados!$A$1:$ZZ$1, 0))</f>
        <v>#N/A</v>
      </c>
      <c r="B41" t="e">
        <f>INDEX(resultados!$A$2:$ZZ$242, 35, MATCH($B$2, resultados!$A$1:$ZZ$1, 0))</f>
        <v>#N/A</v>
      </c>
      <c r="C41" t="e">
        <f>INDEX(resultados!$A$2:$ZZ$242, 35, MATCH($B$3, resultados!$A$1:$ZZ$1, 0))</f>
        <v>#N/A</v>
      </c>
    </row>
    <row r="42" spans="1:3" x14ac:dyDescent="0.25">
      <c r="A42" t="e">
        <f>INDEX(resultados!$A$2:$ZZ$242, 36, MATCH($B$1, resultados!$A$1:$ZZ$1, 0))</f>
        <v>#N/A</v>
      </c>
      <c r="B42" t="e">
        <f>INDEX(resultados!$A$2:$ZZ$242, 36, MATCH($B$2, resultados!$A$1:$ZZ$1, 0))</f>
        <v>#N/A</v>
      </c>
      <c r="C42" t="e">
        <f>INDEX(resultados!$A$2:$ZZ$242, 36, MATCH($B$3, resultados!$A$1:$ZZ$1, 0))</f>
        <v>#N/A</v>
      </c>
    </row>
    <row r="43" spans="1:3" x14ac:dyDescent="0.25">
      <c r="A43" t="e">
        <f>INDEX(resultados!$A$2:$ZZ$242, 37, MATCH($B$1, resultados!$A$1:$ZZ$1, 0))</f>
        <v>#N/A</v>
      </c>
      <c r="B43" t="e">
        <f>INDEX(resultados!$A$2:$ZZ$242, 37, MATCH($B$2, resultados!$A$1:$ZZ$1, 0))</f>
        <v>#N/A</v>
      </c>
      <c r="C43" t="e">
        <f>INDEX(resultados!$A$2:$ZZ$242, 37, MATCH($B$3, resultados!$A$1:$ZZ$1, 0))</f>
        <v>#N/A</v>
      </c>
    </row>
    <row r="44" spans="1:3" x14ac:dyDescent="0.25">
      <c r="A44" t="e">
        <f>INDEX(resultados!$A$2:$ZZ$242, 38, MATCH($B$1, resultados!$A$1:$ZZ$1, 0))</f>
        <v>#N/A</v>
      </c>
      <c r="B44" t="e">
        <f>INDEX(resultados!$A$2:$ZZ$242, 38, MATCH($B$2, resultados!$A$1:$ZZ$1, 0))</f>
        <v>#N/A</v>
      </c>
      <c r="C44" t="e">
        <f>INDEX(resultados!$A$2:$ZZ$242, 38, MATCH($B$3, resultados!$A$1:$ZZ$1, 0))</f>
        <v>#N/A</v>
      </c>
    </row>
    <row r="45" spans="1:3" x14ac:dyDescent="0.25">
      <c r="A45" t="e">
        <f>INDEX(resultados!$A$2:$ZZ$242, 39, MATCH($B$1, resultados!$A$1:$ZZ$1, 0))</f>
        <v>#N/A</v>
      </c>
      <c r="B45" t="e">
        <f>INDEX(resultados!$A$2:$ZZ$242, 39, MATCH($B$2, resultados!$A$1:$ZZ$1, 0))</f>
        <v>#N/A</v>
      </c>
      <c r="C45" t="e">
        <f>INDEX(resultados!$A$2:$ZZ$242, 39, MATCH($B$3, resultados!$A$1:$ZZ$1, 0))</f>
        <v>#N/A</v>
      </c>
    </row>
    <row r="46" spans="1:3" x14ac:dyDescent="0.25">
      <c r="A46" t="e">
        <f>INDEX(resultados!$A$2:$ZZ$242, 40, MATCH($B$1, resultados!$A$1:$ZZ$1, 0))</f>
        <v>#N/A</v>
      </c>
      <c r="B46" t="e">
        <f>INDEX(resultados!$A$2:$ZZ$242, 40, MATCH($B$2, resultados!$A$1:$ZZ$1, 0))</f>
        <v>#N/A</v>
      </c>
      <c r="C46" t="e">
        <f>INDEX(resultados!$A$2:$ZZ$242, 40, MATCH($B$3, resultados!$A$1:$ZZ$1, 0))</f>
        <v>#N/A</v>
      </c>
    </row>
    <row r="47" spans="1:3" x14ac:dyDescent="0.25">
      <c r="A47" t="e">
        <f>INDEX(resultados!$A$2:$ZZ$242, 41, MATCH($B$1, resultados!$A$1:$ZZ$1, 0))</f>
        <v>#N/A</v>
      </c>
      <c r="B47" t="e">
        <f>INDEX(resultados!$A$2:$ZZ$242, 41, MATCH($B$2, resultados!$A$1:$ZZ$1, 0))</f>
        <v>#N/A</v>
      </c>
      <c r="C47" t="e">
        <f>INDEX(resultados!$A$2:$ZZ$242, 41, MATCH($B$3, resultados!$A$1:$ZZ$1, 0))</f>
        <v>#N/A</v>
      </c>
    </row>
    <row r="48" spans="1:3" x14ac:dyDescent="0.25">
      <c r="A48" t="e">
        <f>INDEX(resultados!$A$2:$ZZ$242, 42, MATCH($B$1, resultados!$A$1:$ZZ$1, 0))</f>
        <v>#N/A</v>
      </c>
      <c r="B48" t="e">
        <f>INDEX(resultados!$A$2:$ZZ$242, 42, MATCH($B$2, resultados!$A$1:$ZZ$1, 0))</f>
        <v>#N/A</v>
      </c>
      <c r="C48" t="e">
        <f>INDEX(resultados!$A$2:$ZZ$242, 42, MATCH($B$3, resultados!$A$1:$ZZ$1, 0))</f>
        <v>#N/A</v>
      </c>
    </row>
    <row r="49" spans="1:3" x14ac:dyDescent="0.25">
      <c r="A49" t="e">
        <f>INDEX(resultados!$A$2:$ZZ$242, 43, MATCH($B$1, resultados!$A$1:$ZZ$1, 0))</f>
        <v>#N/A</v>
      </c>
      <c r="B49" t="e">
        <f>INDEX(resultados!$A$2:$ZZ$242, 43, MATCH($B$2, resultados!$A$1:$ZZ$1, 0))</f>
        <v>#N/A</v>
      </c>
      <c r="C49" t="e">
        <f>INDEX(resultados!$A$2:$ZZ$242, 43, MATCH($B$3, resultados!$A$1:$ZZ$1, 0))</f>
        <v>#N/A</v>
      </c>
    </row>
    <row r="50" spans="1:3" x14ac:dyDescent="0.25">
      <c r="A50" t="e">
        <f>INDEX(resultados!$A$2:$ZZ$242, 44, MATCH($B$1, resultados!$A$1:$ZZ$1, 0))</f>
        <v>#N/A</v>
      </c>
      <c r="B50" t="e">
        <f>INDEX(resultados!$A$2:$ZZ$242, 44, MATCH($B$2, resultados!$A$1:$ZZ$1, 0))</f>
        <v>#N/A</v>
      </c>
      <c r="C50" t="e">
        <f>INDEX(resultados!$A$2:$ZZ$242, 44, MATCH($B$3, resultados!$A$1:$ZZ$1, 0))</f>
        <v>#N/A</v>
      </c>
    </row>
    <row r="51" spans="1:3" x14ac:dyDescent="0.25">
      <c r="A51" t="e">
        <f>INDEX(resultados!$A$2:$ZZ$242, 45, MATCH($B$1, resultados!$A$1:$ZZ$1, 0))</f>
        <v>#N/A</v>
      </c>
      <c r="B51" t="e">
        <f>INDEX(resultados!$A$2:$ZZ$242, 45, MATCH($B$2, resultados!$A$1:$ZZ$1, 0))</f>
        <v>#N/A</v>
      </c>
      <c r="C51" t="e">
        <f>INDEX(resultados!$A$2:$ZZ$242, 45, MATCH($B$3, resultados!$A$1:$ZZ$1, 0))</f>
        <v>#N/A</v>
      </c>
    </row>
    <row r="52" spans="1:3" x14ac:dyDescent="0.25">
      <c r="A52" t="e">
        <f>INDEX(resultados!$A$2:$ZZ$242, 46, MATCH($B$1, resultados!$A$1:$ZZ$1, 0))</f>
        <v>#N/A</v>
      </c>
      <c r="B52" t="e">
        <f>INDEX(resultados!$A$2:$ZZ$242, 46, MATCH($B$2, resultados!$A$1:$ZZ$1, 0))</f>
        <v>#N/A</v>
      </c>
      <c r="C52" t="e">
        <f>INDEX(resultados!$A$2:$ZZ$242, 46, MATCH($B$3, resultados!$A$1:$ZZ$1, 0))</f>
        <v>#N/A</v>
      </c>
    </row>
    <row r="53" spans="1:3" x14ac:dyDescent="0.25">
      <c r="A53" t="e">
        <f>INDEX(resultados!$A$2:$ZZ$242, 47, MATCH($B$1, resultados!$A$1:$ZZ$1, 0))</f>
        <v>#N/A</v>
      </c>
      <c r="B53" t="e">
        <f>INDEX(resultados!$A$2:$ZZ$242, 47, MATCH($B$2, resultados!$A$1:$ZZ$1, 0))</f>
        <v>#N/A</v>
      </c>
      <c r="C53" t="e">
        <f>INDEX(resultados!$A$2:$ZZ$242, 47, MATCH($B$3, resultados!$A$1:$ZZ$1, 0))</f>
        <v>#N/A</v>
      </c>
    </row>
    <row r="54" spans="1:3" x14ac:dyDescent="0.25">
      <c r="A54" t="e">
        <f>INDEX(resultados!$A$2:$ZZ$242, 48, MATCH($B$1, resultados!$A$1:$ZZ$1, 0))</f>
        <v>#N/A</v>
      </c>
      <c r="B54" t="e">
        <f>INDEX(resultados!$A$2:$ZZ$242, 48, MATCH($B$2, resultados!$A$1:$ZZ$1, 0))</f>
        <v>#N/A</v>
      </c>
      <c r="C54" t="e">
        <f>INDEX(resultados!$A$2:$ZZ$242, 48, MATCH($B$3, resultados!$A$1:$ZZ$1, 0))</f>
        <v>#N/A</v>
      </c>
    </row>
    <row r="55" spans="1:3" x14ac:dyDescent="0.25">
      <c r="A55" t="e">
        <f>INDEX(resultados!$A$2:$ZZ$242, 49, MATCH($B$1, resultados!$A$1:$ZZ$1, 0))</f>
        <v>#N/A</v>
      </c>
      <c r="B55" t="e">
        <f>INDEX(resultados!$A$2:$ZZ$242, 49, MATCH($B$2, resultados!$A$1:$ZZ$1, 0))</f>
        <v>#N/A</v>
      </c>
      <c r="C55" t="e">
        <f>INDEX(resultados!$A$2:$ZZ$242, 49, MATCH($B$3, resultados!$A$1:$ZZ$1, 0))</f>
        <v>#N/A</v>
      </c>
    </row>
    <row r="56" spans="1:3" x14ac:dyDescent="0.25">
      <c r="A56" t="e">
        <f>INDEX(resultados!$A$2:$ZZ$242, 50, MATCH($B$1, resultados!$A$1:$ZZ$1, 0))</f>
        <v>#N/A</v>
      </c>
      <c r="B56" t="e">
        <f>INDEX(resultados!$A$2:$ZZ$242, 50, MATCH($B$2, resultados!$A$1:$ZZ$1, 0))</f>
        <v>#N/A</v>
      </c>
      <c r="C56" t="e">
        <f>INDEX(resultados!$A$2:$ZZ$242, 50, MATCH($B$3, resultados!$A$1:$ZZ$1, 0))</f>
        <v>#N/A</v>
      </c>
    </row>
    <row r="57" spans="1:3" x14ac:dyDescent="0.25">
      <c r="A57" t="e">
        <f>INDEX(resultados!$A$2:$ZZ$242, 51, MATCH($B$1, resultados!$A$1:$ZZ$1, 0))</f>
        <v>#N/A</v>
      </c>
      <c r="B57" t="e">
        <f>INDEX(resultados!$A$2:$ZZ$242, 51, MATCH($B$2, resultados!$A$1:$ZZ$1, 0))</f>
        <v>#N/A</v>
      </c>
      <c r="C57" t="e">
        <f>INDEX(resultados!$A$2:$ZZ$242, 51, MATCH($B$3, resultados!$A$1:$ZZ$1, 0))</f>
        <v>#N/A</v>
      </c>
    </row>
    <row r="58" spans="1:3" x14ac:dyDescent="0.25">
      <c r="A58" t="e">
        <f>INDEX(resultados!$A$2:$ZZ$242, 52, MATCH($B$1, resultados!$A$1:$ZZ$1, 0))</f>
        <v>#N/A</v>
      </c>
      <c r="B58" t="e">
        <f>INDEX(resultados!$A$2:$ZZ$242, 52, MATCH($B$2, resultados!$A$1:$ZZ$1, 0))</f>
        <v>#N/A</v>
      </c>
      <c r="C58" t="e">
        <f>INDEX(resultados!$A$2:$ZZ$242, 52, MATCH($B$3, resultados!$A$1:$ZZ$1, 0))</f>
        <v>#N/A</v>
      </c>
    </row>
    <row r="59" spans="1:3" x14ac:dyDescent="0.25">
      <c r="A59" t="e">
        <f>INDEX(resultados!$A$2:$ZZ$242, 53, MATCH($B$1, resultados!$A$1:$ZZ$1, 0))</f>
        <v>#N/A</v>
      </c>
      <c r="B59" t="e">
        <f>INDEX(resultados!$A$2:$ZZ$242, 53, MATCH($B$2, resultados!$A$1:$ZZ$1, 0))</f>
        <v>#N/A</v>
      </c>
      <c r="C59" t="e">
        <f>INDEX(resultados!$A$2:$ZZ$242, 53, MATCH($B$3, resultados!$A$1:$ZZ$1, 0))</f>
        <v>#N/A</v>
      </c>
    </row>
    <row r="60" spans="1:3" x14ac:dyDescent="0.25">
      <c r="A60" t="e">
        <f>INDEX(resultados!$A$2:$ZZ$242, 54, MATCH($B$1, resultados!$A$1:$ZZ$1, 0))</f>
        <v>#N/A</v>
      </c>
      <c r="B60" t="e">
        <f>INDEX(resultados!$A$2:$ZZ$242, 54, MATCH($B$2, resultados!$A$1:$ZZ$1, 0))</f>
        <v>#N/A</v>
      </c>
      <c r="C60" t="e">
        <f>INDEX(resultados!$A$2:$ZZ$242, 54, MATCH($B$3, resultados!$A$1:$ZZ$1, 0))</f>
        <v>#N/A</v>
      </c>
    </row>
    <row r="61" spans="1:3" x14ac:dyDescent="0.25">
      <c r="A61" t="e">
        <f>INDEX(resultados!$A$2:$ZZ$242, 55, MATCH($B$1, resultados!$A$1:$ZZ$1, 0))</f>
        <v>#N/A</v>
      </c>
      <c r="B61" t="e">
        <f>INDEX(resultados!$A$2:$ZZ$242, 55, MATCH($B$2, resultados!$A$1:$ZZ$1, 0))</f>
        <v>#N/A</v>
      </c>
      <c r="C61" t="e">
        <f>INDEX(resultados!$A$2:$ZZ$242, 55, MATCH($B$3, resultados!$A$1:$ZZ$1, 0))</f>
        <v>#N/A</v>
      </c>
    </row>
    <row r="62" spans="1:3" x14ac:dyDescent="0.25">
      <c r="A62" t="e">
        <f>INDEX(resultados!$A$2:$ZZ$242, 56, MATCH($B$1, resultados!$A$1:$ZZ$1, 0))</f>
        <v>#N/A</v>
      </c>
      <c r="B62" t="e">
        <f>INDEX(resultados!$A$2:$ZZ$242, 56, MATCH($B$2, resultados!$A$1:$ZZ$1, 0))</f>
        <v>#N/A</v>
      </c>
      <c r="C62" t="e">
        <f>INDEX(resultados!$A$2:$ZZ$242, 56, MATCH($B$3, resultados!$A$1:$ZZ$1, 0))</f>
        <v>#N/A</v>
      </c>
    </row>
    <row r="63" spans="1:3" x14ac:dyDescent="0.25">
      <c r="A63" t="e">
        <f>INDEX(resultados!$A$2:$ZZ$242, 57, MATCH($B$1, resultados!$A$1:$ZZ$1, 0))</f>
        <v>#N/A</v>
      </c>
      <c r="B63" t="e">
        <f>INDEX(resultados!$A$2:$ZZ$242, 57, MATCH($B$2, resultados!$A$1:$ZZ$1, 0))</f>
        <v>#N/A</v>
      </c>
      <c r="C63" t="e">
        <f>INDEX(resultados!$A$2:$ZZ$242, 57, MATCH($B$3, resultados!$A$1:$ZZ$1, 0))</f>
        <v>#N/A</v>
      </c>
    </row>
    <row r="64" spans="1:3" x14ac:dyDescent="0.25">
      <c r="A64" t="e">
        <f>INDEX(resultados!$A$2:$ZZ$242, 58, MATCH($B$1, resultados!$A$1:$ZZ$1, 0))</f>
        <v>#N/A</v>
      </c>
      <c r="B64" t="e">
        <f>INDEX(resultados!$A$2:$ZZ$242, 58, MATCH($B$2, resultados!$A$1:$ZZ$1, 0))</f>
        <v>#N/A</v>
      </c>
      <c r="C64" t="e">
        <f>INDEX(resultados!$A$2:$ZZ$242, 58, MATCH($B$3, resultados!$A$1:$ZZ$1, 0))</f>
        <v>#N/A</v>
      </c>
    </row>
    <row r="65" spans="1:3" x14ac:dyDescent="0.25">
      <c r="A65" t="e">
        <f>INDEX(resultados!$A$2:$ZZ$242, 59, MATCH($B$1, resultados!$A$1:$ZZ$1, 0))</f>
        <v>#N/A</v>
      </c>
      <c r="B65" t="e">
        <f>INDEX(resultados!$A$2:$ZZ$242, 59, MATCH($B$2, resultados!$A$1:$ZZ$1, 0))</f>
        <v>#N/A</v>
      </c>
      <c r="C65" t="e">
        <f>INDEX(resultados!$A$2:$ZZ$242, 59, MATCH($B$3, resultados!$A$1:$ZZ$1, 0))</f>
        <v>#N/A</v>
      </c>
    </row>
    <row r="66" spans="1:3" x14ac:dyDescent="0.25">
      <c r="A66" t="e">
        <f>INDEX(resultados!$A$2:$ZZ$242, 60, MATCH($B$1, resultados!$A$1:$ZZ$1, 0))</f>
        <v>#N/A</v>
      </c>
      <c r="B66" t="e">
        <f>INDEX(resultados!$A$2:$ZZ$242, 60, MATCH($B$2, resultados!$A$1:$ZZ$1, 0))</f>
        <v>#N/A</v>
      </c>
      <c r="C66" t="e">
        <f>INDEX(resultados!$A$2:$ZZ$242, 60, MATCH($B$3, resultados!$A$1:$ZZ$1, 0))</f>
        <v>#N/A</v>
      </c>
    </row>
    <row r="67" spans="1:3" x14ac:dyDescent="0.25">
      <c r="A67" t="e">
        <f>INDEX(resultados!$A$2:$ZZ$242, 61, MATCH($B$1, resultados!$A$1:$ZZ$1, 0))</f>
        <v>#N/A</v>
      </c>
      <c r="B67" t="e">
        <f>INDEX(resultados!$A$2:$ZZ$242, 61, MATCH($B$2, resultados!$A$1:$ZZ$1, 0))</f>
        <v>#N/A</v>
      </c>
      <c r="C67" t="e">
        <f>INDEX(resultados!$A$2:$ZZ$242, 61, MATCH($B$3, resultados!$A$1:$ZZ$1, 0))</f>
        <v>#N/A</v>
      </c>
    </row>
    <row r="68" spans="1:3" x14ac:dyDescent="0.25">
      <c r="A68" t="e">
        <f>INDEX(resultados!$A$2:$ZZ$242, 62, MATCH($B$1, resultados!$A$1:$ZZ$1, 0))</f>
        <v>#N/A</v>
      </c>
      <c r="B68" t="e">
        <f>INDEX(resultados!$A$2:$ZZ$242, 62, MATCH($B$2, resultados!$A$1:$ZZ$1, 0))</f>
        <v>#N/A</v>
      </c>
      <c r="C68" t="e">
        <f>INDEX(resultados!$A$2:$ZZ$242, 62, MATCH($B$3, resultados!$A$1:$ZZ$1, 0))</f>
        <v>#N/A</v>
      </c>
    </row>
    <row r="69" spans="1:3" x14ac:dyDescent="0.25">
      <c r="A69" t="e">
        <f>INDEX(resultados!$A$2:$ZZ$242, 63, MATCH($B$1, resultados!$A$1:$ZZ$1, 0))</f>
        <v>#N/A</v>
      </c>
      <c r="B69" t="e">
        <f>INDEX(resultados!$A$2:$ZZ$242, 63, MATCH($B$2, resultados!$A$1:$ZZ$1, 0))</f>
        <v>#N/A</v>
      </c>
      <c r="C69" t="e">
        <f>INDEX(resultados!$A$2:$ZZ$242, 63, MATCH($B$3, resultados!$A$1:$ZZ$1, 0))</f>
        <v>#N/A</v>
      </c>
    </row>
    <row r="70" spans="1:3" x14ac:dyDescent="0.25">
      <c r="A70" t="e">
        <f>INDEX(resultados!$A$2:$ZZ$242, 64, MATCH($B$1, resultados!$A$1:$ZZ$1, 0))</f>
        <v>#N/A</v>
      </c>
      <c r="B70" t="e">
        <f>INDEX(resultados!$A$2:$ZZ$242, 64, MATCH($B$2, resultados!$A$1:$ZZ$1, 0))</f>
        <v>#N/A</v>
      </c>
      <c r="C70" t="e">
        <f>INDEX(resultados!$A$2:$ZZ$242, 64, MATCH($B$3, resultados!$A$1:$ZZ$1, 0))</f>
        <v>#N/A</v>
      </c>
    </row>
    <row r="71" spans="1:3" x14ac:dyDescent="0.25">
      <c r="A71" t="e">
        <f>INDEX(resultados!$A$2:$ZZ$242, 65, MATCH($B$1, resultados!$A$1:$ZZ$1, 0))</f>
        <v>#N/A</v>
      </c>
      <c r="B71" t="e">
        <f>INDEX(resultados!$A$2:$ZZ$242, 65, MATCH($B$2, resultados!$A$1:$ZZ$1, 0))</f>
        <v>#N/A</v>
      </c>
      <c r="C71" t="e">
        <f>INDEX(resultados!$A$2:$ZZ$242, 65, MATCH($B$3, resultados!$A$1:$ZZ$1, 0))</f>
        <v>#N/A</v>
      </c>
    </row>
    <row r="72" spans="1:3" x14ac:dyDescent="0.25">
      <c r="A72" t="e">
        <f>INDEX(resultados!$A$2:$ZZ$242, 66, MATCH($B$1, resultados!$A$1:$ZZ$1, 0))</f>
        <v>#N/A</v>
      </c>
      <c r="B72" t="e">
        <f>INDEX(resultados!$A$2:$ZZ$242, 66, MATCH($B$2, resultados!$A$1:$ZZ$1, 0))</f>
        <v>#N/A</v>
      </c>
      <c r="C72" t="e">
        <f>INDEX(resultados!$A$2:$ZZ$242, 66, MATCH($B$3, resultados!$A$1:$ZZ$1, 0))</f>
        <v>#N/A</v>
      </c>
    </row>
    <row r="73" spans="1:3" x14ac:dyDescent="0.25">
      <c r="A73" t="e">
        <f>INDEX(resultados!$A$2:$ZZ$242, 67, MATCH($B$1, resultados!$A$1:$ZZ$1, 0))</f>
        <v>#N/A</v>
      </c>
      <c r="B73" t="e">
        <f>INDEX(resultados!$A$2:$ZZ$242, 67, MATCH($B$2, resultados!$A$1:$ZZ$1, 0))</f>
        <v>#N/A</v>
      </c>
      <c r="C73" t="e">
        <f>INDEX(resultados!$A$2:$ZZ$242, 67, MATCH($B$3, resultados!$A$1:$ZZ$1, 0))</f>
        <v>#N/A</v>
      </c>
    </row>
    <row r="74" spans="1:3" x14ac:dyDescent="0.25">
      <c r="A74" t="e">
        <f>INDEX(resultados!$A$2:$ZZ$242, 68, MATCH($B$1, resultados!$A$1:$ZZ$1, 0))</f>
        <v>#N/A</v>
      </c>
      <c r="B74" t="e">
        <f>INDEX(resultados!$A$2:$ZZ$242, 68, MATCH($B$2, resultados!$A$1:$ZZ$1, 0))</f>
        <v>#N/A</v>
      </c>
      <c r="C74" t="e">
        <f>INDEX(resultados!$A$2:$ZZ$242, 68, MATCH($B$3, resultados!$A$1:$ZZ$1, 0))</f>
        <v>#N/A</v>
      </c>
    </row>
    <row r="75" spans="1:3" x14ac:dyDescent="0.25">
      <c r="A75" t="e">
        <f>INDEX(resultados!$A$2:$ZZ$242, 69, MATCH($B$1, resultados!$A$1:$ZZ$1, 0))</f>
        <v>#N/A</v>
      </c>
      <c r="B75" t="e">
        <f>INDEX(resultados!$A$2:$ZZ$242, 69, MATCH($B$2, resultados!$A$1:$ZZ$1, 0))</f>
        <v>#N/A</v>
      </c>
      <c r="C75" t="e">
        <f>INDEX(resultados!$A$2:$ZZ$242, 69, MATCH($B$3, resultados!$A$1:$ZZ$1, 0))</f>
        <v>#N/A</v>
      </c>
    </row>
    <row r="76" spans="1:3" x14ac:dyDescent="0.25">
      <c r="A76" t="e">
        <f>INDEX(resultados!$A$2:$ZZ$242, 70, MATCH($B$1, resultados!$A$1:$ZZ$1, 0))</f>
        <v>#N/A</v>
      </c>
      <c r="B76" t="e">
        <f>INDEX(resultados!$A$2:$ZZ$242, 70, MATCH($B$2, resultados!$A$1:$ZZ$1, 0))</f>
        <v>#N/A</v>
      </c>
      <c r="C76" t="e">
        <f>INDEX(resultados!$A$2:$ZZ$242, 70, MATCH($B$3, resultados!$A$1:$ZZ$1, 0))</f>
        <v>#N/A</v>
      </c>
    </row>
    <row r="77" spans="1:3" x14ac:dyDescent="0.25">
      <c r="A77" t="e">
        <f>INDEX(resultados!$A$2:$ZZ$242, 71, MATCH($B$1, resultados!$A$1:$ZZ$1, 0))</f>
        <v>#N/A</v>
      </c>
      <c r="B77" t="e">
        <f>INDEX(resultados!$A$2:$ZZ$242, 71, MATCH($B$2, resultados!$A$1:$ZZ$1, 0))</f>
        <v>#N/A</v>
      </c>
      <c r="C77" t="e">
        <f>INDEX(resultados!$A$2:$ZZ$242, 71, MATCH($B$3, resultados!$A$1:$ZZ$1, 0))</f>
        <v>#N/A</v>
      </c>
    </row>
    <row r="78" spans="1:3" x14ac:dyDescent="0.25">
      <c r="A78" t="e">
        <f>INDEX(resultados!$A$2:$ZZ$242, 72, MATCH($B$1, resultados!$A$1:$ZZ$1, 0))</f>
        <v>#N/A</v>
      </c>
      <c r="B78" t="e">
        <f>INDEX(resultados!$A$2:$ZZ$242, 72, MATCH($B$2, resultados!$A$1:$ZZ$1, 0))</f>
        <v>#N/A</v>
      </c>
      <c r="C78" t="e">
        <f>INDEX(resultados!$A$2:$ZZ$242, 72, MATCH($B$3, resultados!$A$1:$ZZ$1, 0))</f>
        <v>#N/A</v>
      </c>
    </row>
    <row r="79" spans="1:3" x14ac:dyDescent="0.25">
      <c r="A79" t="e">
        <f>INDEX(resultados!$A$2:$ZZ$242, 73, MATCH($B$1, resultados!$A$1:$ZZ$1, 0))</f>
        <v>#N/A</v>
      </c>
      <c r="B79" t="e">
        <f>INDEX(resultados!$A$2:$ZZ$242, 73, MATCH($B$2, resultados!$A$1:$ZZ$1, 0))</f>
        <v>#N/A</v>
      </c>
      <c r="C79" t="e">
        <f>INDEX(resultados!$A$2:$ZZ$242, 73, MATCH($B$3, resultados!$A$1:$ZZ$1, 0))</f>
        <v>#N/A</v>
      </c>
    </row>
    <row r="80" spans="1:3" x14ac:dyDescent="0.25">
      <c r="A80" t="e">
        <f>INDEX(resultados!$A$2:$ZZ$242, 74, MATCH($B$1, resultados!$A$1:$ZZ$1, 0))</f>
        <v>#N/A</v>
      </c>
      <c r="B80" t="e">
        <f>INDEX(resultados!$A$2:$ZZ$242, 74, MATCH($B$2, resultados!$A$1:$ZZ$1, 0))</f>
        <v>#N/A</v>
      </c>
      <c r="C80" t="e">
        <f>INDEX(resultados!$A$2:$ZZ$242, 74, MATCH($B$3, resultados!$A$1:$ZZ$1, 0))</f>
        <v>#N/A</v>
      </c>
    </row>
    <row r="81" spans="1:3" x14ac:dyDescent="0.25">
      <c r="A81" t="e">
        <f>INDEX(resultados!$A$2:$ZZ$242, 75, MATCH($B$1, resultados!$A$1:$ZZ$1, 0))</f>
        <v>#N/A</v>
      </c>
      <c r="B81" t="e">
        <f>INDEX(resultados!$A$2:$ZZ$242, 75, MATCH($B$2, resultados!$A$1:$ZZ$1, 0))</f>
        <v>#N/A</v>
      </c>
      <c r="C81" t="e">
        <f>INDEX(resultados!$A$2:$ZZ$242, 75, MATCH($B$3, resultados!$A$1:$ZZ$1, 0))</f>
        <v>#N/A</v>
      </c>
    </row>
    <row r="82" spans="1:3" x14ac:dyDescent="0.25">
      <c r="A82" t="e">
        <f>INDEX(resultados!$A$2:$ZZ$242, 76, MATCH($B$1, resultados!$A$1:$ZZ$1, 0))</f>
        <v>#N/A</v>
      </c>
      <c r="B82" t="e">
        <f>INDEX(resultados!$A$2:$ZZ$242, 76, MATCH($B$2, resultados!$A$1:$ZZ$1, 0))</f>
        <v>#N/A</v>
      </c>
      <c r="C82" t="e">
        <f>INDEX(resultados!$A$2:$ZZ$242, 76, MATCH($B$3, resultados!$A$1:$ZZ$1, 0))</f>
        <v>#N/A</v>
      </c>
    </row>
    <row r="83" spans="1:3" x14ac:dyDescent="0.25">
      <c r="A83" t="e">
        <f>INDEX(resultados!$A$2:$ZZ$242, 77, MATCH($B$1, resultados!$A$1:$ZZ$1, 0))</f>
        <v>#N/A</v>
      </c>
      <c r="B83" t="e">
        <f>INDEX(resultados!$A$2:$ZZ$242, 77, MATCH($B$2, resultados!$A$1:$ZZ$1, 0))</f>
        <v>#N/A</v>
      </c>
      <c r="C83" t="e">
        <f>INDEX(resultados!$A$2:$ZZ$242, 77, MATCH($B$3, resultados!$A$1:$ZZ$1, 0))</f>
        <v>#N/A</v>
      </c>
    </row>
    <row r="84" spans="1:3" x14ac:dyDescent="0.25">
      <c r="A84" t="e">
        <f>INDEX(resultados!$A$2:$ZZ$242, 78, MATCH($B$1, resultados!$A$1:$ZZ$1, 0))</f>
        <v>#N/A</v>
      </c>
      <c r="B84" t="e">
        <f>INDEX(resultados!$A$2:$ZZ$242, 78, MATCH($B$2, resultados!$A$1:$ZZ$1, 0))</f>
        <v>#N/A</v>
      </c>
      <c r="C84" t="e">
        <f>INDEX(resultados!$A$2:$ZZ$242, 78, MATCH($B$3, resultados!$A$1:$ZZ$1, 0))</f>
        <v>#N/A</v>
      </c>
    </row>
    <row r="85" spans="1:3" x14ac:dyDescent="0.25">
      <c r="A85" t="e">
        <f>INDEX(resultados!$A$2:$ZZ$242, 79, MATCH($B$1, resultados!$A$1:$ZZ$1, 0))</f>
        <v>#N/A</v>
      </c>
      <c r="B85" t="e">
        <f>INDEX(resultados!$A$2:$ZZ$242, 79, MATCH($B$2, resultados!$A$1:$ZZ$1, 0))</f>
        <v>#N/A</v>
      </c>
      <c r="C85" t="e">
        <f>INDEX(resultados!$A$2:$ZZ$242, 79, MATCH($B$3, resultados!$A$1:$ZZ$1, 0))</f>
        <v>#N/A</v>
      </c>
    </row>
    <row r="86" spans="1:3" x14ac:dyDescent="0.25">
      <c r="A86" t="e">
        <f>INDEX(resultados!$A$2:$ZZ$242, 80, MATCH($B$1, resultados!$A$1:$ZZ$1, 0))</f>
        <v>#N/A</v>
      </c>
      <c r="B86" t="e">
        <f>INDEX(resultados!$A$2:$ZZ$242, 80, MATCH($B$2, resultados!$A$1:$ZZ$1, 0))</f>
        <v>#N/A</v>
      </c>
      <c r="C86" t="e">
        <f>INDEX(resultados!$A$2:$ZZ$242, 80, MATCH($B$3, resultados!$A$1:$ZZ$1, 0))</f>
        <v>#N/A</v>
      </c>
    </row>
    <row r="87" spans="1:3" x14ac:dyDescent="0.25">
      <c r="A87" t="e">
        <f>INDEX(resultados!$A$2:$ZZ$242, 81, MATCH($B$1, resultados!$A$1:$ZZ$1, 0))</f>
        <v>#N/A</v>
      </c>
      <c r="B87" t="e">
        <f>INDEX(resultados!$A$2:$ZZ$242, 81, MATCH($B$2, resultados!$A$1:$ZZ$1, 0))</f>
        <v>#N/A</v>
      </c>
      <c r="C87" t="e">
        <f>INDEX(resultados!$A$2:$ZZ$242, 81, MATCH($B$3, resultados!$A$1:$ZZ$1, 0))</f>
        <v>#N/A</v>
      </c>
    </row>
    <row r="88" spans="1:3" x14ac:dyDescent="0.25">
      <c r="A88" t="e">
        <f>INDEX(resultados!$A$2:$ZZ$242, 82, MATCH($B$1, resultados!$A$1:$ZZ$1, 0))</f>
        <v>#N/A</v>
      </c>
      <c r="B88" t="e">
        <f>INDEX(resultados!$A$2:$ZZ$242, 82, MATCH($B$2, resultados!$A$1:$ZZ$1, 0))</f>
        <v>#N/A</v>
      </c>
      <c r="C88" t="e">
        <f>INDEX(resultados!$A$2:$ZZ$242, 82, MATCH($B$3, resultados!$A$1:$ZZ$1, 0))</f>
        <v>#N/A</v>
      </c>
    </row>
    <row r="89" spans="1:3" x14ac:dyDescent="0.25">
      <c r="A89" t="e">
        <f>INDEX(resultados!$A$2:$ZZ$242, 83, MATCH($B$1, resultados!$A$1:$ZZ$1, 0))</f>
        <v>#N/A</v>
      </c>
      <c r="B89" t="e">
        <f>INDEX(resultados!$A$2:$ZZ$242, 83, MATCH($B$2, resultados!$A$1:$ZZ$1, 0))</f>
        <v>#N/A</v>
      </c>
      <c r="C89" t="e">
        <f>INDEX(resultados!$A$2:$ZZ$242, 83, MATCH($B$3, resultados!$A$1:$ZZ$1, 0))</f>
        <v>#N/A</v>
      </c>
    </row>
    <row r="90" spans="1:3" x14ac:dyDescent="0.25">
      <c r="A90" t="e">
        <f>INDEX(resultados!$A$2:$ZZ$242, 84, MATCH($B$1, resultados!$A$1:$ZZ$1, 0))</f>
        <v>#N/A</v>
      </c>
      <c r="B90" t="e">
        <f>INDEX(resultados!$A$2:$ZZ$242, 84, MATCH($B$2, resultados!$A$1:$ZZ$1, 0))</f>
        <v>#N/A</v>
      </c>
      <c r="C90" t="e">
        <f>INDEX(resultados!$A$2:$ZZ$242, 84, MATCH($B$3, resultados!$A$1:$ZZ$1, 0))</f>
        <v>#N/A</v>
      </c>
    </row>
    <row r="91" spans="1:3" x14ac:dyDescent="0.25">
      <c r="A91" t="e">
        <f>INDEX(resultados!$A$2:$ZZ$242, 85, MATCH($B$1, resultados!$A$1:$ZZ$1, 0))</f>
        <v>#N/A</v>
      </c>
      <c r="B91" t="e">
        <f>INDEX(resultados!$A$2:$ZZ$242, 85, MATCH($B$2, resultados!$A$1:$ZZ$1, 0))</f>
        <v>#N/A</v>
      </c>
      <c r="C91" t="e">
        <f>INDEX(resultados!$A$2:$ZZ$242, 85, MATCH($B$3, resultados!$A$1:$ZZ$1, 0))</f>
        <v>#N/A</v>
      </c>
    </row>
    <row r="92" spans="1:3" x14ac:dyDescent="0.25">
      <c r="A92" t="e">
        <f>INDEX(resultados!$A$2:$ZZ$242, 86, MATCH($B$1, resultados!$A$1:$ZZ$1, 0))</f>
        <v>#N/A</v>
      </c>
      <c r="B92" t="e">
        <f>INDEX(resultados!$A$2:$ZZ$242, 86, MATCH($B$2, resultados!$A$1:$ZZ$1, 0))</f>
        <v>#N/A</v>
      </c>
      <c r="C92" t="e">
        <f>INDEX(resultados!$A$2:$ZZ$242, 86, MATCH($B$3, resultados!$A$1:$ZZ$1, 0))</f>
        <v>#N/A</v>
      </c>
    </row>
    <row r="93" spans="1:3" x14ac:dyDescent="0.25">
      <c r="A93" t="e">
        <f>INDEX(resultados!$A$2:$ZZ$242, 87, MATCH($B$1, resultados!$A$1:$ZZ$1, 0))</f>
        <v>#N/A</v>
      </c>
      <c r="B93" t="e">
        <f>INDEX(resultados!$A$2:$ZZ$242, 87, MATCH($B$2, resultados!$A$1:$ZZ$1, 0))</f>
        <v>#N/A</v>
      </c>
      <c r="C93" t="e">
        <f>INDEX(resultados!$A$2:$ZZ$242, 87, MATCH($B$3, resultados!$A$1:$ZZ$1, 0))</f>
        <v>#N/A</v>
      </c>
    </row>
    <row r="94" spans="1:3" x14ac:dyDescent="0.25">
      <c r="A94" t="e">
        <f>INDEX(resultados!$A$2:$ZZ$242, 88, MATCH($B$1, resultados!$A$1:$ZZ$1, 0))</f>
        <v>#N/A</v>
      </c>
      <c r="B94" t="e">
        <f>INDEX(resultados!$A$2:$ZZ$242, 88, MATCH($B$2, resultados!$A$1:$ZZ$1, 0))</f>
        <v>#N/A</v>
      </c>
      <c r="C94" t="e">
        <f>INDEX(resultados!$A$2:$ZZ$242, 88, MATCH($B$3, resultados!$A$1:$ZZ$1, 0))</f>
        <v>#N/A</v>
      </c>
    </row>
    <row r="95" spans="1:3" x14ac:dyDescent="0.25">
      <c r="A95" t="e">
        <f>INDEX(resultados!$A$2:$ZZ$242, 89, MATCH($B$1, resultados!$A$1:$ZZ$1, 0))</f>
        <v>#N/A</v>
      </c>
      <c r="B95" t="e">
        <f>INDEX(resultados!$A$2:$ZZ$242, 89, MATCH($B$2, resultados!$A$1:$ZZ$1, 0))</f>
        <v>#N/A</v>
      </c>
      <c r="C95" t="e">
        <f>INDEX(resultados!$A$2:$ZZ$242, 89, MATCH($B$3, resultados!$A$1:$ZZ$1, 0))</f>
        <v>#N/A</v>
      </c>
    </row>
    <row r="96" spans="1:3" x14ac:dyDescent="0.25">
      <c r="A96" t="e">
        <f>INDEX(resultados!$A$2:$ZZ$242, 90, MATCH($B$1, resultados!$A$1:$ZZ$1, 0))</f>
        <v>#N/A</v>
      </c>
      <c r="B96" t="e">
        <f>INDEX(resultados!$A$2:$ZZ$242, 90, MATCH($B$2, resultados!$A$1:$ZZ$1, 0))</f>
        <v>#N/A</v>
      </c>
      <c r="C96" t="e">
        <f>INDEX(resultados!$A$2:$ZZ$242, 90, MATCH($B$3, resultados!$A$1:$ZZ$1, 0))</f>
        <v>#N/A</v>
      </c>
    </row>
    <row r="97" spans="1:3" x14ac:dyDescent="0.25">
      <c r="A97" t="e">
        <f>INDEX(resultados!$A$2:$ZZ$242, 91, MATCH($B$1, resultados!$A$1:$ZZ$1, 0))</f>
        <v>#N/A</v>
      </c>
      <c r="B97" t="e">
        <f>INDEX(resultados!$A$2:$ZZ$242, 91, MATCH($B$2, resultados!$A$1:$ZZ$1, 0))</f>
        <v>#N/A</v>
      </c>
      <c r="C97" t="e">
        <f>INDEX(resultados!$A$2:$ZZ$242, 91, MATCH($B$3, resultados!$A$1:$ZZ$1, 0))</f>
        <v>#N/A</v>
      </c>
    </row>
    <row r="98" spans="1:3" x14ac:dyDescent="0.25">
      <c r="A98" t="e">
        <f>INDEX(resultados!$A$2:$ZZ$242, 92, MATCH($B$1, resultados!$A$1:$ZZ$1, 0))</f>
        <v>#N/A</v>
      </c>
      <c r="B98" t="e">
        <f>INDEX(resultados!$A$2:$ZZ$242, 92, MATCH($B$2, resultados!$A$1:$ZZ$1, 0))</f>
        <v>#N/A</v>
      </c>
      <c r="C98" t="e">
        <f>INDEX(resultados!$A$2:$ZZ$242, 92, MATCH($B$3, resultados!$A$1:$ZZ$1, 0))</f>
        <v>#N/A</v>
      </c>
    </row>
    <row r="99" spans="1:3" x14ac:dyDescent="0.25">
      <c r="A99" t="e">
        <f>INDEX(resultados!$A$2:$ZZ$242, 93, MATCH($B$1, resultados!$A$1:$ZZ$1, 0))</f>
        <v>#N/A</v>
      </c>
      <c r="B99" t="e">
        <f>INDEX(resultados!$A$2:$ZZ$242, 93, MATCH($B$2, resultados!$A$1:$ZZ$1, 0))</f>
        <v>#N/A</v>
      </c>
      <c r="C99" t="e">
        <f>INDEX(resultados!$A$2:$ZZ$242, 93, MATCH($B$3, resultados!$A$1:$ZZ$1, 0))</f>
        <v>#N/A</v>
      </c>
    </row>
    <row r="100" spans="1:3" x14ac:dyDescent="0.25">
      <c r="A100" t="e">
        <f>INDEX(resultados!$A$2:$ZZ$242, 94, MATCH($B$1, resultados!$A$1:$ZZ$1, 0))</f>
        <v>#N/A</v>
      </c>
      <c r="B100" t="e">
        <f>INDEX(resultados!$A$2:$ZZ$242, 94, MATCH($B$2, resultados!$A$1:$ZZ$1, 0))</f>
        <v>#N/A</v>
      </c>
      <c r="C100" t="e">
        <f>INDEX(resultados!$A$2:$ZZ$242, 94, MATCH($B$3, resultados!$A$1:$ZZ$1, 0))</f>
        <v>#N/A</v>
      </c>
    </row>
    <row r="101" spans="1:3" x14ac:dyDescent="0.25">
      <c r="A101" t="e">
        <f>INDEX(resultados!$A$2:$ZZ$242, 95, MATCH($B$1, resultados!$A$1:$ZZ$1, 0))</f>
        <v>#N/A</v>
      </c>
      <c r="B101" t="e">
        <f>INDEX(resultados!$A$2:$ZZ$242, 95, MATCH($B$2, resultados!$A$1:$ZZ$1, 0))</f>
        <v>#N/A</v>
      </c>
      <c r="C101" t="e">
        <f>INDEX(resultados!$A$2:$ZZ$242, 95, MATCH($B$3, resultados!$A$1:$ZZ$1, 0))</f>
        <v>#N/A</v>
      </c>
    </row>
    <row r="102" spans="1:3" x14ac:dyDescent="0.25">
      <c r="A102" t="e">
        <f>INDEX(resultados!$A$2:$ZZ$242, 96, MATCH($B$1, resultados!$A$1:$ZZ$1, 0))</f>
        <v>#N/A</v>
      </c>
      <c r="B102" t="e">
        <f>INDEX(resultados!$A$2:$ZZ$242, 96, MATCH($B$2, resultados!$A$1:$ZZ$1, 0))</f>
        <v>#N/A</v>
      </c>
      <c r="C102" t="e">
        <f>INDEX(resultados!$A$2:$ZZ$242, 96, MATCH($B$3, resultados!$A$1:$ZZ$1, 0))</f>
        <v>#N/A</v>
      </c>
    </row>
    <row r="103" spans="1:3" x14ac:dyDescent="0.25">
      <c r="A103" t="e">
        <f>INDEX(resultados!$A$2:$ZZ$242, 97, MATCH($B$1, resultados!$A$1:$ZZ$1, 0))</f>
        <v>#N/A</v>
      </c>
      <c r="B103" t="e">
        <f>INDEX(resultados!$A$2:$ZZ$242, 97, MATCH($B$2, resultados!$A$1:$ZZ$1, 0))</f>
        <v>#N/A</v>
      </c>
      <c r="C103" t="e">
        <f>INDEX(resultados!$A$2:$ZZ$242, 97, MATCH($B$3, resultados!$A$1:$ZZ$1, 0))</f>
        <v>#N/A</v>
      </c>
    </row>
    <row r="104" spans="1:3" x14ac:dyDescent="0.25">
      <c r="A104" t="e">
        <f>INDEX(resultados!$A$2:$ZZ$242, 98, MATCH($B$1, resultados!$A$1:$ZZ$1, 0))</f>
        <v>#N/A</v>
      </c>
      <c r="B104" t="e">
        <f>INDEX(resultados!$A$2:$ZZ$242, 98, MATCH($B$2, resultados!$A$1:$ZZ$1, 0))</f>
        <v>#N/A</v>
      </c>
      <c r="C104" t="e">
        <f>INDEX(resultados!$A$2:$ZZ$242, 98, MATCH($B$3, resultados!$A$1:$ZZ$1, 0))</f>
        <v>#N/A</v>
      </c>
    </row>
    <row r="105" spans="1:3" x14ac:dyDescent="0.25">
      <c r="A105" t="e">
        <f>INDEX(resultados!$A$2:$ZZ$242, 99, MATCH($B$1, resultados!$A$1:$ZZ$1, 0))</f>
        <v>#N/A</v>
      </c>
      <c r="B105" t="e">
        <f>INDEX(resultados!$A$2:$ZZ$242, 99, MATCH($B$2, resultados!$A$1:$ZZ$1, 0))</f>
        <v>#N/A</v>
      </c>
      <c r="C105" t="e">
        <f>INDEX(resultados!$A$2:$ZZ$242, 99, MATCH($B$3, resultados!$A$1:$ZZ$1, 0))</f>
        <v>#N/A</v>
      </c>
    </row>
    <row r="106" spans="1:3" x14ac:dyDescent="0.25">
      <c r="A106" t="e">
        <f>INDEX(resultados!$A$2:$ZZ$242, 100, MATCH($B$1, resultados!$A$1:$ZZ$1, 0))</f>
        <v>#N/A</v>
      </c>
      <c r="B106" t="e">
        <f>INDEX(resultados!$A$2:$ZZ$242, 100, MATCH($B$2, resultados!$A$1:$ZZ$1, 0))</f>
        <v>#N/A</v>
      </c>
      <c r="C106" t="e">
        <f>INDEX(resultados!$A$2:$ZZ$242, 100, MATCH($B$3, resultados!$A$1:$ZZ$1, 0))</f>
        <v>#N/A</v>
      </c>
    </row>
    <row r="107" spans="1:3" x14ac:dyDescent="0.25">
      <c r="A107" t="e">
        <f>INDEX(resultados!$A$2:$ZZ$242, 101, MATCH($B$1, resultados!$A$1:$ZZ$1, 0))</f>
        <v>#N/A</v>
      </c>
      <c r="B107" t="e">
        <f>INDEX(resultados!$A$2:$ZZ$242, 101, MATCH($B$2, resultados!$A$1:$ZZ$1, 0))</f>
        <v>#N/A</v>
      </c>
      <c r="C107" t="e">
        <f>INDEX(resultados!$A$2:$ZZ$242, 101, MATCH($B$3, resultados!$A$1:$ZZ$1, 0))</f>
        <v>#N/A</v>
      </c>
    </row>
    <row r="108" spans="1:3" x14ac:dyDescent="0.25">
      <c r="A108" t="e">
        <f>INDEX(resultados!$A$2:$ZZ$242, 102, MATCH($B$1, resultados!$A$1:$ZZ$1, 0))</f>
        <v>#N/A</v>
      </c>
      <c r="B108" t="e">
        <f>INDEX(resultados!$A$2:$ZZ$242, 102, MATCH($B$2, resultados!$A$1:$ZZ$1, 0))</f>
        <v>#N/A</v>
      </c>
      <c r="C108" t="e">
        <f>INDEX(resultados!$A$2:$ZZ$242, 102, MATCH($B$3, resultados!$A$1:$ZZ$1, 0))</f>
        <v>#N/A</v>
      </c>
    </row>
    <row r="109" spans="1:3" x14ac:dyDescent="0.25">
      <c r="A109" t="e">
        <f>INDEX(resultados!$A$2:$ZZ$242, 103, MATCH($B$1, resultados!$A$1:$ZZ$1, 0))</f>
        <v>#N/A</v>
      </c>
      <c r="B109" t="e">
        <f>INDEX(resultados!$A$2:$ZZ$242, 103, MATCH($B$2, resultados!$A$1:$ZZ$1, 0))</f>
        <v>#N/A</v>
      </c>
      <c r="C109" t="e">
        <f>INDEX(resultados!$A$2:$ZZ$242, 103, MATCH($B$3, resultados!$A$1:$ZZ$1, 0))</f>
        <v>#N/A</v>
      </c>
    </row>
    <row r="110" spans="1:3" x14ac:dyDescent="0.25">
      <c r="A110" t="e">
        <f>INDEX(resultados!$A$2:$ZZ$242, 104, MATCH($B$1, resultados!$A$1:$ZZ$1, 0))</f>
        <v>#N/A</v>
      </c>
      <c r="B110" t="e">
        <f>INDEX(resultados!$A$2:$ZZ$242, 104, MATCH($B$2, resultados!$A$1:$ZZ$1, 0))</f>
        <v>#N/A</v>
      </c>
      <c r="C110" t="e">
        <f>INDEX(resultados!$A$2:$ZZ$242, 104, MATCH($B$3, resultados!$A$1:$ZZ$1, 0))</f>
        <v>#N/A</v>
      </c>
    </row>
    <row r="111" spans="1:3" x14ac:dyDescent="0.25">
      <c r="A111" t="e">
        <f>INDEX(resultados!$A$2:$ZZ$242, 105, MATCH($B$1, resultados!$A$1:$ZZ$1, 0))</f>
        <v>#N/A</v>
      </c>
      <c r="B111" t="e">
        <f>INDEX(resultados!$A$2:$ZZ$242, 105, MATCH($B$2, resultados!$A$1:$ZZ$1, 0))</f>
        <v>#N/A</v>
      </c>
      <c r="C111" t="e">
        <f>INDEX(resultados!$A$2:$ZZ$242, 105, MATCH($B$3, resultados!$A$1:$ZZ$1, 0))</f>
        <v>#N/A</v>
      </c>
    </row>
    <row r="112" spans="1:3" x14ac:dyDescent="0.25">
      <c r="A112" t="e">
        <f>INDEX(resultados!$A$2:$ZZ$242, 106, MATCH($B$1, resultados!$A$1:$ZZ$1, 0))</f>
        <v>#N/A</v>
      </c>
      <c r="B112" t="e">
        <f>INDEX(resultados!$A$2:$ZZ$242, 106, MATCH($B$2, resultados!$A$1:$ZZ$1, 0))</f>
        <v>#N/A</v>
      </c>
      <c r="C112" t="e">
        <f>INDEX(resultados!$A$2:$ZZ$242, 106, MATCH($B$3, resultados!$A$1:$ZZ$1, 0))</f>
        <v>#N/A</v>
      </c>
    </row>
    <row r="113" spans="1:3" x14ac:dyDescent="0.25">
      <c r="A113" t="e">
        <f>INDEX(resultados!$A$2:$ZZ$242, 107, MATCH($B$1, resultados!$A$1:$ZZ$1, 0))</f>
        <v>#N/A</v>
      </c>
      <c r="B113" t="e">
        <f>INDEX(resultados!$A$2:$ZZ$242, 107, MATCH($B$2, resultados!$A$1:$ZZ$1, 0))</f>
        <v>#N/A</v>
      </c>
      <c r="C113" t="e">
        <f>INDEX(resultados!$A$2:$ZZ$242, 107, MATCH($B$3, resultados!$A$1:$ZZ$1, 0))</f>
        <v>#N/A</v>
      </c>
    </row>
    <row r="114" spans="1:3" x14ac:dyDescent="0.25">
      <c r="A114" t="e">
        <f>INDEX(resultados!$A$2:$ZZ$242, 108, MATCH($B$1, resultados!$A$1:$ZZ$1, 0))</f>
        <v>#N/A</v>
      </c>
      <c r="B114" t="e">
        <f>INDEX(resultados!$A$2:$ZZ$242, 108, MATCH($B$2, resultados!$A$1:$ZZ$1, 0))</f>
        <v>#N/A</v>
      </c>
      <c r="C114" t="e">
        <f>INDEX(resultados!$A$2:$ZZ$242, 108, MATCH($B$3, resultados!$A$1:$ZZ$1, 0))</f>
        <v>#N/A</v>
      </c>
    </row>
    <row r="115" spans="1:3" x14ac:dyDescent="0.25">
      <c r="A115" t="e">
        <f>INDEX(resultados!$A$2:$ZZ$242, 109, MATCH($B$1, resultados!$A$1:$ZZ$1, 0))</f>
        <v>#N/A</v>
      </c>
      <c r="B115" t="e">
        <f>INDEX(resultados!$A$2:$ZZ$242, 109, MATCH($B$2, resultados!$A$1:$ZZ$1, 0))</f>
        <v>#N/A</v>
      </c>
      <c r="C115" t="e">
        <f>INDEX(resultados!$A$2:$ZZ$242, 109, MATCH($B$3, resultados!$A$1:$ZZ$1, 0))</f>
        <v>#N/A</v>
      </c>
    </row>
    <row r="116" spans="1:3" x14ac:dyDescent="0.25">
      <c r="A116" t="e">
        <f>INDEX(resultados!$A$2:$ZZ$242, 110, MATCH($B$1, resultados!$A$1:$ZZ$1, 0))</f>
        <v>#N/A</v>
      </c>
      <c r="B116" t="e">
        <f>INDEX(resultados!$A$2:$ZZ$242, 110, MATCH($B$2, resultados!$A$1:$ZZ$1, 0))</f>
        <v>#N/A</v>
      </c>
      <c r="C116" t="e">
        <f>INDEX(resultados!$A$2:$ZZ$242, 110, MATCH($B$3, resultados!$A$1:$ZZ$1, 0))</f>
        <v>#N/A</v>
      </c>
    </row>
    <row r="117" spans="1:3" x14ac:dyDescent="0.25">
      <c r="A117" t="e">
        <f>INDEX(resultados!$A$2:$ZZ$242, 111, MATCH($B$1, resultados!$A$1:$ZZ$1, 0))</f>
        <v>#N/A</v>
      </c>
      <c r="B117" t="e">
        <f>INDEX(resultados!$A$2:$ZZ$242, 111, MATCH($B$2, resultados!$A$1:$ZZ$1, 0))</f>
        <v>#N/A</v>
      </c>
      <c r="C117" t="e">
        <f>INDEX(resultados!$A$2:$ZZ$242, 111, MATCH($B$3, resultados!$A$1:$ZZ$1, 0))</f>
        <v>#N/A</v>
      </c>
    </row>
    <row r="118" spans="1:3" x14ac:dyDescent="0.25">
      <c r="A118" t="e">
        <f>INDEX(resultados!$A$2:$ZZ$242, 112, MATCH($B$1, resultados!$A$1:$ZZ$1, 0))</f>
        <v>#N/A</v>
      </c>
      <c r="B118" t="e">
        <f>INDEX(resultados!$A$2:$ZZ$242, 112, MATCH($B$2, resultados!$A$1:$ZZ$1, 0))</f>
        <v>#N/A</v>
      </c>
      <c r="C118" t="e">
        <f>INDEX(resultados!$A$2:$ZZ$242, 112, MATCH($B$3, resultados!$A$1:$ZZ$1, 0))</f>
        <v>#N/A</v>
      </c>
    </row>
    <row r="119" spans="1:3" x14ac:dyDescent="0.25">
      <c r="A119" t="e">
        <f>INDEX(resultados!$A$2:$ZZ$242, 113, MATCH($B$1, resultados!$A$1:$ZZ$1, 0))</f>
        <v>#N/A</v>
      </c>
      <c r="B119" t="e">
        <f>INDEX(resultados!$A$2:$ZZ$242, 113, MATCH($B$2, resultados!$A$1:$ZZ$1, 0))</f>
        <v>#N/A</v>
      </c>
      <c r="C119" t="e">
        <f>INDEX(resultados!$A$2:$ZZ$242, 113, MATCH($B$3, resultados!$A$1:$ZZ$1, 0))</f>
        <v>#N/A</v>
      </c>
    </row>
    <row r="120" spans="1:3" x14ac:dyDescent="0.25">
      <c r="A120" t="e">
        <f>INDEX(resultados!$A$2:$ZZ$242, 114, MATCH($B$1, resultados!$A$1:$ZZ$1, 0))</f>
        <v>#N/A</v>
      </c>
      <c r="B120" t="e">
        <f>INDEX(resultados!$A$2:$ZZ$242, 114, MATCH($B$2, resultados!$A$1:$ZZ$1, 0))</f>
        <v>#N/A</v>
      </c>
      <c r="C120" t="e">
        <f>INDEX(resultados!$A$2:$ZZ$242, 114, MATCH($B$3, resultados!$A$1:$ZZ$1, 0))</f>
        <v>#N/A</v>
      </c>
    </row>
    <row r="121" spans="1:3" x14ac:dyDescent="0.25">
      <c r="A121" t="e">
        <f>INDEX(resultados!$A$2:$ZZ$242, 115, MATCH($B$1, resultados!$A$1:$ZZ$1, 0))</f>
        <v>#N/A</v>
      </c>
      <c r="B121" t="e">
        <f>INDEX(resultados!$A$2:$ZZ$242, 115, MATCH($B$2, resultados!$A$1:$ZZ$1, 0))</f>
        <v>#N/A</v>
      </c>
      <c r="C121" t="e">
        <f>INDEX(resultados!$A$2:$ZZ$242, 115, MATCH($B$3, resultados!$A$1:$ZZ$1, 0))</f>
        <v>#N/A</v>
      </c>
    </row>
    <row r="122" spans="1:3" x14ac:dyDescent="0.25">
      <c r="A122" t="e">
        <f>INDEX(resultados!$A$2:$ZZ$242, 116, MATCH($B$1, resultados!$A$1:$ZZ$1, 0))</f>
        <v>#N/A</v>
      </c>
      <c r="B122" t="e">
        <f>INDEX(resultados!$A$2:$ZZ$242, 116, MATCH($B$2, resultados!$A$1:$ZZ$1, 0))</f>
        <v>#N/A</v>
      </c>
      <c r="C122" t="e">
        <f>INDEX(resultados!$A$2:$ZZ$242, 116, MATCH($B$3, resultados!$A$1:$ZZ$1, 0))</f>
        <v>#N/A</v>
      </c>
    </row>
    <row r="123" spans="1:3" x14ac:dyDescent="0.25">
      <c r="A123" t="e">
        <f>INDEX(resultados!$A$2:$ZZ$242, 117, MATCH($B$1, resultados!$A$1:$ZZ$1, 0))</f>
        <v>#N/A</v>
      </c>
      <c r="B123" t="e">
        <f>INDEX(resultados!$A$2:$ZZ$242, 117, MATCH($B$2, resultados!$A$1:$ZZ$1, 0))</f>
        <v>#N/A</v>
      </c>
      <c r="C123" t="e">
        <f>INDEX(resultados!$A$2:$ZZ$242, 117, MATCH($B$3, resultados!$A$1:$ZZ$1, 0))</f>
        <v>#N/A</v>
      </c>
    </row>
    <row r="124" spans="1:3" x14ac:dyDescent="0.25">
      <c r="A124" t="e">
        <f>INDEX(resultados!$A$2:$ZZ$242, 118, MATCH($B$1, resultados!$A$1:$ZZ$1, 0))</f>
        <v>#N/A</v>
      </c>
      <c r="B124" t="e">
        <f>INDEX(resultados!$A$2:$ZZ$242, 118, MATCH($B$2, resultados!$A$1:$ZZ$1, 0))</f>
        <v>#N/A</v>
      </c>
      <c r="C124" t="e">
        <f>INDEX(resultados!$A$2:$ZZ$242, 118, MATCH($B$3, resultados!$A$1:$ZZ$1, 0))</f>
        <v>#N/A</v>
      </c>
    </row>
    <row r="125" spans="1:3" x14ac:dyDescent="0.25">
      <c r="A125" t="e">
        <f>INDEX(resultados!$A$2:$ZZ$242, 119, MATCH($B$1, resultados!$A$1:$ZZ$1, 0))</f>
        <v>#N/A</v>
      </c>
      <c r="B125" t="e">
        <f>INDEX(resultados!$A$2:$ZZ$242, 119, MATCH($B$2, resultados!$A$1:$ZZ$1, 0))</f>
        <v>#N/A</v>
      </c>
      <c r="C125" t="e">
        <f>INDEX(resultados!$A$2:$ZZ$242, 119, MATCH($B$3, resultados!$A$1:$ZZ$1, 0))</f>
        <v>#N/A</v>
      </c>
    </row>
    <row r="126" spans="1:3" x14ac:dyDescent="0.25">
      <c r="A126" t="e">
        <f>INDEX(resultados!$A$2:$ZZ$242, 120, MATCH($B$1, resultados!$A$1:$ZZ$1, 0))</f>
        <v>#N/A</v>
      </c>
      <c r="B126" t="e">
        <f>INDEX(resultados!$A$2:$ZZ$242, 120, MATCH($B$2, resultados!$A$1:$ZZ$1, 0))</f>
        <v>#N/A</v>
      </c>
      <c r="C126" t="e">
        <f>INDEX(resultados!$A$2:$ZZ$242, 120, MATCH($B$3, resultados!$A$1:$ZZ$1, 0))</f>
        <v>#N/A</v>
      </c>
    </row>
    <row r="127" spans="1:3" x14ac:dyDescent="0.25">
      <c r="A127" t="e">
        <f>INDEX(resultados!$A$2:$ZZ$242, 121, MATCH($B$1, resultados!$A$1:$ZZ$1, 0))</f>
        <v>#N/A</v>
      </c>
      <c r="B127" t="e">
        <f>INDEX(resultados!$A$2:$ZZ$242, 121, MATCH($B$2, resultados!$A$1:$ZZ$1, 0))</f>
        <v>#N/A</v>
      </c>
      <c r="C127" t="e">
        <f>INDEX(resultados!$A$2:$ZZ$242, 121, MATCH($B$3, resultados!$A$1:$ZZ$1, 0))</f>
        <v>#N/A</v>
      </c>
    </row>
    <row r="128" spans="1:3" x14ac:dyDescent="0.25">
      <c r="A128" t="e">
        <f>INDEX(resultados!$A$2:$ZZ$242, 122, MATCH($B$1, resultados!$A$1:$ZZ$1, 0))</f>
        <v>#N/A</v>
      </c>
      <c r="B128" t="e">
        <f>INDEX(resultados!$A$2:$ZZ$242, 122, MATCH($B$2, resultados!$A$1:$ZZ$1, 0))</f>
        <v>#N/A</v>
      </c>
      <c r="C128" t="e">
        <f>INDEX(resultados!$A$2:$ZZ$242, 122, MATCH($B$3, resultados!$A$1:$ZZ$1, 0))</f>
        <v>#N/A</v>
      </c>
    </row>
    <row r="129" spans="1:3" x14ac:dyDescent="0.25">
      <c r="A129" t="e">
        <f>INDEX(resultados!$A$2:$ZZ$242, 123, MATCH($B$1, resultados!$A$1:$ZZ$1, 0))</f>
        <v>#N/A</v>
      </c>
      <c r="B129" t="e">
        <f>INDEX(resultados!$A$2:$ZZ$242, 123, MATCH($B$2, resultados!$A$1:$ZZ$1, 0))</f>
        <v>#N/A</v>
      </c>
      <c r="C129" t="e">
        <f>INDEX(resultados!$A$2:$ZZ$242, 123, MATCH($B$3, resultados!$A$1:$ZZ$1, 0))</f>
        <v>#N/A</v>
      </c>
    </row>
    <row r="130" spans="1:3" x14ac:dyDescent="0.25">
      <c r="A130" t="e">
        <f>INDEX(resultados!$A$2:$ZZ$242, 124, MATCH($B$1, resultados!$A$1:$ZZ$1, 0))</f>
        <v>#N/A</v>
      </c>
      <c r="B130" t="e">
        <f>INDEX(resultados!$A$2:$ZZ$242, 124, MATCH($B$2, resultados!$A$1:$ZZ$1, 0))</f>
        <v>#N/A</v>
      </c>
      <c r="C130" t="e">
        <f>INDEX(resultados!$A$2:$ZZ$242, 124, MATCH($B$3, resultados!$A$1:$ZZ$1, 0))</f>
        <v>#N/A</v>
      </c>
    </row>
    <row r="131" spans="1:3" x14ac:dyDescent="0.25">
      <c r="A131" t="e">
        <f>INDEX(resultados!$A$2:$ZZ$242, 125, MATCH($B$1, resultados!$A$1:$ZZ$1, 0))</f>
        <v>#N/A</v>
      </c>
      <c r="B131" t="e">
        <f>INDEX(resultados!$A$2:$ZZ$242, 125, MATCH($B$2, resultados!$A$1:$ZZ$1, 0))</f>
        <v>#N/A</v>
      </c>
      <c r="C131" t="e">
        <f>INDEX(resultados!$A$2:$ZZ$242, 125, MATCH($B$3, resultados!$A$1:$ZZ$1, 0))</f>
        <v>#N/A</v>
      </c>
    </row>
    <row r="132" spans="1:3" x14ac:dyDescent="0.25">
      <c r="A132" t="e">
        <f>INDEX(resultados!$A$2:$ZZ$242, 126, MATCH($B$1, resultados!$A$1:$ZZ$1, 0))</f>
        <v>#N/A</v>
      </c>
      <c r="B132" t="e">
        <f>INDEX(resultados!$A$2:$ZZ$242, 126, MATCH($B$2, resultados!$A$1:$ZZ$1, 0))</f>
        <v>#N/A</v>
      </c>
      <c r="C132" t="e">
        <f>INDEX(resultados!$A$2:$ZZ$242, 126, MATCH($B$3, resultados!$A$1:$ZZ$1, 0))</f>
        <v>#N/A</v>
      </c>
    </row>
    <row r="133" spans="1:3" x14ac:dyDescent="0.25">
      <c r="A133" t="e">
        <f>INDEX(resultados!$A$2:$ZZ$242, 127, MATCH($B$1, resultados!$A$1:$ZZ$1, 0))</f>
        <v>#N/A</v>
      </c>
      <c r="B133" t="e">
        <f>INDEX(resultados!$A$2:$ZZ$242, 127, MATCH($B$2, resultados!$A$1:$ZZ$1, 0))</f>
        <v>#N/A</v>
      </c>
      <c r="C133" t="e">
        <f>INDEX(resultados!$A$2:$ZZ$242, 127, MATCH($B$3, resultados!$A$1:$ZZ$1, 0))</f>
        <v>#N/A</v>
      </c>
    </row>
    <row r="134" spans="1:3" x14ac:dyDescent="0.25">
      <c r="A134" t="e">
        <f>INDEX(resultados!$A$2:$ZZ$242, 128, MATCH($B$1, resultados!$A$1:$ZZ$1, 0))</f>
        <v>#N/A</v>
      </c>
      <c r="B134" t="e">
        <f>INDEX(resultados!$A$2:$ZZ$242, 128, MATCH($B$2, resultados!$A$1:$ZZ$1, 0))</f>
        <v>#N/A</v>
      </c>
      <c r="C134" t="e">
        <f>INDEX(resultados!$A$2:$ZZ$242, 128, MATCH($B$3, resultados!$A$1:$ZZ$1, 0))</f>
        <v>#N/A</v>
      </c>
    </row>
    <row r="135" spans="1:3" x14ac:dyDescent="0.25">
      <c r="A135" t="e">
        <f>INDEX(resultados!$A$2:$ZZ$242, 129, MATCH($B$1, resultados!$A$1:$ZZ$1, 0))</f>
        <v>#N/A</v>
      </c>
      <c r="B135" t="e">
        <f>INDEX(resultados!$A$2:$ZZ$242, 129, MATCH($B$2, resultados!$A$1:$ZZ$1, 0))</f>
        <v>#N/A</v>
      </c>
      <c r="C135" t="e">
        <f>INDEX(resultados!$A$2:$ZZ$242, 129, MATCH($B$3, resultados!$A$1:$ZZ$1, 0))</f>
        <v>#N/A</v>
      </c>
    </row>
    <row r="136" spans="1:3" x14ac:dyDescent="0.25">
      <c r="A136" t="e">
        <f>INDEX(resultados!$A$2:$ZZ$242, 130, MATCH($B$1, resultados!$A$1:$ZZ$1, 0))</f>
        <v>#N/A</v>
      </c>
      <c r="B136" t="e">
        <f>INDEX(resultados!$A$2:$ZZ$242, 130, MATCH($B$2, resultados!$A$1:$ZZ$1, 0))</f>
        <v>#N/A</v>
      </c>
      <c r="C136" t="e">
        <f>INDEX(resultados!$A$2:$ZZ$242, 130, MATCH($B$3, resultados!$A$1:$ZZ$1, 0))</f>
        <v>#N/A</v>
      </c>
    </row>
    <row r="137" spans="1:3" x14ac:dyDescent="0.25">
      <c r="A137" t="e">
        <f>INDEX(resultados!$A$2:$ZZ$242, 131, MATCH($B$1, resultados!$A$1:$ZZ$1, 0))</f>
        <v>#N/A</v>
      </c>
      <c r="B137" t="e">
        <f>INDEX(resultados!$A$2:$ZZ$242, 131, MATCH($B$2, resultados!$A$1:$ZZ$1, 0))</f>
        <v>#N/A</v>
      </c>
      <c r="C137" t="e">
        <f>INDEX(resultados!$A$2:$ZZ$242, 131, MATCH($B$3, resultados!$A$1:$ZZ$1, 0))</f>
        <v>#N/A</v>
      </c>
    </row>
    <row r="138" spans="1:3" x14ac:dyDescent="0.25">
      <c r="A138" t="e">
        <f>INDEX(resultados!$A$2:$ZZ$242, 132, MATCH($B$1, resultados!$A$1:$ZZ$1, 0))</f>
        <v>#N/A</v>
      </c>
      <c r="B138" t="e">
        <f>INDEX(resultados!$A$2:$ZZ$242, 132, MATCH($B$2, resultados!$A$1:$ZZ$1, 0))</f>
        <v>#N/A</v>
      </c>
      <c r="C138" t="e">
        <f>INDEX(resultados!$A$2:$ZZ$242, 132, MATCH($B$3, resultados!$A$1:$ZZ$1, 0))</f>
        <v>#N/A</v>
      </c>
    </row>
    <row r="139" spans="1:3" x14ac:dyDescent="0.25">
      <c r="A139" t="e">
        <f>INDEX(resultados!$A$2:$ZZ$242, 133, MATCH($B$1, resultados!$A$1:$ZZ$1, 0))</f>
        <v>#N/A</v>
      </c>
      <c r="B139" t="e">
        <f>INDEX(resultados!$A$2:$ZZ$242, 133, MATCH($B$2, resultados!$A$1:$ZZ$1, 0))</f>
        <v>#N/A</v>
      </c>
      <c r="C139" t="e">
        <f>INDEX(resultados!$A$2:$ZZ$242, 133, MATCH($B$3, resultados!$A$1:$ZZ$1, 0))</f>
        <v>#N/A</v>
      </c>
    </row>
    <row r="140" spans="1:3" x14ac:dyDescent="0.25">
      <c r="A140" t="e">
        <f>INDEX(resultados!$A$2:$ZZ$242, 134, MATCH($B$1, resultados!$A$1:$ZZ$1, 0))</f>
        <v>#N/A</v>
      </c>
      <c r="B140" t="e">
        <f>INDEX(resultados!$A$2:$ZZ$242, 134, MATCH($B$2, resultados!$A$1:$ZZ$1, 0))</f>
        <v>#N/A</v>
      </c>
      <c r="C140" t="e">
        <f>INDEX(resultados!$A$2:$ZZ$242, 134, MATCH($B$3, resultados!$A$1:$ZZ$1, 0))</f>
        <v>#N/A</v>
      </c>
    </row>
    <row r="141" spans="1:3" x14ac:dyDescent="0.25">
      <c r="A141" t="e">
        <f>INDEX(resultados!$A$2:$ZZ$242, 135, MATCH($B$1, resultados!$A$1:$ZZ$1, 0))</f>
        <v>#N/A</v>
      </c>
      <c r="B141" t="e">
        <f>INDEX(resultados!$A$2:$ZZ$242, 135, MATCH($B$2, resultados!$A$1:$ZZ$1, 0))</f>
        <v>#N/A</v>
      </c>
      <c r="C141" t="e">
        <f>INDEX(resultados!$A$2:$ZZ$242, 135, MATCH($B$3, resultados!$A$1:$ZZ$1, 0))</f>
        <v>#N/A</v>
      </c>
    </row>
    <row r="142" spans="1:3" x14ac:dyDescent="0.25">
      <c r="A142" t="e">
        <f>INDEX(resultados!$A$2:$ZZ$242, 136, MATCH($B$1, resultados!$A$1:$ZZ$1, 0))</f>
        <v>#N/A</v>
      </c>
      <c r="B142" t="e">
        <f>INDEX(resultados!$A$2:$ZZ$242, 136, MATCH($B$2, resultados!$A$1:$ZZ$1, 0))</f>
        <v>#N/A</v>
      </c>
      <c r="C142" t="e">
        <f>INDEX(resultados!$A$2:$ZZ$242, 136, MATCH($B$3, resultados!$A$1:$ZZ$1, 0))</f>
        <v>#N/A</v>
      </c>
    </row>
    <row r="143" spans="1:3" x14ac:dyDescent="0.25">
      <c r="A143" t="e">
        <f>INDEX(resultados!$A$2:$ZZ$242, 137, MATCH($B$1, resultados!$A$1:$ZZ$1, 0))</f>
        <v>#N/A</v>
      </c>
      <c r="B143" t="e">
        <f>INDEX(resultados!$A$2:$ZZ$242, 137, MATCH($B$2, resultados!$A$1:$ZZ$1, 0))</f>
        <v>#N/A</v>
      </c>
      <c r="C143" t="e">
        <f>INDEX(resultados!$A$2:$ZZ$242, 137, MATCH($B$3, resultados!$A$1:$ZZ$1, 0))</f>
        <v>#N/A</v>
      </c>
    </row>
    <row r="144" spans="1:3" x14ac:dyDescent="0.25">
      <c r="A144" t="e">
        <f>INDEX(resultados!$A$2:$ZZ$242, 138, MATCH($B$1, resultados!$A$1:$ZZ$1, 0))</f>
        <v>#N/A</v>
      </c>
      <c r="B144" t="e">
        <f>INDEX(resultados!$A$2:$ZZ$242, 138, MATCH($B$2, resultados!$A$1:$ZZ$1, 0))</f>
        <v>#N/A</v>
      </c>
      <c r="C144" t="e">
        <f>INDEX(resultados!$A$2:$ZZ$242, 138, MATCH($B$3, resultados!$A$1:$ZZ$1, 0))</f>
        <v>#N/A</v>
      </c>
    </row>
    <row r="145" spans="1:3" x14ac:dyDescent="0.25">
      <c r="A145" t="e">
        <f>INDEX(resultados!$A$2:$ZZ$242, 139, MATCH($B$1, resultados!$A$1:$ZZ$1, 0))</f>
        <v>#N/A</v>
      </c>
      <c r="B145" t="e">
        <f>INDEX(resultados!$A$2:$ZZ$242, 139, MATCH($B$2, resultados!$A$1:$ZZ$1, 0))</f>
        <v>#N/A</v>
      </c>
      <c r="C145" t="e">
        <f>INDEX(resultados!$A$2:$ZZ$242, 139, MATCH($B$3, resultados!$A$1:$ZZ$1, 0))</f>
        <v>#N/A</v>
      </c>
    </row>
    <row r="146" spans="1:3" x14ac:dyDescent="0.25">
      <c r="A146" t="e">
        <f>INDEX(resultados!$A$2:$ZZ$242, 140, MATCH($B$1, resultados!$A$1:$ZZ$1, 0))</f>
        <v>#N/A</v>
      </c>
      <c r="B146" t="e">
        <f>INDEX(resultados!$A$2:$ZZ$242, 140, MATCH($B$2, resultados!$A$1:$ZZ$1, 0))</f>
        <v>#N/A</v>
      </c>
      <c r="C146" t="e">
        <f>INDEX(resultados!$A$2:$ZZ$242, 140, MATCH($B$3, resultados!$A$1:$ZZ$1, 0))</f>
        <v>#N/A</v>
      </c>
    </row>
    <row r="147" spans="1:3" x14ac:dyDescent="0.25">
      <c r="A147" t="e">
        <f>INDEX(resultados!$A$2:$ZZ$242, 141, MATCH($B$1, resultados!$A$1:$ZZ$1, 0))</f>
        <v>#N/A</v>
      </c>
      <c r="B147" t="e">
        <f>INDEX(resultados!$A$2:$ZZ$242, 141, MATCH($B$2, resultados!$A$1:$ZZ$1, 0))</f>
        <v>#N/A</v>
      </c>
      <c r="C147" t="e">
        <f>INDEX(resultados!$A$2:$ZZ$242, 141, MATCH($B$3, resultados!$A$1:$ZZ$1, 0))</f>
        <v>#N/A</v>
      </c>
    </row>
    <row r="148" spans="1:3" x14ac:dyDescent="0.25">
      <c r="A148" t="e">
        <f>INDEX(resultados!$A$2:$ZZ$242, 142, MATCH($B$1, resultados!$A$1:$ZZ$1, 0))</f>
        <v>#N/A</v>
      </c>
      <c r="B148" t="e">
        <f>INDEX(resultados!$A$2:$ZZ$242, 142, MATCH($B$2, resultados!$A$1:$ZZ$1, 0))</f>
        <v>#N/A</v>
      </c>
      <c r="C148" t="e">
        <f>INDEX(resultados!$A$2:$ZZ$242, 142, MATCH($B$3, resultados!$A$1:$ZZ$1, 0))</f>
        <v>#N/A</v>
      </c>
    </row>
    <row r="149" spans="1:3" x14ac:dyDescent="0.25">
      <c r="A149" t="e">
        <f>INDEX(resultados!$A$2:$ZZ$242, 143, MATCH($B$1, resultados!$A$1:$ZZ$1, 0))</f>
        <v>#N/A</v>
      </c>
      <c r="B149" t="e">
        <f>INDEX(resultados!$A$2:$ZZ$242, 143, MATCH($B$2, resultados!$A$1:$ZZ$1, 0))</f>
        <v>#N/A</v>
      </c>
      <c r="C149" t="e">
        <f>INDEX(resultados!$A$2:$ZZ$242, 143, MATCH($B$3, resultados!$A$1:$ZZ$1, 0))</f>
        <v>#N/A</v>
      </c>
    </row>
    <row r="150" spans="1:3" x14ac:dyDescent="0.25">
      <c r="A150" t="e">
        <f>INDEX(resultados!$A$2:$ZZ$242, 144, MATCH($B$1, resultados!$A$1:$ZZ$1, 0))</f>
        <v>#N/A</v>
      </c>
      <c r="B150" t="e">
        <f>INDEX(resultados!$A$2:$ZZ$242, 144, MATCH($B$2, resultados!$A$1:$ZZ$1, 0))</f>
        <v>#N/A</v>
      </c>
      <c r="C150" t="e">
        <f>INDEX(resultados!$A$2:$ZZ$242, 144, MATCH($B$3, resultados!$A$1:$ZZ$1, 0))</f>
        <v>#N/A</v>
      </c>
    </row>
    <row r="151" spans="1:3" x14ac:dyDescent="0.25">
      <c r="A151" t="e">
        <f>INDEX(resultados!$A$2:$ZZ$242, 145, MATCH($B$1, resultados!$A$1:$ZZ$1, 0))</f>
        <v>#N/A</v>
      </c>
      <c r="B151" t="e">
        <f>INDEX(resultados!$A$2:$ZZ$242, 145, MATCH($B$2, resultados!$A$1:$ZZ$1, 0))</f>
        <v>#N/A</v>
      </c>
      <c r="C151" t="e">
        <f>INDEX(resultados!$A$2:$ZZ$242, 145, MATCH($B$3, resultados!$A$1:$ZZ$1, 0))</f>
        <v>#N/A</v>
      </c>
    </row>
    <row r="152" spans="1:3" x14ac:dyDescent="0.25">
      <c r="A152" t="e">
        <f>INDEX(resultados!$A$2:$ZZ$242, 146, MATCH($B$1, resultados!$A$1:$ZZ$1, 0))</f>
        <v>#N/A</v>
      </c>
      <c r="B152" t="e">
        <f>INDEX(resultados!$A$2:$ZZ$242, 146, MATCH($B$2, resultados!$A$1:$ZZ$1, 0))</f>
        <v>#N/A</v>
      </c>
      <c r="C152" t="e">
        <f>INDEX(resultados!$A$2:$ZZ$242, 146, MATCH($B$3, resultados!$A$1:$ZZ$1, 0))</f>
        <v>#N/A</v>
      </c>
    </row>
    <row r="153" spans="1:3" x14ac:dyDescent="0.25">
      <c r="A153" t="e">
        <f>INDEX(resultados!$A$2:$ZZ$242, 147, MATCH($B$1, resultados!$A$1:$ZZ$1, 0))</f>
        <v>#N/A</v>
      </c>
      <c r="B153" t="e">
        <f>INDEX(resultados!$A$2:$ZZ$242, 147, MATCH($B$2, resultados!$A$1:$ZZ$1, 0))</f>
        <v>#N/A</v>
      </c>
      <c r="C153" t="e">
        <f>INDEX(resultados!$A$2:$ZZ$242, 147, MATCH($B$3, resultados!$A$1:$ZZ$1, 0))</f>
        <v>#N/A</v>
      </c>
    </row>
    <row r="154" spans="1:3" x14ac:dyDescent="0.25">
      <c r="A154" t="e">
        <f>INDEX(resultados!$A$2:$ZZ$242, 148, MATCH($B$1, resultados!$A$1:$ZZ$1, 0))</f>
        <v>#N/A</v>
      </c>
      <c r="B154" t="e">
        <f>INDEX(resultados!$A$2:$ZZ$242, 148, MATCH($B$2, resultados!$A$1:$ZZ$1, 0))</f>
        <v>#N/A</v>
      </c>
      <c r="C154" t="e">
        <f>INDEX(resultados!$A$2:$ZZ$242, 148, MATCH($B$3, resultados!$A$1:$ZZ$1, 0))</f>
        <v>#N/A</v>
      </c>
    </row>
    <row r="155" spans="1:3" x14ac:dyDescent="0.25">
      <c r="A155" t="e">
        <f>INDEX(resultados!$A$2:$ZZ$242, 149, MATCH($B$1, resultados!$A$1:$ZZ$1, 0))</f>
        <v>#N/A</v>
      </c>
      <c r="B155" t="e">
        <f>INDEX(resultados!$A$2:$ZZ$242, 149, MATCH($B$2, resultados!$A$1:$ZZ$1, 0))</f>
        <v>#N/A</v>
      </c>
      <c r="C155" t="e">
        <f>INDEX(resultados!$A$2:$ZZ$242, 149, MATCH($B$3, resultados!$A$1:$ZZ$1, 0))</f>
        <v>#N/A</v>
      </c>
    </row>
    <row r="156" spans="1:3" x14ac:dyDescent="0.25">
      <c r="A156" t="e">
        <f>INDEX(resultados!$A$2:$ZZ$242, 150, MATCH($B$1, resultados!$A$1:$ZZ$1, 0))</f>
        <v>#N/A</v>
      </c>
      <c r="B156" t="e">
        <f>INDEX(resultados!$A$2:$ZZ$242, 150, MATCH($B$2, resultados!$A$1:$ZZ$1, 0))</f>
        <v>#N/A</v>
      </c>
      <c r="C156" t="e">
        <f>INDEX(resultados!$A$2:$ZZ$242, 150, MATCH($B$3, resultados!$A$1:$ZZ$1, 0))</f>
        <v>#N/A</v>
      </c>
    </row>
    <row r="157" spans="1:3" x14ac:dyDescent="0.25">
      <c r="A157" t="e">
        <f>INDEX(resultados!$A$2:$ZZ$242, 151, MATCH($B$1, resultados!$A$1:$ZZ$1, 0))</f>
        <v>#N/A</v>
      </c>
      <c r="B157" t="e">
        <f>INDEX(resultados!$A$2:$ZZ$242, 151, MATCH($B$2, resultados!$A$1:$ZZ$1, 0))</f>
        <v>#N/A</v>
      </c>
      <c r="C157" t="e">
        <f>INDEX(resultados!$A$2:$ZZ$242, 151, MATCH($B$3, resultados!$A$1:$ZZ$1, 0))</f>
        <v>#N/A</v>
      </c>
    </row>
    <row r="158" spans="1:3" x14ac:dyDescent="0.25">
      <c r="A158" t="e">
        <f>INDEX(resultados!$A$2:$ZZ$242, 152, MATCH($B$1, resultados!$A$1:$ZZ$1, 0))</f>
        <v>#N/A</v>
      </c>
      <c r="B158" t="e">
        <f>INDEX(resultados!$A$2:$ZZ$242, 152, MATCH($B$2, resultados!$A$1:$ZZ$1, 0))</f>
        <v>#N/A</v>
      </c>
      <c r="C158" t="e">
        <f>INDEX(resultados!$A$2:$ZZ$242, 152, MATCH($B$3, resultados!$A$1:$ZZ$1, 0))</f>
        <v>#N/A</v>
      </c>
    </row>
    <row r="159" spans="1:3" x14ac:dyDescent="0.25">
      <c r="A159" t="e">
        <f>INDEX(resultados!$A$2:$ZZ$242, 153, MATCH($B$1, resultados!$A$1:$ZZ$1, 0))</f>
        <v>#N/A</v>
      </c>
      <c r="B159" t="e">
        <f>INDEX(resultados!$A$2:$ZZ$242, 153, MATCH($B$2, resultados!$A$1:$ZZ$1, 0))</f>
        <v>#N/A</v>
      </c>
      <c r="C159" t="e">
        <f>INDEX(resultados!$A$2:$ZZ$242, 153, MATCH($B$3, resultados!$A$1:$ZZ$1, 0))</f>
        <v>#N/A</v>
      </c>
    </row>
    <row r="160" spans="1:3" x14ac:dyDescent="0.25">
      <c r="A160" t="e">
        <f>INDEX(resultados!$A$2:$ZZ$242, 154, MATCH($B$1, resultados!$A$1:$ZZ$1, 0))</f>
        <v>#N/A</v>
      </c>
      <c r="B160" t="e">
        <f>INDEX(resultados!$A$2:$ZZ$242, 154, MATCH($B$2, resultados!$A$1:$ZZ$1, 0))</f>
        <v>#N/A</v>
      </c>
      <c r="C160" t="e">
        <f>INDEX(resultados!$A$2:$ZZ$242, 154, MATCH($B$3, resultados!$A$1:$ZZ$1, 0))</f>
        <v>#N/A</v>
      </c>
    </row>
    <row r="161" spans="1:3" x14ac:dyDescent="0.25">
      <c r="A161" t="e">
        <f>INDEX(resultados!$A$2:$ZZ$242, 155, MATCH($B$1, resultados!$A$1:$ZZ$1, 0))</f>
        <v>#N/A</v>
      </c>
      <c r="B161" t="e">
        <f>INDEX(resultados!$A$2:$ZZ$242, 155, MATCH($B$2, resultados!$A$1:$ZZ$1, 0))</f>
        <v>#N/A</v>
      </c>
      <c r="C161" t="e">
        <f>INDEX(resultados!$A$2:$ZZ$242, 155, MATCH($B$3, resultados!$A$1:$ZZ$1, 0))</f>
        <v>#N/A</v>
      </c>
    </row>
    <row r="162" spans="1:3" x14ac:dyDescent="0.25">
      <c r="A162" t="e">
        <f>INDEX(resultados!$A$2:$ZZ$242, 156, MATCH($B$1, resultados!$A$1:$ZZ$1, 0))</f>
        <v>#N/A</v>
      </c>
      <c r="B162" t="e">
        <f>INDEX(resultados!$A$2:$ZZ$242, 156, MATCH($B$2, resultados!$A$1:$ZZ$1, 0))</f>
        <v>#N/A</v>
      </c>
      <c r="C162" t="e">
        <f>INDEX(resultados!$A$2:$ZZ$242, 156, MATCH($B$3, resultados!$A$1:$ZZ$1, 0))</f>
        <v>#N/A</v>
      </c>
    </row>
    <row r="163" spans="1:3" x14ac:dyDescent="0.25">
      <c r="A163" t="e">
        <f>INDEX(resultados!$A$2:$ZZ$242, 157, MATCH($B$1, resultados!$A$1:$ZZ$1, 0))</f>
        <v>#N/A</v>
      </c>
      <c r="B163" t="e">
        <f>INDEX(resultados!$A$2:$ZZ$242, 157, MATCH($B$2, resultados!$A$1:$ZZ$1, 0))</f>
        <v>#N/A</v>
      </c>
      <c r="C163" t="e">
        <f>INDEX(resultados!$A$2:$ZZ$242, 157, MATCH($B$3, resultados!$A$1:$ZZ$1, 0))</f>
        <v>#N/A</v>
      </c>
    </row>
    <row r="164" spans="1:3" x14ac:dyDescent="0.25">
      <c r="A164" t="e">
        <f>INDEX(resultados!$A$2:$ZZ$242, 158, MATCH($B$1, resultados!$A$1:$ZZ$1, 0))</f>
        <v>#N/A</v>
      </c>
      <c r="B164" t="e">
        <f>INDEX(resultados!$A$2:$ZZ$242, 158, MATCH($B$2, resultados!$A$1:$ZZ$1, 0))</f>
        <v>#N/A</v>
      </c>
      <c r="C164" t="e">
        <f>INDEX(resultados!$A$2:$ZZ$242, 158, MATCH($B$3, resultados!$A$1:$ZZ$1, 0))</f>
        <v>#N/A</v>
      </c>
    </row>
    <row r="165" spans="1:3" x14ac:dyDescent="0.25">
      <c r="A165" t="e">
        <f>INDEX(resultados!$A$2:$ZZ$242, 159, MATCH($B$1, resultados!$A$1:$ZZ$1, 0))</f>
        <v>#N/A</v>
      </c>
      <c r="B165" t="e">
        <f>INDEX(resultados!$A$2:$ZZ$242, 159, MATCH($B$2, resultados!$A$1:$ZZ$1, 0))</f>
        <v>#N/A</v>
      </c>
      <c r="C165" t="e">
        <f>INDEX(resultados!$A$2:$ZZ$242, 159, MATCH($B$3, resultados!$A$1:$ZZ$1, 0))</f>
        <v>#N/A</v>
      </c>
    </row>
    <row r="166" spans="1:3" x14ac:dyDescent="0.25">
      <c r="A166" t="e">
        <f>INDEX(resultados!$A$2:$ZZ$242, 160, MATCH($B$1, resultados!$A$1:$ZZ$1, 0))</f>
        <v>#N/A</v>
      </c>
      <c r="B166" t="e">
        <f>INDEX(resultados!$A$2:$ZZ$242, 160, MATCH($B$2, resultados!$A$1:$ZZ$1, 0))</f>
        <v>#N/A</v>
      </c>
      <c r="C166" t="e">
        <f>INDEX(resultados!$A$2:$ZZ$242, 160, MATCH($B$3, resultados!$A$1:$ZZ$1, 0))</f>
        <v>#N/A</v>
      </c>
    </row>
    <row r="167" spans="1:3" x14ac:dyDescent="0.25">
      <c r="A167" t="e">
        <f>INDEX(resultados!$A$2:$ZZ$242, 161, MATCH($B$1, resultados!$A$1:$ZZ$1, 0))</f>
        <v>#N/A</v>
      </c>
      <c r="B167" t="e">
        <f>INDEX(resultados!$A$2:$ZZ$242, 161, MATCH($B$2, resultados!$A$1:$ZZ$1, 0))</f>
        <v>#N/A</v>
      </c>
      <c r="C167" t="e">
        <f>INDEX(resultados!$A$2:$ZZ$242, 161, MATCH($B$3, resultados!$A$1:$ZZ$1, 0))</f>
        <v>#N/A</v>
      </c>
    </row>
    <row r="168" spans="1:3" x14ac:dyDescent="0.25">
      <c r="A168" t="e">
        <f>INDEX(resultados!$A$2:$ZZ$242, 162, MATCH($B$1, resultados!$A$1:$ZZ$1, 0))</f>
        <v>#N/A</v>
      </c>
      <c r="B168" t="e">
        <f>INDEX(resultados!$A$2:$ZZ$242, 162, MATCH($B$2, resultados!$A$1:$ZZ$1, 0))</f>
        <v>#N/A</v>
      </c>
      <c r="C168" t="e">
        <f>INDEX(resultados!$A$2:$ZZ$242, 162, MATCH($B$3, resultados!$A$1:$ZZ$1, 0))</f>
        <v>#N/A</v>
      </c>
    </row>
    <row r="169" spans="1:3" x14ac:dyDescent="0.25">
      <c r="A169" t="e">
        <f>INDEX(resultados!$A$2:$ZZ$242, 163, MATCH($B$1, resultados!$A$1:$ZZ$1, 0))</f>
        <v>#N/A</v>
      </c>
      <c r="B169" t="e">
        <f>INDEX(resultados!$A$2:$ZZ$242, 163, MATCH($B$2, resultados!$A$1:$ZZ$1, 0))</f>
        <v>#N/A</v>
      </c>
      <c r="C169" t="e">
        <f>INDEX(resultados!$A$2:$ZZ$242, 163, MATCH($B$3, resultados!$A$1:$ZZ$1, 0))</f>
        <v>#N/A</v>
      </c>
    </row>
    <row r="170" spans="1:3" x14ac:dyDescent="0.25">
      <c r="A170" t="e">
        <f>INDEX(resultados!$A$2:$ZZ$242, 164, MATCH($B$1, resultados!$A$1:$ZZ$1, 0))</f>
        <v>#N/A</v>
      </c>
      <c r="B170" t="e">
        <f>INDEX(resultados!$A$2:$ZZ$242, 164, MATCH($B$2, resultados!$A$1:$ZZ$1, 0))</f>
        <v>#N/A</v>
      </c>
      <c r="C170" t="e">
        <f>INDEX(resultados!$A$2:$ZZ$242, 164, MATCH($B$3, resultados!$A$1:$ZZ$1, 0))</f>
        <v>#N/A</v>
      </c>
    </row>
    <row r="171" spans="1:3" x14ac:dyDescent="0.25">
      <c r="A171" t="e">
        <f>INDEX(resultados!$A$2:$ZZ$242, 165, MATCH($B$1, resultados!$A$1:$ZZ$1, 0))</f>
        <v>#N/A</v>
      </c>
      <c r="B171" t="e">
        <f>INDEX(resultados!$A$2:$ZZ$242, 165, MATCH($B$2, resultados!$A$1:$ZZ$1, 0))</f>
        <v>#N/A</v>
      </c>
      <c r="C171" t="e">
        <f>INDEX(resultados!$A$2:$ZZ$242, 165, MATCH($B$3, resultados!$A$1:$ZZ$1, 0))</f>
        <v>#N/A</v>
      </c>
    </row>
    <row r="172" spans="1:3" x14ac:dyDescent="0.25">
      <c r="A172" t="e">
        <f>INDEX(resultados!$A$2:$ZZ$242, 166, MATCH($B$1, resultados!$A$1:$ZZ$1, 0))</f>
        <v>#N/A</v>
      </c>
      <c r="B172" t="e">
        <f>INDEX(resultados!$A$2:$ZZ$242, 166, MATCH($B$2, resultados!$A$1:$ZZ$1, 0))</f>
        <v>#N/A</v>
      </c>
      <c r="C172" t="e">
        <f>INDEX(resultados!$A$2:$ZZ$242, 166, MATCH($B$3, resultados!$A$1:$ZZ$1, 0))</f>
        <v>#N/A</v>
      </c>
    </row>
    <row r="173" spans="1:3" x14ac:dyDescent="0.25">
      <c r="A173" t="e">
        <f>INDEX(resultados!$A$2:$ZZ$242, 167, MATCH($B$1, resultados!$A$1:$ZZ$1, 0))</f>
        <v>#N/A</v>
      </c>
      <c r="B173" t="e">
        <f>INDEX(resultados!$A$2:$ZZ$242, 167, MATCH($B$2, resultados!$A$1:$ZZ$1, 0))</f>
        <v>#N/A</v>
      </c>
      <c r="C173" t="e">
        <f>INDEX(resultados!$A$2:$ZZ$242, 167, MATCH($B$3, resultados!$A$1:$ZZ$1, 0))</f>
        <v>#N/A</v>
      </c>
    </row>
    <row r="174" spans="1:3" x14ac:dyDescent="0.25">
      <c r="A174" t="e">
        <f>INDEX(resultados!$A$2:$ZZ$242, 168, MATCH($B$1, resultados!$A$1:$ZZ$1, 0))</f>
        <v>#N/A</v>
      </c>
      <c r="B174" t="e">
        <f>INDEX(resultados!$A$2:$ZZ$242, 168, MATCH($B$2, resultados!$A$1:$ZZ$1, 0))</f>
        <v>#N/A</v>
      </c>
      <c r="C174" t="e">
        <f>INDEX(resultados!$A$2:$ZZ$242, 168, MATCH($B$3, resultados!$A$1:$ZZ$1, 0))</f>
        <v>#N/A</v>
      </c>
    </row>
    <row r="175" spans="1:3" x14ac:dyDescent="0.25">
      <c r="A175" t="e">
        <f>INDEX(resultados!$A$2:$ZZ$242, 169, MATCH($B$1, resultados!$A$1:$ZZ$1, 0))</f>
        <v>#N/A</v>
      </c>
      <c r="B175" t="e">
        <f>INDEX(resultados!$A$2:$ZZ$242, 169, MATCH($B$2, resultados!$A$1:$ZZ$1, 0))</f>
        <v>#N/A</v>
      </c>
      <c r="C175" t="e">
        <f>INDEX(resultados!$A$2:$ZZ$242, 169, MATCH($B$3, resultados!$A$1:$ZZ$1, 0))</f>
        <v>#N/A</v>
      </c>
    </row>
    <row r="176" spans="1:3" x14ac:dyDescent="0.25">
      <c r="A176" t="e">
        <f>INDEX(resultados!$A$2:$ZZ$242, 170, MATCH($B$1, resultados!$A$1:$ZZ$1, 0))</f>
        <v>#N/A</v>
      </c>
      <c r="B176" t="e">
        <f>INDEX(resultados!$A$2:$ZZ$242, 170, MATCH($B$2, resultados!$A$1:$ZZ$1, 0))</f>
        <v>#N/A</v>
      </c>
      <c r="C176" t="e">
        <f>INDEX(resultados!$A$2:$ZZ$242, 170, MATCH($B$3, resultados!$A$1:$ZZ$1, 0))</f>
        <v>#N/A</v>
      </c>
    </row>
    <row r="177" spans="1:3" x14ac:dyDescent="0.25">
      <c r="A177" t="e">
        <f>INDEX(resultados!$A$2:$ZZ$242, 171, MATCH($B$1, resultados!$A$1:$ZZ$1, 0))</f>
        <v>#N/A</v>
      </c>
      <c r="B177" t="e">
        <f>INDEX(resultados!$A$2:$ZZ$242, 171, MATCH($B$2, resultados!$A$1:$ZZ$1, 0))</f>
        <v>#N/A</v>
      </c>
      <c r="C177" t="e">
        <f>INDEX(resultados!$A$2:$ZZ$242, 171, MATCH($B$3, resultados!$A$1:$ZZ$1, 0))</f>
        <v>#N/A</v>
      </c>
    </row>
    <row r="178" spans="1:3" x14ac:dyDescent="0.25">
      <c r="A178" t="e">
        <f>INDEX(resultados!$A$2:$ZZ$242, 172, MATCH($B$1, resultados!$A$1:$ZZ$1, 0))</f>
        <v>#N/A</v>
      </c>
      <c r="B178" t="e">
        <f>INDEX(resultados!$A$2:$ZZ$242, 172, MATCH($B$2, resultados!$A$1:$ZZ$1, 0))</f>
        <v>#N/A</v>
      </c>
      <c r="C178" t="e">
        <f>INDEX(resultados!$A$2:$ZZ$242, 172, MATCH($B$3, resultados!$A$1:$ZZ$1, 0))</f>
        <v>#N/A</v>
      </c>
    </row>
    <row r="179" spans="1:3" x14ac:dyDescent="0.25">
      <c r="A179" t="e">
        <f>INDEX(resultados!$A$2:$ZZ$242, 173, MATCH($B$1, resultados!$A$1:$ZZ$1, 0))</f>
        <v>#N/A</v>
      </c>
      <c r="B179" t="e">
        <f>INDEX(resultados!$A$2:$ZZ$242, 173, MATCH($B$2, resultados!$A$1:$ZZ$1, 0))</f>
        <v>#N/A</v>
      </c>
      <c r="C179" t="e">
        <f>INDEX(resultados!$A$2:$ZZ$242, 173, MATCH($B$3, resultados!$A$1:$ZZ$1, 0))</f>
        <v>#N/A</v>
      </c>
    </row>
    <row r="180" spans="1:3" x14ac:dyDescent="0.25">
      <c r="A180" t="e">
        <f>INDEX(resultados!$A$2:$ZZ$242, 174, MATCH($B$1, resultados!$A$1:$ZZ$1, 0))</f>
        <v>#N/A</v>
      </c>
      <c r="B180" t="e">
        <f>INDEX(resultados!$A$2:$ZZ$242, 174, MATCH($B$2, resultados!$A$1:$ZZ$1, 0))</f>
        <v>#N/A</v>
      </c>
      <c r="C180" t="e">
        <f>INDEX(resultados!$A$2:$ZZ$242, 174, MATCH($B$3, resultados!$A$1:$ZZ$1, 0))</f>
        <v>#N/A</v>
      </c>
    </row>
    <row r="181" spans="1:3" x14ac:dyDescent="0.25">
      <c r="A181" t="e">
        <f>INDEX(resultados!$A$2:$ZZ$242, 175, MATCH($B$1, resultados!$A$1:$ZZ$1, 0))</f>
        <v>#N/A</v>
      </c>
      <c r="B181" t="e">
        <f>INDEX(resultados!$A$2:$ZZ$242, 175, MATCH($B$2, resultados!$A$1:$ZZ$1, 0))</f>
        <v>#N/A</v>
      </c>
      <c r="C181" t="e">
        <f>INDEX(resultados!$A$2:$ZZ$242, 175, MATCH($B$3, resultados!$A$1:$ZZ$1, 0))</f>
        <v>#N/A</v>
      </c>
    </row>
    <row r="182" spans="1:3" x14ac:dyDescent="0.25">
      <c r="A182" t="e">
        <f>INDEX(resultados!$A$2:$ZZ$242, 176, MATCH($B$1, resultados!$A$1:$ZZ$1, 0))</f>
        <v>#N/A</v>
      </c>
      <c r="B182" t="e">
        <f>INDEX(resultados!$A$2:$ZZ$242, 176, MATCH($B$2, resultados!$A$1:$ZZ$1, 0))</f>
        <v>#N/A</v>
      </c>
      <c r="C182" t="e">
        <f>INDEX(resultados!$A$2:$ZZ$242, 176, MATCH($B$3, resultados!$A$1:$ZZ$1, 0))</f>
        <v>#N/A</v>
      </c>
    </row>
    <row r="183" spans="1:3" x14ac:dyDescent="0.25">
      <c r="A183" t="e">
        <f>INDEX(resultados!$A$2:$ZZ$242, 177, MATCH($B$1, resultados!$A$1:$ZZ$1, 0))</f>
        <v>#N/A</v>
      </c>
      <c r="B183" t="e">
        <f>INDEX(resultados!$A$2:$ZZ$242, 177, MATCH($B$2, resultados!$A$1:$ZZ$1, 0))</f>
        <v>#N/A</v>
      </c>
      <c r="C183" t="e">
        <f>INDEX(resultados!$A$2:$ZZ$242, 177, MATCH($B$3, resultados!$A$1:$ZZ$1, 0))</f>
        <v>#N/A</v>
      </c>
    </row>
    <row r="184" spans="1:3" x14ac:dyDescent="0.25">
      <c r="A184" t="e">
        <f>INDEX(resultados!$A$2:$ZZ$242, 178, MATCH($B$1, resultados!$A$1:$ZZ$1, 0))</f>
        <v>#N/A</v>
      </c>
      <c r="B184" t="e">
        <f>INDEX(resultados!$A$2:$ZZ$242, 178, MATCH($B$2, resultados!$A$1:$ZZ$1, 0))</f>
        <v>#N/A</v>
      </c>
      <c r="C184" t="e">
        <f>INDEX(resultados!$A$2:$ZZ$242, 178, MATCH($B$3, resultados!$A$1:$ZZ$1, 0))</f>
        <v>#N/A</v>
      </c>
    </row>
    <row r="185" spans="1:3" x14ac:dyDescent="0.25">
      <c r="A185" t="e">
        <f>INDEX(resultados!$A$2:$ZZ$242, 179, MATCH($B$1, resultados!$A$1:$ZZ$1, 0))</f>
        <v>#N/A</v>
      </c>
      <c r="B185" t="e">
        <f>INDEX(resultados!$A$2:$ZZ$242, 179, MATCH($B$2, resultados!$A$1:$ZZ$1, 0))</f>
        <v>#N/A</v>
      </c>
      <c r="C185" t="e">
        <f>INDEX(resultados!$A$2:$ZZ$242, 179, MATCH($B$3, resultados!$A$1:$ZZ$1, 0))</f>
        <v>#N/A</v>
      </c>
    </row>
    <row r="186" spans="1:3" x14ac:dyDescent="0.25">
      <c r="A186" t="e">
        <f>INDEX(resultados!$A$2:$ZZ$242, 180, MATCH($B$1, resultados!$A$1:$ZZ$1, 0))</f>
        <v>#N/A</v>
      </c>
      <c r="B186" t="e">
        <f>INDEX(resultados!$A$2:$ZZ$242, 180, MATCH($B$2, resultados!$A$1:$ZZ$1, 0))</f>
        <v>#N/A</v>
      </c>
      <c r="C186" t="e">
        <f>INDEX(resultados!$A$2:$ZZ$242, 180, MATCH($B$3, resultados!$A$1:$ZZ$1, 0))</f>
        <v>#N/A</v>
      </c>
    </row>
    <row r="187" spans="1:3" x14ac:dyDescent="0.25">
      <c r="A187" t="e">
        <f>INDEX(resultados!$A$2:$ZZ$242, 181, MATCH($B$1, resultados!$A$1:$ZZ$1, 0))</f>
        <v>#N/A</v>
      </c>
      <c r="B187" t="e">
        <f>INDEX(resultados!$A$2:$ZZ$242, 181, MATCH($B$2, resultados!$A$1:$ZZ$1, 0))</f>
        <v>#N/A</v>
      </c>
      <c r="C187" t="e">
        <f>INDEX(resultados!$A$2:$ZZ$242, 181, MATCH($B$3, resultados!$A$1:$ZZ$1, 0))</f>
        <v>#N/A</v>
      </c>
    </row>
    <row r="188" spans="1:3" x14ac:dyDescent="0.25">
      <c r="A188" t="e">
        <f>INDEX(resultados!$A$2:$ZZ$242, 182, MATCH($B$1, resultados!$A$1:$ZZ$1, 0))</f>
        <v>#N/A</v>
      </c>
      <c r="B188" t="e">
        <f>INDEX(resultados!$A$2:$ZZ$242, 182, MATCH($B$2, resultados!$A$1:$ZZ$1, 0))</f>
        <v>#N/A</v>
      </c>
      <c r="C188" t="e">
        <f>INDEX(resultados!$A$2:$ZZ$242, 182, MATCH($B$3, resultados!$A$1:$ZZ$1, 0))</f>
        <v>#N/A</v>
      </c>
    </row>
    <row r="189" spans="1:3" x14ac:dyDescent="0.25">
      <c r="A189" t="e">
        <f>INDEX(resultados!$A$2:$ZZ$242, 183, MATCH($B$1, resultados!$A$1:$ZZ$1, 0))</f>
        <v>#N/A</v>
      </c>
      <c r="B189" t="e">
        <f>INDEX(resultados!$A$2:$ZZ$242, 183, MATCH($B$2, resultados!$A$1:$ZZ$1, 0))</f>
        <v>#N/A</v>
      </c>
      <c r="C189" t="e">
        <f>INDEX(resultados!$A$2:$ZZ$242, 183, MATCH($B$3, resultados!$A$1:$ZZ$1, 0))</f>
        <v>#N/A</v>
      </c>
    </row>
    <row r="190" spans="1:3" x14ac:dyDescent="0.25">
      <c r="A190" t="e">
        <f>INDEX(resultados!$A$2:$ZZ$242, 184, MATCH($B$1, resultados!$A$1:$ZZ$1, 0))</f>
        <v>#N/A</v>
      </c>
      <c r="B190" t="e">
        <f>INDEX(resultados!$A$2:$ZZ$242, 184, MATCH($B$2, resultados!$A$1:$ZZ$1, 0))</f>
        <v>#N/A</v>
      </c>
      <c r="C190" t="e">
        <f>INDEX(resultados!$A$2:$ZZ$242, 184, MATCH($B$3, resultados!$A$1:$ZZ$1, 0))</f>
        <v>#N/A</v>
      </c>
    </row>
    <row r="191" spans="1:3" x14ac:dyDescent="0.25">
      <c r="A191" t="e">
        <f>INDEX(resultados!$A$2:$ZZ$242, 185, MATCH($B$1, resultados!$A$1:$ZZ$1, 0))</f>
        <v>#N/A</v>
      </c>
      <c r="B191" t="e">
        <f>INDEX(resultados!$A$2:$ZZ$242, 185, MATCH($B$2, resultados!$A$1:$ZZ$1, 0))</f>
        <v>#N/A</v>
      </c>
      <c r="C191" t="e">
        <f>INDEX(resultados!$A$2:$ZZ$242, 185, MATCH($B$3, resultados!$A$1:$ZZ$1, 0))</f>
        <v>#N/A</v>
      </c>
    </row>
    <row r="192" spans="1:3" x14ac:dyDescent="0.25">
      <c r="A192" t="e">
        <f>INDEX(resultados!$A$2:$ZZ$242, 186, MATCH($B$1, resultados!$A$1:$ZZ$1, 0))</f>
        <v>#N/A</v>
      </c>
      <c r="B192" t="e">
        <f>INDEX(resultados!$A$2:$ZZ$242, 186, MATCH($B$2, resultados!$A$1:$ZZ$1, 0))</f>
        <v>#N/A</v>
      </c>
      <c r="C192" t="e">
        <f>INDEX(resultados!$A$2:$ZZ$242, 186, MATCH($B$3, resultados!$A$1:$ZZ$1, 0))</f>
        <v>#N/A</v>
      </c>
    </row>
    <row r="193" spans="1:3" x14ac:dyDescent="0.25">
      <c r="A193" t="e">
        <f>INDEX(resultados!$A$2:$ZZ$242, 187, MATCH($B$1, resultados!$A$1:$ZZ$1, 0))</f>
        <v>#N/A</v>
      </c>
      <c r="B193" t="e">
        <f>INDEX(resultados!$A$2:$ZZ$242, 187, MATCH($B$2, resultados!$A$1:$ZZ$1, 0))</f>
        <v>#N/A</v>
      </c>
      <c r="C193" t="e">
        <f>INDEX(resultados!$A$2:$ZZ$242, 187, MATCH($B$3, resultados!$A$1:$ZZ$1, 0))</f>
        <v>#N/A</v>
      </c>
    </row>
    <row r="194" spans="1:3" x14ac:dyDescent="0.25">
      <c r="A194" t="e">
        <f>INDEX(resultados!$A$2:$ZZ$242, 188, MATCH($B$1, resultados!$A$1:$ZZ$1, 0))</f>
        <v>#N/A</v>
      </c>
      <c r="B194" t="e">
        <f>INDEX(resultados!$A$2:$ZZ$242, 188, MATCH($B$2, resultados!$A$1:$ZZ$1, 0))</f>
        <v>#N/A</v>
      </c>
      <c r="C194" t="e">
        <f>INDEX(resultados!$A$2:$ZZ$242, 188, MATCH($B$3, resultados!$A$1:$ZZ$1, 0))</f>
        <v>#N/A</v>
      </c>
    </row>
    <row r="195" spans="1:3" x14ac:dyDescent="0.25">
      <c r="A195" t="e">
        <f>INDEX(resultados!$A$2:$ZZ$242, 189, MATCH($B$1, resultados!$A$1:$ZZ$1, 0))</f>
        <v>#N/A</v>
      </c>
      <c r="B195" t="e">
        <f>INDEX(resultados!$A$2:$ZZ$242, 189, MATCH($B$2, resultados!$A$1:$ZZ$1, 0))</f>
        <v>#N/A</v>
      </c>
      <c r="C195" t="e">
        <f>INDEX(resultados!$A$2:$ZZ$242, 189, MATCH($B$3, resultados!$A$1:$ZZ$1, 0))</f>
        <v>#N/A</v>
      </c>
    </row>
    <row r="196" spans="1:3" x14ac:dyDescent="0.25">
      <c r="A196" t="e">
        <f>INDEX(resultados!$A$2:$ZZ$242, 190, MATCH($B$1, resultados!$A$1:$ZZ$1, 0))</f>
        <v>#N/A</v>
      </c>
      <c r="B196" t="e">
        <f>INDEX(resultados!$A$2:$ZZ$242, 190, MATCH($B$2, resultados!$A$1:$ZZ$1, 0))</f>
        <v>#N/A</v>
      </c>
      <c r="C196" t="e">
        <f>INDEX(resultados!$A$2:$ZZ$242, 190, MATCH($B$3, resultados!$A$1:$ZZ$1, 0))</f>
        <v>#N/A</v>
      </c>
    </row>
    <row r="197" spans="1:3" x14ac:dyDescent="0.25">
      <c r="A197" t="e">
        <f>INDEX(resultados!$A$2:$ZZ$242, 191, MATCH($B$1, resultados!$A$1:$ZZ$1, 0))</f>
        <v>#N/A</v>
      </c>
      <c r="B197" t="e">
        <f>INDEX(resultados!$A$2:$ZZ$242, 191, MATCH($B$2, resultados!$A$1:$ZZ$1, 0))</f>
        <v>#N/A</v>
      </c>
      <c r="C197" t="e">
        <f>INDEX(resultados!$A$2:$ZZ$242, 191, MATCH($B$3, resultados!$A$1:$ZZ$1, 0))</f>
        <v>#N/A</v>
      </c>
    </row>
    <row r="198" spans="1:3" x14ac:dyDescent="0.25">
      <c r="A198" t="e">
        <f>INDEX(resultados!$A$2:$ZZ$242, 192, MATCH($B$1, resultados!$A$1:$ZZ$1, 0))</f>
        <v>#N/A</v>
      </c>
      <c r="B198" t="e">
        <f>INDEX(resultados!$A$2:$ZZ$242, 192, MATCH($B$2, resultados!$A$1:$ZZ$1, 0))</f>
        <v>#N/A</v>
      </c>
      <c r="C198" t="e">
        <f>INDEX(resultados!$A$2:$ZZ$242, 192, MATCH($B$3, resultados!$A$1:$ZZ$1, 0))</f>
        <v>#N/A</v>
      </c>
    </row>
    <row r="199" spans="1:3" x14ac:dyDescent="0.25">
      <c r="A199" t="e">
        <f>INDEX(resultados!$A$2:$ZZ$242, 193, MATCH($B$1, resultados!$A$1:$ZZ$1, 0))</f>
        <v>#N/A</v>
      </c>
      <c r="B199" t="e">
        <f>INDEX(resultados!$A$2:$ZZ$242, 193, MATCH($B$2, resultados!$A$1:$ZZ$1, 0))</f>
        <v>#N/A</v>
      </c>
      <c r="C199" t="e">
        <f>INDEX(resultados!$A$2:$ZZ$242, 193, MATCH($B$3, resultados!$A$1:$ZZ$1, 0))</f>
        <v>#N/A</v>
      </c>
    </row>
    <row r="200" spans="1:3" x14ac:dyDescent="0.25">
      <c r="A200" t="e">
        <f>INDEX(resultados!$A$2:$ZZ$242, 194, MATCH($B$1, resultados!$A$1:$ZZ$1, 0))</f>
        <v>#N/A</v>
      </c>
      <c r="B200" t="e">
        <f>INDEX(resultados!$A$2:$ZZ$242, 194, MATCH($B$2, resultados!$A$1:$ZZ$1, 0))</f>
        <v>#N/A</v>
      </c>
      <c r="C200" t="e">
        <f>INDEX(resultados!$A$2:$ZZ$242, 194, MATCH($B$3, resultados!$A$1:$ZZ$1, 0))</f>
        <v>#N/A</v>
      </c>
    </row>
    <row r="201" spans="1:3" x14ac:dyDescent="0.25">
      <c r="A201" t="e">
        <f>INDEX(resultados!$A$2:$ZZ$242, 195, MATCH($B$1, resultados!$A$1:$ZZ$1, 0))</f>
        <v>#N/A</v>
      </c>
      <c r="B201" t="e">
        <f>INDEX(resultados!$A$2:$ZZ$242, 195, MATCH($B$2, resultados!$A$1:$ZZ$1, 0))</f>
        <v>#N/A</v>
      </c>
      <c r="C201" t="e">
        <f>INDEX(resultados!$A$2:$ZZ$242, 195, MATCH($B$3, resultados!$A$1:$ZZ$1, 0))</f>
        <v>#N/A</v>
      </c>
    </row>
    <row r="202" spans="1:3" x14ac:dyDescent="0.25">
      <c r="A202" t="e">
        <f>INDEX(resultados!$A$2:$ZZ$242, 196, MATCH($B$1, resultados!$A$1:$ZZ$1, 0))</f>
        <v>#N/A</v>
      </c>
      <c r="B202" t="e">
        <f>INDEX(resultados!$A$2:$ZZ$242, 196, MATCH($B$2, resultados!$A$1:$ZZ$1, 0))</f>
        <v>#N/A</v>
      </c>
      <c r="C202" t="e">
        <f>INDEX(resultados!$A$2:$ZZ$242, 196, MATCH($B$3, resultados!$A$1:$ZZ$1, 0))</f>
        <v>#N/A</v>
      </c>
    </row>
    <row r="203" spans="1:3" x14ac:dyDescent="0.25">
      <c r="A203" t="e">
        <f>INDEX(resultados!$A$2:$ZZ$242, 197, MATCH($B$1, resultados!$A$1:$ZZ$1, 0))</f>
        <v>#N/A</v>
      </c>
      <c r="B203" t="e">
        <f>INDEX(resultados!$A$2:$ZZ$242, 197, MATCH($B$2, resultados!$A$1:$ZZ$1, 0))</f>
        <v>#N/A</v>
      </c>
      <c r="C203" t="e">
        <f>INDEX(resultados!$A$2:$ZZ$242, 197, MATCH($B$3, resultados!$A$1:$ZZ$1, 0))</f>
        <v>#N/A</v>
      </c>
    </row>
    <row r="204" spans="1:3" x14ac:dyDescent="0.25">
      <c r="A204" t="e">
        <f>INDEX(resultados!$A$2:$ZZ$242, 198, MATCH($B$1, resultados!$A$1:$ZZ$1, 0))</f>
        <v>#N/A</v>
      </c>
      <c r="B204" t="e">
        <f>INDEX(resultados!$A$2:$ZZ$242, 198, MATCH($B$2, resultados!$A$1:$ZZ$1, 0))</f>
        <v>#N/A</v>
      </c>
      <c r="C204" t="e">
        <f>INDEX(resultados!$A$2:$ZZ$242, 198, MATCH($B$3, resultados!$A$1:$ZZ$1, 0))</f>
        <v>#N/A</v>
      </c>
    </row>
    <row r="205" spans="1:3" x14ac:dyDescent="0.25">
      <c r="A205" t="e">
        <f>INDEX(resultados!$A$2:$ZZ$242, 199, MATCH($B$1, resultados!$A$1:$ZZ$1, 0))</f>
        <v>#N/A</v>
      </c>
      <c r="B205" t="e">
        <f>INDEX(resultados!$A$2:$ZZ$242, 199, MATCH($B$2, resultados!$A$1:$ZZ$1, 0))</f>
        <v>#N/A</v>
      </c>
      <c r="C205" t="e">
        <f>INDEX(resultados!$A$2:$ZZ$242, 199, MATCH($B$3, resultados!$A$1:$ZZ$1, 0))</f>
        <v>#N/A</v>
      </c>
    </row>
    <row r="206" spans="1:3" x14ac:dyDescent="0.25">
      <c r="A206" t="e">
        <f>INDEX(resultados!$A$2:$ZZ$242, 200, MATCH($B$1, resultados!$A$1:$ZZ$1, 0))</f>
        <v>#N/A</v>
      </c>
      <c r="B206" t="e">
        <f>INDEX(resultados!$A$2:$ZZ$242, 200, MATCH($B$2, resultados!$A$1:$ZZ$1, 0))</f>
        <v>#N/A</v>
      </c>
      <c r="C206" t="e">
        <f>INDEX(resultados!$A$2:$ZZ$242, 200, MATCH($B$3, resultados!$A$1:$ZZ$1, 0))</f>
        <v>#N/A</v>
      </c>
    </row>
    <row r="207" spans="1:3" x14ac:dyDescent="0.25">
      <c r="A207" t="e">
        <f>INDEX(resultados!$A$2:$ZZ$242, 201, MATCH($B$1, resultados!$A$1:$ZZ$1, 0))</f>
        <v>#N/A</v>
      </c>
      <c r="B207" t="e">
        <f>INDEX(resultados!$A$2:$ZZ$242, 201, MATCH($B$2, resultados!$A$1:$ZZ$1, 0))</f>
        <v>#N/A</v>
      </c>
      <c r="C207" t="e">
        <f>INDEX(resultados!$A$2:$ZZ$242, 201, MATCH($B$3, resultados!$A$1:$ZZ$1, 0))</f>
        <v>#N/A</v>
      </c>
    </row>
    <row r="208" spans="1:3" x14ac:dyDescent="0.25">
      <c r="A208" t="e">
        <f>INDEX(resultados!$A$2:$ZZ$242, 202, MATCH($B$1, resultados!$A$1:$ZZ$1, 0))</f>
        <v>#N/A</v>
      </c>
      <c r="B208" t="e">
        <f>INDEX(resultados!$A$2:$ZZ$242, 202, MATCH($B$2, resultados!$A$1:$ZZ$1, 0))</f>
        <v>#N/A</v>
      </c>
      <c r="C208" t="e">
        <f>INDEX(resultados!$A$2:$ZZ$242, 202, MATCH($B$3, resultados!$A$1:$ZZ$1, 0))</f>
        <v>#N/A</v>
      </c>
    </row>
    <row r="209" spans="1:3" x14ac:dyDescent="0.25">
      <c r="A209" t="e">
        <f>INDEX(resultados!$A$2:$ZZ$242, 203, MATCH($B$1, resultados!$A$1:$ZZ$1, 0))</f>
        <v>#N/A</v>
      </c>
      <c r="B209" t="e">
        <f>INDEX(resultados!$A$2:$ZZ$242, 203, MATCH($B$2, resultados!$A$1:$ZZ$1, 0))</f>
        <v>#N/A</v>
      </c>
      <c r="C209" t="e">
        <f>INDEX(resultados!$A$2:$ZZ$242, 203, MATCH($B$3, resultados!$A$1:$ZZ$1, 0))</f>
        <v>#N/A</v>
      </c>
    </row>
    <row r="210" spans="1:3" x14ac:dyDescent="0.25">
      <c r="A210" t="e">
        <f>INDEX(resultados!$A$2:$ZZ$242, 204, MATCH($B$1, resultados!$A$1:$ZZ$1, 0))</f>
        <v>#N/A</v>
      </c>
      <c r="B210" t="e">
        <f>INDEX(resultados!$A$2:$ZZ$242, 204, MATCH($B$2, resultados!$A$1:$ZZ$1, 0))</f>
        <v>#N/A</v>
      </c>
      <c r="C210" t="e">
        <f>INDEX(resultados!$A$2:$ZZ$242, 204, MATCH($B$3, resultados!$A$1:$ZZ$1, 0))</f>
        <v>#N/A</v>
      </c>
    </row>
    <row r="211" spans="1:3" x14ac:dyDescent="0.25">
      <c r="A211" t="e">
        <f>INDEX(resultados!$A$2:$ZZ$242, 205, MATCH($B$1, resultados!$A$1:$ZZ$1, 0))</f>
        <v>#N/A</v>
      </c>
      <c r="B211" t="e">
        <f>INDEX(resultados!$A$2:$ZZ$242, 205, MATCH($B$2, resultados!$A$1:$ZZ$1, 0))</f>
        <v>#N/A</v>
      </c>
      <c r="C211" t="e">
        <f>INDEX(resultados!$A$2:$ZZ$242, 205, MATCH($B$3, resultados!$A$1:$ZZ$1, 0))</f>
        <v>#N/A</v>
      </c>
    </row>
    <row r="212" spans="1:3" x14ac:dyDescent="0.25">
      <c r="A212" t="e">
        <f>INDEX(resultados!$A$2:$ZZ$242, 206, MATCH($B$1, resultados!$A$1:$ZZ$1, 0))</f>
        <v>#N/A</v>
      </c>
      <c r="B212" t="e">
        <f>INDEX(resultados!$A$2:$ZZ$242, 206, MATCH($B$2, resultados!$A$1:$ZZ$1, 0))</f>
        <v>#N/A</v>
      </c>
      <c r="C212" t="e">
        <f>INDEX(resultados!$A$2:$ZZ$242, 206, MATCH($B$3, resultados!$A$1:$ZZ$1, 0))</f>
        <v>#N/A</v>
      </c>
    </row>
    <row r="213" spans="1:3" x14ac:dyDescent="0.25">
      <c r="A213" t="e">
        <f>INDEX(resultados!$A$2:$ZZ$242, 207, MATCH($B$1, resultados!$A$1:$ZZ$1, 0))</f>
        <v>#N/A</v>
      </c>
      <c r="B213" t="e">
        <f>INDEX(resultados!$A$2:$ZZ$242, 207, MATCH($B$2, resultados!$A$1:$ZZ$1, 0))</f>
        <v>#N/A</v>
      </c>
      <c r="C213" t="e">
        <f>INDEX(resultados!$A$2:$ZZ$242, 207, MATCH($B$3, resultados!$A$1:$ZZ$1, 0))</f>
        <v>#N/A</v>
      </c>
    </row>
    <row r="214" spans="1:3" x14ac:dyDescent="0.25">
      <c r="A214" t="e">
        <f>INDEX(resultados!$A$2:$ZZ$242, 208, MATCH($B$1, resultados!$A$1:$ZZ$1, 0))</f>
        <v>#N/A</v>
      </c>
      <c r="B214" t="e">
        <f>INDEX(resultados!$A$2:$ZZ$242, 208, MATCH($B$2, resultados!$A$1:$ZZ$1, 0))</f>
        <v>#N/A</v>
      </c>
      <c r="C214" t="e">
        <f>INDEX(resultados!$A$2:$ZZ$242, 208, MATCH($B$3, resultados!$A$1:$ZZ$1, 0))</f>
        <v>#N/A</v>
      </c>
    </row>
    <row r="215" spans="1:3" x14ac:dyDescent="0.25">
      <c r="A215" t="e">
        <f>INDEX(resultados!$A$2:$ZZ$242, 209, MATCH($B$1, resultados!$A$1:$ZZ$1, 0))</f>
        <v>#N/A</v>
      </c>
      <c r="B215" t="e">
        <f>INDEX(resultados!$A$2:$ZZ$242, 209, MATCH($B$2, resultados!$A$1:$ZZ$1, 0))</f>
        <v>#N/A</v>
      </c>
      <c r="C215" t="e">
        <f>INDEX(resultados!$A$2:$ZZ$242, 209, MATCH($B$3, resultados!$A$1:$ZZ$1, 0))</f>
        <v>#N/A</v>
      </c>
    </row>
    <row r="216" spans="1:3" x14ac:dyDescent="0.25">
      <c r="A216" t="e">
        <f>INDEX(resultados!$A$2:$ZZ$242, 210, MATCH($B$1, resultados!$A$1:$ZZ$1, 0))</f>
        <v>#N/A</v>
      </c>
      <c r="B216" t="e">
        <f>INDEX(resultados!$A$2:$ZZ$242, 210, MATCH($B$2, resultados!$A$1:$ZZ$1, 0))</f>
        <v>#N/A</v>
      </c>
      <c r="C216" t="e">
        <f>INDEX(resultados!$A$2:$ZZ$242, 210, MATCH($B$3, resultados!$A$1:$ZZ$1, 0))</f>
        <v>#N/A</v>
      </c>
    </row>
    <row r="217" spans="1:3" x14ac:dyDescent="0.25">
      <c r="A217" t="e">
        <f>INDEX(resultados!$A$2:$ZZ$242, 211, MATCH($B$1, resultados!$A$1:$ZZ$1, 0))</f>
        <v>#N/A</v>
      </c>
      <c r="B217" t="e">
        <f>INDEX(resultados!$A$2:$ZZ$242, 211, MATCH($B$2, resultados!$A$1:$ZZ$1, 0))</f>
        <v>#N/A</v>
      </c>
      <c r="C217" t="e">
        <f>INDEX(resultados!$A$2:$ZZ$242, 211, MATCH($B$3, resultados!$A$1:$ZZ$1, 0))</f>
        <v>#N/A</v>
      </c>
    </row>
    <row r="218" spans="1:3" x14ac:dyDescent="0.25">
      <c r="A218" t="e">
        <f>INDEX(resultados!$A$2:$ZZ$242, 212, MATCH($B$1, resultados!$A$1:$ZZ$1, 0))</f>
        <v>#N/A</v>
      </c>
      <c r="B218" t="e">
        <f>INDEX(resultados!$A$2:$ZZ$242, 212, MATCH($B$2, resultados!$A$1:$ZZ$1, 0))</f>
        <v>#N/A</v>
      </c>
      <c r="C218" t="e">
        <f>INDEX(resultados!$A$2:$ZZ$242, 212, MATCH($B$3, resultados!$A$1:$ZZ$1, 0))</f>
        <v>#N/A</v>
      </c>
    </row>
    <row r="219" spans="1:3" x14ac:dyDescent="0.25">
      <c r="A219" t="e">
        <f>INDEX(resultados!$A$2:$ZZ$242, 213, MATCH($B$1, resultados!$A$1:$ZZ$1, 0))</f>
        <v>#N/A</v>
      </c>
      <c r="B219" t="e">
        <f>INDEX(resultados!$A$2:$ZZ$242, 213, MATCH($B$2, resultados!$A$1:$ZZ$1, 0))</f>
        <v>#N/A</v>
      </c>
      <c r="C219" t="e">
        <f>INDEX(resultados!$A$2:$ZZ$242, 213, MATCH($B$3, resultados!$A$1:$ZZ$1, 0))</f>
        <v>#N/A</v>
      </c>
    </row>
    <row r="220" spans="1:3" x14ac:dyDescent="0.25">
      <c r="A220" t="e">
        <f>INDEX(resultados!$A$2:$ZZ$242, 214, MATCH($B$1, resultados!$A$1:$ZZ$1, 0))</f>
        <v>#N/A</v>
      </c>
      <c r="B220" t="e">
        <f>INDEX(resultados!$A$2:$ZZ$242, 214, MATCH($B$2, resultados!$A$1:$ZZ$1, 0))</f>
        <v>#N/A</v>
      </c>
      <c r="C220" t="e">
        <f>INDEX(resultados!$A$2:$ZZ$242, 214, MATCH($B$3, resultados!$A$1:$ZZ$1, 0))</f>
        <v>#N/A</v>
      </c>
    </row>
    <row r="221" spans="1:3" x14ac:dyDescent="0.25">
      <c r="A221" t="e">
        <f>INDEX(resultados!$A$2:$ZZ$242, 215, MATCH($B$1, resultados!$A$1:$ZZ$1, 0))</f>
        <v>#N/A</v>
      </c>
      <c r="B221" t="e">
        <f>INDEX(resultados!$A$2:$ZZ$242, 215, MATCH($B$2, resultados!$A$1:$ZZ$1, 0))</f>
        <v>#N/A</v>
      </c>
      <c r="C221" t="e">
        <f>INDEX(resultados!$A$2:$ZZ$242, 215, MATCH($B$3, resultados!$A$1:$ZZ$1, 0))</f>
        <v>#N/A</v>
      </c>
    </row>
    <row r="222" spans="1:3" x14ac:dyDescent="0.25">
      <c r="A222" t="e">
        <f>INDEX(resultados!$A$2:$ZZ$242, 216, MATCH($B$1, resultados!$A$1:$ZZ$1, 0))</f>
        <v>#N/A</v>
      </c>
      <c r="B222" t="e">
        <f>INDEX(resultados!$A$2:$ZZ$242, 216, MATCH($B$2, resultados!$A$1:$ZZ$1, 0))</f>
        <v>#N/A</v>
      </c>
      <c r="C222" t="e">
        <f>INDEX(resultados!$A$2:$ZZ$242, 216, MATCH($B$3, resultados!$A$1:$ZZ$1, 0))</f>
        <v>#N/A</v>
      </c>
    </row>
    <row r="223" spans="1:3" x14ac:dyDescent="0.25">
      <c r="A223" t="e">
        <f>INDEX(resultados!$A$2:$ZZ$242, 217, MATCH($B$1, resultados!$A$1:$ZZ$1, 0))</f>
        <v>#N/A</v>
      </c>
      <c r="B223" t="e">
        <f>INDEX(resultados!$A$2:$ZZ$242, 217, MATCH($B$2, resultados!$A$1:$ZZ$1, 0))</f>
        <v>#N/A</v>
      </c>
      <c r="C223" t="e">
        <f>INDEX(resultados!$A$2:$ZZ$242, 217, MATCH($B$3, resultados!$A$1:$ZZ$1, 0))</f>
        <v>#N/A</v>
      </c>
    </row>
    <row r="224" spans="1:3" x14ac:dyDescent="0.25">
      <c r="A224" t="e">
        <f>INDEX(resultados!$A$2:$ZZ$242, 218, MATCH($B$1, resultados!$A$1:$ZZ$1, 0))</f>
        <v>#N/A</v>
      </c>
      <c r="B224" t="e">
        <f>INDEX(resultados!$A$2:$ZZ$242, 218, MATCH($B$2, resultados!$A$1:$ZZ$1, 0))</f>
        <v>#N/A</v>
      </c>
      <c r="C224" t="e">
        <f>INDEX(resultados!$A$2:$ZZ$242, 218, MATCH($B$3, resultados!$A$1:$ZZ$1, 0))</f>
        <v>#N/A</v>
      </c>
    </row>
    <row r="225" spans="1:3" x14ac:dyDescent="0.25">
      <c r="A225" t="e">
        <f>INDEX(resultados!$A$2:$ZZ$242, 219, MATCH($B$1, resultados!$A$1:$ZZ$1, 0))</f>
        <v>#N/A</v>
      </c>
      <c r="B225" t="e">
        <f>INDEX(resultados!$A$2:$ZZ$242, 219, MATCH($B$2, resultados!$A$1:$ZZ$1, 0))</f>
        <v>#N/A</v>
      </c>
      <c r="C225" t="e">
        <f>INDEX(resultados!$A$2:$ZZ$242, 219, MATCH($B$3, resultados!$A$1:$ZZ$1, 0))</f>
        <v>#N/A</v>
      </c>
    </row>
    <row r="226" spans="1:3" x14ac:dyDescent="0.25">
      <c r="A226" t="e">
        <f>INDEX(resultados!$A$2:$ZZ$242, 220, MATCH($B$1, resultados!$A$1:$ZZ$1, 0))</f>
        <v>#N/A</v>
      </c>
      <c r="B226" t="e">
        <f>INDEX(resultados!$A$2:$ZZ$242, 220, MATCH($B$2, resultados!$A$1:$ZZ$1, 0))</f>
        <v>#N/A</v>
      </c>
      <c r="C226" t="e">
        <f>INDEX(resultados!$A$2:$ZZ$242, 220, MATCH($B$3, resultados!$A$1:$ZZ$1, 0))</f>
        <v>#N/A</v>
      </c>
    </row>
    <row r="227" spans="1:3" x14ac:dyDescent="0.25">
      <c r="A227" t="e">
        <f>INDEX(resultados!$A$2:$ZZ$242, 221, MATCH($B$1, resultados!$A$1:$ZZ$1, 0))</f>
        <v>#N/A</v>
      </c>
      <c r="B227" t="e">
        <f>INDEX(resultados!$A$2:$ZZ$242, 221, MATCH($B$2, resultados!$A$1:$ZZ$1, 0))</f>
        <v>#N/A</v>
      </c>
      <c r="C227" t="e">
        <f>INDEX(resultados!$A$2:$ZZ$242, 221, MATCH($B$3, resultados!$A$1:$ZZ$1, 0))</f>
        <v>#N/A</v>
      </c>
    </row>
    <row r="228" spans="1:3" x14ac:dyDescent="0.25">
      <c r="A228" t="e">
        <f>INDEX(resultados!$A$2:$ZZ$242, 222, MATCH($B$1, resultados!$A$1:$ZZ$1, 0))</f>
        <v>#N/A</v>
      </c>
      <c r="B228" t="e">
        <f>INDEX(resultados!$A$2:$ZZ$242, 222, MATCH($B$2, resultados!$A$1:$ZZ$1, 0))</f>
        <v>#N/A</v>
      </c>
      <c r="C228" t="e">
        <f>INDEX(resultados!$A$2:$ZZ$242, 222, MATCH($B$3, resultados!$A$1:$ZZ$1, 0))</f>
        <v>#N/A</v>
      </c>
    </row>
    <row r="229" spans="1:3" x14ac:dyDescent="0.25">
      <c r="A229" t="e">
        <f>INDEX(resultados!$A$2:$ZZ$242, 223, MATCH($B$1, resultados!$A$1:$ZZ$1, 0))</f>
        <v>#N/A</v>
      </c>
      <c r="B229" t="e">
        <f>INDEX(resultados!$A$2:$ZZ$242, 223, MATCH($B$2, resultados!$A$1:$ZZ$1, 0))</f>
        <v>#N/A</v>
      </c>
      <c r="C229" t="e">
        <f>INDEX(resultados!$A$2:$ZZ$242, 223, MATCH($B$3, resultados!$A$1:$ZZ$1, 0))</f>
        <v>#N/A</v>
      </c>
    </row>
    <row r="230" spans="1:3" x14ac:dyDescent="0.25">
      <c r="A230" t="e">
        <f>INDEX(resultados!$A$2:$ZZ$242, 224, MATCH($B$1, resultados!$A$1:$ZZ$1, 0))</f>
        <v>#N/A</v>
      </c>
      <c r="B230" t="e">
        <f>INDEX(resultados!$A$2:$ZZ$242, 224, MATCH($B$2, resultados!$A$1:$ZZ$1, 0))</f>
        <v>#N/A</v>
      </c>
      <c r="C230" t="e">
        <f>INDEX(resultados!$A$2:$ZZ$242, 224, MATCH($B$3, resultados!$A$1:$ZZ$1, 0))</f>
        <v>#N/A</v>
      </c>
    </row>
    <row r="231" spans="1:3" x14ac:dyDescent="0.25">
      <c r="A231" t="e">
        <f>INDEX(resultados!$A$2:$ZZ$242, 225, MATCH($B$1, resultados!$A$1:$ZZ$1, 0))</f>
        <v>#N/A</v>
      </c>
      <c r="B231" t="e">
        <f>INDEX(resultados!$A$2:$ZZ$242, 225, MATCH($B$2, resultados!$A$1:$ZZ$1, 0))</f>
        <v>#N/A</v>
      </c>
      <c r="C231" t="e">
        <f>INDEX(resultados!$A$2:$ZZ$242, 225, MATCH($B$3, resultados!$A$1:$ZZ$1, 0))</f>
        <v>#N/A</v>
      </c>
    </row>
    <row r="232" spans="1:3" x14ac:dyDescent="0.25">
      <c r="A232" t="e">
        <f>INDEX(resultados!$A$2:$ZZ$242, 226, MATCH($B$1, resultados!$A$1:$ZZ$1, 0))</f>
        <v>#N/A</v>
      </c>
      <c r="B232" t="e">
        <f>INDEX(resultados!$A$2:$ZZ$242, 226, MATCH($B$2, resultados!$A$1:$ZZ$1, 0))</f>
        <v>#N/A</v>
      </c>
      <c r="C232" t="e">
        <f>INDEX(resultados!$A$2:$ZZ$242, 226, MATCH($B$3, resultados!$A$1:$ZZ$1, 0))</f>
        <v>#N/A</v>
      </c>
    </row>
    <row r="233" spans="1:3" x14ac:dyDescent="0.25">
      <c r="A233" t="e">
        <f>INDEX(resultados!$A$2:$ZZ$242, 227, MATCH($B$1, resultados!$A$1:$ZZ$1, 0))</f>
        <v>#N/A</v>
      </c>
      <c r="B233" t="e">
        <f>INDEX(resultados!$A$2:$ZZ$242, 227, MATCH($B$2, resultados!$A$1:$ZZ$1, 0))</f>
        <v>#N/A</v>
      </c>
      <c r="C233" t="e">
        <f>INDEX(resultados!$A$2:$ZZ$242, 227, MATCH($B$3, resultados!$A$1:$ZZ$1, 0))</f>
        <v>#N/A</v>
      </c>
    </row>
    <row r="234" spans="1:3" x14ac:dyDescent="0.25">
      <c r="A234" t="e">
        <f>INDEX(resultados!$A$2:$ZZ$242, 228, MATCH($B$1, resultados!$A$1:$ZZ$1, 0))</f>
        <v>#N/A</v>
      </c>
      <c r="B234" t="e">
        <f>INDEX(resultados!$A$2:$ZZ$242, 228, MATCH($B$2, resultados!$A$1:$ZZ$1, 0))</f>
        <v>#N/A</v>
      </c>
      <c r="C234" t="e">
        <f>INDEX(resultados!$A$2:$ZZ$242, 228, MATCH($B$3, resultados!$A$1:$ZZ$1, 0))</f>
        <v>#N/A</v>
      </c>
    </row>
    <row r="235" spans="1:3" x14ac:dyDescent="0.25">
      <c r="A235" t="e">
        <f>INDEX(resultados!$A$2:$ZZ$242, 229, MATCH($B$1, resultados!$A$1:$ZZ$1, 0))</f>
        <v>#N/A</v>
      </c>
      <c r="B235" t="e">
        <f>INDEX(resultados!$A$2:$ZZ$242, 229, MATCH($B$2, resultados!$A$1:$ZZ$1, 0))</f>
        <v>#N/A</v>
      </c>
      <c r="C235" t="e">
        <f>INDEX(resultados!$A$2:$ZZ$242, 229, MATCH($B$3, resultados!$A$1:$ZZ$1, 0))</f>
        <v>#N/A</v>
      </c>
    </row>
    <row r="236" spans="1:3" x14ac:dyDescent="0.25">
      <c r="A236" t="e">
        <f>INDEX(resultados!$A$2:$ZZ$242, 230, MATCH($B$1, resultados!$A$1:$ZZ$1, 0))</f>
        <v>#N/A</v>
      </c>
      <c r="B236" t="e">
        <f>INDEX(resultados!$A$2:$ZZ$242, 230, MATCH($B$2, resultados!$A$1:$ZZ$1, 0))</f>
        <v>#N/A</v>
      </c>
      <c r="C236" t="e">
        <f>INDEX(resultados!$A$2:$ZZ$242, 230, MATCH($B$3, resultados!$A$1:$ZZ$1, 0))</f>
        <v>#N/A</v>
      </c>
    </row>
    <row r="237" spans="1:3" x14ac:dyDescent="0.25">
      <c r="A237" t="e">
        <f>INDEX(resultados!$A$2:$ZZ$242, 231, MATCH($B$1, resultados!$A$1:$ZZ$1, 0))</f>
        <v>#N/A</v>
      </c>
      <c r="B237" t="e">
        <f>INDEX(resultados!$A$2:$ZZ$242, 231, MATCH($B$2, resultados!$A$1:$ZZ$1, 0))</f>
        <v>#N/A</v>
      </c>
      <c r="C237" t="e">
        <f>INDEX(resultados!$A$2:$ZZ$242, 231, MATCH($B$3, resultados!$A$1:$ZZ$1, 0))</f>
        <v>#N/A</v>
      </c>
    </row>
    <row r="238" spans="1:3" x14ac:dyDescent="0.25">
      <c r="A238" t="e">
        <f>INDEX(resultados!$A$2:$ZZ$242, 232, MATCH($B$1, resultados!$A$1:$ZZ$1, 0))</f>
        <v>#N/A</v>
      </c>
      <c r="B238" t="e">
        <f>INDEX(resultados!$A$2:$ZZ$242, 232, MATCH($B$2, resultados!$A$1:$ZZ$1, 0))</f>
        <v>#N/A</v>
      </c>
      <c r="C238" t="e">
        <f>INDEX(resultados!$A$2:$ZZ$242, 232, MATCH($B$3, resultados!$A$1:$ZZ$1, 0))</f>
        <v>#N/A</v>
      </c>
    </row>
    <row r="239" spans="1:3" x14ac:dyDescent="0.25">
      <c r="A239" t="e">
        <f>INDEX(resultados!$A$2:$ZZ$242, 233, MATCH($B$1, resultados!$A$1:$ZZ$1, 0))</f>
        <v>#N/A</v>
      </c>
      <c r="B239" t="e">
        <f>INDEX(resultados!$A$2:$ZZ$242, 233, MATCH($B$2, resultados!$A$1:$ZZ$1, 0))</f>
        <v>#N/A</v>
      </c>
      <c r="C239" t="e">
        <f>INDEX(resultados!$A$2:$ZZ$242, 233, MATCH($B$3, resultados!$A$1:$ZZ$1, 0))</f>
        <v>#N/A</v>
      </c>
    </row>
    <row r="240" spans="1:3" x14ac:dyDescent="0.25">
      <c r="A240" t="e">
        <f>INDEX(resultados!$A$2:$ZZ$242, 234, MATCH($B$1, resultados!$A$1:$ZZ$1, 0))</f>
        <v>#N/A</v>
      </c>
      <c r="B240" t="e">
        <f>INDEX(resultados!$A$2:$ZZ$242, 234, MATCH($B$2, resultados!$A$1:$ZZ$1, 0))</f>
        <v>#N/A</v>
      </c>
      <c r="C240" t="e">
        <f>INDEX(resultados!$A$2:$ZZ$242, 234, MATCH($B$3, resultados!$A$1:$ZZ$1, 0))</f>
        <v>#N/A</v>
      </c>
    </row>
    <row r="241" spans="1:3" x14ac:dyDescent="0.25">
      <c r="A241" t="e">
        <f>INDEX(resultados!$A$2:$ZZ$242, 235, MATCH($B$1, resultados!$A$1:$ZZ$1, 0))</f>
        <v>#N/A</v>
      </c>
      <c r="B241" t="e">
        <f>INDEX(resultados!$A$2:$ZZ$242, 235, MATCH($B$2, resultados!$A$1:$ZZ$1, 0))</f>
        <v>#N/A</v>
      </c>
      <c r="C241" t="e">
        <f>INDEX(resultados!$A$2:$ZZ$242, 235, MATCH($B$3, resultados!$A$1:$ZZ$1, 0))</f>
        <v>#N/A</v>
      </c>
    </row>
    <row r="242" spans="1:3" x14ac:dyDescent="0.25">
      <c r="A242" t="e">
        <f>INDEX(resultados!$A$2:$ZZ$242, 236, MATCH($B$1, resultados!$A$1:$ZZ$1, 0))</f>
        <v>#N/A</v>
      </c>
      <c r="B242" t="e">
        <f>INDEX(resultados!$A$2:$ZZ$242, 236, MATCH($B$2, resultados!$A$1:$ZZ$1, 0))</f>
        <v>#N/A</v>
      </c>
      <c r="C242" t="e">
        <f>INDEX(resultados!$A$2:$ZZ$242, 236, MATCH($B$3, resultados!$A$1:$ZZ$1, 0))</f>
        <v>#N/A</v>
      </c>
    </row>
    <row r="243" spans="1:3" x14ac:dyDescent="0.25">
      <c r="A243" t="e">
        <f>INDEX(resultados!$A$2:$ZZ$242, 237, MATCH($B$1, resultados!$A$1:$ZZ$1, 0))</f>
        <v>#N/A</v>
      </c>
      <c r="B243" t="e">
        <f>INDEX(resultados!$A$2:$ZZ$242, 237, MATCH($B$2, resultados!$A$1:$ZZ$1, 0))</f>
        <v>#N/A</v>
      </c>
      <c r="C243" t="e">
        <f>INDEX(resultados!$A$2:$ZZ$242, 237, MATCH($B$3, resultados!$A$1:$ZZ$1, 0))</f>
        <v>#N/A</v>
      </c>
    </row>
    <row r="244" spans="1:3" x14ac:dyDescent="0.25">
      <c r="A244" t="e">
        <f>INDEX(resultados!$A$2:$ZZ$242, 238, MATCH($B$1, resultados!$A$1:$ZZ$1, 0))</f>
        <v>#N/A</v>
      </c>
      <c r="B244" t="e">
        <f>INDEX(resultados!$A$2:$ZZ$242, 238, MATCH($B$2, resultados!$A$1:$ZZ$1, 0))</f>
        <v>#N/A</v>
      </c>
      <c r="C244" t="e">
        <f>INDEX(resultados!$A$2:$ZZ$242, 238, MATCH($B$3, resultados!$A$1:$ZZ$1, 0))</f>
        <v>#N/A</v>
      </c>
    </row>
    <row r="245" spans="1:3" x14ac:dyDescent="0.25">
      <c r="A245" t="e">
        <f>INDEX(resultados!$A$2:$ZZ$242, 239, MATCH($B$1, resultados!$A$1:$ZZ$1, 0))</f>
        <v>#N/A</v>
      </c>
      <c r="B245" t="e">
        <f>INDEX(resultados!$A$2:$ZZ$242, 239, MATCH($B$2, resultados!$A$1:$ZZ$1, 0))</f>
        <v>#N/A</v>
      </c>
      <c r="C245" t="e">
        <f>INDEX(resultados!$A$2:$ZZ$242, 239, MATCH($B$3, resultados!$A$1:$ZZ$1, 0))</f>
        <v>#N/A</v>
      </c>
    </row>
    <row r="246" spans="1:3" x14ac:dyDescent="0.25">
      <c r="A246" t="e">
        <f>INDEX(resultados!$A$2:$ZZ$242, 240, MATCH($B$1, resultados!$A$1:$ZZ$1, 0))</f>
        <v>#N/A</v>
      </c>
      <c r="B246" t="e">
        <f>INDEX(resultados!$A$2:$ZZ$242, 240, MATCH($B$2, resultados!$A$1:$ZZ$1, 0))</f>
        <v>#N/A</v>
      </c>
      <c r="C246" t="e">
        <f>INDEX(resultados!$A$2:$ZZ$242, 240, MATCH($B$3, resultados!$A$1:$ZZ$1, 0))</f>
        <v>#N/A</v>
      </c>
    </row>
    <row r="247" spans="1:3" x14ac:dyDescent="0.25">
      <c r="A247" t="e">
        <f>INDEX(resultados!$A$2:$ZZ$242, 241, MATCH($B$1, resultados!$A$1:$ZZ$1, 0))</f>
        <v>#N/A</v>
      </c>
      <c r="B247" t="e">
        <f>INDEX(resultados!$A$2:$ZZ$242, 241, MATCH($B$2, resultados!$A$1:$ZZ$1, 0))</f>
        <v>#N/A</v>
      </c>
      <c r="C247" t="e">
        <f>INDEX(resultados!$A$2:$ZZ$242, 241,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0.9506</v>
      </c>
      <c r="E2">
        <v>105.19</v>
      </c>
      <c r="F2">
        <v>92.51</v>
      </c>
      <c r="G2">
        <v>9.75</v>
      </c>
      <c r="H2">
        <v>0.2</v>
      </c>
      <c r="I2">
        <v>569</v>
      </c>
      <c r="J2">
        <v>89.87</v>
      </c>
      <c r="K2">
        <v>37.549999999999997</v>
      </c>
      <c r="L2">
        <v>1</v>
      </c>
      <c r="M2">
        <v>567</v>
      </c>
      <c r="N2">
        <v>11.32</v>
      </c>
      <c r="O2">
        <v>11317.98</v>
      </c>
      <c r="P2">
        <v>786.03</v>
      </c>
      <c r="Q2">
        <v>2282.62</v>
      </c>
      <c r="R2">
        <v>908.23</v>
      </c>
      <c r="S2">
        <v>175.94</v>
      </c>
      <c r="T2">
        <v>361593.16</v>
      </c>
      <c r="U2">
        <v>0.19</v>
      </c>
      <c r="V2">
        <v>0.68</v>
      </c>
      <c r="W2">
        <v>37.56</v>
      </c>
      <c r="X2">
        <v>21.76</v>
      </c>
      <c r="Y2">
        <v>2</v>
      </c>
      <c r="Z2">
        <v>10</v>
      </c>
      <c r="AA2">
        <v>2420.0914994751251</v>
      </c>
      <c r="AB2">
        <v>3311.275956483782</v>
      </c>
      <c r="AC2">
        <v>2995.2524266018381</v>
      </c>
      <c r="AD2">
        <v>2420091.4994751252</v>
      </c>
      <c r="AE2">
        <v>3311275.9564837818</v>
      </c>
      <c r="AF2">
        <v>3.3164378176844272E-6</v>
      </c>
      <c r="AG2">
        <v>69</v>
      </c>
      <c r="AH2">
        <v>2995252.4266018379</v>
      </c>
    </row>
    <row r="3" spans="1:34" x14ac:dyDescent="0.25">
      <c r="A3">
        <v>1</v>
      </c>
      <c r="B3">
        <v>40</v>
      </c>
      <c r="C3" t="s">
        <v>34</v>
      </c>
      <c r="D3">
        <v>1.1615</v>
      </c>
      <c r="E3">
        <v>86.1</v>
      </c>
      <c r="F3">
        <v>79.64</v>
      </c>
      <c r="G3">
        <v>19.989999999999998</v>
      </c>
      <c r="H3">
        <v>0.39</v>
      </c>
      <c r="I3">
        <v>239</v>
      </c>
      <c r="J3">
        <v>91.1</v>
      </c>
      <c r="K3">
        <v>37.549999999999997</v>
      </c>
      <c r="L3">
        <v>2</v>
      </c>
      <c r="M3">
        <v>237</v>
      </c>
      <c r="N3">
        <v>11.54</v>
      </c>
      <c r="O3">
        <v>11468.97</v>
      </c>
      <c r="P3">
        <v>660.52</v>
      </c>
      <c r="Q3">
        <v>2279.7600000000002</v>
      </c>
      <c r="R3">
        <v>478.55</v>
      </c>
      <c r="S3">
        <v>175.94</v>
      </c>
      <c r="T3">
        <v>148405.57999999999</v>
      </c>
      <c r="U3">
        <v>0.37</v>
      </c>
      <c r="V3">
        <v>0.79</v>
      </c>
      <c r="W3">
        <v>37.049999999999997</v>
      </c>
      <c r="X3">
        <v>8.9499999999999993</v>
      </c>
      <c r="Y3">
        <v>2</v>
      </c>
      <c r="Z3">
        <v>10</v>
      </c>
      <c r="AA3">
        <v>1766.112948782267</v>
      </c>
      <c r="AB3">
        <v>2416.4736519282051</v>
      </c>
      <c r="AC3">
        <v>2185.8487981302492</v>
      </c>
      <c r="AD3">
        <v>1766112.948782268</v>
      </c>
      <c r="AE3">
        <v>2416473.651928205</v>
      </c>
      <c r="AF3">
        <v>4.0522223072169807E-6</v>
      </c>
      <c r="AG3">
        <v>57</v>
      </c>
      <c r="AH3">
        <v>2185848.7981302491</v>
      </c>
    </row>
    <row r="4" spans="1:34" x14ac:dyDescent="0.25">
      <c r="A4">
        <v>2</v>
      </c>
      <c r="B4">
        <v>40</v>
      </c>
      <c r="C4" t="s">
        <v>34</v>
      </c>
      <c r="D4">
        <v>1.2357</v>
      </c>
      <c r="E4">
        <v>80.930000000000007</v>
      </c>
      <c r="F4">
        <v>76.19</v>
      </c>
      <c r="G4">
        <v>30.89</v>
      </c>
      <c r="H4">
        <v>0.56999999999999995</v>
      </c>
      <c r="I4">
        <v>148</v>
      </c>
      <c r="J4">
        <v>92.32</v>
      </c>
      <c r="K4">
        <v>37.549999999999997</v>
      </c>
      <c r="L4">
        <v>3</v>
      </c>
      <c r="M4">
        <v>146</v>
      </c>
      <c r="N4">
        <v>11.77</v>
      </c>
      <c r="O4">
        <v>11620.34</v>
      </c>
      <c r="P4">
        <v>613.76</v>
      </c>
      <c r="Q4">
        <v>2278.09</v>
      </c>
      <c r="R4">
        <v>364.43</v>
      </c>
      <c r="S4">
        <v>175.94</v>
      </c>
      <c r="T4">
        <v>91798.64</v>
      </c>
      <c r="U4">
        <v>0.48</v>
      </c>
      <c r="V4">
        <v>0.82</v>
      </c>
      <c r="W4">
        <v>36.9</v>
      </c>
      <c r="X4">
        <v>5.52</v>
      </c>
      <c r="Y4">
        <v>2</v>
      </c>
      <c r="Z4">
        <v>10</v>
      </c>
      <c r="AA4">
        <v>1584.8252850707499</v>
      </c>
      <c r="AB4">
        <v>2168.4278725908439</v>
      </c>
      <c r="AC4">
        <v>1961.4761598384071</v>
      </c>
      <c r="AD4">
        <v>1584825.2850707499</v>
      </c>
      <c r="AE4">
        <v>2168427.8725908441</v>
      </c>
      <c r="AF4">
        <v>4.3110900602910219E-6</v>
      </c>
      <c r="AG4">
        <v>53</v>
      </c>
      <c r="AH4">
        <v>1961476.1598384071</v>
      </c>
    </row>
    <row r="5" spans="1:34" x14ac:dyDescent="0.25">
      <c r="A5">
        <v>3</v>
      </c>
      <c r="B5">
        <v>40</v>
      </c>
      <c r="C5" t="s">
        <v>34</v>
      </c>
      <c r="D5">
        <v>1.2739</v>
      </c>
      <c r="E5">
        <v>78.5</v>
      </c>
      <c r="F5">
        <v>74.56</v>
      </c>
      <c r="G5">
        <v>42.2</v>
      </c>
      <c r="H5">
        <v>0.75</v>
      </c>
      <c r="I5">
        <v>106</v>
      </c>
      <c r="J5">
        <v>93.55</v>
      </c>
      <c r="K5">
        <v>37.549999999999997</v>
      </c>
      <c r="L5">
        <v>4</v>
      </c>
      <c r="M5">
        <v>104</v>
      </c>
      <c r="N5">
        <v>12</v>
      </c>
      <c r="O5">
        <v>11772.07</v>
      </c>
      <c r="P5">
        <v>581.67999999999995</v>
      </c>
      <c r="Q5">
        <v>2277.5</v>
      </c>
      <c r="R5">
        <v>309.88</v>
      </c>
      <c r="S5">
        <v>175.94</v>
      </c>
      <c r="T5">
        <v>64735.39</v>
      </c>
      <c r="U5">
        <v>0.56999999999999995</v>
      </c>
      <c r="V5">
        <v>0.84</v>
      </c>
      <c r="W5">
        <v>36.840000000000003</v>
      </c>
      <c r="X5">
        <v>3.89</v>
      </c>
      <c r="Y5">
        <v>2</v>
      </c>
      <c r="Z5">
        <v>10</v>
      </c>
      <c r="AA5">
        <v>1500.2691143475211</v>
      </c>
      <c r="AB5">
        <v>2052.734389452346</v>
      </c>
      <c r="AC5">
        <v>1856.824300353823</v>
      </c>
      <c r="AD5">
        <v>1500269.114347521</v>
      </c>
      <c r="AE5">
        <v>2052734.389452345</v>
      </c>
      <c r="AF5">
        <v>4.4443615989356114E-6</v>
      </c>
      <c r="AG5">
        <v>52</v>
      </c>
      <c r="AH5">
        <v>1856824.300353823</v>
      </c>
    </row>
    <row r="6" spans="1:34" x14ac:dyDescent="0.25">
      <c r="A6">
        <v>4</v>
      </c>
      <c r="B6">
        <v>40</v>
      </c>
      <c r="C6" t="s">
        <v>34</v>
      </c>
      <c r="D6">
        <v>1.2968</v>
      </c>
      <c r="E6">
        <v>77.11</v>
      </c>
      <c r="F6">
        <v>73.64</v>
      </c>
      <c r="G6">
        <v>54.55</v>
      </c>
      <c r="H6">
        <v>0.93</v>
      </c>
      <c r="I6">
        <v>81</v>
      </c>
      <c r="J6">
        <v>94.79</v>
      </c>
      <c r="K6">
        <v>37.549999999999997</v>
      </c>
      <c r="L6">
        <v>5</v>
      </c>
      <c r="M6">
        <v>79</v>
      </c>
      <c r="N6">
        <v>12.23</v>
      </c>
      <c r="O6">
        <v>11924.18</v>
      </c>
      <c r="P6">
        <v>553.71</v>
      </c>
      <c r="Q6">
        <v>2277.3000000000002</v>
      </c>
      <c r="R6">
        <v>279.58999999999997</v>
      </c>
      <c r="S6">
        <v>175.94</v>
      </c>
      <c r="T6">
        <v>49713.66</v>
      </c>
      <c r="U6">
        <v>0.63</v>
      </c>
      <c r="V6">
        <v>0.85</v>
      </c>
      <c r="W6">
        <v>36.79</v>
      </c>
      <c r="X6">
        <v>2.98</v>
      </c>
      <c r="Y6">
        <v>2</v>
      </c>
      <c r="Z6">
        <v>10</v>
      </c>
      <c r="AA6">
        <v>1439.015277894297</v>
      </c>
      <c r="AB6">
        <v>1968.9241880885011</v>
      </c>
      <c r="AC6">
        <v>1781.012826979787</v>
      </c>
      <c r="AD6">
        <v>1439015.2778942969</v>
      </c>
      <c r="AE6">
        <v>1968924.1880885011</v>
      </c>
      <c r="AF6">
        <v>4.5242547464476798E-6</v>
      </c>
      <c r="AG6">
        <v>51</v>
      </c>
      <c r="AH6">
        <v>1781012.8269797871</v>
      </c>
    </row>
    <row r="7" spans="1:34" x14ac:dyDescent="0.25">
      <c r="A7">
        <v>5</v>
      </c>
      <c r="B7">
        <v>40</v>
      </c>
      <c r="C7" t="s">
        <v>34</v>
      </c>
      <c r="D7">
        <v>1.3120000000000001</v>
      </c>
      <c r="E7">
        <v>76.22</v>
      </c>
      <c r="F7">
        <v>73.05</v>
      </c>
      <c r="G7">
        <v>67.430000000000007</v>
      </c>
      <c r="H7">
        <v>1.1000000000000001</v>
      </c>
      <c r="I7">
        <v>65</v>
      </c>
      <c r="J7">
        <v>96.02</v>
      </c>
      <c r="K7">
        <v>37.549999999999997</v>
      </c>
      <c r="L7">
        <v>6</v>
      </c>
      <c r="M7">
        <v>60</v>
      </c>
      <c r="N7">
        <v>12.47</v>
      </c>
      <c r="O7">
        <v>12076.67</v>
      </c>
      <c r="P7">
        <v>528.16999999999996</v>
      </c>
      <c r="Q7">
        <v>2277.2600000000002</v>
      </c>
      <c r="R7">
        <v>259.57</v>
      </c>
      <c r="S7">
        <v>175.94</v>
      </c>
      <c r="T7">
        <v>39787.279999999999</v>
      </c>
      <c r="U7">
        <v>0.68</v>
      </c>
      <c r="V7">
        <v>0.86</v>
      </c>
      <c r="W7">
        <v>36.770000000000003</v>
      </c>
      <c r="X7">
        <v>2.39</v>
      </c>
      <c r="Y7">
        <v>2</v>
      </c>
      <c r="Z7">
        <v>10</v>
      </c>
      <c r="AA7">
        <v>1389.031233112855</v>
      </c>
      <c r="AB7">
        <v>1900.533812878107</v>
      </c>
      <c r="AC7">
        <v>1719.1495331929791</v>
      </c>
      <c r="AD7">
        <v>1389031.2331128551</v>
      </c>
      <c r="AE7">
        <v>1900533.812878107</v>
      </c>
      <c r="AF7">
        <v>4.5772842592067827E-6</v>
      </c>
      <c r="AG7">
        <v>50</v>
      </c>
      <c r="AH7">
        <v>1719149.5331929789</v>
      </c>
    </row>
    <row r="8" spans="1:34" x14ac:dyDescent="0.25">
      <c r="A8">
        <v>6</v>
      </c>
      <c r="B8">
        <v>40</v>
      </c>
      <c r="C8" t="s">
        <v>34</v>
      </c>
      <c r="D8">
        <v>1.3179000000000001</v>
      </c>
      <c r="E8">
        <v>75.88</v>
      </c>
      <c r="F8">
        <v>72.84</v>
      </c>
      <c r="G8">
        <v>75.349999999999994</v>
      </c>
      <c r="H8">
        <v>1.27</v>
      </c>
      <c r="I8">
        <v>58</v>
      </c>
      <c r="J8">
        <v>97.26</v>
      </c>
      <c r="K8">
        <v>37.549999999999997</v>
      </c>
      <c r="L8">
        <v>7</v>
      </c>
      <c r="M8">
        <v>0</v>
      </c>
      <c r="N8">
        <v>12.71</v>
      </c>
      <c r="O8">
        <v>12229.54</v>
      </c>
      <c r="P8">
        <v>518.39</v>
      </c>
      <c r="Q8">
        <v>2277.85</v>
      </c>
      <c r="R8">
        <v>250.41</v>
      </c>
      <c r="S8">
        <v>175.94</v>
      </c>
      <c r="T8">
        <v>35242.04</v>
      </c>
      <c r="U8">
        <v>0.7</v>
      </c>
      <c r="V8">
        <v>0.86</v>
      </c>
      <c r="W8">
        <v>36.83</v>
      </c>
      <c r="X8">
        <v>2.1800000000000002</v>
      </c>
      <c r="Y8">
        <v>2</v>
      </c>
      <c r="Z8">
        <v>10</v>
      </c>
      <c r="AA8">
        <v>1373.8017062876779</v>
      </c>
      <c r="AB8">
        <v>1879.6961023965951</v>
      </c>
      <c r="AC8">
        <v>1700.300544553912</v>
      </c>
      <c r="AD8">
        <v>1373801.7062876781</v>
      </c>
      <c r="AE8">
        <v>1879696.1023965951</v>
      </c>
      <c r="AF8">
        <v>4.5978680832382771E-6</v>
      </c>
      <c r="AG8">
        <v>50</v>
      </c>
      <c r="AH8">
        <v>1700300.544553912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1.0293000000000001</v>
      </c>
      <c r="E2">
        <v>97.15</v>
      </c>
      <c r="F2">
        <v>88.17</v>
      </c>
      <c r="G2">
        <v>11.52</v>
      </c>
      <c r="H2">
        <v>0.24</v>
      </c>
      <c r="I2">
        <v>459</v>
      </c>
      <c r="J2">
        <v>71.52</v>
      </c>
      <c r="K2">
        <v>32.270000000000003</v>
      </c>
      <c r="L2">
        <v>1</v>
      </c>
      <c r="M2">
        <v>457</v>
      </c>
      <c r="N2">
        <v>8.25</v>
      </c>
      <c r="O2">
        <v>9054.6</v>
      </c>
      <c r="P2">
        <v>634.23</v>
      </c>
      <c r="Q2">
        <v>2282.31</v>
      </c>
      <c r="R2">
        <v>763.07</v>
      </c>
      <c r="S2">
        <v>175.94</v>
      </c>
      <c r="T2">
        <v>289564.83</v>
      </c>
      <c r="U2">
        <v>0.23</v>
      </c>
      <c r="V2">
        <v>0.71</v>
      </c>
      <c r="W2">
        <v>37.39</v>
      </c>
      <c r="X2">
        <v>17.43</v>
      </c>
      <c r="Y2">
        <v>2</v>
      </c>
      <c r="Z2">
        <v>10</v>
      </c>
      <c r="AA2">
        <v>1941.7539518000019</v>
      </c>
      <c r="AB2">
        <v>2656.7934209912441</v>
      </c>
      <c r="AC2">
        <v>2403.2327857248251</v>
      </c>
      <c r="AD2">
        <v>1941753.951800002</v>
      </c>
      <c r="AE2">
        <v>2656793.4209912438</v>
      </c>
      <c r="AF2">
        <v>4.0328522501678906E-6</v>
      </c>
      <c r="AG2">
        <v>64</v>
      </c>
      <c r="AH2">
        <v>2403232.7857248252</v>
      </c>
    </row>
    <row r="3" spans="1:34" x14ac:dyDescent="0.25">
      <c r="A3">
        <v>1</v>
      </c>
      <c r="B3">
        <v>30</v>
      </c>
      <c r="C3" t="s">
        <v>34</v>
      </c>
      <c r="D3">
        <v>1.2070000000000001</v>
      </c>
      <c r="E3">
        <v>82.85</v>
      </c>
      <c r="F3">
        <v>77.97</v>
      </c>
      <c r="G3">
        <v>23.99</v>
      </c>
      <c r="H3">
        <v>0.48</v>
      </c>
      <c r="I3">
        <v>195</v>
      </c>
      <c r="J3">
        <v>72.7</v>
      </c>
      <c r="K3">
        <v>32.270000000000003</v>
      </c>
      <c r="L3">
        <v>2</v>
      </c>
      <c r="M3">
        <v>193</v>
      </c>
      <c r="N3">
        <v>8.43</v>
      </c>
      <c r="O3">
        <v>9200.25</v>
      </c>
      <c r="P3">
        <v>538.5</v>
      </c>
      <c r="Q3">
        <v>2278.81</v>
      </c>
      <c r="R3">
        <v>423.35</v>
      </c>
      <c r="S3">
        <v>175.94</v>
      </c>
      <c r="T3">
        <v>121022.5</v>
      </c>
      <c r="U3">
        <v>0.42</v>
      </c>
      <c r="V3">
        <v>0.8</v>
      </c>
      <c r="W3">
        <v>36.979999999999997</v>
      </c>
      <c r="X3">
        <v>7.29</v>
      </c>
      <c r="Y3">
        <v>2</v>
      </c>
      <c r="Z3">
        <v>10</v>
      </c>
      <c r="AA3">
        <v>1493.287921658329</v>
      </c>
      <c r="AB3">
        <v>2043.182413626507</v>
      </c>
      <c r="AC3">
        <v>1848.1839516945199</v>
      </c>
      <c r="AD3">
        <v>1493287.921658329</v>
      </c>
      <c r="AE3">
        <v>2043182.4136265069</v>
      </c>
      <c r="AF3">
        <v>4.7290903195886958E-6</v>
      </c>
      <c r="AG3">
        <v>54</v>
      </c>
      <c r="AH3">
        <v>1848183.95169452</v>
      </c>
    </row>
    <row r="4" spans="1:34" x14ac:dyDescent="0.25">
      <c r="A4">
        <v>2</v>
      </c>
      <c r="B4">
        <v>30</v>
      </c>
      <c r="C4" t="s">
        <v>34</v>
      </c>
      <c r="D4">
        <v>1.2693000000000001</v>
      </c>
      <c r="E4">
        <v>78.78</v>
      </c>
      <c r="F4">
        <v>75.09</v>
      </c>
      <c r="G4">
        <v>37.86</v>
      </c>
      <c r="H4">
        <v>0.71</v>
      </c>
      <c r="I4">
        <v>119</v>
      </c>
      <c r="J4">
        <v>73.88</v>
      </c>
      <c r="K4">
        <v>32.270000000000003</v>
      </c>
      <c r="L4">
        <v>3</v>
      </c>
      <c r="M4">
        <v>117</v>
      </c>
      <c r="N4">
        <v>8.61</v>
      </c>
      <c r="O4">
        <v>9346.23</v>
      </c>
      <c r="P4">
        <v>493.37</v>
      </c>
      <c r="Q4">
        <v>2278.23</v>
      </c>
      <c r="R4">
        <v>326.91000000000003</v>
      </c>
      <c r="S4">
        <v>175.94</v>
      </c>
      <c r="T4">
        <v>73185.58</v>
      </c>
      <c r="U4">
        <v>0.54</v>
      </c>
      <c r="V4">
        <v>0.83</v>
      </c>
      <c r="W4">
        <v>36.869999999999997</v>
      </c>
      <c r="X4">
        <v>4.42</v>
      </c>
      <c r="Y4">
        <v>2</v>
      </c>
      <c r="Z4">
        <v>10</v>
      </c>
      <c r="AA4">
        <v>1364.5237311716289</v>
      </c>
      <c r="AB4">
        <v>1867.0015675274431</v>
      </c>
      <c r="AC4">
        <v>1688.817558275781</v>
      </c>
      <c r="AD4">
        <v>1364523.7311716289</v>
      </c>
      <c r="AE4">
        <v>1867001.5675274429</v>
      </c>
      <c r="AF4">
        <v>4.9731850394813016E-6</v>
      </c>
      <c r="AG4">
        <v>52</v>
      </c>
      <c r="AH4">
        <v>1688817.5582757811</v>
      </c>
    </row>
    <row r="5" spans="1:34" x14ac:dyDescent="0.25">
      <c r="A5">
        <v>3</v>
      </c>
      <c r="B5">
        <v>30</v>
      </c>
      <c r="C5" t="s">
        <v>34</v>
      </c>
      <c r="D5">
        <v>1.3</v>
      </c>
      <c r="E5">
        <v>76.92</v>
      </c>
      <c r="F5">
        <v>73.77</v>
      </c>
      <c r="G5">
        <v>52.7</v>
      </c>
      <c r="H5">
        <v>0.93</v>
      </c>
      <c r="I5">
        <v>84</v>
      </c>
      <c r="J5">
        <v>75.069999999999993</v>
      </c>
      <c r="K5">
        <v>32.270000000000003</v>
      </c>
      <c r="L5">
        <v>4</v>
      </c>
      <c r="M5">
        <v>72</v>
      </c>
      <c r="N5">
        <v>8.8000000000000007</v>
      </c>
      <c r="O5">
        <v>9492.5499999999993</v>
      </c>
      <c r="P5">
        <v>457.27</v>
      </c>
      <c r="Q5">
        <v>2277.5100000000002</v>
      </c>
      <c r="R5">
        <v>282.89999999999998</v>
      </c>
      <c r="S5">
        <v>175.94</v>
      </c>
      <c r="T5">
        <v>51352.94</v>
      </c>
      <c r="U5">
        <v>0.62</v>
      </c>
      <c r="V5">
        <v>0.85</v>
      </c>
      <c r="W5">
        <v>36.83</v>
      </c>
      <c r="X5">
        <v>3.11</v>
      </c>
      <c r="Y5">
        <v>2</v>
      </c>
      <c r="Z5">
        <v>10</v>
      </c>
      <c r="AA5">
        <v>1290.75185422868</v>
      </c>
      <c r="AB5">
        <v>1766.063630908586</v>
      </c>
      <c r="AC5">
        <v>1597.5129966605441</v>
      </c>
      <c r="AD5">
        <v>1290751.85422868</v>
      </c>
      <c r="AE5">
        <v>1766063.630908587</v>
      </c>
      <c r="AF5">
        <v>5.0934692754476434E-6</v>
      </c>
      <c r="AG5">
        <v>51</v>
      </c>
      <c r="AH5">
        <v>1597512.9966605441</v>
      </c>
    </row>
    <row r="6" spans="1:34" x14ac:dyDescent="0.25">
      <c r="A6">
        <v>4</v>
      </c>
      <c r="B6">
        <v>30</v>
      </c>
      <c r="C6" t="s">
        <v>34</v>
      </c>
      <c r="D6">
        <v>1.3052999999999999</v>
      </c>
      <c r="E6">
        <v>76.61</v>
      </c>
      <c r="F6">
        <v>73.569999999999993</v>
      </c>
      <c r="G6">
        <v>57.32</v>
      </c>
      <c r="H6">
        <v>1.1499999999999999</v>
      </c>
      <c r="I6">
        <v>77</v>
      </c>
      <c r="J6">
        <v>76.260000000000005</v>
      </c>
      <c r="K6">
        <v>32.270000000000003</v>
      </c>
      <c r="L6">
        <v>5</v>
      </c>
      <c r="M6">
        <v>0</v>
      </c>
      <c r="N6">
        <v>8.99</v>
      </c>
      <c r="O6">
        <v>9639.2000000000007</v>
      </c>
      <c r="P6">
        <v>453.96</v>
      </c>
      <c r="Q6">
        <v>2278.5300000000002</v>
      </c>
      <c r="R6">
        <v>273.75</v>
      </c>
      <c r="S6">
        <v>175.94</v>
      </c>
      <c r="T6">
        <v>46815.63</v>
      </c>
      <c r="U6">
        <v>0.64</v>
      </c>
      <c r="V6">
        <v>0.85</v>
      </c>
      <c r="W6">
        <v>36.880000000000003</v>
      </c>
      <c r="X6">
        <v>2.9</v>
      </c>
      <c r="Y6">
        <v>2</v>
      </c>
      <c r="Z6">
        <v>10</v>
      </c>
      <c r="AA6">
        <v>1273.7105620968321</v>
      </c>
      <c r="AB6">
        <v>1742.746983205044</v>
      </c>
      <c r="AC6">
        <v>1576.421657088707</v>
      </c>
      <c r="AD6">
        <v>1273710.5620968321</v>
      </c>
      <c r="AE6">
        <v>1742746.9832050439</v>
      </c>
      <c r="AF6">
        <v>5.1142349578783128E-6</v>
      </c>
      <c r="AG6">
        <v>50</v>
      </c>
      <c r="AH6">
        <v>1576421.657088707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1.1816</v>
      </c>
      <c r="E2">
        <v>84.63</v>
      </c>
      <c r="F2">
        <v>80.13</v>
      </c>
      <c r="G2">
        <v>19.079999999999998</v>
      </c>
      <c r="H2">
        <v>0.43</v>
      </c>
      <c r="I2">
        <v>252</v>
      </c>
      <c r="J2">
        <v>39.78</v>
      </c>
      <c r="K2">
        <v>19.54</v>
      </c>
      <c r="L2">
        <v>1</v>
      </c>
      <c r="M2">
        <v>250</v>
      </c>
      <c r="N2">
        <v>4.24</v>
      </c>
      <c r="O2">
        <v>5140</v>
      </c>
      <c r="P2">
        <v>348.5</v>
      </c>
      <c r="Q2">
        <v>2279.46</v>
      </c>
      <c r="R2">
        <v>494.76</v>
      </c>
      <c r="S2">
        <v>175.94</v>
      </c>
      <c r="T2">
        <v>156444.96</v>
      </c>
      <c r="U2">
        <v>0.36</v>
      </c>
      <c r="V2">
        <v>0.78</v>
      </c>
      <c r="W2">
        <v>37.08</v>
      </c>
      <c r="X2">
        <v>9.44</v>
      </c>
      <c r="Y2">
        <v>2</v>
      </c>
      <c r="Z2">
        <v>10</v>
      </c>
      <c r="AA2">
        <v>1217.980069632735</v>
      </c>
      <c r="AB2">
        <v>1666.494064759861</v>
      </c>
      <c r="AC2">
        <v>1507.446210158289</v>
      </c>
      <c r="AD2">
        <v>1217980.0696327351</v>
      </c>
      <c r="AE2">
        <v>1666494.064759861</v>
      </c>
      <c r="AF2">
        <v>6.123034285207802E-6</v>
      </c>
      <c r="AG2">
        <v>56</v>
      </c>
      <c r="AH2">
        <v>1507446.2101582889</v>
      </c>
    </row>
    <row r="3" spans="1:34" x14ac:dyDescent="0.25">
      <c r="A3">
        <v>1</v>
      </c>
      <c r="B3">
        <v>15</v>
      </c>
      <c r="C3" t="s">
        <v>34</v>
      </c>
      <c r="D3">
        <v>1.2512000000000001</v>
      </c>
      <c r="E3">
        <v>79.92</v>
      </c>
      <c r="F3">
        <v>76.52</v>
      </c>
      <c r="G3">
        <v>30.01</v>
      </c>
      <c r="H3">
        <v>0.84</v>
      </c>
      <c r="I3">
        <v>153</v>
      </c>
      <c r="J3">
        <v>40.89</v>
      </c>
      <c r="K3">
        <v>19.54</v>
      </c>
      <c r="L3">
        <v>2</v>
      </c>
      <c r="M3">
        <v>0</v>
      </c>
      <c r="N3">
        <v>4.3499999999999996</v>
      </c>
      <c r="O3">
        <v>5277.26</v>
      </c>
      <c r="P3">
        <v>312.89</v>
      </c>
      <c r="Q3">
        <v>2280.4</v>
      </c>
      <c r="R3">
        <v>367.6</v>
      </c>
      <c r="S3">
        <v>175.94</v>
      </c>
      <c r="T3">
        <v>93362.05</v>
      </c>
      <c r="U3">
        <v>0.48</v>
      </c>
      <c r="V3">
        <v>0.82</v>
      </c>
      <c r="W3">
        <v>37.119999999999997</v>
      </c>
      <c r="X3">
        <v>5.84</v>
      </c>
      <c r="Y3">
        <v>2</v>
      </c>
      <c r="Z3">
        <v>10</v>
      </c>
      <c r="AA3">
        <v>1099.8688558076999</v>
      </c>
      <c r="AB3">
        <v>1504.8890913054479</v>
      </c>
      <c r="AC3">
        <v>1361.26458855636</v>
      </c>
      <c r="AD3">
        <v>1099868.8558077</v>
      </c>
      <c r="AE3">
        <v>1504889.091305448</v>
      </c>
      <c r="AF3">
        <v>6.483700488872717E-6</v>
      </c>
      <c r="AG3">
        <v>53</v>
      </c>
      <c r="AH3">
        <v>1361264.58855636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0.75119999999999998</v>
      </c>
      <c r="E2">
        <v>133.12</v>
      </c>
      <c r="F2">
        <v>105.33</v>
      </c>
      <c r="G2">
        <v>7.14</v>
      </c>
      <c r="H2">
        <v>0.12</v>
      </c>
      <c r="I2">
        <v>885</v>
      </c>
      <c r="J2">
        <v>141.81</v>
      </c>
      <c r="K2">
        <v>47.83</v>
      </c>
      <c r="L2">
        <v>1</v>
      </c>
      <c r="M2">
        <v>883</v>
      </c>
      <c r="N2">
        <v>22.98</v>
      </c>
      <c r="O2">
        <v>17723.39</v>
      </c>
      <c r="P2">
        <v>1218.33</v>
      </c>
      <c r="Q2">
        <v>2287.35</v>
      </c>
      <c r="R2">
        <v>1335.48</v>
      </c>
      <c r="S2">
        <v>175.94</v>
      </c>
      <c r="T2">
        <v>573639.14</v>
      </c>
      <c r="U2">
        <v>0.13</v>
      </c>
      <c r="V2">
        <v>0.6</v>
      </c>
      <c r="W2">
        <v>38.11</v>
      </c>
      <c r="X2">
        <v>34.520000000000003</v>
      </c>
      <c r="Y2">
        <v>2</v>
      </c>
      <c r="Z2">
        <v>10</v>
      </c>
      <c r="AA2">
        <v>4206.3149115329961</v>
      </c>
      <c r="AB2">
        <v>5755.2656314768328</v>
      </c>
      <c r="AC2">
        <v>5205.9911571745106</v>
      </c>
      <c r="AD2">
        <v>4206314.9115329962</v>
      </c>
      <c r="AE2">
        <v>5755265.6314768326</v>
      </c>
      <c r="AF2">
        <v>2.091201366037297E-6</v>
      </c>
      <c r="AG2">
        <v>87</v>
      </c>
      <c r="AH2">
        <v>5205991.1571745109</v>
      </c>
    </row>
    <row r="3" spans="1:34" x14ac:dyDescent="0.25">
      <c r="A3">
        <v>1</v>
      </c>
      <c r="B3">
        <v>70</v>
      </c>
      <c r="C3" t="s">
        <v>34</v>
      </c>
      <c r="D3">
        <v>1.04</v>
      </c>
      <c r="E3">
        <v>96.15</v>
      </c>
      <c r="F3">
        <v>83.87</v>
      </c>
      <c r="G3">
        <v>14.46</v>
      </c>
      <c r="H3">
        <v>0.25</v>
      </c>
      <c r="I3">
        <v>348</v>
      </c>
      <c r="J3">
        <v>143.16999999999999</v>
      </c>
      <c r="K3">
        <v>47.83</v>
      </c>
      <c r="L3">
        <v>2</v>
      </c>
      <c r="M3">
        <v>346</v>
      </c>
      <c r="N3">
        <v>23.34</v>
      </c>
      <c r="O3">
        <v>17891.86</v>
      </c>
      <c r="P3">
        <v>963.42</v>
      </c>
      <c r="Q3">
        <v>2281.21</v>
      </c>
      <c r="R3">
        <v>618.37</v>
      </c>
      <c r="S3">
        <v>175.94</v>
      </c>
      <c r="T3">
        <v>217770.85</v>
      </c>
      <c r="U3">
        <v>0.28000000000000003</v>
      </c>
      <c r="V3">
        <v>0.75</v>
      </c>
      <c r="W3">
        <v>37.25</v>
      </c>
      <c r="X3">
        <v>13.15</v>
      </c>
      <c r="Y3">
        <v>2</v>
      </c>
      <c r="Z3">
        <v>10</v>
      </c>
      <c r="AA3">
        <v>2536.8670091977028</v>
      </c>
      <c r="AB3">
        <v>3471.053360658118</v>
      </c>
      <c r="AC3">
        <v>3139.7808995707642</v>
      </c>
      <c r="AD3">
        <v>2536867.0091977031</v>
      </c>
      <c r="AE3">
        <v>3471053.360658118</v>
      </c>
      <c r="AF3">
        <v>2.8951669604350241E-6</v>
      </c>
      <c r="AG3">
        <v>63</v>
      </c>
      <c r="AH3">
        <v>3139780.899570764</v>
      </c>
    </row>
    <row r="4" spans="1:34" x14ac:dyDescent="0.25">
      <c r="A4">
        <v>2</v>
      </c>
      <c r="B4">
        <v>70</v>
      </c>
      <c r="C4" t="s">
        <v>34</v>
      </c>
      <c r="D4">
        <v>1.1467000000000001</v>
      </c>
      <c r="E4">
        <v>87.21</v>
      </c>
      <c r="F4">
        <v>78.739999999999995</v>
      </c>
      <c r="G4">
        <v>21.87</v>
      </c>
      <c r="H4">
        <v>0.37</v>
      </c>
      <c r="I4">
        <v>216</v>
      </c>
      <c r="J4">
        <v>144.54</v>
      </c>
      <c r="K4">
        <v>47.83</v>
      </c>
      <c r="L4">
        <v>3</v>
      </c>
      <c r="M4">
        <v>214</v>
      </c>
      <c r="N4">
        <v>23.71</v>
      </c>
      <c r="O4">
        <v>18060.849999999999</v>
      </c>
      <c r="P4">
        <v>894.99</v>
      </c>
      <c r="Q4">
        <v>2278.81</v>
      </c>
      <c r="R4">
        <v>449.51</v>
      </c>
      <c r="S4">
        <v>175.94</v>
      </c>
      <c r="T4">
        <v>133998.26999999999</v>
      </c>
      <c r="U4">
        <v>0.39</v>
      </c>
      <c r="V4">
        <v>0.8</v>
      </c>
      <c r="W4">
        <v>37</v>
      </c>
      <c r="X4">
        <v>8.0500000000000007</v>
      </c>
      <c r="Y4">
        <v>2</v>
      </c>
      <c r="Z4">
        <v>10</v>
      </c>
      <c r="AA4">
        <v>2181.570547989872</v>
      </c>
      <c r="AB4">
        <v>2984.921067859751</v>
      </c>
      <c r="AC4">
        <v>2700.0443905062471</v>
      </c>
      <c r="AD4">
        <v>2181570.5479898718</v>
      </c>
      <c r="AE4">
        <v>2984921.0678597512</v>
      </c>
      <c r="AF4">
        <v>3.1921999553181168E-6</v>
      </c>
      <c r="AG4">
        <v>57</v>
      </c>
      <c r="AH4">
        <v>2700044.3905062471</v>
      </c>
    </row>
    <row r="5" spans="1:34" x14ac:dyDescent="0.25">
      <c r="A5">
        <v>3</v>
      </c>
      <c r="B5">
        <v>70</v>
      </c>
      <c r="C5" t="s">
        <v>34</v>
      </c>
      <c r="D5">
        <v>1.2033</v>
      </c>
      <c r="E5">
        <v>83.1</v>
      </c>
      <c r="F5">
        <v>76.400000000000006</v>
      </c>
      <c r="G5">
        <v>29.57</v>
      </c>
      <c r="H5">
        <v>0.49</v>
      </c>
      <c r="I5">
        <v>155</v>
      </c>
      <c r="J5">
        <v>145.91999999999999</v>
      </c>
      <c r="K5">
        <v>47.83</v>
      </c>
      <c r="L5">
        <v>4</v>
      </c>
      <c r="M5">
        <v>153</v>
      </c>
      <c r="N5">
        <v>24.09</v>
      </c>
      <c r="O5">
        <v>18230.349999999999</v>
      </c>
      <c r="P5">
        <v>858.39</v>
      </c>
      <c r="Q5">
        <v>2277.9299999999998</v>
      </c>
      <c r="R5">
        <v>371.31</v>
      </c>
      <c r="S5">
        <v>175.94</v>
      </c>
      <c r="T5">
        <v>95203.89</v>
      </c>
      <c r="U5">
        <v>0.47</v>
      </c>
      <c r="V5">
        <v>0.82</v>
      </c>
      <c r="W5">
        <v>36.9</v>
      </c>
      <c r="X5">
        <v>5.72</v>
      </c>
      <c r="Y5">
        <v>2</v>
      </c>
      <c r="Z5">
        <v>10</v>
      </c>
      <c r="AA5">
        <v>2028.2422285356149</v>
      </c>
      <c r="AB5">
        <v>2775.1304968143891</v>
      </c>
      <c r="AC5">
        <v>2510.2759371185371</v>
      </c>
      <c r="AD5">
        <v>2028242.2285356149</v>
      </c>
      <c r="AE5">
        <v>2775130.4968143888</v>
      </c>
      <c r="AF5">
        <v>3.3497638495110219E-6</v>
      </c>
      <c r="AG5">
        <v>55</v>
      </c>
      <c r="AH5">
        <v>2510275.9371185368</v>
      </c>
    </row>
    <row r="6" spans="1:34" x14ac:dyDescent="0.25">
      <c r="A6">
        <v>4</v>
      </c>
      <c r="B6">
        <v>70</v>
      </c>
      <c r="C6" t="s">
        <v>34</v>
      </c>
      <c r="D6">
        <v>1.2364999999999999</v>
      </c>
      <c r="E6">
        <v>80.87</v>
      </c>
      <c r="F6">
        <v>75.150000000000006</v>
      </c>
      <c r="G6">
        <v>37.26</v>
      </c>
      <c r="H6">
        <v>0.6</v>
      </c>
      <c r="I6">
        <v>121</v>
      </c>
      <c r="J6">
        <v>147.30000000000001</v>
      </c>
      <c r="K6">
        <v>47.83</v>
      </c>
      <c r="L6">
        <v>5</v>
      </c>
      <c r="M6">
        <v>119</v>
      </c>
      <c r="N6">
        <v>24.47</v>
      </c>
      <c r="O6">
        <v>18400.38</v>
      </c>
      <c r="P6">
        <v>833.9</v>
      </c>
      <c r="Q6">
        <v>2278.0300000000002</v>
      </c>
      <c r="R6">
        <v>329.05</v>
      </c>
      <c r="S6">
        <v>175.94</v>
      </c>
      <c r="T6">
        <v>74246.31</v>
      </c>
      <c r="U6">
        <v>0.53</v>
      </c>
      <c r="V6">
        <v>0.83</v>
      </c>
      <c r="W6">
        <v>36.869999999999997</v>
      </c>
      <c r="X6">
        <v>4.4800000000000004</v>
      </c>
      <c r="Y6">
        <v>2</v>
      </c>
      <c r="Z6">
        <v>10</v>
      </c>
      <c r="AA6">
        <v>1933.4606877387671</v>
      </c>
      <c r="AB6">
        <v>2645.4462112296751</v>
      </c>
      <c r="AC6">
        <v>2392.968537736991</v>
      </c>
      <c r="AD6">
        <v>1933460.6877387669</v>
      </c>
      <c r="AE6">
        <v>2645446.211229675</v>
      </c>
      <c r="AF6">
        <v>3.4421864870941401E-6</v>
      </c>
      <c r="AG6">
        <v>53</v>
      </c>
      <c r="AH6">
        <v>2392968.53773699</v>
      </c>
    </row>
    <row r="7" spans="1:34" x14ac:dyDescent="0.25">
      <c r="A7">
        <v>5</v>
      </c>
      <c r="B7">
        <v>70</v>
      </c>
      <c r="C7" t="s">
        <v>34</v>
      </c>
      <c r="D7">
        <v>1.2589999999999999</v>
      </c>
      <c r="E7">
        <v>79.430000000000007</v>
      </c>
      <c r="F7">
        <v>74.34</v>
      </c>
      <c r="G7">
        <v>45.06</v>
      </c>
      <c r="H7">
        <v>0.71</v>
      </c>
      <c r="I7">
        <v>99</v>
      </c>
      <c r="J7">
        <v>148.68</v>
      </c>
      <c r="K7">
        <v>47.83</v>
      </c>
      <c r="L7">
        <v>6</v>
      </c>
      <c r="M7">
        <v>97</v>
      </c>
      <c r="N7">
        <v>24.85</v>
      </c>
      <c r="O7">
        <v>18570.939999999999</v>
      </c>
      <c r="P7">
        <v>814.7</v>
      </c>
      <c r="Q7">
        <v>2277.79</v>
      </c>
      <c r="R7">
        <v>302.31</v>
      </c>
      <c r="S7">
        <v>175.94</v>
      </c>
      <c r="T7">
        <v>60983.9</v>
      </c>
      <c r="U7">
        <v>0.57999999999999996</v>
      </c>
      <c r="V7">
        <v>0.84</v>
      </c>
      <c r="W7">
        <v>36.83</v>
      </c>
      <c r="X7">
        <v>3.67</v>
      </c>
      <c r="Y7">
        <v>2</v>
      </c>
      <c r="Z7">
        <v>10</v>
      </c>
      <c r="AA7">
        <v>1872.3700690100841</v>
      </c>
      <c r="AB7">
        <v>2561.8593315572052</v>
      </c>
      <c r="AC7">
        <v>2317.3590725455392</v>
      </c>
      <c r="AD7">
        <v>1872370.069010084</v>
      </c>
      <c r="AE7">
        <v>2561859.3315572049</v>
      </c>
      <c r="AF7">
        <v>3.5048223107573979E-6</v>
      </c>
      <c r="AG7">
        <v>52</v>
      </c>
      <c r="AH7">
        <v>2317359.0725455391</v>
      </c>
    </row>
    <row r="8" spans="1:34" x14ac:dyDescent="0.25">
      <c r="A8">
        <v>6</v>
      </c>
      <c r="B8">
        <v>70</v>
      </c>
      <c r="C8" t="s">
        <v>34</v>
      </c>
      <c r="D8">
        <v>1.276</v>
      </c>
      <c r="E8">
        <v>78.37</v>
      </c>
      <c r="F8">
        <v>73.739999999999995</v>
      </c>
      <c r="G8">
        <v>53.31</v>
      </c>
      <c r="H8">
        <v>0.83</v>
      </c>
      <c r="I8">
        <v>83</v>
      </c>
      <c r="J8">
        <v>150.07</v>
      </c>
      <c r="K8">
        <v>47.83</v>
      </c>
      <c r="L8">
        <v>7</v>
      </c>
      <c r="M8">
        <v>81</v>
      </c>
      <c r="N8">
        <v>25.24</v>
      </c>
      <c r="O8">
        <v>18742.03</v>
      </c>
      <c r="P8">
        <v>797.12</v>
      </c>
      <c r="Q8">
        <v>2277.5100000000002</v>
      </c>
      <c r="R8">
        <v>282.5</v>
      </c>
      <c r="S8">
        <v>175.94</v>
      </c>
      <c r="T8">
        <v>51157.81</v>
      </c>
      <c r="U8">
        <v>0.62</v>
      </c>
      <c r="V8">
        <v>0.85</v>
      </c>
      <c r="W8">
        <v>36.799999999999997</v>
      </c>
      <c r="X8">
        <v>3.08</v>
      </c>
      <c r="Y8">
        <v>2</v>
      </c>
      <c r="Z8">
        <v>10</v>
      </c>
      <c r="AA8">
        <v>1831.559404344431</v>
      </c>
      <c r="AB8">
        <v>2506.0203797222011</v>
      </c>
      <c r="AC8">
        <v>2266.8493119032069</v>
      </c>
      <c r="AD8">
        <v>1831559.40434443</v>
      </c>
      <c r="AE8">
        <v>2506020.3797222008</v>
      </c>
      <c r="AF8">
        <v>3.5521471553029709E-6</v>
      </c>
      <c r="AG8">
        <v>52</v>
      </c>
      <c r="AH8">
        <v>2266849.3119032071</v>
      </c>
    </row>
    <row r="9" spans="1:34" x14ac:dyDescent="0.25">
      <c r="A9">
        <v>7</v>
      </c>
      <c r="B9">
        <v>70</v>
      </c>
      <c r="C9" t="s">
        <v>34</v>
      </c>
      <c r="D9">
        <v>1.2897000000000001</v>
      </c>
      <c r="E9">
        <v>77.540000000000006</v>
      </c>
      <c r="F9">
        <v>73.260000000000005</v>
      </c>
      <c r="G9">
        <v>61.91</v>
      </c>
      <c r="H9">
        <v>0.94</v>
      </c>
      <c r="I9">
        <v>71</v>
      </c>
      <c r="J9">
        <v>151.46</v>
      </c>
      <c r="K9">
        <v>47.83</v>
      </c>
      <c r="L9">
        <v>8</v>
      </c>
      <c r="M9">
        <v>69</v>
      </c>
      <c r="N9">
        <v>25.63</v>
      </c>
      <c r="O9">
        <v>18913.66</v>
      </c>
      <c r="P9">
        <v>780.96</v>
      </c>
      <c r="Q9">
        <v>2277.4</v>
      </c>
      <c r="R9">
        <v>266.70999999999998</v>
      </c>
      <c r="S9">
        <v>175.94</v>
      </c>
      <c r="T9">
        <v>43325.24</v>
      </c>
      <c r="U9">
        <v>0.66</v>
      </c>
      <c r="V9">
        <v>0.86</v>
      </c>
      <c r="W9">
        <v>36.770000000000003</v>
      </c>
      <c r="X9">
        <v>2.59</v>
      </c>
      <c r="Y9">
        <v>2</v>
      </c>
      <c r="Z9">
        <v>10</v>
      </c>
      <c r="AA9">
        <v>1787.6533294406529</v>
      </c>
      <c r="AB9">
        <v>2445.946151039534</v>
      </c>
      <c r="AC9">
        <v>2212.5084832913049</v>
      </c>
      <c r="AD9">
        <v>1787653.3294406531</v>
      </c>
      <c r="AE9">
        <v>2445946.1510395338</v>
      </c>
      <c r="AF9">
        <v>3.5902854123779319E-6</v>
      </c>
      <c r="AG9">
        <v>51</v>
      </c>
      <c r="AH9">
        <v>2212508.4832913051</v>
      </c>
    </row>
    <row r="10" spans="1:34" x14ac:dyDescent="0.25">
      <c r="A10">
        <v>8</v>
      </c>
      <c r="B10">
        <v>70</v>
      </c>
      <c r="C10" t="s">
        <v>34</v>
      </c>
      <c r="D10">
        <v>1.2991999999999999</v>
      </c>
      <c r="E10">
        <v>76.97</v>
      </c>
      <c r="F10">
        <v>72.95</v>
      </c>
      <c r="G10">
        <v>70.599999999999994</v>
      </c>
      <c r="H10">
        <v>1.04</v>
      </c>
      <c r="I10">
        <v>62</v>
      </c>
      <c r="J10">
        <v>152.85</v>
      </c>
      <c r="K10">
        <v>47.83</v>
      </c>
      <c r="L10">
        <v>9</v>
      </c>
      <c r="M10">
        <v>60</v>
      </c>
      <c r="N10">
        <v>26.03</v>
      </c>
      <c r="O10">
        <v>19085.830000000002</v>
      </c>
      <c r="P10">
        <v>766.36</v>
      </c>
      <c r="Q10">
        <v>2277.0700000000002</v>
      </c>
      <c r="R10">
        <v>256.52</v>
      </c>
      <c r="S10">
        <v>175.94</v>
      </c>
      <c r="T10">
        <v>38274.71</v>
      </c>
      <c r="U10">
        <v>0.69</v>
      </c>
      <c r="V10">
        <v>0.86</v>
      </c>
      <c r="W10">
        <v>36.76</v>
      </c>
      <c r="X10">
        <v>2.29</v>
      </c>
      <c r="Y10">
        <v>2</v>
      </c>
      <c r="Z10">
        <v>10</v>
      </c>
      <c r="AA10">
        <v>1760.9619441710081</v>
      </c>
      <c r="AB10">
        <v>2409.4258201727948</v>
      </c>
      <c r="AC10">
        <v>2179.4736015458798</v>
      </c>
      <c r="AD10">
        <v>1760961.944171008</v>
      </c>
      <c r="AE10">
        <v>2409425.8201727951</v>
      </c>
      <c r="AF10">
        <v>3.616731649035752E-6</v>
      </c>
      <c r="AG10">
        <v>51</v>
      </c>
      <c r="AH10">
        <v>2179473.6015458801</v>
      </c>
    </row>
    <row r="11" spans="1:34" x14ac:dyDescent="0.25">
      <c r="A11">
        <v>9</v>
      </c>
      <c r="B11">
        <v>70</v>
      </c>
      <c r="C11" t="s">
        <v>34</v>
      </c>
      <c r="D11">
        <v>1.3073999999999999</v>
      </c>
      <c r="E11">
        <v>76.489999999999995</v>
      </c>
      <c r="F11">
        <v>72.67</v>
      </c>
      <c r="G11">
        <v>79.28</v>
      </c>
      <c r="H11">
        <v>1.1499999999999999</v>
      </c>
      <c r="I11">
        <v>55</v>
      </c>
      <c r="J11">
        <v>154.25</v>
      </c>
      <c r="K11">
        <v>47.83</v>
      </c>
      <c r="L11">
        <v>10</v>
      </c>
      <c r="M11">
        <v>53</v>
      </c>
      <c r="N11">
        <v>26.43</v>
      </c>
      <c r="O11">
        <v>19258.55</v>
      </c>
      <c r="P11">
        <v>751.77</v>
      </c>
      <c r="Q11">
        <v>2277.35</v>
      </c>
      <c r="R11">
        <v>246.83</v>
      </c>
      <c r="S11">
        <v>175.94</v>
      </c>
      <c r="T11">
        <v>33466.61</v>
      </c>
      <c r="U11">
        <v>0.71</v>
      </c>
      <c r="V11">
        <v>0.86</v>
      </c>
      <c r="W11">
        <v>36.76</v>
      </c>
      <c r="X11">
        <v>2.0099999999999998</v>
      </c>
      <c r="Y11">
        <v>2</v>
      </c>
      <c r="Z11">
        <v>10</v>
      </c>
      <c r="AA11">
        <v>1726.36730658344</v>
      </c>
      <c r="AB11">
        <v>2362.0919108177882</v>
      </c>
      <c r="AC11">
        <v>2136.6571740661561</v>
      </c>
      <c r="AD11">
        <v>1726367.3065834399</v>
      </c>
      <c r="AE11">
        <v>2362091.910817788</v>
      </c>
      <c r="AF11">
        <v>3.6395589269930281E-6</v>
      </c>
      <c r="AG11">
        <v>50</v>
      </c>
      <c r="AH11">
        <v>2136657.1740661561</v>
      </c>
    </row>
    <row r="12" spans="1:34" x14ac:dyDescent="0.25">
      <c r="A12">
        <v>10</v>
      </c>
      <c r="B12">
        <v>70</v>
      </c>
      <c r="C12" t="s">
        <v>34</v>
      </c>
      <c r="D12">
        <v>1.3143</v>
      </c>
      <c r="E12">
        <v>76.08</v>
      </c>
      <c r="F12">
        <v>72.44</v>
      </c>
      <c r="G12">
        <v>88.7</v>
      </c>
      <c r="H12">
        <v>1.25</v>
      </c>
      <c r="I12">
        <v>49</v>
      </c>
      <c r="J12">
        <v>155.66</v>
      </c>
      <c r="K12">
        <v>47.83</v>
      </c>
      <c r="L12">
        <v>11</v>
      </c>
      <c r="M12">
        <v>47</v>
      </c>
      <c r="N12">
        <v>26.83</v>
      </c>
      <c r="O12">
        <v>19431.82</v>
      </c>
      <c r="P12">
        <v>736.98</v>
      </c>
      <c r="Q12">
        <v>2277.08</v>
      </c>
      <c r="R12">
        <v>239.69</v>
      </c>
      <c r="S12">
        <v>175.94</v>
      </c>
      <c r="T12">
        <v>29923.64</v>
      </c>
      <c r="U12">
        <v>0.73</v>
      </c>
      <c r="V12">
        <v>0.87</v>
      </c>
      <c r="W12">
        <v>36.74</v>
      </c>
      <c r="X12">
        <v>1.78</v>
      </c>
      <c r="Y12">
        <v>2</v>
      </c>
      <c r="Z12">
        <v>10</v>
      </c>
      <c r="AA12">
        <v>1703.111180646358</v>
      </c>
      <c r="AB12">
        <v>2330.2718533228081</v>
      </c>
      <c r="AC12">
        <v>2107.8739781987651</v>
      </c>
      <c r="AD12">
        <v>1703111.180646359</v>
      </c>
      <c r="AE12">
        <v>2330271.8533228082</v>
      </c>
      <c r="AF12">
        <v>3.6587672462497599E-6</v>
      </c>
      <c r="AG12">
        <v>50</v>
      </c>
      <c r="AH12">
        <v>2107873.9781987648</v>
      </c>
    </row>
    <row r="13" spans="1:34" x14ac:dyDescent="0.25">
      <c r="A13">
        <v>11</v>
      </c>
      <c r="B13">
        <v>70</v>
      </c>
      <c r="C13" t="s">
        <v>34</v>
      </c>
      <c r="D13">
        <v>1.3188</v>
      </c>
      <c r="E13">
        <v>75.83</v>
      </c>
      <c r="F13">
        <v>72.3</v>
      </c>
      <c r="G13">
        <v>96.4</v>
      </c>
      <c r="H13">
        <v>1.35</v>
      </c>
      <c r="I13">
        <v>45</v>
      </c>
      <c r="J13">
        <v>157.07</v>
      </c>
      <c r="K13">
        <v>47.83</v>
      </c>
      <c r="L13">
        <v>12</v>
      </c>
      <c r="M13">
        <v>43</v>
      </c>
      <c r="N13">
        <v>27.24</v>
      </c>
      <c r="O13">
        <v>19605.66</v>
      </c>
      <c r="P13">
        <v>723.48</v>
      </c>
      <c r="Q13">
        <v>2276.94</v>
      </c>
      <c r="R13">
        <v>235.03</v>
      </c>
      <c r="S13">
        <v>175.94</v>
      </c>
      <c r="T13">
        <v>27614.240000000002</v>
      </c>
      <c r="U13">
        <v>0.75</v>
      </c>
      <c r="V13">
        <v>0.87</v>
      </c>
      <c r="W13">
        <v>36.729999999999997</v>
      </c>
      <c r="X13">
        <v>1.64</v>
      </c>
      <c r="Y13">
        <v>2</v>
      </c>
      <c r="Z13">
        <v>10</v>
      </c>
      <c r="AA13">
        <v>1684.1614230760849</v>
      </c>
      <c r="AB13">
        <v>2304.3439590108569</v>
      </c>
      <c r="AC13">
        <v>2084.4206057299189</v>
      </c>
      <c r="AD13">
        <v>1684161.423076085</v>
      </c>
      <c r="AE13">
        <v>2304343.9590108572</v>
      </c>
      <c r="AF13">
        <v>3.6712944109824118E-6</v>
      </c>
      <c r="AG13">
        <v>50</v>
      </c>
      <c r="AH13">
        <v>2084420.6057299189</v>
      </c>
    </row>
    <row r="14" spans="1:34" x14ac:dyDescent="0.25">
      <c r="A14">
        <v>12</v>
      </c>
      <c r="B14">
        <v>70</v>
      </c>
      <c r="C14" t="s">
        <v>34</v>
      </c>
      <c r="D14">
        <v>1.3246</v>
      </c>
      <c r="E14">
        <v>75.489999999999995</v>
      </c>
      <c r="F14">
        <v>72.11</v>
      </c>
      <c r="G14">
        <v>108.16</v>
      </c>
      <c r="H14">
        <v>1.45</v>
      </c>
      <c r="I14">
        <v>40</v>
      </c>
      <c r="J14">
        <v>158.47999999999999</v>
      </c>
      <c r="K14">
        <v>47.83</v>
      </c>
      <c r="L14">
        <v>13</v>
      </c>
      <c r="M14">
        <v>38</v>
      </c>
      <c r="N14">
        <v>27.65</v>
      </c>
      <c r="O14">
        <v>19780.060000000001</v>
      </c>
      <c r="P14">
        <v>708.67</v>
      </c>
      <c r="Q14">
        <v>2276.96</v>
      </c>
      <c r="R14">
        <v>228.34</v>
      </c>
      <c r="S14">
        <v>175.94</v>
      </c>
      <c r="T14">
        <v>24295.83</v>
      </c>
      <c r="U14">
        <v>0.77</v>
      </c>
      <c r="V14">
        <v>0.87</v>
      </c>
      <c r="W14">
        <v>36.729999999999997</v>
      </c>
      <c r="X14">
        <v>1.45</v>
      </c>
      <c r="Y14">
        <v>2</v>
      </c>
      <c r="Z14">
        <v>10</v>
      </c>
      <c r="AA14">
        <v>1662.5280549334359</v>
      </c>
      <c r="AB14">
        <v>2274.744230321241</v>
      </c>
      <c r="AC14">
        <v>2057.6458336029591</v>
      </c>
      <c r="AD14">
        <v>1662528.054933436</v>
      </c>
      <c r="AE14">
        <v>2274744.2303212411</v>
      </c>
      <c r="AF14">
        <v>3.6874405344156081E-6</v>
      </c>
      <c r="AG14">
        <v>50</v>
      </c>
      <c r="AH14">
        <v>2057645.8336029591</v>
      </c>
    </row>
    <row r="15" spans="1:34" x14ac:dyDescent="0.25">
      <c r="A15">
        <v>13</v>
      </c>
      <c r="B15">
        <v>70</v>
      </c>
      <c r="C15" t="s">
        <v>34</v>
      </c>
      <c r="D15">
        <v>1.3282</v>
      </c>
      <c r="E15">
        <v>75.290000000000006</v>
      </c>
      <c r="F15">
        <v>72</v>
      </c>
      <c r="G15">
        <v>116.75</v>
      </c>
      <c r="H15">
        <v>1.55</v>
      </c>
      <c r="I15">
        <v>37</v>
      </c>
      <c r="J15">
        <v>159.9</v>
      </c>
      <c r="K15">
        <v>47.83</v>
      </c>
      <c r="L15">
        <v>14</v>
      </c>
      <c r="M15">
        <v>33</v>
      </c>
      <c r="N15">
        <v>28.07</v>
      </c>
      <c r="O15">
        <v>19955.16</v>
      </c>
      <c r="P15">
        <v>695.54</v>
      </c>
      <c r="Q15">
        <v>2277.08</v>
      </c>
      <c r="R15">
        <v>224.45</v>
      </c>
      <c r="S15">
        <v>175.94</v>
      </c>
      <c r="T15">
        <v>22367.16</v>
      </c>
      <c r="U15">
        <v>0.78</v>
      </c>
      <c r="V15">
        <v>0.87</v>
      </c>
      <c r="W15">
        <v>36.729999999999997</v>
      </c>
      <c r="X15">
        <v>1.34</v>
      </c>
      <c r="Y15">
        <v>2</v>
      </c>
      <c r="Z15">
        <v>10</v>
      </c>
      <c r="AA15">
        <v>1645.2112769102889</v>
      </c>
      <c r="AB15">
        <v>2251.0506506676429</v>
      </c>
      <c r="AC15">
        <v>2036.2135359373531</v>
      </c>
      <c r="AD15">
        <v>1645211.276910289</v>
      </c>
      <c r="AE15">
        <v>2251050.6506676432</v>
      </c>
      <c r="AF15">
        <v>3.6974622662017288E-6</v>
      </c>
      <c r="AG15">
        <v>50</v>
      </c>
      <c r="AH15">
        <v>2036213.535937353</v>
      </c>
    </row>
    <row r="16" spans="1:34" x14ac:dyDescent="0.25">
      <c r="A16">
        <v>14</v>
      </c>
      <c r="B16">
        <v>70</v>
      </c>
      <c r="C16" t="s">
        <v>34</v>
      </c>
      <c r="D16">
        <v>1.3313999999999999</v>
      </c>
      <c r="E16">
        <v>75.11</v>
      </c>
      <c r="F16">
        <v>71.900000000000006</v>
      </c>
      <c r="G16">
        <v>126.88</v>
      </c>
      <c r="H16">
        <v>1.65</v>
      </c>
      <c r="I16">
        <v>34</v>
      </c>
      <c r="J16">
        <v>161.32</v>
      </c>
      <c r="K16">
        <v>47.83</v>
      </c>
      <c r="L16">
        <v>15</v>
      </c>
      <c r="M16">
        <v>12</v>
      </c>
      <c r="N16">
        <v>28.5</v>
      </c>
      <c r="O16">
        <v>20130.71</v>
      </c>
      <c r="P16">
        <v>683.63</v>
      </c>
      <c r="Q16">
        <v>2277.14</v>
      </c>
      <c r="R16">
        <v>220.36</v>
      </c>
      <c r="S16">
        <v>175.94</v>
      </c>
      <c r="T16">
        <v>20335.18</v>
      </c>
      <c r="U16">
        <v>0.8</v>
      </c>
      <c r="V16">
        <v>0.87</v>
      </c>
      <c r="W16">
        <v>36.75</v>
      </c>
      <c r="X16">
        <v>1.24</v>
      </c>
      <c r="Y16">
        <v>2</v>
      </c>
      <c r="Z16">
        <v>10</v>
      </c>
      <c r="AA16">
        <v>1619.9184566858769</v>
      </c>
      <c r="AB16">
        <v>2216.4438981961248</v>
      </c>
      <c r="AC16">
        <v>2004.9096033508349</v>
      </c>
      <c r="AD16">
        <v>1619918.4566858769</v>
      </c>
      <c r="AE16">
        <v>2216443.8981961249</v>
      </c>
      <c r="AF16">
        <v>3.706370472233836E-6</v>
      </c>
      <c r="AG16">
        <v>49</v>
      </c>
      <c r="AH16">
        <v>2004909.6033508349</v>
      </c>
    </row>
    <row r="17" spans="1:34" x14ac:dyDescent="0.25">
      <c r="A17">
        <v>15</v>
      </c>
      <c r="B17">
        <v>70</v>
      </c>
      <c r="C17" t="s">
        <v>34</v>
      </c>
      <c r="D17">
        <v>1.331</v>
      </c>
      <c r="E17">
        <v>75.13</v>
      </c>
      <c r="F17">
        <v>71.92</v>
      </c>
      <c r="G17">
        <v>126.91</v>
      </c>
      <c r="H17">
        <v>1.74</v>
      </c>
      <c r="I17">
        <v>34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20306.849999999999</v>
      </c>
      <c r="P17">
        <v>689.24</v>
      </c>
      <c r="Q17">
        <v>2277.33</v>
      </c>
      <c r="R17">
        <v>220.72</v>
      </c>
      <c r="S17">
        <v>175.94</v>
      </c>
      <c r="T17">
        <v>20517.060000000001</v>
      </c>
      <c r="U17">
        <v>0.8</v>
      </c>
      <c r="V17">
        <v>0.87</v>
      </c>
      <c r="W17">
        <v>36.76</v>
      </c>
      <c r="X17">
        <v>1.26</v>
      </c>
      <c r="Y17">
        <v>2</v>
      </c>
      <c r="Z17">
        <v>10</v>
      </c>
      <c r="AA17">
        <v>1626.1197558536551</v>
      </c>
      <c r="AB17">
        <v>2224.9287892994898</v>
      </c>
      <c r="AC17">
        <v>2012.584708355914</v>
      </c>
      <c r="AD17">
        <v>1626119.755853655</v>
      </c>
      <c r="AE17">
        <v>2224928.7892994899</v>
      </c>
      <c r="AF17">
        <v>3.7052569464798228E-6</v>
      </c>
      <c r="AG17">
        <v>49</v>
      </c>
      <c r="AH17">
        <v>2012584.7083559141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0.63639999999999997</v>
      </c>
      <c r="E2">
        <v>157.13999999999999</v>
      </c>
      <c r="F2">
        <v>115.04</v>
      </c>
      <c r="G2">
        <v>6.19</v>
      </c>
      <c r="H2">
        <v>0.1</v>
      </c>
      <c r="I2">
        <v>1116</v>
      </c>
      <c r="J2">
        <v>176.73</v>
      </c>
      <c r="K2">
        <v>52.44</v>
      </c>
      <c r="L2">
        <v>1</v>
      </c>
      <c r="M2">
        <v>1114</v>
      </c>
      <c r="N2">
        <v>33.29</v>
      </c>
      <c r="O2">
        <v>22031.19</v>
      </c>
      <c r="P2">
        <v>1532.94</v>
      </c>
      <c r="Q2">
        <v>2289.11</v>
      </c>
      <c r="R2">
        <v>1658.92</v>
      </c>
      <c r="S2">
        <v>175.94</v>
      </c>
      <c r="T2">
        <v>734207.34</v>
      </c>
      <c r="U2">
        <v>0.11</v>
      </c>
      <c r="V2">
        <v>0.55000000000000004</v>
      </c>
      <c r="W2">
        <v>38.54</v>
      </c>
      <c r="X2">
        <v>44.2</v>
      </c>
      <c r="Y2">
        <v>2</v>
      </c>
      <c r="Z2">
        <v>10</v>
      </c>
      <c r="AA2">
        <v>5936.5237158908776</v>
      </c>
      <c r="AB2">
        <v>8122.6136490246663</v>
      </c>
      <c r="AC2">
        <v>7347.4028025213011</v>
      </c>
      <c r="AD2">
        <v>5936523.7158908779</v>
      </c>
      <c r="AE2">
        <v>8122613.6490246663</v>
      </c>
      <c r="AF2">
        <v>1.6008294237035531E-6</v>
      </c>
      <c r="AG2">
        <v>103</v>
      </c>
      <c r="AH2">
        <v>7347402.8025213014</v>
      </c>
    </row>
    <row r="3" spans="1:34" x14ac:dyDescent="0.25">
      <c r="A3">
        <v>1</v>
      </c>
      <c r="B3">
        <v>90</v>
      </c>
      <c r="C3" t="s">
        <v>34</v>
      </c>
      <c r="D3">
        <v>0.96519999999999995</v>
      </c>
      <c r="E3">
        <v>103.61</v>
      </c>
      <c r="F3">
        <v>86.43</v>
      </c>
      <c r="G3">
        <v>12.5</v>
      </c>
      <c r="H3">
        <v>0.2</v>
      </c>
      <c r="I3">
        <v>415</v>
      </c>
      <c r="J3">
        <v>178.21</v>
      </c>
      <c r="K3">
        <v>52.44</v>
      </c>
      <c r="L3">
        <v>2</v>
      </c>
      <c r="M3">
        <v>413</v>
      </c>
      <c r="N3">
        <v>33.770000000000003</v>
      </c>
      <c r="O3">
        <v>22213.89</v>
      </c>
      <c r="P3">
        <v>1148.8900000000001</v>
      </c>
      <c r="Q3">
        <v>2281.3000000000002</v>
      </c>
      <c r="R3">
        <v>705.02</v>
      </c>
      <c r="S3">
        <v>175.94</v>
      </c>
      <c r="T3">
        <v>260758.36</v>
      </c>
      <c r="U3">
        <v>0.25</v>
      </c>
      <c r="V3">
        <v>0.73</v>
      </c>
      <c r="W3">
        <v>37.340000000000003</v>
      </c>
      <c r="X3">
        <v>15.71</v>
      </c>
      <c r="Y3">
        <v>2</v>
      </c>
      <c r="Z3">
        <v>10</v>
      </c>
      <c r="AA3">
        <v>3104.2401220614261</v>
      </c>
      <c r="AB3">
        <v>4247.3582844134671</v>
      </c>
      <c r="AC3">
        <v>3841.9963709536769</v>
      </c>
      <c r="AD3">
        <v>3104240.1220614258</v>
      </c>
      <c r="AE3">
        <v>4247358.2844134672</v>
      </c>
      <c r="AF3">
        <v>2.4279078563146899E-6</v>
      </c>
      <c r="AG3">
        <v>68</v>
      </c>
      <c r="AH3">
        <v>3841996.3709536772</v>
      </c>
    </row>
    <row r="4" spans="1:34" x14ac:dyDescent="0.25">
      <c r="A4">
        <v>2</v>
      </c>
      <c r="B4">
        <v>90</v>
      </c>
      <c r="C4" t="s">
        <v>34</v>
      </c>
      <c r="D4">
        <v>1.0901000000000001</v>
      </c>
      <c r="E4">
        <v>91.74</v>
      </c>
      <c r="F4">
        <v>80.25</v>
      </c>
      <c r="G4">
        <v>18.88</v>
      </c>
      <c r="H4">
        <v>0.3</v>
      </c>
      <c r="I4">
        <v>255</v>
      </c>
      <c r="J4">
        <v>179.7</v>
      </c>
      <c r="K4">
        <v>52.44</v>
      </c>
      <c r="L4">
        <v>3</v>
      </c>
      <c r="M4">
        <v>253</v>
      </c>
      <c r="N4">
        <v>34.26</v>
      </c>
      <c r="O4">
        <v>22397.24</v>
      </c>
      <c r="P4">
        <v>1060.25</v>
      </c>
      <c r="Q4">
        <v>2279.79</v>
      </c>
      <c r="R4">
        <v>498.7</v>
      </c>
      <c r="S4">
        <v>175.94</v>
      </c>
      <c r="T4">
        <v>158401.66</v>
      </c>
      <c r="U4">
        <v>0.35</v>
      </c>
      <c r="V4">
        <v>0.78</v>
      </c>
      <c r="W4">
        <v>37.08</v>
      </c>
      <c r="X4">
        <v>9.5500000000000007</v>
      </c>
      <c r="Y4">
        <v>2</v>
      </c>
      <c r="Z4">
        <v>10</v>
      </c>
      <c r="AA4">
        <v>2584.384483108483</v>
      </c>
      <c r="AB4">
        <v>3536.0688647858478</v>
      </c>
      <c r="AC4">
        <v>3198.5914152343739</v>
      </c>
      <c r="AD4">
        <v>2584384.4831084819</v>
      </c>
      <c r="AE4">
        <v>3536068.8647858482</v>
      </c>
      <c r="AF4">
        <v>2.742086981111318E-6</v>
      </c>
      <c r="AG4">
        <v>60</v>
      </c>
      <c r="AH4">
        <v>3198591.4152343739</v>
      </c>
    </row>
    <row r="5" spans="1:34" x14ac:dyDescent="0.25">
      <c r="A5">
        <v>3</v>
      </c>
      <c r="B5">
        <v>90</v>
      </c>
      <c r="C5" t="s">
        <v>34</v>
      </c>
      <c r="D5">
        <v>1.1556999999999999</v>
      </c>
      <c r="E5">
        <v>86.53</v>
      </c>
      <c r="F5">
        <v>77.56</v>
      </c>
      <c r="G5">
        <v>25.29</v>
      </c>
      <c r="H5">
        <v>0.39</v>
      </c>
      <c r="I5">
        <v>184</v>
      </c>
      <c r="J5">
        <v>181.19</v>
      </c>
      <c r="K5">
        <v>52.44</v>
      </c>
      <c r="L5">
        <v>4</v>
      </c>
      <c r="M5">
        <v>182</v>
      </c>
      <c r="N5">
        <v>34.75</v>
      </c>
      <c r="O5">
        <v>22581.25</v>
      </c>
      <c r="P5">
        <v>1017.75</v>
      </c>
      <c r="Q5">
        <v>2278.91</v>
      </c>
      <c r="R5">
        <v>409.84</v>
      </c>
      <c r="S5">
        <v>175.94</v>
      </c>
      <c r="T5">
        <v>114325.96</v>
      </c>
      <c r="U5">
        <v>0.43</v>
      </c>
      <c r="V5">
        <v>0.81</v>
      </c>
      <c r="W5">
        <v>36.96</v>
      </c>
      <c r="X5">
        <v>6.88</v>
      </c>
      <c r="Y5">
        <v>2</v>
      </c>
      <c r="Z5">
        <v>10</v>
      </c>
      <c r="AA5">
        <v>2370.512749285333</v>
      </c>
      <c r="AB5">
        <v>3243.4401232140158</v>
      </c>
      <c r="AC5">
        <v>2933.8907500511518</v>
      </c>
      <c r="AD5">
        <v>2370512.7492853329</v>
      </c>
      <c r="AE5">
        <v>3243440.1232140162</v>
      </c>
      <c r="AF5">
        <v>2.9071001963768E-6</v>
      </c>
      <c r="AG5">
        <v>57</v>
      </c>
      <c r="AH5">
        <v>2933890.750051152</v>
      </c>
    </row>
    <row r="6" spans="1:34" x14ac:dyDescent="0.25">
      <c r="A6">
        <v>4</v>
      </c>
      <c r="B6">
        <v>90</v>
      </c>
      <c r="C6" t="s">
        <v>34</v>
      </c>
      <c r="D6">
        <v>1.1975</v>
      </c>
      <c r="E6">
        <v>83.51</v>
      </c>
      <c r="F6">
        <v>76</v>
      </c>
      <c r="G6">
        <v>31.89</v>
      </c>
      <c r="H6">
        <v>0.49</v>
      </c>
      <c r="I6">
        <v>143</v>
      </c>
      <c r="J6">
        <v>182.69</v>
      </c>
      <c r="K6">
        <v>52.44</v>
      </c>
      <c r="L6">
        <v>5</v>
      </c>
      <c r="M6">
        <v>141</v>
      </c>
      <c r="N6">
        <v>35.25</v>
      </c>
      <c r="O6">
        <v>22766.06</v>
      </c>
      <c r="P6">
        <v>989.66</v>
      </c>
      <c r="Q6">
        <v>2278.34</v>
      </c>
      <c r="R6">
        <v>357.5</v>
      </c>
      <c r="S6">
        <v>175.94</v>
      </c>
      <c r="T6">
        <v>88361.63</v>
      </c>
      <c r="U6">
        <v>0.49</v>
      </c>
      <c r="V6">
        <v>0.82</v>
      </c>
      <c r="W6">
        <v>36.909999999999997</v>
      </c>
      <c r="X6">
        <v>5.33</v>
      </c>
      <c r="Y6">
        <v>2</v>
      </c>
      <c r="Z6">
        <v>10</v>
      </c>
      <c r="AA6">
        <v>2243.925282336168</v>
      </c>
      <c r="AB6">
        <v>3070.23756628926</v>
      </c>
      <c r="AC6">
        <v>2777.2184020679861</v>
      </c>
      <c r="AD6">
        <v>2243925.282336168</v>
      </c>
      <c r="AE6">
        <v>3070237.5662892601</v>
      </c>
      <c r="AF6">
        <v>3.0122458122014518E-6</v>
      </c>
      <c r="AG6">
        <v>55</v>
      </c>
      <c r="AH6">
        <v>2777218.4020679849</v>
      </c>
    </row>
    <row r="7" spans="1:34" x14ac:dyDescent="0.25">
      <c r="A7">
        <v>5</v>
      </c>
      <c r="B7">
        <v>90</v>
      </c>
      <c r="C7" t="s">
        <v>34</v>
      </c>
      <c r="D7">
        <v>1.2256</v>
      </c>
      <c r="E7">
        <v>81.599999999999994</v>
      </c>
      <c r="F7">
        <v>75.02</v>
      </c>
      <c r="G7">
        <v>38.47</v>
      </c>
      <c r="H7">
        <v>0.57999999999999996</v>
      </c>
      <c r="I7">
        <v>117</v>
      </c>
      <c r="J7">
        <v>184.19</v>
      </c>
      <c r="K7">
        <v>52.44</v>
      </c>
      <c r="L7">
        <v>6</v>
      </c>
      <c r="M7">
        <v>115</v>
      </c>
      <c r="N7">
        <v>35.75</v>
      </c>
      <c r="O7">
        <v>22951.43</v>
      </c>
      <c r="P7">
        <v>969.49</v>
      </c>
      <c r="Q7">
        <v>2278.13</v>
      </c>
      <c r="R7">
        <v>324.56</v>
      </c>
      <c r="S7">
        <v>175.94</v>
      </c>
      <c r="T7">
        <v>72021.48</v>
      </c>
      <c r="U7">
        <v>0.54</v>
      </c>
      <c r="V7">
        <v>0.84</v>
      </c>
      <c r="W7">
        <v>36.86</v>
      </c>
      <c r="X7">
        <v>4.34</v>
      </c>
      <c r="Y7">
        <v>2</v>
      </c>
      <c r="Z7">
        <v>10</v>
      </c>
      <c r="AA7">
        <v>2165.3970463726691</v>
      </c>
      <c r="AB7">
        <v>2962.791769422563</v>
      </c>
      <c r="AC7">
        <v>2680.0270812532372</v>
      </c>
      <c r="AD7">
        <v>2165397.0463726688</v>
      </c>
      <c r="AE7">
        <v>2962791.7694225619</v>
      </c>
      <c r="AF7">
        <v>3.082929826667308E-6</v>
      </c>
      <c r="AG7">
        <v>54</v>
      </c>
      <c r="AH7">
        <v>2680027.0812532371</v>
      </c>
    </row>
    <row r="8" spans="1:34" x14ac:dyDescent="0.25">
      <c r="A8">
        <v>6</v>
      </c>
      <c r="B8">
        <v>90</v>
      </c>
      <c r="C8" t="s">
        <v>34</v>
      </c>
      <c r="D8">
        <v>1.2456</v>
      </c>
      <c r="E8">
        <v>80.290000000000006</v>
      </c>
      <c r="F8">
        <v>74.34</v>
      </c>
      <c r="G8">
        <v>45.06</v>
      </c>
      <c r="H8">
        <v>0.67</v>
      </c>
      <c r="I8">
        <v>99</v>
      </c>
      <c r="J8">
        <v>185.7</v>
      </c>
      <c r="K8">
        <v>52.44</v>
      </c>
      <c r="L8">
        <v>7</v>
      </c>
      <c r="M8">
        <v>97</v>
      </c>
      <c r="N8">
        <v>36.26</v>
      </c>
      <c r="O8">
        <v>23137.49</v>
      </c>
      <c r="P8">
        <v>953.54</v>
      </c>
      <c r="Q8">
        <v>2277.9699999999998</v>
      </c>
      <c r="R8">
        <v>302.35000000000002</v>
      </c>
      <c r="S8">
        <v>175.94</v>
      </c>
      <c r="T8">
        <v>61006.98</v>
      </c>
      <c r="U8">
        <v>0.57999999999999996</v>
      </c>
      <c r="V8">
        <v>0.84</v>
      </c>
      <c r="W8">
        <v>36.83</v>
      </c>
      <c r="X8">
        <v>3.67</v>
      </c>
      <c r="Y8">
        <v>2</v>
      </c>
      <c r="Z8">
        <v>10</v>
      </c>
      <c r="AA8">
        <v>2106.9442834344859</v>
      </c>
      <c r="AB8">
        <v>2882.8141204166382</v>
      </c>
      <c r="AC8">
        <v>2607.6823868191032</v>
      </c>
      <c r="AD8">
        <v>2106944.283434486</v>
      </c>
      <c r="AE8">
        <v>2882814.120416638</v>
      </c>
      <c r="AF8">
        <v>3.1332387337604422E-6</v>
      </c>
      <c r="AG8">
        <v>53</v>
      </c>
      <c r="AH8">
        <v>2607682.3868191028</v>
      </c>
    </row>
    <row r="9" spans="1:34" x14ac:dyDescent="0.25">
      <c r="A9">
        <v>7</v>
      </c>
      <c r="B9">
        <v>90</v>
      </c>
      <c r="C9" t="s">
        <v>34</v>
      </c>
      <c r="D9">
        <v>1.2621</v>
      </c>
      <c r="E9">
        <v>79.23</v>
      </c>
      <c r="F9">
        <v>73.790000000000006</v>
      </c>
      <c r="G9">
        <v>52.09</v>
      </c>
      <c r="H9">
        <v>0.76</v>
      </c>
      <c r="I9">
        <v>85</v>
      </c>
      <c r="J9">
        <v>187.22</v>
      </c>
      <c r="K9">
        <v>52.44</v>
      </c>
      <c r="L9">
        <v>8</v>
      </c>
      <c r="M9">
        <v>83</v>
      </c>
      <c r="N9">
        <v>36.78</v>
      </c>
      <c r="O9">
        <v>23324.240000000002</v>
      </c>
      <c r="P9">
        <v>938</v>
      </c>
      <c r="Q9">
        <v>2277.52</v>
      </c>
      <c r="R9">
        <v>284.33999999999997</v>
      </c>
      <c r="S9">
        <v>175.94</v>
      </c>
      <c r="T9">
        <v>52072.22</v>
      </c>
      <c r="U9">
        <v>0.62</v>
      </c>
      <c r="V9">
        <v>0.85</v>
      </c>
      <c r="W9">
        <v>36.799999999999997</v>
      </c>
      <c r="X9">
        <v>3.12</v>
      </c>
      <c r="Y9">
        <v>2</v>
      </c>
      <c r="Z9">
        <v>10</v>
      </c>
      <c r="AA9">
        <v>2055.6716891522169</v>
      </c>
      <c r="AB9">
        <v>2812.66069493242</v>
      </c>
      <c r="AC9">
        <v>2544.224305802149</v>
      </c>
      <c r="AD9">
        <v>2055671.689152217</v>
      </c>
      <c r="AE9">
        <v>2812660.6949324198</v>
      </c>
      <c r="AF9">
        <v>3.1747435821122778E-6</v>
      </c>
      <c r="AG9">
        <v>52</v>
      </c>
      <c r="AH9">
        <v>2544224.3058021492</v>
      </c>
    </row>
    <row r="10" spans="1:34" x14ac:dyDescent="0.25">
      <c r="A10">
        <v>8</v>
      </c>
      <c r="B10">
        <v>90</v>
      </c>
      <c r="C10" t="s">
        <v>34</v>
      </c>
      <c r="D10">
        <v>1.2737000000000001</v>
      </c>
      <c r="E10">
        <v>78.510000000000005</v>
      </c>
      <c r="F10">
        <v>73.42</v>
      </c>
      <c r="G10">
        <v>58.74</v>
      </c>
      <c r="H10">
        <v>0.85</v>
      </c>
      <c r="I10">
        <v>75</v>
      </c>
      <c r="J10">
        <v>188.74</v>
      </c>
      <c r="K10">
        <v>52.44</v>
      </c>
      <c r="L10">
        <v>9</v>
      </c>
      <c r="M10">
        <v>73</v>
      </c>
      <c r="N10">
        <v>37.299999999999997</v>
      </c>
      <c r="O10">
        <v>23511.69</v>
      </c>
      <c r="P10">
        <v>926.17</v>
      </c>
      <c r="Q10">
        <v>2277.41</v>
      </c>
      <c r="R10">
        <v>272.11</v>
      </c>
      <c r="S10">
        <v>175.94</v>
      </c>
      <c r="T10">
        <v>46005.86</v>
      </c>
      <c r="U10">
        <v>0.65</v>
      </c>
      <c r="V10">
        <v>0.85</v>
      </c>
      <c r="W10">
        <v>36.79</v>
      </c>
      <c r="X10">
        <v>2.76</v>
      </c>
      <c r="Y10">
        <v>2</v>
      </c>
      <c r="Z10">
        <v>10</v>
      </c>
      <c r="AA10">
        <v>2026.336277312502</v>
      </c>
      <c r="AB10">
        <v>2772.522690266293</v>
      </c>
      <c r="AC10">
        <v>2507.9170159673122</v>
      </c>
      <c r="AD10">
        <v>2026336.277312502</v>
      </c>
      <c r="AE10">
        <v>2772522.690266293</v>
      </c>
      <c r="AF10">
        <v>3.203922748226297E-6</v>
      </c>
      <c r="AG10">
        <v>52</v>
      </c>
      <c r="AH10">
        <v>2507917.0159673118</v>
      </c>
    </row>
    <row r="11" spans="1:34" x14ac:dyDescent="0.25">
      <c r="A11">
        <v>9</v>
      </c>
      <c r="B11">
        <v>90</v>
      </c>
      <c r="C11" t="s">
        <v>34</v>
      </c>
      <c r="D11">
        <v>1.2835000000000001</v>
      </c>
      <c r="E11">
        <v>77.91</v>
      </c>
      <c r="F11">
        <v>73.11</v>
      </c>
      <c r="G11">
        <v>65.47</v>
      </c>
      <c r="H11">
        <v>0.93</v>
      </c>
      <c r="I11">
        <v>67</v>
      </c>
      <c r="J11">
        <v>190.26</v>
      </c>
      <c r="K11">
        <v>52.44</v>
      </c>
      <c r="L11">
        <v>10</v>
      </c>
      <c r="M11">
        <v>65</v>
      </c>
      <c r="N11">
        <v>37.82</v>
      </c>
      <c r="O11">
        <v>23699.85</v>
      </c>
      <c r="P11">
        <v>914.1</v>
      </c>
      <c r="Q11">
        <v>2277.15</v>
      </c>
      <c r="R11">
        <v>262.17</v>
      </c>
      <c r="S11">
        <v>175.94</v>
      </c>
      <c r="T11">
        <v>41074.07</v>
      </c>
      <c r="U11">
        <v>0.67</v>
      </c>
      <c r="V11">
        <v>0.86</v>
      </c>
      <c r="W11">
        <v>36.76</v>
      </c>
      <c r="X11">
        <v>2.4500000000000002</v>
      </c>
      <c r="Y11">
        <v>2</v>
      </c>
      <c r="Z11">
        <v>10</v>
      </c>
      <c r="AA11">
        <v>1989.9474684583599</v>
      </c>
      <c r="AB11">
        <v>2722.7339166311081</v>
      </c>
      <c r="AC11">
        <v>2462.880013008888</v>
      </c>
      <c r="AD11">
        <v>1989947.4684583601</v>
      </c>
      <c r="AE11">
        <v>2722733.9166311081</v>
      </c>
      <c r="AF11">
        <v>3.2285741127019328E-6</v>
      </c>
      <c r="AG11">
        <v>51</v>
      </c>
      <c r="AH11">
        <v>2462880.0130088869</v>
      </c>
    </row>
    <row r="12" spans="1:34" x14ac:dyDescent="0.25">
      <c r="A12">
        <v>10</v>
      </c>
      <c r="B12">
        <v>90</v>
      </c>
      <c r="C12" t="s">
        <v>34</v>
      </c>
      <c r="D12">
        <v>1.2917000000000001</v>
      </c>
      <c r="E12">
        <v>77.42</v>
      </c>
      <c r="F12">
        <v>72.86</v>
      </c>
      <c r="G12">
        <v>72.86</v>
      </c>
      <c r="H12">
        <v>1.02</v>
      </c>
      <c r="I12">
        <v>60</v>
      </c>
      <c r="J12">
        <v>191.79</v>
      </c>
      <c r="K12">
        <v>52.44</v>
      </c>
      <c r="L12">
        <v>11</v>
      </c>
      <c r="M12">
        <v>58</v>
      </c>
      <c r="N12">
        <v>38.35</v>
      </c>
      <c r="O12">
        <v>23888.73</v>
      </c>
      <c r="P12">
        <v>903.04</v>
      </c>
      <c r="Q12">
        <v>2277.39</v>
      </c>
      <c r="R12">
        <v>253.41</v>
      </c>
      <c r="S12">
        <v>175.94</v>
      </c>
      <c r="T12">
        <v>36730.379999999997</v>
      </c>
      <c r="U12">
        <v>0.69</v>
      </c>
      <c r="V12">
        <v>0.86</v>
      </c>
      <c r="W12">
        <v>36.770000000000003</v>
      </c>
      <c r="X12">
        <v>2.2000000000000002</v>
      </c>
      <c r="Y12">
        <v>2</v>
      </c>
      <c r="Z12">
        <v>10</v>
      </c>
      <c r="AA12">
        <v>1967.0944624965709</v>
      </c>
      <c r="AB12">
        <v>2691.4654256707222</v>
      </c>
      <c r="AC12">
        <v>2434.5957429401578</v>
      </c>
      <c r="AD12">
        <v>1967094.462496571</v>
      </c>
      <c r="AE12">
        <v>2691465.425670722</v>
      </c>
      <c r="AF12">
        <v>3.2492007646101178E-6</v>
      </c>
      <c r="AG12">
        <v>51</v>
      </c>
      <c r="AH12">
        <v>2434595.7429401581</v>
      </c>
    </row>
    <row r="13" spans="1:34" x14ac:dyDescent="0.25">
      <c r="A13">
        <v>11</v>
      </c>
      <c r="B13">
        <v>90</v>
      </c>
      <c r="C13" t="s">
        <v>34</v>
      </c>
      <c r="D13">
        <v>1.2978000000000001</v>
      </c>
      <c r="E13">
        <v>77.05</v>
      </c>
      <c r="F13">
        <v>72.680000000000007</v>
      </c>
      <c r="G13">
        <v>79.28</v>
      </c>
      <c r="H13">
        <v>1.1000000000000001</v>
      </c>
      <c r="I13">
        <v>55</v>
      </c>
      <c r="J13">
        <v>193.33</v>
      </c>
      <c r="K13">
        <v>52.44</v>
      </c>
      <c r="L13">
        <v>12</v>
      </c>
      <c r="M13">
        <v>53</v>
      </c>
      <c r="N13">
        <v>38.89</v>
      </c>
      <c r="O13">
        <v>24078.33</v>
      </c>
      <c r="P13">
        <v>893.72</v>
      </c>
      <c r="Q13">
        <v>2277.23</v>
      </c>
      <c r="R13">
        <v>247.58</v>
      </c>
      <c r="S13">
        <v>175.94</v>
      </c>
      <c r="T13">
        <v>33839.61</v>
      </c>
      <c r="U13">
        <v>0.71</v>
      </c>
      <c r="V13">
        <v>0.86</v>
      </c>
      <c r="W13">
        <v>36.74</v>
      </c>
      <c r="X13">
        <v>2.02</v>
      </c>
      <c r="Y13">
        <v>2</v>
      </c>
      <c r="Z13">
        <v>10</v>
      </c>
      <c r="AA13">
        <v>1949.178078190743</v>
      </c>
      <c r="AB13">
        <v>2666.9514382483958</v>
      </c>
      <c r="AC13">
        <v>2412.4213360718209</v>
      </c>
      <c r="AD13">
        <v>1949178.078190743</v>
      </c>
      <c r="AE13">
        <v>2666951.4382483959</v>
      </c>
      <c r="AF13">
        <v>3.264544981273525E-6</v>
      </c>
      <c r="AG13">
        <v>51</v>
      </c>
      <c r="AH13">
        <v>2412421.3360718209</v>
      </c>
    </row>
    <row r="14" spans="1:34" x14ac:dyDescent="0.25">
      <c r="A14">
        <v>12</v>
      </c>
      <c r="B14">
        <v>90</v>
      </c>
      <c r="C14" t="s">
        <v>34</v>
      </c>
      <c r="D14">
        <v>1.3038000000000001</v>
      </c>
      <c r="E14">
        <v>76.7</v>
      </c>
      <c r="F14">
        <v>72.5</v>
      </c>
      <c r="G14">
        <v>87</v>
      </c>
      <c r="H14">
        <v>1.18</v>
      </c>
      <c r="I14">
        <v>50</v>
      </c>
      <c r="J14">
        <v>194.88</v>
      </c>
      <c r="K14">
        <v>52.44</v>
      </c>
      <c r="L14">
        <v>13</v>
      </c>
      <c r="M14">
        <v>48</v>
      </c>
      <c r="N14">
        <v>39.43</v>
      </c>
      <c r="O14">
        <v>24268.67</v>
      </c>
      <c r="P14">
        <v>883.08</v>
      </c>
      <c r="Q14">
        <v>2277.21</v>
      </c>
      <c r="R14">
        <v>241.59</v>
      </c>
      <c r="S14">
        <v>175.94</v>
      </c>
      <c r="T14">
        <v>30869.38</v>
      </c>
      <c r="U14">
        <v>0.73</v>
      </c>
      <c r="V14">
        <v>0.86</v>
      </c>
      <c r="W14">
        <v>36.74</v>
      </c>
      <c r="X14">
        <v>1.84</v>
      </c>
      <c r="Y14">
        <v>2</v>
      </c>
      <c r="Z14">
        <v>10</v>
      </c>
      <c r="AA14">
        <v>1920.3247260297319</v>
      </c>
      <c r="AB14">
        <v>2627.4730089016421</v>
      </c>
      <c r="AC14">
        <v>2376.710672613598</v>
      </c>
      <c r="AD14">
        <v>1920324.726029732</v>
      </c>
      <c r="AE14">
        <v>2627473.0089016422</v>
      </c>
      <c r="AF14">
        <v>3.2796376534014648E-6</v>
      </c>
      <c r="AG14">
        <v>50</v>
      </c>
      <c r="AH14">
        <v>2376710.672613597</v>
      </c>
    </row>
    <row r="15" spans="1:34" x14ac:dyDescent="0.25">
      <c r="A15">
        <v>13</v>
      </c>
      <c r="B15">
        <v>90</v>
      </c>
      <c r="C15" t="s">
        <v>34</v>
      </c>
      <c r="D15">
        <v>1.3089999999999999</v>
      </c>
      <c r="E15">
        <v>76.39</v>
      </c>
      <c r="F15">
        <v>72.34</v>
      </c>
      <c r="G15">
        <v>94.35</v>
      </c>
      <c r="H15">
        <v>1.27</v>
      </c>
      <c r="I15">
        <v>46</v>
      </c>
      <c r="J15">
        <v>196.42</v>
      </c>
      <c r="K15">
        <v>52.44</v>
      </c>
      <c r="L15">
        <v>14</v>
      </c>
      <c r="M15">
        <v>44</v>
      </c>
      <c r="N15">
        <v>39.979999999999997</v>
      </c>
      <c r="O15">
        <v>24459.75</v>
      </c>
      <c r="P15">
        <v>872.77</v>
      </c>
      <c r="Q15">
        <v>2277.17</v>
      </c>
      <c r="R15">
        <v>235.77</v>
      </c>
      <c r="S15">
        <v>175.94</v>
      </c>
      <c r="T15">
        <v>27978.34</v>
      </c>
      <c r="U15">
        <v>0.75</v>
      </c>
      <c r="V15">
        <v>0.87</v>
      </c>
      <c r="W15">
        <v>36.74</v>
      </c>
      <c r="X15">
        <v>1.68</v>
      </c>
      <c r="Y15">
        <v>2</v>
      </c>
      <c r="Z15">
        <v>10</v>
      </c>
      <c r="AA15">
        <v>1902.8254273262521</v>
      </c>
      <c r="AB15">
        <v>2603.529696400969</v>
      </c>
      <c r="AC15">
        <v>2355.0524762533369</v>
      </c>
      <c r="AD15">
        <v>1902825.427326252</v>
      </c>
      <c r="AE15">
        <v>2603529.6964009679</v>
      </c>
      <c r="AF15">
        <v>3.2927179692456791E-6</v>
      </c>
      <c r="AG15">
        <v>50</v>
      </c>
      <c r="AH15">
        <v>2355052.4762533372</v>
      </c>
    </row>
    <row r="16" spans="1:34" x14ac:dyDescent="0.25">
      <c r="A16">
        <v>14</v>
      </c>
      <c r="B16">
        <v>90</v>
      </c>
      <c r="C16" t="s">
        <v>34</v>
      </c>
      <c r="D16">
        <v>1.3128</v>
      </c>
      <c r="E16">
        <v>76.17</v>
      </c>
      <c r="F16">
        <v>72.22</v>
      </c>
      <c r="G16">
        <v>100.78</v>
      </c>
      <c r="H16">
        <v>1.35</v>
      </c>
      <c r="I16">
        <v>43</v>
      </c>
      <c r="J16">
        <v>197.98</v>
      </c>
      <c r="K16">
        <v>52.44</v>
      </c>
      <c r="L16">
        <v>15</v>
      </c>
      <c r="M16">
        <v>41</v>
      </c>
      <c r="N16">
        <v>40.54</v>
      </c>
      <c r="O16">
        <v>24651.58</v>
      </c>
      <c r="P16">
        <v>862.24</v>
      </c>
      <c r="Q16">
        <v>2277.0500000000002</v>
      </c>
      <c r="R16">
        <v>232.22</v>
      </c>
      <c r="S16">
        <v>175.94</v>
      </c>
      <c r="T16">
        <v>26218.83</v>
      </c>
      <c r="U16">
        <v>0.76</v>
      </c>
      <c r="V16">
        <v>0.87</v>
      </c>
      <c r="W16">
        <v>36.729999999999997</v>
      </c>
      <c r="X16">
        <v>1.57</v>
      </c>
      <c r="Y16">
        <v>2</v>
      </c>
      <c r="Z16">
        <v>10</v>
      </c>
      <c r="AA16">
        <v>1886.9992181020609</v>
      </c>
      <c r="AB16">
        <v>2581.8755787373561</v>
      </c>
      <c r="AC16">
        <v>2335.4649971877961</v>
      </c>
      <c r="AD16">
        <v>1886999.218102061</v>
      </c>
      <c r="AE16">
        <v>2581875.5787373558</v>
      </c>
      <c r="AF16">
        <v>3.302276661593375E-6</v>
      </c>
      <c r="AG16">
        <v>50</v>
      </c>
      <c r="AH16">
        <v>2335464.997187796</v>
      </c>
    </row>
    <row r="17" spans="1:34" x14ac:dyDescent="0.25">
      <c r="A17">
        <v>15</v>
      </c>
      <c r="B17">
        <v>90</v>
      </c>
      <c r="C17" t="s">
        <v>34</v>
      </c>
      <c r="D17">
        <v>1.3168</v>
      </c>
      <c r="E17">
        <v>75.94</v>
      </c>
      <c r="F17">
        <v>72.099999999999994</v>
      </c>
      <c r="G17">
        <v>108.15</v>
      </c>
      <c r="H17">
        <v>1.42</v>
      </c>
      <c r="I17">
        <v>40</v>
      </c>
      <c r="J17">
        <v>199.54</v>
      </c>
      <c r="K17">
        <v>52.44</v>
      </c>
      <c r="L17">
        <v>16</v>
      </c>
      <c r="M17">
        <v>38</v>
      </c>
      <c r="N17">
        <v>41.1</v>
      </c>
      <c r="O17">
        <v>24844.17</v>
      </c>
      <c r="P17">
        <v>852.28</v>
      </c>
      <c r="Q17">
        <v>2277.0700000000002</v>
      </c>
      <c r="R17">
        <v>228.01</v>
      </c>
      <c r="S17">
        <v>175.94</v>
      </c>
      <c r="T17">
        <v>24128.1</v>
      </c>
      <c r="U17">
        <v>0.77</v>
      </c>
      <c r="V17">
        <v>0.87</v>
      </c>
      <c r="W17">
        <v>36.729999999999997</v>
      </c>
      <c r="X17">
        <v>1.44</v>
      </c>
      <c r="Y17">
        <v>2</v>
      </c>
      <c r="Z17">
        <v>10</v>
      </c>
      <c r="AA17">
        <v>1871.6438971590751</v>
      </c>
      <c r="AB17">
        <v>2560.8657511942129</v>
      </c>
      <c r="AC17">
        <v>2316.460318097892</v>
      </c>
      <c r="AD17">
        <v>1871643.8971590749</v>
      </c>
      <c r="AE17">
        <v>2560865.7511942131</v>
      </c>
      <c r="AF17">
        <v>3.3123384430120019E-6</v>
      </c>
      <c r="AG17">
        <v>50</v>
      </c>
      <c r="AH17">
        <v>2316460.3180978922</v>
      </c>
    </row>
    <row r="18" spans="1:34" x14ac:dyDescent="0.25">
      <c r="A18">
        <v>16</v>
      </c>
      <c r="B18">
        <v>90</v>
      </c>
      <c r="C18" t="s">
        <v>34</v>
      </c>
      <c r="D18">
        <v>1.3205</v>
      </c>
      <c r="E18">
        <v>75.73</v>
      </c>
      <c r="F18">
        <v>71.989999999999995</v>
      </c>
      <c r="G18">
        <v>116.74</v>
      </c>
      <c r="H18">
        <v>1.5</v>
      </c>
      <c r="I18">
        <v>37</v>
      </c>
      <c r="J18">
        <v>201.11</v>
      </c>
      <c r="K18">
        <v>52.44</v>
      </c>
      <c r="L18">
        <v>17</v>
      </c>
      <c r="M18">
        <v>35</v>
      </c>
      <c r="N18">
        <v>41.67</v>
      </c>
      <c r="O18">
        <v>25037.53</v>
      </c>
      <c r="P18">
        <v>841.98</v>
      </c>
      <c r="Q18">
        <v>2276.83</v>
      </c>
      <c r="R18">
        <v>224.54</v>
      </c>
      <c r="S18">
        <v>175.94</v>
      </c>
      <c r="T18">
        <v>22408.76</v>
      </c>
      <c r="U18">
        <v>0.78</v>
      </c>
      <c r="V18">
        <v>0.87</v>
      </c>
      <c r="W18">
        <v>36.72</v>
      </c>
      <c r="X18">
        <v>1.33</v>
      </c>
      <c r="Y18">
        <v>2</v>
      </c>
      <c r="Z18">
        <v>10</v>
      </c>
      <c r="AA18">
        <v>1856.4100231976199</v>
      </c>
      <c r="AB18">
        <v>2540.022092769063</v>
      </c>
      <c r="AC18">
        <v>2297.60594917858</v>
      </c>
      <c r="AD18">
        <v>1856410.0231976199</v>
      </c>
      <c r="AE18">
        <v>2540022.0927690631</v>
      </c>
      <c r="AF18">
        <v>3.3216455908242322E-6</v>
      </c>
      <c r="AG18">
        <v>50</v>
      </c>
      <c r="AH18">
        <v>2297605.9491785802</v>
      </c>
    </row>
    <row r="19" spans="1:34" x14ac:dyDescent="0.25">
      <c r="A19">
        <v>17</v>
      </c>
      <c r="B19">
        <v>90</v>
      </c>
      <c r="C19" t="s">
        <v>34</v>
      </c>
      <c r="D19">
        <v>1.3230999999999999</v>
      </c>
      <c r="E19">
        <v>75.58</v>
      </c>
      <c r="F19">
        <v>71.92</v>
      </c>
      <c r="G19">
        <v>123.29</v>
      </c>
      <c r="H19">
        <v>1.58</v>
      </c>
      <c r="I19">
        <v>35</v>
      </c>
      <c r="J19">
        <v>202.68</v>
      </c>
      <c r="K19">
        <v>52.44</v>
      </c>
      <c r="L19">
        <v>18</v>
      </c>
      <c r="M19">
        <v>33</v>
      </c>
      <c r="N19">
        <v>42.24</v>
      </c>
      <c r="O19">
        <v>25231.66</v>
      </c>
      <c r="P19">
        <v>832.25</v>
      </c>
      <c r="Q19">
        <v>2277</v>
      </c>
      <c r="R19">
        <v>221.97</v>
      </c>
      <c r="S19">
        <v>175.94</v>
      </c>
      <c r="T19">
        <v>21135.19</v>
      </c>
      <c r="U19">
        <v>0.79</v>
      </c>
      <c r="V19">
        <v>0.87</v>
      </c>
      <c r="W19">
        <v>36.729999999999997</v>
      </c>
      <c r="X19">
        <v>1.26</v>
      </c>
      <c r="Y19">
        <v>2</v>
      </c>
      <c r="Z19">
        <v>10</v>
      </c>
      <c r="AA19">
        <v>1843.2437229925899</v>
      </c>
      <c r="AB19">
        <v>2522.0073799723709</v>
      </c>
      <c r="AC19">
        <v>2281.3105352873959</v>
      </c>
      <c r="AD19">
        <v>1843243.7229925899</v>
      </c>
      <c r="AE19">
        <v>2522007.3799723708</v>
      </c>
      <c r="AF19">
        <v>3.3281857487463399E-6</v>
      </c>
      <c r="AG19">
        <v>50</v>
      </c>
      <c r="AH19">
        <v>2281310.535287397</v>
      </c>
    </row>
    <row r="20" spans="1:34" x14ac:dyDescent="0.25">
      <c r="A20">
        <v>18</v>
      </c>
      <c r="B20">
        <v>90</v>
      </c>
      <c r="C20" t="s">
        <v>34</v>
      </c>
      <c r="D20">
        <v>1.327</v>
      </c>
      <c r="E20">
        <v>75.36</v>
      </c>
      <c r="F20">
        <v>71.8</v>
      </c>
      <c r="G20">
        <v>134.63</v>
      </c>
      <c r="H20">
        <v>1.65</v>
      </c>
      <c r="I20">
        <v>32</v>
      </c>
      <c r="J20">
        <v>204.26</v>
      </c>
      <c r="K20">
        <v>52.44</v>
      </c>
      <c r="L20">
        <v>19</v>
      </c>
      <c r="M20">
        <v>30</v>
      </c>
      <c r="N20">
        <v>42.82</v>
      </c>
      <c r="O20">
        <v>25426.720000000001</v>
      </c>
      <c r="P20">
        <v>822.48</v>
      </c>
      <c r="Q20">
        <v>2276.88</v>
      </c>
      <c r="R20">
        <v>218.31</v>
      </c>
      <c r="S20">
        <v>175.94</v>
      </c>
      <c r="T20">
        <v>19320.849999999999</v>
      </c>
      <c r="U20">
        <v>0.81</v>
      </c>
      <c r="V20">
        <v>0.87</v>
      </c>
      <c r="W20">
        <v>36.71</v>
      </c>
      <c r="X20">
        <v>1.1399999999999999</v>
      </c>
      <c r="Y20">
        <v>2</v>
      </c>
      <c r="Z20">
        <v>10</v>
      </c>
      <c r="AA20">
        <v>1828.43489237063</v>
      </c>
      <c r="AB20">
        <v>2501.7452845959078</v>
      </c>
      <c r="AC20">
        <v>2262.9822258556328</v>
      </c>
      <c r="AD20">
        <v>1828434.8923706301</v>
      </c>
      <c r="AE20">
        <v>2501745.2845959081</v>
      </c>
      <c r="AF20">
        <v>3.3379959856295011E-6</v>
      </c>
      <c r="AG20">
        <v>50</v>
      </c>
      <c r="AH20">
        <v>2262982.2258556332</v>
      </c>
    </row>
    <row r="21" spans="1:34" x14ac:dyDescent="0.25">
      <c r="A21">
        <v>19</v>
      </c>
      <c r="B21">
        <v>90</v>
      </c>
      <c r="C21" t="s">
        <v>34</v>
      </c>
      <c r="D21">
        <v>1.3294999999999999</v>
      </c>
      <c r="E21">
        <v>75.209999999999994</v>
      </c>
      <c r="F21">
        <v>71.73</v>
      </c>
      <c r="G21">
        <v>143.44999999999999</v>
      </c>
      <c r="H21">
        <v>1.73</v>
      </c>
      <c r="I21">
        <v>30</v>
      </c>
      <c r="J21">
        <v>205.85</v>
      </c>
      <c r="K21">
        <v>52.44</v>
      </c>
      <c r="L21">
        <v>20</v>
      </c>
      <c r="M21">
        <v>28</v>
      </c>
      <c r="N21">
        <v>43.41</v>
      </c>
      <c r="O21">
        <v>25622.45</v>
      </c>
      <c r="P21">
        <v>810.42</v>
      </c>
      <c r="Q21">
        <v>2276.87</v>
      </c>
      <c r="R21">
        <v>215.72</v>
      </c>
      <c r="S21">
        <v>175.94</v>
      </c>
      <c r="T21">
        <v>18035.93</v>
      </c>
      <c r="U21">
        <v>0.82</v>
      </c>
      <c r="V21">
        <v>0.87</v>
      </c>
      <c r="W21">
        <v>36.71</v>
      </c>
      <c r="X21">
        <v>1.07</v>
      </c>
      <c r="Y21">
        <v>2</v>
      </c>
      <c r="Z21">
        <v>10</v>
      </c>
      <c r="AA21">
        <v>1803.266036098285</v>
      </c>
      <c r="AB21">
        <v>2467.3081450725108</v>
      </c>
      <c r="AC21">
        <v>2231.831718595522</v>
      </c>
      <c r="AD21">
        <v>1803266.0360982851</v>
      </c>
      <c r="AE21">
        <v>2467308.1450725109</v>
      </c>
      <c r="AF21">
        <v>3.3442845990161428E-6</v>
      </c>
      <c r="AG21">
        <v>49</v>
      </c>
      <c r="AH21">
        <v>2231831.718595522</v>
      </c>
    </row>
    <row r="22" spans="1:34" x14ac:dyDescent="0.25">
      <c r="A22">
        <v>20</v>
      </c>
      <c r="B22">
        <v>90</v>
      </c>
      <c r="C22" t="s">
        <v>34</v>
      </c>
      <c r="D22">
        <v>1.3304</v>
      </c>
      <c r="E22">
        <v>75.16</v>
      </c>
      <c r="F22">
        <v>71.709999999999994</v>
      </c>
      <c r="G22">
        <v>148.37</v>
      </c>
      <c r="H22">
        <v>1.8</v>
      </c>
      <c r="I22">
        <v>29</v>
      </c>
      <c r="J22">
        <v>207.45</v>
      </c>
      <c r="K22">
        <v>52.44</v>
      </c>
      <c r="L22">
        <v>21</v>
      </c>
      <c r="M22">
        <v>27</v>
      </c>
      <c r="N22">
        <v>44</v>
      </c>
      <c r="O22">
        <v>25818.99</v>
      </c>
      <c r="P22">
        <v>804.22</v>
      </c>
      <c r="Q22">
        <v>2277.0300000000002</v>
      </c>
      <c r="R22">
        <v>215.29</v>
      </c>
      <c r="S22">
        <v>175.94</v>
      </c>
      <c r="T22">
        <v>17826.060000000001</v>
      </c>
      <c r="U22">
        <v>0.82</v>
      </c>
      <c r="V22">
        <v>0.87</v>
      </c>
      <c r="W22">
        <v>36.71</v>
      </c>
      <c r="X22">
        <v>1.06</v>
      </c>
      <c r="Y22">
        <v>2</v>
      </c>
      <c r="Z22">
        <v>10</v>
      </c>
      <c r="AA22">
        <v>1795.8957478534719</v>
      </c>
      <c r="AB22">
        <v>2457.22379154179</v>
      </c>
      <c r="AC22">
        <v>2222.7098016122932</v>
      </c>
      <c r="AD22">
        <v>1795895.7478534719</v>
      </c>
      <c r="AE22">
        <v>2457223.7915417911</v>
      </c>
      <c r="AF22">
        <v>3.3465484998353341E-6</v>
      </c>
      <c r="AG22">
        <v>49</v>
      </c>
      <c r="AH22">
        <v>2222709.8016122929</v>
      </c>
    </row>
    <row r="23" spans="1:34" x14ac:dyDescent="0.25">
      <c r="A23">
        <v>21</v>
      </c>
      <c r="B23">
        <v>90</v>
      </c>
      <c r="C23" t="s">
        <v>34</v>
      </c>
      <c r="D23">
        <v>1.3332999999999999</v>
      </c>
      <c r="E23">
        <v>75</v>
      </c>
      <c r="F23">
        <v>71.62</v>
      </c>
      <c r="G23">
        <v>159.16</v>
      </c>
      <c r="H23">
        <v>1.87</v>
      </c>
      <c r="I23">
        <v>27</v>
      </c>
      <c r="J23">
        <v>209.05</v>
      </c>
      <c r="K23">
        <v>52.44</v>
      </c>
      <c r="L23">
        <v>22</v>
      </c>
      <c r="M23">
        <v>16</v>
      </c>
      <c r="N23">
        <v>44.6</v>
      </c>
      <c r="O23">
        <v>26016.35</v>
      </c>
      <c r="P23">
        <v>794.79</v>
      </c>
      <c r="Q23">
        <v>2277.12</v>
      </c>
      <c r="R23">
        <v>212.12</v>
      </c>
      <c r="S23">
        <v>175.94</v>
      </c>
      <c r="T23">
        <v>16251.63</v>
      </c>
      <c r="U23">
        <v>0.83</v>
      </c>
      <c r="V23">
        <v>0.88</v>
      </c>
      <c r="W23">
        <v>36.71</v>
      </c>
      <c r="X23">
        <v>0.97</v>
      </c>
      <c r="Y23">
        <v>2</v>
      </c>
      <c r="Z23">
        <v>10</v>
      </c>
      <c r="AA23">
        <v>1782.8031412334119</v>
      </c>
      <c r="AB23">
        <v>2439.3099095591851</v>
      </c>
      <c r="AC23">
        <v>2206.5055953838159</v>
      </c>
      <c r="AD23">
        <v>1782803.1412334121</v>
      </c>
      <c r="AE23">
        <v>2439309.9095591852</v>
      </c>
      <c r="AF23">
        <v>3.3538432913638379E-6</v>
      </c>
      <c r="AG23">
        <v>49</v>
      </c>
      <c r="AH23">
        <v>2206505.5953838159</v>
      </c>
    </row>
    <row r="24" spans="1:34" x14ac:dyDescent="0.25">
      <c r="A24">
        <v>22</v>
      </c>
      <c r="B24">
        <v>90</v>
      </c>
      <c r="C24" t="s">
        <v>34</v>
      </c>
      <c r="D24">
        <v>1.3329</v>
      </c>
      <c r="E24">
        <v>75.02</v>
      </c>
      <c r="F24">
        <v>71.64</v>
      </c>
      <c r="G24">
        <v>159.21</v>
      </c>
      <c r="H24">
        <v>1.94</v>
      </c>
      <c r="I24">
        <v>27</v>
      </c>
      <c r="J24">
        <v>210.65</v>
      </c>
      <c r="K24">
        <v>52.44</v>
      </c>
      <c r="L24">
        <v>23</v>
      </c>
      <c r="M24">
        <v>4</v>
      </c>
      <c r="N24">
        <v>45.21</v>
      </c>
      <c r="O24">
        <v>26214.54</v>
      </c>
      <c r="P24">
        <v>796.42</v>
      </c>
      <c r="Q24">
        <v>2277.1</v>
      </c>
      <c r="R24">
        <v>212.12</v>
      </c>
      <c r="S24">
        <v>175.94</v>
      </c>
      <c r="T24">
        <v>16249.12</v>
      </c>
      <c r="U24">
        <v>0.83</v>
      </c>
      <c r="V24">
        <v>0.87</v>
      </c>
      <c r="W24">
        <v>36.729999999999997</v>
      </c>
      <c r="X24">
        <v>0.99</v>
      </c>
      <c r="Y24">
        <v>2</v>
      </c>
      <c r="Z24">
        <v>10</v>
      </c>
      <c r="AA24">
        <v>1784.993562309324</v>
      </c>
      <c r="AB24">
        <v>2442.3069403098052</v>
      </c>
      <c r="AC24">
        <v>2209.216593725956</v>
      </c>
      <c r="AD24">
        <v>1784993.562309324</v>
      </c>
      <c r="AE24">
        <v>2442306.9403098049</v>
      </c>
      <c r="AF24">
        <v>3.3528371132219762E-6</v>
      </c>
      <c r="AG24">
        <v>49</v>
      </c>
      <c r="AH24">
        <v>2209216.593725957</v>
      </c>
    </row>
    <row r="25" spans="1:34" x14ac:dyDescent="0.25">
      <c r="A25">
        <v>23</v>
      </c>
      <c r="B25">
        <v>90</v>
      </c>
      <c r="C25" t="s">
        <v>34</v>
      </c>
      <c r="D25">
        <v>1.3329</v>
      </c>
      <c r="E25">
        <v>75.02</v>
      </c>
      <c r="F25">
        <v>71.64</v>
      </c>
      <c r="G25">
        <v>159.21</v>
      </c>
      <c r="H25">
        <v>2.0099999999999998</v>
      </c>
      <c r="I25">
        <v>27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801.66</v>
      </c>
      <c r="Q25">
        <v>2277.13</v>
      </c>
      <c r="R25">
        <v>212.17</v>
      </c>
      <c r="S25">
        <v>175.94</v>
      </c>
      <c r="T25">
        <v>16273.16</v>
      </c>
      <c r="U25">
        <v>0.83</v>
      </c>
      <c r="V25">
        <v>0.87</v>
      </c>
      <c r="W25">
        <v>36.729999999999997</v>
      </c>
      <c r="X25">
        <v>0.99</v>
      </c>
      <c r="Y25">
        <v>2</v>
      </c>
      <c r="Z25">
        <v>10</v>
      </c>
      <c r="AA25">
        <v>1790.342024851687</v>
      </c>
      <c r="AB25">
        <v>2449.6249427177809</v>
      </c>
      <c r="AC25">
        <v>2215.8361762549962</v>
      </c>
      <c r="AD25">
        <v>1790342.024851687</v>
      </c>
      <c r="AE25">
        <v>2449624.9427177808</v>
      </c>
      <c r="AF25">
        <v>3.3528371132219762E-6</v>
      </c>
      <c r="AG25">
        <v>49</v>
      </c>
      <c r="AH25">
        <v>2215836.1762549961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1.1958</v>
      </c>
      <c r="E2">
        <v>83.63</v>
      </c>
      <c r="F2">
        <v>79.44</v>
      </c>
      <c r="G2">
        <v>20.81</v>
      </c>
      <c r="H2">
        <v>0.64</v>
      </c>
      <c r="I2">
        <v>229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231.18</v>
      </c>
      <c r="Q2">
        <v>2281.69</v>
      </c>
      <c r="R2">
        <v>461.56</v>
      </c>
      <c r="S2">
        <v>175.94</v>
      </c>
      <c r="T2">
        <v>139957.95000000001</v>
      </c>
      <c r="U2">
        <v>0.38</v>
      </c>
      <c r="V2">
        <v>0.79</v>
      </c>
      <c r="W2">
        <v>37.33</v>
      </c>
      <c r="X2">
        <v>8.74</v>
      </c>
      <c r="Y2">
        <v>2</v>
      </c>
      <c r="Z2">
        <v>10</v>
      </c>
      <c r="AA2">
        <v>1015.2832460353339</v>
      </c>
      <c r="AB2">
        <v>1389.1553283611599</v>
      </c>
      <c r="AC2">
        <v>1256.576293514119</v>
      </c>
      <c r="AD2">
        <v>1015283.246035334</v>
      </c>
      <c r="AE2">
        <v>1389155.3283611599</v>
      </c>
      <c r="AF2">
        <v>7.2976719848488071E-6</v>
      </c>
      <c r="AG2">
        <v>55</v>
      </c>
      <c r="AH2">
        <v>1256576.293514119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0.91410000000000002</v>
      </c>
      <c r="E2">
        <v>109.4</v>
      </c>
      <c r="F2">
        <v>94.63</v>
      </c>
      <c r="G2">
        <v>9.1300000000000008</v>
      </c>
      <c r="H2">
        <v>0.18</v>
      </c>
      <c r="I2">
        <v>622</v>
      </c>
      <c r="J2">
        <v>98.71</v>
      </c>
      <c r="K2">
        <v>39.72</v>
      </c>
      <c r="L2">
        <v>1</v>
      </c>
      <c r="M2">
        <v>620</v>
      </c>
      <c r="N2">
        <v>12.99</v>
      </c>
      <c r="O2">
        <v>12407.75</v>
      </c>
      <c r="P2">
        <v>858.64</v>
      </c>
      <c r="Q2">
        <v>2283.4499999999998</v>
      </c>
      <c r="R2">
        <v>978.71</v>
      </c>
      <c r="S2">
        <v>175.94</v>
      </c>
      <c r="T2">
        <v>396571.35</v>
      </c>
      <c r="U2">
        <v>0.18</v>
      </c>
      <c r="V2">
        <v>0.66</v>
      </c>
      <c r="W2">
        <v>37.659999999999997</v>
      </c>
      <c r="X2">
        <v>23.87</v>
      </c>
      <c r="Y2">
        <v>2</v>
      </c>
      <c r="Z2">
        <v>10</v>
      </c>
      <c r="AA2">
        <v>2678.399073960285</v>
      </c>
      <c r="AB2">
        <v>3664.7037756203158</v>
      </c>
      <c r="AC2">
        <v>3314.949590719028</v>
      </c>
      <c r="AD2">
        <v>2678399.0739602861</v>
      </c>
      <c r="AE2">
        <v>3664703.7756203162</v>
      </c>
      <c r="AF2">
        <v>3.0411263666667231E-6</v>
      </c>
      <c r="AG2">
        <v>72</v>
      </c>
      <c r="AH2">
        <v>3314949.590719027</v>
      </c>
    </row>
    <row r="3" spans="1:34" x14ac:dyDescent="0.25">
      <c r="A3">
        <v>1</v>
      </c>
      <c r="B3">
        <v>45</v>
      </c>
      <c r="C3" t="s">
        <v>34</v>
      </c>
      <c r="D3">
        <v>1.1405000000000001</v>
      </c>
      <c r="E3">
        <v>87.68</v>
      </c>
      <c r="F3">
        <v>80.39</v>
      </c>
      <c r="G3">
        <v>18.690000000000001</v>
      </c>
      <c r="H3">
        <v>0.35</v>
      </c>
      <c r="I3">
        <v>258</v>
      </c>
      <c r="J3">
        <v>99.95</v>
      </c>
      <c r="K3">
        <v>39.72</v>
      </c>
      <c r="L3">
        <v>2</v>
      </c>
      <c r="M3">
        <v>256</v>
      </c>
      <c r="N3">
        <v>13.24</v>
      </c>
      <c r="O3">
        <v>12561.45</v>
      </c>
      <c r="P3">
        <v>715.33</v>
      </c>
      <c r="Q3">
        <v>2279.56</v>
      </c>
      <c r="R3">
        <v>503.57</v>
      </c>
      <c r="S3">
        <v>175.94</v>
      </c>
      <c r="T3">
        <v>160821.03</v>
      </c>
      <c r="U3">
        <v>0.35</v>
      </c>
      <c r="V3">
        <v>0.78</v>
      </c>
      <c r="W3">
        <v>37.08</v>
      </c>
      <c r="X3">
        <v>9.69</v>
      </c>
      <c r="Y3">
        <v>2</v>
      </c>
      <c r="Z3">
        <v>10</v>
      </c>
      <c r="AA3">
        <v>1892.7973693515889</v>
      </c>
      <c r="AB3">
        <v>2589.8088650733398</v>
      </c>
      <c r="AC3">
        <v>2342.6411418103121</v>
      </c>
      <c r="AD3">
        <v>1892797.3693515889</v>
      </c>
      <c r="AE3">
        <v>2589808.86507334</v>
      </c>
      <c r="AF3">
        <v>3.7943382793823408E-6</v>
      </c>
      <c r="AG3">
        <v>58</v>
      </c>
      <c r="AH3">
        <v>2342641.141810311</v>
      </c>
    </row>
    <row r="4" spans="1:34" x14ac:dyDescent="0.25">
      <c r="A4">
        <v>2</v>
      </c>
      <c r="B4">
        <v>45</v>
      </c>
      <c r="C4" t="s">
        <v>34</v>
      </c>
      <c r="D4">
        <v>1.2196</v>
      </c>
      <c r="E4">
        <v>81.99</v>
      </c>
      <c r="F4">
        <v>76.69</v>
      </c>
      <c r="G4">
        <v>28.58</v>
      </c>
      <c r="H4">
        <v>0.52</v>
      </c>
      <c r="I4">
        <v>161</v>
      </c>
      <c r="J4">
        <v>101.2</v>
      </c>
      <c r="K4">
        <v>39.72</v>
      </c>
      <c r="L4">
        <v>3</v>
      </c>
      <c r="M4">
        <v>159</v>
      </c>
      <c r="N4">
        <v>13.49</v>
      </c>
      <c r="O4">
        <v>12715.54</v>
      </c>
      <c r="P4">
        <v>666.75</v>
      </c>
      <c r="Q4">
        <v>2278.46</v>
      </c>
      <c r="R4">
        <v>380.29</v>
      </c>
      <c r="S4">
        <v>175.94</v>
      </c>
      <c r="T4">
        <v>99665.33</v>
      </c>
      <c r="U4">
        <v>0.46</v>
      </c>
      <c r="V4">
        <v>0.82</v>
      </c>
      <c r="W4">
        <v>36.94</v>
      </c>
      <c r="X4">
        <v>6.02</v>
      </c>
      <c r="Y4">
        <v>2</v>
      </c>
      <c r="Z4">
        <v>10</v>
      </c>
      <c r="AA4">
        <v>1692.747432916161</v>
      </c>
      <c r="AB4">
        <v>2316.0917164620701</v>
      </c>
      <c r="AC4">
        <v>2095.0471736980699</v>
      </c>
      <c r="AD4">
        <v>1692747.4329161609</v>
      </c>
      <c r="AE4">
        <v>2316091.7164620701</v>
      </c>
      <c r="AF4">
        <v>4.0574966817489726E-6</v>
      </c>
      <c r="AG4">
        <v>54</v>
      </c>
      <c r="AH4">
        <v>2095047.17369807</v>
      </c>
    </row>
    <row r="5" spans="1:34" x14ac:dyDescent="0.25">
      <c r="A5">
        <v>3</v>
      </c>
      <c r="B5">
        <v>45</v>
      </c>
      <c r="C5" t="s">
        <v>34</v>
      </c>
      <c r="D5">
        <v>1.2613000000000001</v>
      </c>
      <c r="E5">
        <v>79.290000000000006</v>
      </c>
      <c r="F5">
        <v>74.930000000000007</v>
      </c>
      <c r="G5">
        <v>39.1</v>
      </c>
      <c r="H5">
        <v>0.69</v>
      </c>
      <c r="I5">
        <v>115</v>
      </c>
      <c r="J5">
        <v>102.45</v>
      </c>
      <c r="K5">
        <v>39.72</v>
      </c>
      <c r="L5">
        <v>4</v>
      </c>
      <c r="M5">
        <v>113</v>
      </c>
      <c r="N5">
        <v>13.74</v>
      </c>
      <c r="O5">
        <v>12870.03</v>
      </c>
      <c r="P5">
        <v>634.71</v>
      </c>
      <c r="Q5">
        <v>2277.59</v>
      </c>
      <c r="R5">
        <v>322.04000000000002</v>
      </c>
      <c r="S5">
        <v>175.94</v>
      </c>
      <c r="T5">
        <v>70771.83</v>
      </c>
      <c r="U5">
        <v>0.55000000000000004</v>
      </c>
      <c r="V5">
        <v>0.84</v>
      </c>
      <c r="W5">
        <v>36.85</v>
      </c>
      <c r="X5">
        <v>4.26</v>
      </c>
      <c r="Y5">
        <v>2</v>
      </c>
      <c r="Z5">
        <v>10</v>
      </c>
      <c r="AA5">
        <v>1590.600326605306</v>
      </c>
      <c r="AB5">
        <v>2176.3295391952752</v>
      </c>
      <c r="AC5">
        <v>1968.623702472169</v>
      </c>
      <c r="AD5">
        <v>1590600.326605306</v>
      </c>
      <c r="AE5">
        <v>2176329.5391952749</v>
      </c>
      <c r="AF5">
        <v>4.1962287345768938E-6</v>
      </c>
      <c r="AG5">
        <v>52</v>
      </c>
      <c r="AH5">
        <v>1968623.702472169</v>
      </c>
    </row>
    <row r="6" spans="1:34" x14ac:dyDescent="0.25">
      <c r="A6">
        <v>4</v>
      </c>
      <c r="B6">
        <v>45</v>
      </c>
      <c r="C6" t="s">
        <v>34</v>
      </c>
      <c r="D6">
        <v>1.286</v>
      </c>
      <c r="E6">
        <v>77.760000000000005</v>
      </c>
      <c r="F6">
        <v>73.94</v>
      </c>
      <c r="G6">
        <v>49.85</v>
      </c>
      <c r="H6">
        <v>0.85</v>
      </c>
      <c r="I6">
        <v>89</v>
      </c>
      <c r="J6">
        <v>103.71</v>
      </c>
      <c r="K6">
        <v>39.72</v>
      </c>
      <c r="L6">
        <v>5</v>
      </c>
      <c r="M6">
        <v>87</v>
      </c>
      <c r="N6">
        <v>14</v>
      </c>
      <c r="O6">
        <v>13024.91</v>
      </c>
      <c r="P6">
        <v>608.51</v>
      </c>
      <c r="Q6">
        <v>2277.56</v>
      </c>
      <c r="R6">
        <v>289.55</v>
      </c>
      <c r="S6">
        <v>175.94</v>
      </c>
      <c r="T6">
        <v>54654.080000000002</v>
      </c>
      <c r="U6">
        <v>0.61</v>
      </c>
      <c r="V6">
        <v>0.85</v>
      </c>
      <c r="W6">
        <v>36.799999999999997</v>
      </c>
      <c r="X6">
        <v>3.28</v>
      </c>
      <c r="Y6">
        <v>2</v>
      </c>
      <c r="Z6">
        <v>10</v>
      </c>
      <c r="AA6">
        <v>1527.0391730299721</v>
      </c>
      <c r="AB6">
        <v>2089.3623647533118</v>
      </c>
      <c r="AC6">
        <v>1889.956553099752</v>
      </c>
      <c r="AD6">
        <v>1527039.173029972</v>
      </c>
      <c r="AE6">
        <v>2089362.364753312</v>
      </c>
      <c r="AF6">
        <v>4.2784033557963092E-6</v>
      </c>
      <c r="AG6">
        <v>51</v>
      </c>
      <c r="AH6">
        <v>1889956.5530997519</v>
      </c>
    </row>
    <row r="7" spans="1:34" x14ac:dyDescent="0.25">
      <c r="A7">
        <v>5</v>
      </c>
      <c r="B7">
        <v>45</v>
      </c>
      <c r="C7" t="s">
        <v>34</v>
      </c>
      <c r="D7">
        <v>1.3039000000000001</v>
      </c>
      <c r="E7">
        <v>76.69</v>
      </c>
      <c r="F7">
        <v>73.25</v>
      </c>
      <c r="G7">
        <v>61.9</v>
      </c>
      <c r="H7">
        <v>1.01</v>
      </c>
      <c r="I7">
        <v>71</v>
      </c>
      <c r="J7">
        <v>104.97</v>
      </c>
      <c r="K7">
        <v>39.72</v>
      </c>
      <c r="L7">
        <v>6</v>
      </c>
      <c r="M7">
        <v>69</v>
      </c>
      <c r="N7">
        <v>14.25</v>
      </c>
      <c r="O7">
        <v>13180.19</v>
      </c>
      <c r="P7">
        <v>584.41999999999996</v>
      </c>
      <c r="Q7">
        <v>2277.34</v>
      </c>
      <c r="R7">
        <v>266.39999999999998</v>
      </c>
      <c r="S7">
        <v>175.94</v>
      </c>
      <c r="T7">
        <v>43167.7</v>
      </c>
      <c r="U7">
        <v>0.66</v>
      </c>
      <c r="V7">
        <v>0.86</v>
      </c>
      <c r="W7">
        <v>36.770000000000003</v>
      </c>
      <c r="X7">
        <v>2.58</v>
      </c>
      <c r="Y7">
        <v>2</v>
      </c>
      <c r="Z7">
        <v>10</v>
      </c>
      <c r="AA7">
        <v>1474.448665691325</v>
      </c>
      <c r="AB7">
        <v>2017.4057124831379</v>
      </c>
      <c r="AC7">
        <v>1824.867342730447</v>
      </c>
      <c r="AD7">
        <v>1474448.665691325</v>
      </c>
      <c r="AE7">
        <v>2017405.7124831381</v>
      </c>
      <c r="AF7">
        <v>4.3379550043723231E-6</v>
      </c>
      <c r="AG7">
        <v>50</v>
      </c>
      <c r="AH7">
        <v>1824867.342730447</v>
      </c>
    </row>
    <row r="8" spans="1:34" x14ac:dyDescent="0.25">
      <c r="A8">
        <v>6</v>
      </c>
      <c r="B8">
        <v>45</v>
      </c>
      <c r="C8" t="s">
        <v>34</v>
      </c>
      <c r="D8">
        <v>1.3150999999999999</v>
      </c>
      <c r="E8">
        <v>76.040000000000006</v>
      </c>
      <c r="F8">
        <v>72.84</v>
      </c>
      <c r="G8">
        <v>74.069999999999993</v>
      </c>
      <c r="H8">
        <v>1.1599999999999999</v>
      </c>
      <c r="I8">
        <v>59</v>
      </c>
      <c r="J8">
        <v>106.23</v>
      </c>
      <c r="K8">
        <v>39.72</v>
      </c>
      <c r="L8">
        <v>7</v>
      </c>
      <c r="M8">
        <v>57</v>
      </c>
      <c r="N8">
        <v>14.52</v>
      </c>
      <c r="O8">
        <v>13335.87</v>
      </c>
      <c r="P8">
        <v>561.99</v>
      </c>
      <c r="Q8">
        <v>2277.21</v>
      </c>
      <c r="R8">
        <v>252.58</v>
      </c>
      <c r="S8">
        <v>175.94</v>
      </c>
      <c r="T8">
        <v>36318.660000000003</v>
      </c>
      <c r="U8">
        <v>0.7</v>
      </c>
      <c r="V8">
        <v>0.86</v>
      </c>
      <c r="W8">
        <v>36.76</v>
      </c>
      <c r="X8">
        <v>2.1800000000000002</v>
      </c>
      <c r="Y8">
        <v>2</v>
      </c>
      <c r="Z8">
        <v>10</v>
      </c>
      <c r="AA8">
        <v>1440.613148472773</v>
      </c>
      <c r="AB8">
        <v>1971.1104651070459</v>
      </c>
      <c r="AC8">
        <v>1782.9904487881411</v>
      </c>
      <c r="AD8">
        <v>1440613.1484727729</v>
      </c>
      <c r="AE8">
        <v>1971110.4651070461</v>
      </c>
      <c r="AF8">
        <v>4.3752163710791021E-6</v>
      </c>
      <c r="AG8">
        <v>50</v>
      </c>
      <c r="AH8">
        <v>1782990.4487881409</v>
      </c>
    </row>
    <row r="9" spans="1:34" x14ac:dyDescent="0.25">
      <c r="A9">
        <v>7</v>
      </c>
      <c r="B9">
        <v>45</v>
      </c>
      <c r="C9" t="s">
        <v>34</v>
      </c>
      <c r="D9">
        <v>1.3219000000000001</v>
      </c>
      <c r="E9">
        <v>75.650000000000006</v>
      </c>
      <c r="F9">
        <v>72.59</v>
      </c>
      <c r="G9">
        <v>83.76</v>
      </c>
      <c r="H9">
        <v>1.31</v>
      </c>
      <c r="I9">
        <v>52</v>
      </c>
      <c r="J9">
        <v>107.5</v>
      </c>
      <c r="K9">
        <v>39.72</v>
      </c>
      <c r="L9">
        <v>8</v>
      </c>
      <c r="M9">
        <v>7</v>
      </c>
      <c r="N9">
        <v>14.78</v>
      </c>
      <c r="O9">
        <v>13491.96</v>
      </c>
      <c r="P9">
        <v>548.47</v>
      </c>
      <c r="Q9">
        <v>2277.5</v>
      </c>
      <c r="R9">
        <v>242.5</v>
      </c>
      <c r="S9">
        <v>175.94</v>
      </c>
      <c r="T9">
        <v>31314.74</v>
      </c>
      <c r="U9">
        <v>0.73</v>
      </c>
      <c r="V9">
        <v>0.86</v>
      </c>
      <c r="W9">
        <v>36.81</v>
      </c>
      <c r="X9">
        <v>1.93</v>
      </c>
      <c r="Y9">
        <v>2</v>
      </c>
      <c r="Z9">
        <v>10</v>
      </c>
      <c r="AA9">
        <v>1420.445388335781</v>
      </c>
      <c r="AB9">
        <v>1943.5160459488311</v>
      </c>
      <c r="AC9">
        <v>1758.0296022653761</v>
      </c>
      <c r="AD9">
        <v>1420445.3883357809</v>
      </c>
      <c r="AE9">
        <v>1943516.0459488309</v>
      </c>
      <c r="AF9">
        <v>4.3978393437225053E-6</v>
      </c>
      <c r="AG9">
        <v>50</v>
      </c>
      <c r="AH9">
        <v>1758029.6022653759</v>
      </c>
    </row>
    <row r="10" spans="1:34" x14ac:dyDescent="0.25">
      <c r="A10">
        <v>8</v>
      </c>
      <c r="B10">
        <v>45</v>
      </c>
      <c r="C10" t="s">
        <v>34</v>
      </c>
      <c r="D10">
        <v>1.3214999999999999</v>
      </c>
      <c r="E10">
        <v>75.67</v>
      </c>
      <c r="F10">
        <v>72.62</v>
      </c>
      <c r="G10">
        <v>83.79</v>
      </c>
      <c r="H10">
        <v>1.46</v>
      </c>
      <c r="I10">
        <v>52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554.22</v>
      </c>
      <c r="Q10">
        <v>2277.85</v>
      </c>
      <c r="R10">
        <v>242.94</v>
      </c>
      <c r="S10">
        <v>175.94</v>
      </c>
      <c r="T10">
        <v>31536.68</v>
      </c>
      <c r="U10">
        <v>0.72</v>
      </c>
      <c r="V10">
        <v>0.86</v>
      </c>
      <c r="W10">
        <v>36.82</v>
      </c>
      <c r="X10">
        <v>1.96</v>
      </c>
      <c r="Y10">
        <v>2</v>
      </c>
      <c r="Z10">
        <v>10</v>
      </c>
      <c r="AA10">
        <v>1426.80651939938</v>
      </c>
      <c r="AB10">
        <v>1952.2196261033439</v>
      </c>
      <c r="AC10">
        <v>1765.902524945493</v>
      </c>
      <c r="AD10">
        <v>1426806.5193993801</v>
      </c>
      <c r="AE10">
        <v>1952219.6261033439</v>
      </c>
      <c r="AF10">
        <v>4.3965085806258341E-6</v>
      </c>
      <c r="AG10">
        <v>50</v>
      </c>
      <c r="AH10">
        <v>1765902.524945494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2024-09-25T23:19:34Z</dcterms:created>
  <dcterms:modified xsi:type="dcterms:W3CDTF">2024-09-27T19:26:35Z</dcterms:modified>
</cp:coreProperties>
</file>