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6%_6m_0_LM/"/>
    </mc:Choice>
  </mc:AlternateContent>
  <xr:revisionPtr revIDLastSave="534" documentId="11_35109820724DE7CC037154AB43662503EE8993B6" xr6:coauthVersionLast="47" xr6:coauthVersionMax="47" xr10:uidLastSave="{47A8C872-D158-4401-977A-6DD2D578154B}"/>
  <bookViews>
    <workbookView xWindow="195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<sst xmlns="http://schemas.openxmlformats.org/spreadsheetml/2006/main" count="859" uniqueCount="71">
  <si>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</si>
  <si>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</si>
  <si>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</si>
  <si>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</si>
  <si>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</si>
  <si>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</si>
  <si>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</si>
  <si>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</si>
  <si>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</si>
  <si>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</si>
  <si>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</si>
  <si>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</si>
  <si>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</si>
  <si>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</si>
  <si>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</si>
  <si>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</si>
  <si>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</si>
  <si>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</si>
  <si>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</si>
  <si>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</si>
  <si>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</si>
  <si>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</si>
  <si>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</si>
  <si>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</si>
  <si>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</si>
  <si>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</si>
  <si>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</si>
  <si>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</si>
  <si>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</si>
  <si>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</si>
  <si>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</si>
  <si>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</si>
  <si>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</si>
  <si>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</si>
  <si>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</si>
  <si>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</si>
  <si>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</si>
  <si>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</si>
  <si>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</si>
  <si>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</si>
  <si>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</si>
  <si>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</si>
  <si>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</si>
  <si>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</si>
  <si>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</si>
  <si>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</si>
  <si>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</si>
  <si>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</si>
  <si>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</si>
  <si>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</si>
  <si>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</si>
  <si>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</si>
  <si>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</si>
  <si>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</si>
  <si>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</si>
  <si>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</si>
  <si>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</si>
  <si>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</si>
  <si>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</si>
  <si>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</si>
  <si>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</si>
  <si>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</si>
  <si>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</si>
  <si>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</si>
  <si>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</si>
  <si>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</si>
  <si>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</si>
  <si>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</si>
  <si>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</si>
  <si>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</si>
  <si>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\field_64ha_100ha_6%_6m_0_LM\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</si>
</sst>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69-4244-8A74-A8CE0054AC8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69-4244-8A74-A8CE0054AC8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69-4244-8A74-A8CE0054AC8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69-4244-8A74-A8CE0054AC8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69-4244-8A74-A8CE0054AC8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869-4244-8A74-A8CE0054AC8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869-4244-8A74-A8CE0054AC8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869-4244-8A74-A8CE0054AC8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869-4244-8A74-A8CE0054AC8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869-4244-8A74-A8CE0054AC8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869-4244-8A74-A8CE0054AC8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869-4244-8A74-A8CE0054AC8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869-4244-8A74-A8CE0054AC8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869-4244-8A74-A8CE0054AC8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869-4244-8A74-A8CE0054AC8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869-4244-8A74-A8CE0054AC8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869-4244-8A74-A8CE0054AC8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869-4244-8A74-A8CE0054AC8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869-4244-8A74-A8CE0054AC8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869-4244-8A74-A8CE0054AC8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869-4244-8A74-A8CE0054AC8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869-4244-8A74-A8CE0054AC8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869-4244-8A74-A8CE0054AC8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869-4244-8A74-A8CE0054AC8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869-4244-8A74-A8CE0054AC8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869-4244-8A74-A8CE0054AC8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869-4244-8A74-A8CE0054AC8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869-4244-8A74-A8CE0054AC8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869-4244-8A74-A8CE0054AC8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869-4244-8A74-A8CE0054AC8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869-4244-8A74-A8CE0054AC8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869-4244-8A74-A8CE0054AC8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869-4244-8A74-A8CE0054AC8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869-4244-8A74-A8CE0054AC8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869-4244-8A74-A8CE0054AC8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869-4244-8A74-A8CE0054AC8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869-4244-8A74-A8CE0054AC8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869-4244-8A74-A8CE0054AC8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869-4244-8A74-A8CE0054AC8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869-4244-8A74-A8CE0054AC8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869-4244-8A74-A8CE0054AC8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869-4244-8A74-A8CE0054AC8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869-4244-8A74-A8CE0054AC8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869-4244-8A74-A8CE0054AC8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869-4244-8A74-A8CE0054AC8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869-4244-8A74-A8CE0054AC8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869-4244-8A74-A8CE0054AC8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869-4244-8A74-A8CE0054AC8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869-4244-8A74-A8CE0054AC86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869-4244-8A74-A8CE0054AC86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869-4244-8A74-A8CE0054AC86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869-4244-8A74-A8CE0054AC86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869-4244-8A74-A8CE0054AC86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869-4244-8A74-A8CE0054AC86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869-4244-8A74-A8CE0054AC86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869-4244-8A74-A8CE0054AC86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869-4244-8A74-A8CE0054AC86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869-4244-8A74-A8CE0054AC86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869-4244-8A74-A8CE0054AC86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869-4244-8A74-A8CE0054AC86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869-4244-8A74-A8CE0054AC86}"/>
              </c:ext>
            </c:extLst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D869-4244-8A74-A8CE0054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522A-CE76-4C27-9348-94245A8AE48E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3.5108999999999999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232</v>
      </c>
      <c r="F2">
        <f>_xlfn.XLOOKUP(B2,RESULTADOS_0!D:D,RESULTADOS_0!F:F,0,0,1)</f>
        <v>24.26</v>
      </c>
      <c r="G2">
        <f>_xlfn.XLOOKUP(B2,RESULTADOS_0!D:D,RESULTADOS_0!M:M,0,0,1)</f>
        <v>0</v>
      </c>
      <c r="H2">
        <f>_xlfn.XLOOKUP(B2,RESULTADOS_0!D:D,RESULTADOS_0!AF:AF,0,0,1)</f>
        <v>2.1426155353408331E-5</v>
      </c>
      <c r="I2">
        <f>_xlfn.XLOOKUP(B2,RESULTADOS_0!D:D,RESULTADOS_0!AC:AC,0,0,1)</f>
        <v>281.6403999082969</v>
      </c>
      <c r="J2">
        <f>_xlfn.XLOOKUP(B2,RESULTADOS_0!D:D,RESULTADOS_0!G:G,0,0,1)</f>
        <v>6.27</v>
      </c>
      <c r="K2">
        <v>2.2469760000000001</v>
      </c>
      <c r="L2">
        <v>64</v>
      </c>
      <c r="M2">
        <v>6</v>
      </c>
      <c r="N2">
        <f>_xlfn.XLOOKUP(B2,RESULTADOS_0!D:D,RESULTADOS_0!AH:AH,0,0,1)</f>
        <v>281640.39990829688</v>
      </c>
      <c r="T2">
        <v>20</v>
      </c>
    </row>
    <row r="3" spans="1:20" x14ac:dyDescent="0.25">
      <c r="A3" t="s">
        <v>52</v>
      </c>
      <c r="B3">
        <v>4.0461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155</v>
      </c>
      <c r="F3">
        <f>_xlfn.XLOOKUP(B3,RESULTADOS_1!D:D,RESULTADOS_1!F:F,0,0,1)</f>
        <v>21.29</v>
      </c>
      <c r="G3">
        <f>_xlfn.XLOOKUP(B3,RESULTADOS_1!D:D,RESULTADOS_1!M:M,0,0,1)</f>
        <v>0</v>
      </c>
      <c r="H3">
        <f>_xlfn.XLOOKUP(B3,RESULTADOS_1!D:D,RESULTADOS_1!AF:AF,0,0,1)</f>
        <v>2.096683227943407E-5</v>
      </c>
      <c r="I3">
        <f>_xlfn.XLOOKUP(B3,RESULTADOS_1!D:D,RESULTADOS_1!AC:AC,0,0,1)</f>
        <v>258.5154501574732</v>
      </c>
      <c r="J3">
        <f>_xlfn.XLOOKUP(B3,RESULTADOS_1!D:D,RESULTADOS_1!G:G,0,0,1)</f>
        <v>8.24</v>
      </c>
      <c r="K3">
        <v>2.5895039999999998</v>
      </c>
      <c r="N3">
        <f>_xlfn.XLOOKUP(B3,RESULTADOS_1!D:D,RESULTADOS_1!AH:AH,0,0,1)</f>
        <v>258515.45015747321</v>
      </c>
    </row>
    <row r="4" spans="1:20" x14ac:dyDescent="0.25">
      <c r="A4" t="s">
        <v>53</v>
      </c>
      <c r="B4">
        <v>4.3376000000000001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117</v>
      </c>
      <c r="F4">
        <f>_xlfn.XLOOKUP(B4,RESULTADOS_2!D:D,RESULTADOS_2!F:F,0,0,1)</f>
        <v>19.88</v>
      </c>
      <c r="G4">
        <f>_xlfn.XLOOKUP(B4,RESULTADOS_2!D:D,RESULTADOS_2!M:M,0,0,1)</f>
        <v>0</v>
      </c>
      <c r="H4">
        <f>_xlfn.XLOOKUP(B4,RESULTADOS_2!D:D,RESULTADOS_2!AF:AF,0,0,1)</f>
        <v>2.0014715423844819E-5</v>
      </c>
      <c r="I4">
        <f>_xlfn.XLOOKUP(B4,RESULTADOS_2!D:D,RESULTADOS_2!AC:AC,0,0,1)</f>
        <v>248.94924882452349</v>
      </c>
      <c r="J4">
        <f>_xlfn.XLOOKUP(B4,RESULTADOS_2!D:D,RESULTADOS_2!G:G,0,0,1)</f>
        <v>10.19</v>
      </c>
      <c r="K4">
        <v>2.7760639999999999</v>
      </c>
      <c r="N4">
        <f>_xlfn.XLOOKUP(B4,RESULTADOS_2!D:D,RESULTADOS_2!AH:AH,0,0,1)</f>
        <v>248949.2488245235</v>
      </c>
    </row>
    <row r="5" spans="1:20" x14ac:dyDescent="0.25">
      <c r="A5" t="s">
        <v>54</v>
      </c>
      <c r="B5">
        <v>4.5327000000000002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94</v>
      </c>
      <c r="F5">
        <f>_xlfn.XLOOKUP(B5,RESULTADOS_3!D:D,RESULTADOS_3!F:F,0,0,1)</f>
        <v>18.96</v>
      </c>
      <c r="G5">
        <f>_xlfn.XLOOKUP(B5,RESULTADOS_3!D:D,RESULTADOS_3!M:M,0,0,1)</f>
        <v>0</v>
      </c>
      <c r="H5">
        <f>_xlfn.XLOOKUP(B5,RESULTADOS_3!D:D,RESULTADOS_3!AF:AF,0,0,1)</f>
        <v>1.911465641805297E-5</v>
      </c>
      <c r="I5">
        <f>_xlfn.XLOOKUP(B5,RESULTADOS_3!D:D,RESULTADOS_3!AC:AC,0,0,1)</f>
        <v>239.34131225330211</v>
      </c>
      <c r="J5">
        <f>_xlfn.XLOOKUP(B5,RESULTADOS_3!D:D,RESULTADOS_3!G:G,0,0,1)</f>
        <v>12.1</v>
      </c>
      <c r="K5">
        <v>2.900928</v>
      </c>
      <c r="N5">
        <f>_xlfn.XLOOKUP(B5,RESULTADOS_3!D:D,RESULTADOS_3!AH:AH,0,0,1)</f>
        <v>239341.31225330211</v>
      </c>
    </row>
    <row r="6" spans="1:20" x14ac:dyDescent="0.25">
      <c r="A6" t="s">
        <v>55</v>
      </c>
      <c r="B6">
        <v>4.6543000000000001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79</v>
      </c>
      <c r="F6">
        <f>_xlfn.XLOOKUP(B6,RESULTADOS_4!D:D,RESULTADOS_4!F:F,0,0,1)</f>
        <v>18.41</v>
      </c>
      <c r="G6">
        <f>_xlfn.XLOOKUP(B6,RESULTADOS_4!D:D,RESULTADOS_4!M:M,0,0,1)</f>
        <v>0</v>
      </c>
      <c r="H6">
        <f>_xlfn.XLOOKUP(B6,RESULTADOS_4!D:D,RESULTADOS_4!AF:AF,0,0,1)</f>
        <v>1.8235795422089202E-5</v>
      </c>
      <c r="I6">
        <f>_xlfn.XLOOKUP(B6,RESULTADOS_4!D:D,RESULTADOS_4!AC:AC,0,0,1)</f>
        <v>231.00280524131469</v>
      </c>
      <c r="J6">
        <f>_xlfn.XLOOKUP(B6,RESULTADOS_4!D:D,RESULTADOS_4!G:G,0,0,1)</f>
        <v>13.98</v>
      </c>
      <c r="K6">
        <v>2.9787520000000001</v>
      </c>
      <c r="N6">
        <f>_xlfn.XLOOKUP(B6,RESULTADOS_4!D:D,RESULTADOS_4!AH:AH,0,0,1)</f>
        <v>231002.80524131469</v>
      </c>
    </row>
    <row r="7" spans="1:20" x14ac:dyDescent="0.25">
      <c r="A7" t="s">
        <v>56</v>
      </c>
      <c r="B7">
        <v>4.7525000000000004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68</v>
      </c>
      <c r="F7">
        <f>_xlfn.XLOOKUP(B7,RESULTADOS_5!D:D,RESULTADOS_5!F:F,0,0,1)</f>
        <v>17.98</v>
      </c>
      <c r="G7">
        <f>_xlfn.XLOOKUP(B7,RESULTADOS_5!D:D,RESULTADOS_5!M:M,0,0,1)</f>
        <v>0</v>
      </c>
      <c r="H7">
        <f>_xlfn.XLOOKUP(B7,RESULTADOS_5!D:D,RESULTADOS_5!AF:AF,0,0,1)</f>
        <v>1.7497994297569248E-5</v>
      </c>
      <c r="I7">
        <f>_xlfn.XLOOKUP(B7,RESULTADOS_5!D:D,RESULTADOS_5!AC:AC,0,0,1)</f>
        <v>233.33596680466749</v>
      </c>
      <c r="J7">
        <f>_xlfn.XLOOKUP(B7,RESULTADOS_5!D:D,RESULTADOS_5!G:G,0,0,1)</f>
        <v>15.86</v>
      </c>
      <c r="K7">
        <v>3.0416000000000003</v>
      </c>
      <c r="N7">
        <f>_xlfn.XLOOKUP(B7,RESULTADOS_5!D:D,RESULTADOS_5!AH:AH,0,0,1)</f>
        <v>233335.96680466761</v>
      </c>
    </row>
    <row r="8" spans="1:20" x14ac:dyDescent="0.25">
      <c r="A8" t="s">
        <v>57</v>
      </c>
      <c r="B8">
        <v>4.8299000000000003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59</v>
      </c>
      <c r="F8">
        <f>_xlfn.XLOOKUP(B8,RESULTADOS_6!D:D,RESULTADOS_6!F:F,0,0,1)</f>
        <v>17.649999999999999</v>
      </c>
      <c r="G8">
        <f>_xlfn.XLOOKUP(B8,RESULTADOS_6!D:D,RESULTADOS_6!M:M,0,0,1)</f>
        <v>0</v>
      </c>
      <c r="H8">
        <f>_xlfn.XLOOKUP(B8,RESULTADOS_6!D:D,RESULTADOS_6!AF:AF,0,0,1)</f>
        <v>1.6850476557578389E-5</v>
      </c>
      <c r="I8">
        <f>_xlfn.XLOOKUP(B8,RESULTADOS_6!D:D,RESULTADOS_6!AC:AC,0,0,1)</f>
        <v>235.7032710748318</v>
      </c>
      <c r="J8">
        <f>_xlfn.XLOOKUP(B8,RESULTADOS_6!D:D,RESULTADOS_6!G:G,0,0,1)</f>
        <v>17.95</v>
      </c>
      <c r="K8">
        <v>3.0911360000000001</v>
      </c>
      <c r="N8">
        <f>_xlfn.XLOOKUP(B8,RESULTADOS_6!D:D,RESULTADOS_6!AH:AH,0,0,1)</f>
        <v>235703.27107483181</v>
      </c>
    </row>
    <row r="9" spans="1:20" x14ac:dyDescent="0.25">
      <c r="A9" t="s">
        <v>58</v>
      </c>
      <c r="B9">
        <v>4.8834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53</v>
      </c>
      <c r="F9">
        <f>_xlfn.XLOOKUP(B9,RESULTADOS_7!D:D,RESULTADOS_7!F:F,0,0,1)</f>
        <v>17.399999999999999</v>
      </c>
      <c r="G9">
        <f>_xlfn.XLOOKUP(B9,RESULTADOS_7!D:D,RESULTADOS_7!M:M,0,0,1)</f>
        <v>0</v>
      </c>
      <c r="H9">
        <f>_xlfn.XLOOKUP(B9,RESULTADOS_7!D:D,RESULTADOS_7!AF:AF,0,0,1)</f>
        <v>1.624662126570427E-5</v>
      </c>
      <c r="I9">
        <f>_xlfn.XLOOKUP(B9,RESULTADOS_7!D:D,RESULTADOS_7!AC:AC,0,0,1)</f>
        <v>238.17672009946321</v>
      </c>
      <c r="J9">
        <f>_xlfn.XLOOKUP(B9,RESULTADOS_7!D:D,RESULTADOS_7!G:G,0,0,1)</f>
        <v>19.7</v>
      </c>
      <c r="K9">
        <v>3.1253760000000002</v>
      </c>
      <c r="N9">
        <f>_xlfn.XLOOKUP(B9,RESULTADOS_7!D:D,RESULTADOS_7!AH:AH,0,0,1)</f>
        <v>238176.72009946319</v>
      </c>
    </row>
    <row r="10" spans="1:20" x14ac:dyDescent="0.25">
      <c r="A10" t="s">
        <v>59</v>
      </c>
      <c r="B10">
        <v>4.9225000000000003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48</v>
      </c>
      <c r="F10">
        <f>_xlfn.XLOOKUP(B10,RESULTADOS_8!D:D,RESULTADOS_8!F:F,0,0,1)</f>
        <v>17.21</v>
      </c>
      <c r="G10">
        <f>_xlfn.XLOOKUP(B10,RESULTADOS_8!D:D,RESULTADOS_8!M:M,0,0,1)</f>
        <v>0</v>
      </c>
      <c r="H10">
        <f>_xlfn.XLOOKUP(B10,RESULTADOS_8!D:D,RESULTADOS_8!AF:AF,0,0,1)</f>
        <v>1.5695291084030711E-5</v>
      </c>
      <c r="I10">
        <f>_xlfn.XLOOKUP(B10,RESULTADOS_8!D:D,RESULTADOS_8!AC:AC,0,0,1)</f>
        <v>241.22851206632421</v>
      </c>
      <c r="J10">
        <f>_xlfn.XLOOKUP(B10,RESULTADOS_8!D:D,RESULTADOS_8!G:G,0,0,1)</f>
        <v>21.51</v>
      </c>
      <c r="K10">
        <v>3.1504000000000003</v>
      </c>
      <c r="N10">
        <f>_xlfn.XLOOKUP(B10,RESULTADOS_8!D:D,RESULTADOS_8!AH:AH,0,0,1)</f>
        <v>241228.51206632421</v>
      </c>
    </row>
    <row r="11" spans="1:20" x14ac:dyDescent="0.25">
      <c r="A11" t="s">
        <v>60</v>
      </c>
      <c r="B11">
        <v>4.9476000000000004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44</v>
      </c>
      <c r="F11">
        <f>_xlfn.XLOOKUP(B11,RESULTADOS_9!D:D,RESULTADOS_9!F:F,0,0,1)</f>
        <v>17.079999999999998</v>
      </c>
      <c r="G11">
        <f>_xlfn.XLOOKUP(B11,RESULTADOS_9!D:D,RESULTADOS_9!M:M,0,0,1)</f>
        <v>0</v>
      </c>
      <c r="H11">
        <f>_xlfn.XLOOKUP(B11,RESULTADOS_9!D:D,RESULTADOS_9!AF:AF,0,0,1)</f>
        <v>1.5180348625219769E-5</v>
      </c>
      <c r="I11">
        <f>_xlfn.XLOOKUP(B11,RESULTADOS_9!D:D,RESULTADOS_9!AC:AC,0,0,1)</f>
        <v>243.96309193197899</v>
      </c>
      <c r="J11">
        <f>_xlfn.XLOOKUP(B11,RESULTADOS_9!D:D,RESULTADOS_9!G:G,0,0,1)</f>
        <v>23.29</v>
      </c>
      <c r="K11">
        <v>3.1664640000000004</v>
      </c>
      <c r="N11">
        <f>_xlfn.XLOOKUP(B11,RESULTADOS_9!D:D,RESULTADOS_9!AH:AH,0,0,1)</f>
        <v>243963.091931979</v>
      </c>
    </row>
    <row r="12" spans="1:20" x14ac:dyDescent="0.25">
      <c r="A12" t="s">
        <v>61</v>
      </c>
      <c r="B12">
        <v>4.9839000000000002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40</v>
      </c>
      <c r="F12">
        <f>_xlfn.XLOOKUP(B12,RESULTADOS_10!D:D,RESULTADOS_10!F:F,0,0,1)</f>
        <v>16.91</v>
      </c>
      <c r="G12">
        <f>_xlfn.XLOOKUP(B12,RESULTADOS_10!D:D,RESULTADOS_10!M:M,0,0,1)</f>
        <v>0</v>
      </c>
      <c r="H12">
        <f>_xlfn.XLOOKUP(B12,RESULTADOS_10!D:D,RESULTADOS_10!AF:AF,0,0,1)</f>
        <v>1.476433150212846E-5</v>
      </c>
      <c r="I12">
        <f>_xlfn.XLOOKUP(B12,RESULTADOS_10!D:D,RESULTADOS_10!AC:AC,0,0,1)</f>
        <v>246.05564063953719</v>
      </c>
      <c r="J12">
        <f>_xlfn.XLOOKUP(B12,RESULTADOS_10!D:D,RESULTADOS_10!G:G,0,0,1)</f>
        <v>25.37</v>
      </c>
      <c r="K12">
        <v>3.1896960000000001</v>
      </c>
      <c r="N12">
        <f>_xlfn.XLOOKUP(B12,RESULTADOS_10!D:D,RESULTADOS_10!AH:AH,0,0,1)</f>
        <v>246055.64063953719</v>
      </c>
    </row>
    <row r="13" spans="1:20" x14ac:dyDescent="0.25">
      <c r="A13" t="s">
        <v>62</v>
      </c>
      <c r="B13">
        <v>5.0143000000000004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37</v>
      </c>
      <c r="F13">
        <f>_xlfn.XLOOKUP(B13,RESULTADOS_11!D:D,RESULTADOS_11!F:F,0,0,1)</f>
        <v>16.760000000000002</v>
      </c>
      <c r="G13">
        <f>_xlfn.XLOOKUP(B13,RESULTADOS_11!D:D,RESULTADOS_11!M:M,0,0,1)</f>
        <v>3</v>
      </c>
      <c r="H13">
        <f>_xlfn.XLOOKUP(B13,RESULTADOS_11!D:D,RESULTADOS_11!AF:AF,0,0,1)</f>
        <v>1.438244957729877E-5</v>
      </c>
      <c r="I13">
        <f>_xlfn.XLOOKUP(B13,RESULTADOS_11!D:D,RESULTADOS_11!AC:AC,0,0,1)</f>
        <v>236.34015309201089</v>
      </c>
      <c r="J13">
        <f>_xlfn.XLOOKUP(B13,RESULTADOS_11!D:D,RESULTADOS_11!G:G,0,0,1)</f>
        <v>27.17</v>
      </c>
      <c r="K13">
        <v>3.2091520000000004</v>
      </c>
      <c r="N13">
        <f>_xlfn.XLOOKUP(B13,RESULTADOS_11!D:D,RESULTADOS_11!AH:AH,0,0,1)</f>
        <v>236340.15309201091</v>
      </c>
    </row>
    <row r="14" spans="1:20" x14ac:dyDescent="0.25">
      <c r="A14" t="s">
        <v>63</v>
      </c>
      <c r="B14">
        <v>5.0545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36</v>
      </c>
      <c r="F14">
        <f>_xlfn.XLOOKUP(B14,RESULTADOS_12!D:D,RESULTADOS_12!F:F,0,0,1)</f>
        <v>16.52</v>
      </c>
      <c r="G14">
        <f>_xlfn.XLOOKUP(B14,RESULTADOS_12!D:D,RESULTADOS_12!M:M,0,0,1)</f>
        <v>16</v>
      </c>
      <c r="H14">
        <f>_xlfn.XLOOKUP(B14,RESULTADOS_12!D:D,RESULTADOS_12!AF:AF,0,0,1)</f>
        <v>1.407078980915271E-5</v>
      </c>
      <c r="I14">
        <f>_xlfn.XLOOKUP(B14,RESULTADOS_12!D:D,RESULTADOS_12!AC:AC,0,0,1)</f>
        <v>238.0668456671383</v>
      </c>
      <c r="J14">
        <f>_xlfn.XLOOKUP(B14,RESULTADOS_12!D:D,RESULTADOS_12!G:G,0,0,1)</f>
        <v>27.53</v>
      </c>
      <c r="K14">
        <v>3.23488</v>
      </c>
      <c r="N14">
        <f>_xlfn.XLOOKUP(B14,RESULTADOS_12!D:D,RESULTADOS_12!AH:AH,0,0,1)</f>
        <v>238066.84566713829</v>
      </c>
    </row>
    <row r="15" spans="1:20" x14ac:dyDescent="0.25">
      <c r="A15" t="s">
        <v>64</v>
      </c>
      <c r="B15">
        <v>5.0456000000000003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32</v>
      </c>
      <c r="F15">
        <f>_xlfn.XLOOKUP(B15,RESULTADOS_13!D:D,RESULTADOS_13!F:F,0,0,1)</f>
        <v>16.57</v>
      </c>
      <c r="G15">
        <f>_xlfn.XLOOKUP(B15,RESULTADOS_13!D:D,RESULTADOS_13!M:M,0,0,1)</f>
        <v>0</v>
      </c>
      <c r="H15">
        <f>_xlfn.XLOOKUP(B15,RESULTADOS_13!D:D,RESULTADOS_13!AF:AF,0,0,1)</f>
        <v>1.3660509160325611E-5</v>
      </c>
      <c r="I15">
        <f>_xlfn.XLOOKUP(B15,RESULTADOS_13!D:D,RESULTADOS_13!AC:AC,0,0,1)</f>
        <v>241.33833357964829</v>
      </c>
      <c r="J15">
        <f>_xlfn.XLOOKUP(B15,RESULTADOS_13!D:D,RESULTADOS_13!G:G,0,0,1)</f>
        <v>31.06</v>
      </c>
      <c r="K15">
        <v>3.2291840000000001</v>
      </c>
      <c r="N15">
        <f>_xlfn.XLOOKUP(B15,RESULTADOS_13!D:D,RESULTADOS_13!AH:AH,0,0,1)</f>
        <v>241338.33357964829</v>
      </c>
    </row>
    <row r="16" spans="1:20" x14ac:dyDescent="0.25">
      <c r="A16" t="s">
        <v>65</v>
      </c>
      <c r="B16">
        <v>5.0467000000000004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30</v>
      </c>
      <c r="F16">
        <f>_xlfn.XLOOKUP(B16,RESULTADOS_14!D:D,RESULTADOS_14!F:F,0,0,1)</f>
        <v>16.52</v>
      </c>
      <c r="G16">
        <f>_xlfn.XLOOKUP(B16,RESULTADOS_14!D:D,RESULTADOS_14!M:M,0,0,1)</f>
        <v>0</v>
      </c>
      <c r="H16">
        <f>_xlfn.XLOOKUP(B16,RESULTADOS_14!D:D,RESULTADOS_14!AF:AF,0,0,1)</f>
        <v>1.331237881545689E-5</v>
      </c>
      <c r="I16">
        <f>_xlfn.XLOOKUP(B16,RESULTADOS_14!D:D,RESULTADOS_14!AC:AC,0,0,1)</f>
        <v>244.2456400821317</v>
      </c>
      <c r="J16">
        <f>_xlfn.XLOOKUP(B16,RESULTADOS_14!D:D,RESULTADOS_14!G:G,0,0,1)</f>
        <v>33.049999999999997</v>
      </c>
      <c r="K16">
        <v>3.2298880000000003</v>
      </c>
      <c r="N16">
        <f>_xlfn.XLOOKUP(B16,RESULTADOS_14!D:D,RESULTADOS_14!AH:AH,0,0,1)</f>
        <v>244245.64008213169</v>
      </c>
    </row>
    <row r="17" spans="1:14" x14ac:dyDescent="0.25">
      <c r="A17" t="s">
        <v>66</v>
      </c>
      <c r="B17">
        <v>5.0338000000000003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29</v>
      </c>
      <c r="F17">
        <f>_xlfn.XLOOKUP(B17,RESULTADOS_15!D:D,RESULTADOS_15!F:F,0,0,1)</f>
        <v>16.510000000000002</v>
      </c>
      <c r="G17">
        <f>_xlfn.XLOOKUP(B17,RESULTADOS_15!D:D,RESULTADOS_15!M:M,0,0,1)</f>
        <v>0</v>
      </c>
      <c r="H17">
        <f>_xlfn.XLOOKUP(B17,RESULTADOS_15!D:D,RESULTADOS_15!AF:AF,0,0,1)</f>
        <v>1.2957579532606489E-5</v>
      </c>
      <c r="I17">
        <f>_xlfn.XLOOKUP(B17,RESULTADOS_15!D:D,RESULTADOS_15!AC:AC,0,0,1)</f>
        <v>247.552576231008</v>
      </c>
      <c r="J17">
        <f>_xlfn.XLOOKUP(B17,RESULTADOS_15!D:D,RESULTADOS_15!G:G,0,0,1)</f>
        <v>34.159999999999997</v>
      </c>
      <c r="K17">
        <v>3.2216320000000001</v>
      </c>
      <c r="N17">
        <f>_xlfn.XLOOKUP(B17,RESULTADOS_15!D:D,RESULTADOS_15!AH:AH,0,0,1)</f>
        <v>247552.57623100799</v>
      </c>
    </row>
    <row r="18" spans="1:14" x14ac:dyDescent="0.25">
      <c r="A18" t="s">
        <v>67</v>
      </c>
      <c r="B18">
        <v>5.0542999999999996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27</v>
      </c>
      <c r="F18">
        <f>_xlfn.XLOOKUP(B18,RESULTADOS_16!D:D,RESULTADOS_16!F:F,0,0,1)</f>
        <v>16.399999999999999</v>
      </c>
      <c r="G18">
        <f>_xlfn.XLOOKUP(B18,RESULTADOS_16!D:D,RESULTADOS_16!M:M,0,0,1)</f>
        <v>0</v>
      </c>
      <c r="H18">
        <f>_xlfn.XLOOKUP(B18,RESULTADOS_16!D:D,RESULTADOS_16!AF:AF,0,0,1)</f>
        <v>1.271381545604159E-5</v>
      </c>
      <c r="I18">
        <f>_xlfn.XLOOKUP(B18,RESULTADOS_16!D:D,RESULTADOS_16!AC:AC,0,0,1)</f>
        <v>249.76323381493469</v>
      </c>
      <c r="J18">
        <f>_xlfn.XLOOKUP(B18,RESULTADOS_16!D:D,RESULTADOS_16!G:G,0,0,1)</f>
        <v>36.450000000000003</v>
      </c>
      <c r="K18">
        <v>3.2347519999999998</v>
      </c>
      <c r="N18">
        <f>_xlfn.XLOOKUP(B18,RESULTADOS_16!D:D,RESULTADOS_16!AH:AH,0,0,1)</f>
        <v>249763.23381493471</v>
      </c>
    </row>
    <row r="19" spans="1:14" x14ac:dyDescent="0.25">
      <c r="A19" t="s">
        <v>68</v>
      </c>
      <c r="B19">
        <v>5.0509000000000004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26</v>
      </c>
      <c r="F19">
        <f>_xlfn.XLOOKUP(B19,RESULTADOS_17!D:D,RESULTADOS_17!F:F,0,0,1)</f>
        <v>16.36</v>
      </c>
      <c r="G19">
        <f>_xlfn.XLOOKUP(B19,RESULTADOS_17!D:D,RESULTADOS_17!M:M,0,0,1)</f>
        <v>3</v>
      </c>
      <c r="H19">
        <f>_xlfn.XLOOKUP(B19,RESULTADOS_17!D:D,RESULTADOS_17!AF:AF,0,0,1)</f>
        <v>1.2431173689692361E-5</v>
      </c>
      <c r="I19">
        <f>_xlfn.XLOOKUP(B19,RESULTADOS_17!D:D,RESULTADOS_17!AC:AC,0,0,1)</f>
        <v>252.12601079292509</v>
      </c>
      <c r="J19">
        <f>_xlfn.XLOOKUP(B19,RESULTADOS_17!D:D,RESULTADOS_17!G:G,0,0,1)</f>
        <v>37.76</v>
      </c>
      <c r="K19">
        <v>3.2325760000000003</v>
      </c>
      <c r="N19">
        <f>_xlfn.XLOOKUP(B19,RESULTADOS_17!D:D,RESULTADOS_17!AH:AH,0,0,1)</f>
        <v>252126.01079292511</v>
      </c>
    </row>
    <row r="20" spans="1:14" x14ac:dyDescent="0.25">
      <c r="A20" t="s">
        <v>69</v>
      </c>
      <c r="B20">
        <v>5.0469999999999997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25</v>
      </c>
      <c r="F20">
        <f>_xlfn.XLOOKUP(B20,RESULTADOS_18!D:D,RESULTADOS_18!F:F,0,0,1)</f>
        <v>16.32</v>
      </c>
      <c r="G20">
        <f>_xlfn.XLOOKUP(B20,RESULTADOS_18!D:D,RESULTADOS_18!M:M,0,0,1)</f>
        <v>0</v>
      </c>
      <c r="H20">
        <f>_xlfn.XLOOKUP(B20,RESULTADOS_18!D:D,RESULTADOS_18!AF:AF,0,0,1)</f>
        <v>1.216721224577379E-5</v>
      </c>
      <c r="I20">
        <f>_xlfn.XLOOKUP(B20,RESULTADOS_18!D:D,RESULTADOS_18!AC:AC,0,0,1)</f>
        <v>254.87913737343521</v>
      </c>
      <c r="J20">
        <f>_xlfn.XLOOKUP(B20,RESULTADOS_18!D:D,RESULTADOS_18!G:G,0,0,1)</f>
        <v>39.18</v>
      </c>
      <c r="K20">
        <v>3.2300799999999996</v>
      </c>
      <c r="N20">
        <f>_xlfn.XLOOKUP(B20,RESULTADOS_18!D:D,RESULTADOS_18!AH:AH,0,0,1)</f>
        <v>254879.13737343519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3.6888999999999998</v>
      </c>
      <c r="E2">
        <v>27.11</v>
      </c>
      <c r="F2">
        <v>21.12</v>
      </c>
      <c r="G2">
        <v>8.39</v>
      </c>
      <c r="H2">
        <v>0.14000000000000001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206.66</v>
      </c>
      <c r="Q2">
        <v>2313.6799999999998</v>
      </c>
      <c r="R2">
        <v>298.86</v>
      </c>
      <c r="S2">
        <v>106.94</v>
      </c>
      <c r="T2">
        <v>95080.78</v>
      </c>
      <c r="U2">
        <v>0.36</v>
      </c>
      <c r="V2">
        <v>0.72</v>
      </c>
      <c r="W2">
        <v>0.46</v>
      </c>
      <c r="X2">
        <v>5.7</v>
      </c>
      <c r="Y2">
        <v>2</v>
      </c>
      <c r="Z2">
        <v>10</v>
      </c>
      <c r="AA2">
        <v>295.13459708433959</v>
      </c>
      <c r="AB2">
        <v>403.81617615028279</v>
      </c>
      <c r="AC2">
        <v>365.27652705806179</v>
      </c>
      <c r="AD2">
        <v>295134.59708433959</v>
      </c>
      <c r="AE2">
        <v>403816.17615028279</v>
      </c>
      <c r="AF2">
        <v>1.092801670944475E-5</v>
      </c>
      <c r="AG2">
        <v>18</v>
      </c>
      <c r="AH2">
        <v>365276.52705806179</v>
      </c>
    </row>
    <row r="3" spans="1:34" x14ac:dyDescent="0.25">
      <c r="A3">
        <v>1</v>
      </c>
      <c r="B3">
        <v>60</v>
      </c>
      <c r="C3" t="s">
        <v>34</v>
      </c>
      <c r="D3">
        <v>4.7263999999999999</v>
      </c>
      <c r="E3">
        <v>21.16</v>
      </c>
      <c r="F3">
        <v>17.59</v>
      </c>
      <c r="G3">
        <v>18.850000000000001</v>
      </c>
      <c r="H3">
        <v>0.28000000000000003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151.54</v>
      </c>
      <c r="Q3">
        <v>2312.8200000000002</v>
      </c>
      <c r="R3">
        <v>181.1</v>
      </c>
      <c r="S3">
        <v>106.94</v>
      </c>
      <c r="T3">
        <v>36677.1</v>
      </c>
      <c r="U3">
        <v>0.59</v>
      </c>
      <c r="V3">
        <v>0.86</v>
      </c>
      <c r="W3">
        <v>0.31</v>
      </c>
      <c r="X3">
        <v>2.1800000000000002</v>
      </c>
      <c r="Y3">
        <v>2</v>
      </c>
      <c r="Z3">
        <v>10</v>
      </c>
      <c r="AA3">
        <v>208.43032610001569</v>
      </c>
      <c r="AB3">
        <v>285.18356746692569</v>
      </c>
      <c r="AC3">
        <v>257.96604804561701</v>
      </c>
      <c r="AD3">
        <v>208430.32610001569</v>
      </c>
      <c r="AE3">
        <v>285183.56746692571</v>
      </c>
      <c r="AF3">
        <v>1.400151215145969E-5</v>
      </c>
      <c r="AG3">
        <v>14</v>
      </c>
      <c r="AH3">
        <v>257966.04804561689</v>
      </c>
    </row>
    <row r="4" spans="1:34" x14ac:dyDescent="0.25">
      <c r="A4">
        <v>2</v>
      </c>
      <c r="B4">
        <v>60</v>
      </c>
      <c r="C4" t="s">
        <v>34</v>
      </c>
      <c r="D4">
        <v>4.9839000000000002</v>
      </c>
      <c r="E4">
        <v>20.059999999999999</v>
      </c>
      <c r="F4">
        <v>16.91</v>
      </c>
      <c r="G4">
        <v>25.37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133.85</v>
      </c>
      <c r="Q4">
        <v>2312.86</v>
      </c>
      <c r="R4">
        <v>156.44999999999999</v>
      </c>
      <c r="S4">
        <v>106.94</v>
      </c>
      <c r="T4">
        <v>24429.14</v>
      </c>
      <c r="U4">
        <v>0.68</v>
      </c>
      <c r="V4">
        <v>0.9</v>
      </c>
      <c r="W4">
        <v>0.33</v>
      </c>
      <c r="X4">
        <v>1.5</v>
      </c>
      <c r="Y4">
        <v>2</v>
      </c>
      <c r="Z4">
        <v>10</v>
      </c>
      <c r="AA4">
        <v>198.80700505276579</v>
      </c>
      <c r="AB4">
        <v>272.01651505912372</v>
      </c>
      <c r="AC4">
        <v>246.05564063953719</v>
      </c>
      <c r="AD4">
        <v>198807.0050527658</v>
      </c>
      <c r="AE4">
        <v>272016.51505912369</v>
      </c>
      <c r="AF4">
        <v>1.476433150212846E-5</v>
      </c>
      <c r="AG4">
        <v>14</v>
      </c>
      <c r="AH4">
        <v>246055.64063953719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3.1322000000000001</v>
      </c>
      <c r="E2">
        <v>31.93</v>
      </c>
      <c r="F2">
        <v>23.16</v>
      </c>
      <c r="G2">
        <v>6.95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273.29000000000002</v>
      </c>
      <c r="Q2">
        <v>2314.34</v>
      </c>
      <c r="R2">
        <v>367.17</v>
      </c>
      <c r="S2">
        <v>106.94</v>
      </c>
      <c r="T2">
        <v>128991.96</v>
      </c>
      <c r="U2">
        <v>0.28999999999999998</v>
      </c>
      <c r="V2">
        <v>0.65</v>
      </c>
      <c r="W2">
        <v>0.54</v>
      </c>
      <c r="X2">
        <v>7.74</v>
      </c>
      <c r="Y2">
        <v>2</v>
      </c>
      <c r="Z2">
        <v>10</v>
      </c>
      <c r="AA2">
        <v>389.15621006085871</v>
      </c>
      <c r="AB2">
        <v>532.46069496557357</v>
      </c>
      <c r="AC2">
        <v>481.64339355133751</v>
      </c>
      <c r="AD2">
        <v>389156.21006085858</v>
      </c>
      <c r="AE2">
        <v>532460.69496557361</v>
      </c>
      <c r="AF2">
        <v>8.2622372888767054E-6</v>
      </c>
      <c r="AG2">
        <v>21</v>
      </c>
      <c r="AH2">
        <v>481643.39355133747</v>
      </c>
    </row>
    <row r="3" spans="1:34" x14ac:dyDescent="0.25">
      <c r="A3">
        <v>1</v>
      </c>
      <c r="B3">
        <v>80</v>
      </c>
      <c r="C3" t="s">
        <v>34</v>
      </c>
      <c r="D3">
        <v>4.4634999999999998</v>
      </c>
      <c r="E3">
        <v>22.4</v>
      </c>
      <c r="F3">
        <v>17.79</v>
      </c>
      <c r="G3">
        <v>15.04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20034.400000000001</v>
      </c>
      <c r="P3">
        <v>194.61</v>
      </c>
      <c r="Q3">
        <v>2313.5100000000002</v>
      </c>
      <c r="R3">
        <v>187.6</v>
      </c>
      <c r="S3">
        <v>106.94</v>
      </c>
      <c r="T3">
        <v>39850.89</v>
      </c>
      <c r="U3">
        <v>0.56999999999999995</v>
      </c>
      <c r="V3">
        <v>0.85</v>
      </c>
      <c r="W3">
        <v>0.31</v>
      </c>
      <c r="X3">
        <v>2.38</v>
      </c>
      <c r="Y3">
        <v>2</v>
      </c>
      <c r="Z3">
        <v>10</v>
      </c>
      <c r="AA3">
        <v>241.49766291738939</v>
      </c>
      <c r="AB3">
        <v>330.42775652837508</v>
      </c>
      <c r="AC3">
        <v>298.89219520367419</v>
      </c>
      <c r="AD3">
        <v>241497.66291738939</v>
      </c>
      <c r="AE3">
        <v>330427.75652837509</v>
      </c>
      <c r="AF3">
        <v>1.1773991488059879E-5</v>
      </c>
      <c r="AG3">
        <v>15</v>
      </c>
      <c r="AH3">
        <v>298892.19520367432</v>
      </c>
    </row>
    <row r="4" spans="1:34" x14ac:dyDescent="0.25">
      <c r="A4">
        <v>2</v>
      </c>
      <c r="B4">
        <v>80</v>
      </c>
      <c r="C4" t="s">
        <v>34</v>
      </c>
      <c r="D4">
        <v>4.8796999999999997</v>
      </c>
      <c r="E4">
        <v>20.49</v>
      </c>
      <c r="F4">
        <v>16.850000000000001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167.22</v>
      </c>
      <c r="Q4">
        <v>2313.02</v>
      </c>
      <c r="R4">
        <v>155.85</v>
      </c>
      <c r="S4">
        <v>106.94</v>
      </c>
      <c r="T4">
        <v>24126.14</v>
      </c>
      <c r="U4">
        <v>0.69</v>
      </c>
      <c r="V4">
        <v>0.9</v>
      </c>
      <c r="W4">
        <v>0.28999999999999998</v>
      </c>
      <c r="X4">
        <v>1.44</v>
      </c>
      <c r="Y4">
        <v>2</v>
      </c>
      <c r="Z4">
        <v>10</v>
      </c>
      <c r="AA4">
        <v>214.39812375640949</v>
      </c>
      <c r="AB4">
        <v>293.34897150105081</v>
      </c>
      <c r="AC4">
        <v>265.3521573789443</v>
      </c>
      <c r="AD4">
        <v>214398.12375640951</v>
      </c>
      <c r="AE4">
        <v>293348.97150105069</v>
      </c>
      <c r="AF4">
        <v>1.287185981052667E-5</v>
      </c>
      <c r="AG4">
        <v>14</v>
      </c>
      <c r="AH4">
        <v>265352.15737894428</v>
      </c>
    </row>
    <row r="5" spans="1:34" x14ac:dyDescent="0.25">
      <c r="A5">
        <v>3</v>
      </c>
      <c r="B5">
        <v>80</v>
      </c>
      <c r="C5" t="s">
        <v>34</v>
      </c>
      <c r="D5">
        <v>5.0460000000000003</v>
      </c>
      <c r="E5">
        <v>19.82</v>
      </c>
      <c r="F5">
        <v>16.53</v>
      </c>
      <c r="G5">
        <v>33.049999999999997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150.38999999999999</v>
      </c>
      <c r="Q5">
        <v>2312.9699999999998</v>
      </c>
      <c r="R5">
        <v>144.18</v>
      </c>
      <c r="S5">
        <v>106.94</v>
      </c>
      <c r="T5">
        <v>18347.22</v>
      </c>
      <c r="U5">
        <v>0.74</v>
      </c>
      <c r="V5">
        <v>0.92</v>
      </c>
      <c r="W5">
        <v>0.3</v>
      </c>
      <c r="X5">
        <v>1.1200000000000001</v>
      </c>
      <c r="Y5">
        <v>2</v>
      </c>
      <c r="Z5">
        <v>10</v>
      </c>
      <c r="AA5">
        <v>197.0047064914194</v>
      </c>
      <c r="AB5">
        <v>269.5505306556899</v>
      </c>
      <c r="AC5">
        <v>243.8250063265356</v>
      </c>
      <c r="AD5">
        <v>197004.70649141941</v>
      </c>
      <c r="AE5">
        <v>269550.53065568989</v>
      </c>
      <c r="AF5">
        <v>1.3310532328609879E-5</v>
      </c>
      <c r="AG5">
        <v>13</v>
      </c>
      <c r="AH5">
        <v>243825.0063265356</v>
      </c>
    </row>
    <row r="6" spans="1:34" x14ac:dyDescent="0.25">
      <c r="A6">
        <v>4</v>
      </c>
      <c r="B6">
        <v>80</v>
      </c>
      <c r="C6" t="s">
        <v>34</v>
      </c>
      <c r="D6">
        <v>5.0467000000000004</v>
      </c>
      <c r="E6">
        <v>19.82</v>
      </c>
      <c r="F6">
        <v>16.52</v>
      </c>
      <c r="G6">
        <v>33.049999999999997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151.75</v>
      </c>
      <c r="Q6">
        <v>2312.7199999999998</v>
      </c>
      <c r="R6">
        <v>143.99</v>
      </c>
      <c r="S6">
        <v>106.94</v>
      </c>
      <c r="T6">
        <v>18250.09</v>
      </c>
      <c r="U6">
        <v>0.74</v>
      </c>
      <c r="V6">
        <v>0.92</v>
      </c>
      <c r="W6">
        <v>0.3</v>
      </c>
      <c r="X6">
        <v>1.1100000000000001</v>
      </c>
      <c r="Y6">
        <v>2</v>
      </c>
      <c r="Z6">
        <v>10</v>
      </c>
      <c r="AA6">
        <v>197.34456838995919</v>
      </c>
      <c r="AB6">
        <v>270.01554469892051</v>
      </c>
      <c r="AC6">
        <v>244.2456400821317</v>
      </c>
      <c r="AD6">
        <v>197344.5683899592</v>
      </c>
      <c r="AE6">
        <v>270015.54469892051</v>
      </c>
      <c r="AF6">
        <v>1.331237881545689E-5</v>
      </c>
      <c r="AG6">
        <v>13</v>
      </c>
      <c r="AH6">
        <v>244245.64008213169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4.5643000000000002</v>
      </c>
      <c r="E2">
        <v>21.91</v>
      </c>
      <c r="F2">
        <v>18.5</v>
      </c>
      <c r="G2">
        <v>12.61</v>
      </c>
      <c r="H2">
        <v>0.22</v>
      </c>
      <c r="I2">
        <v>88</v>
      </c>
      <c r="J2">
        <v>80.84</v>
      </c>
      <c r="K2">
        <v>35.1</v>
      </c>
      <c r="L2">
        <v>1</v>
      </c>
      <c r="M2">
        <v>84</v>
      </c>
      <c r="N2">
        <v>9.74</v>
      </c>
      <c r="O2">
        <v>10204.209999999999</v>
      </c>
      <c r="P2">
        <v>119.82</v>
      </c>
      <c r="Q2">
        <v>2313.46</v>
      </c>
      <c r="R2">
        <v>210.51</v>
      </c>
      <c r="S2">
        <v>106.94</v>
      </c>
      <c r="T2">
        <v>51220.87</v>
      </c>
      <c r="U2">
        <v>0.51</v>
      </c>
      <c r="V2">
        <v>0.82</v>
      </c>
      <c r="W2">
        <v>0.36</v>
      </c>
      <c r="X2">
        <v>3.09</v>
      </c>
      <c r="Y2">
        <v>2</v>
      </c>
      <c r="Z2">
        <v>10</v>
      </c>
      <c r="AA2">
        <v>203.6292814979835</v>
      </c>
      <c r="AB2">
        <v>278.61456643528942</v>
      </c>
      <c r="AC2">
        <v>252.02398325278699</v>
      </c>
      <c r="AD2">
        <v>203629.28149798349</v>
      </c>
      <c r="AE2">
        <v>278614.56643528928</v>
      </c>
      <c r="AF2">
        <v>1.6805070041535041E-5</v>
      </c>
      <c r="AG2">
        <v>15</v>
      </c>
      <c r="AH2">
        <v>252023.983252787</v>
      </c>
    </row>
    <row r="3" spans="1:34" x14ac:dyDescent="0.25">
      <c r="A3">
        <v>1</v>
      </c>
      <c r="B3">
        <v>35</v>
      </c>
      <c r="C3" t="s">
        <v>34</v>
      </c>
      <c r="D3">
        <v>4.7525000000000004</v>
      </c>
      <c r="E3">
        <v>21.04</v>
      </c>
      <c r="F3">
        <v>17.98</v>
      </c>
      <c r="G3">
        <v>15.86</v>
      </c>
      <c r="H3">
        <v>0.43</v>
      </c>
      <c r="I3">
        <v>68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110.91</v>
      </c>
      <c r="Q3">
        <v>2313.7399999999998</v>
      </c>
      <c r="R3">
        <v>191.48</v>
      </c>
      <c r="S3">
        <v>106.94</v>
      </c>
      <c r="T3">
        <v>41804.68</v>
      </c>
      <c r="U3">
        <v>0.56000000000000005</v>
      </c>
      <c r="V3">
        <v>0.84</v>
      </c>
      <c r="W3">
        <v>0.4</v>
      </c>
      <c r="X3">
        <v>2.57</v>
      </c>
      <c r="Y3">
        <v>2</v>
      </c>
      <c r="Z3">
        <v>10</v>
      </c>
      <c r="AA3">
        <v>188.52981630884651</v>
      </c>
      <c r="AB3">
        <v>257.9548120221321</v>
      </c>
      <c r="AC3">
        <v>233.33596680466749</v>
      </c>
      <c r="AD3">
        <v>188529.81630884649</v>
      </c>
      <c r="AE3">
        <v>257954.8120221321</v>
      </c>
      <c r="AF3">
        <v>1.7497994297569248E-5</v>
      </c>
      <c r="AG3">
        <v>14</v>
      </c>
      <c r="AH3">
        <v>233335.96680466761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3.9980000000000002</v>
      </c>
      <c r="E2">
        <v>25.01</v>
      </c>
      <c r="F2">
        <v>20.149999999999999</v>
      </c>
      <c r="G2">
        <v>9.52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125</v>
      </c>
      <c r="N2">
        <v>14.77</v>
      </c>
      <c r="O2">
        <v>13481.73</v>
      </c>
      <c r="P2">
        <v>174.13</v>
      </c>
      <c r="Q2">
        <v>2314.09</v>
      </c>
      <c r="R2">
        <v>266.31</v>
      </c>
      <c r="S2">
        <v>106.94</v>
      </c>
      <c r="T2">
        <v>78922.84</v>
      </c>
      <c r="U2">
        <v>0.4</v>
      </c>
      <c r="V2">
        <v>0.75</v>
      </c>
      <c r="W2">
        <v>0.42</v>
      </c>
      <c r="X2">
        <v>4.7300000000000004</v>
      </c>
      <c r="Y2">
        <v>2</v>
      </c>
      <c r="Z2">
        <v>10</v>
      </c>
      <c r="AA2">
        <v>259.22817954649918</v>
      </c>
      <c r="AB2">
        <v>354.68743159566662</v>
      </c>
      <c r="AC2">
        <v>320.83656093111222</v>
      </c>
      <c r="AD2">
        <v>259228.17954649919</v>
      </c>
      <c r="AE2">
        <v>354687.43159566663</v>
      </c>
      <c r="AF2">
        <v>1.2747541646308739E-5</v>
      </c>
      <c r="AG2">
        <v>17</v>
      </c>
      <c r="AH2">
        <v>320836.56093111221</v>
      </c>
    </row>
    <row r="3" spans="1:34" x14ac:dyDescent="0.25">
      <c r="A3">
        <v>1</v>
      </c>
      <c r="B3">
        <v>50</v>
      </c>
      <c r="C3" t="s">
        <v>34</v>
      </c>
      <c r="D3">
        <v>4.9086999999999996</v>
      </c>
      <c r="E3">
        <v>20.37</v>
      </c>
      <c r="F3">
        <v>17.25</v>
      </c>
      <c r="G3">
        <v>21.12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12</v>
      </c>
      <c r="N3">
        <v>15.03</v>
      </c>
      <c r="O3">
        <v>13638.32</v>
      </c>
      <c r="P3">
        <v>125.24</v>
      </c>
      <c r="Q3">
        <v>2312.94</v>
      </c>
      <c r="R3">
        <v>167.8</v>
      </c>
      <c r="S3">
        <v>106.94</v>
      </c>
      <c r="T3">
        <v>30060.45</v>
      </c>
      <c r="U3">
        <v>0.64</v>
      </c>
      <c r="V3">
        <v>0.88</v>
      </c>
      <c r="W3">
        <v>0.34</v>
      </c>
      <c r="X3">
        <v>1.84</v>
      </c>
      <c r="Y3">
        <v>2</v>
      </c>
      <c r="Z3">
        <v>10</v>
      </c>
      <c r="AA3">
        <v>194.97843466137871</v>
      </c>
      <c r="AB3">
        <v>266.77809614502547</v>
      </c>
      <c r="AC3">
        <v>241.3171690744318</v>
      </c>
      <c r="AD3">
        <v>194978.43466137871</v>
      </c>
      <c r="AE3">
        <v>266778.09614502551</v>
      </c>
      <c r="AF3">
        <v>1.5651290064841351E-5</v>
      </c>
      <c r="AG3">
        <v>14</v>
      </c>
      <c r="AH3">
        <v>241317.16907443179</v>
      </c>
    </row>
    <row r="4" spans="1:34" x14ac:dyDescent="0.25">
      <c r="A4">
        <v>2</v>
      </c>
      <c r="B4">
        <v>50</v>
      </c>
      <c r="C4" t="s">
        <v>34</v>
      </c>
      <c r="D4">
        <v>4.9225000000000003</v>
      </c>
      <c r="E4">
        <v>20.309999999999999</v>
      </c>
      <c r="F4">
        <v>17.21</v>
      </c>
      <c r="G4">
        <v>21.51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125.8</v>
      </c>
      <c r="Q4">
        <v>2313.21</v>
      </c>
      <c r="R4">
        <v>166.05</v>
      </c>
      <c r="S4">
        <v>106.94</v>
      </c>
      <c r="T4">
        <v>29190.79</v>
      </c>
      <c r="U4">
        <v>0.64</v>
      </c>
      <c r="V4">
        <v>0.88</v>
      </c>
      <c r="W4">
        <v>0.36</v>
      </c>
      <c r="X4">
        <v>1.8</v>
      </c>
      <c r="Y4">
        <v>2</v>
      </c>
      <c r="Z4">
        <v>10</v>
      </c>
      <c r="AA4">
        <v>194.9068019436202</v>
      </c>
      <c r="AB4">
        <v>266.68008510037589</v>
      </c>
      <c r="AC4">
        <v>241.22851206632421</v>
      </c>
      <c r="AD4">
        <v>194906.8019436202</v>
      </c>
      <c r="AE4">
        <v>266680.08510037587</v>
      </c>
      <c r="AF4">
        <v>1.5695291084030711E-5</v>
      </c>
      <c r="AG4">
        <v>14</v>
      </c>
      <c r="AH4">
        <v>241228.51206632421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4.5327000000000002</v>
      </c>
      <c r="E2">
        <v>22.06</v>
      </c>
      <c r="F2">
        <v>18.96</v>
      </c>
      <c r="G2">
        <v>12.1</v>
      </c>
      <c r="H2">
        <v>0.28000000000000003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98.37</v>
      </c>
      <c r="Q2">
        <v>2313.35</v>
      </c>
      <c r="R2">
        <v>222.12</v>
      </c>
      <c r="S2">
        <v>106.94</v>
      </c>
      <c r="T2">
        <v>56996.15</v>
      </c>
      <c r="U2">
        <v>0.48</v>
      </c>
      <c r="V2">
        <v>0.8</v>
      </c>
      <c r="W2">
        <v>0.5</v>
      </c>
      <c r="X2">
        <v>3.55</v>
      </c>
      <c r="Y2">
        <v>2</v>
      </c>
      <c r="Z2">
        <v>10</v>
      </c>
      <c r="AA2">
        <v>193.3819901498816</v>
      </c>
      <c r="AB2">
        <v>264.59377033423522</v>
      </c>
      <c r="AC2">
        <v>239.34131225330211</v>
      </c>
      <c r="AD2">
        <v>193381.9901498816</v>
      </c>
      <c r="AE2">
        <v>264593.77033423522</v>
      </c>
      <c r="AF2">
        <v>1.911465641805297E-5</v>
      </c>
      <c r="AG2">
        <v>15</v>
      </c>
      <c r="AH2">
        <v>239341.31225330211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3.0023</v>
      </c>
      <c r="E2">
        <v>33.31</v>
      </c>
      <c r="F2">
        <v>23.72</v>
      </c>
      <c r="G2">
        <v>6.68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290.99</v>
      </c>
      <c r="Q2">
        <v>2314.0100000000002</v>
      </c>
      <c r="R2">
        <v>386.25</v>
      </c>
      <c r="S2">
        <v>106.94</v>
      </c>
      <c r="T2">
        <v>138462.76999999999</v>
      </c>
      <c r="U2">
        <v>0.28000000000000003</v>
      </c>
      <c r="V2">
        <v>0.64</v>
      </c>
      <c r="W2">
        <v>0.56000000000000005</v>
      </c>
      <c r="X2">
        <v>8.3000000000000007</v>
      </c>
      <c r="Y2">
        <v>2</v>
      </c>
      <c r="Z2">
        <v>10</v>
      </c>
      <c r="AA2">
        <v>418.81177586961201</v>
      </c>
      <c r="AB2">
        <v>573.03674841633745</v>
      </c>
      <c r="AC2">
        <v>518.34692540960907</v>
      </c>
      <c r="AD2">
        <v>418811.775869612</v>
      </c>
      <c r="AE2">
        <v>573036.74841633742</v>
      </c>
      <c r="AF2">
        <v>7.7282651338441088E-6</v>
      </c>
      <c r="AG2">
        <v>22</v>
      </c>
      <c r="AH2">
        <v>518346.92540960899</v>
      </c>
    </row>
    <row r="3" spans="1:34" x14ac:dyDescent="0.25">
      <c r="A3">
        <v>1</v>
      </c>
      <c r="B3">
        <v>85</v>
      </c>
      <c r="C3" t="s">
        <v>34</v>
      </c>
      <c r="D3">
        <v>4.3994</v>
      </c>
      <c r="E3">
        <v>22.73</v>
      </c>
      <c r="F3">
        <v>17.82</v>
      </c>
      <c r="G3">
        <v>14.25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203.8</v>
      </c>
      <c r="Q3">
        <v>2313.12</v>
      </c>
      <c r="R3">
        <v>187.73</v>
      </c>
      <c r="S3">
        <v>106.94</v>
      </c>
      <c r="T3">
        <v>39893.730000000003</v>
      </c>
      <c r="U3">
        <v>0.56999999999999995</v>
      </c>
      <c r="V3">
        <v>0.85</v>
      </c>
      <c r="W3">
        <v>0.33</v>
      </c>
      <c r="X3">
        <v>2.4</v>
      </c>
      <c r="Y3">
        <v>2</v>
      </c>
      <c r="Z3">
        <v>10</v>
      </c>
      <c r="AA3">
        <v>247.0631712344304</v>
      </c>
      <c r="AB3">
        <v>338.04273054064492</v>
      </c>
      <c r="AC3">
        <v>305.78040678389863</v>
      </c>
      <c r="AD3">
        <v>247063.1712344304</v>
      </c>
      <c r="AE3">
        <v>338042.73054064478</v>
      </c>
      <c r="AF3">
        <v>1.132456104647563E-5</v>
      </c>
      <c r="AG3">
        <v>15</v>
      </c>
      <c r="AH3">
        <v>305780.40678389859</v>
      </c>
    </row>
    <row r="4" spans="1:34" x14ac:dyDescent="0.25">
      <c r="A4">
        <v>2</v>
      </c>
      <c r="B4">
        <v>85</v>
      </c>
      <c r="C4" t="s">
        <v>34</v>
      </c>
      <c r="D4">
        <v>4.7960000000000003</v>
      </c>
      <c r="E4">
        <v>20.85</v>
      </c>
      <c r="F4">
        <v>16.989999999999998</v>
      </c>
      <c r="G4">
        <v>23.16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179.57</v>
      </c>
      <c r="Q4">
        <v>2312.91</v>
      </c>
      <c r="R4">
        <v>160.52000000000001</v>
      </c>
      <c r="S4">
        <v>106.94</v>
      </c>
      <c r="T4">
        <v>26443.46</v>
      </c>
      <c r="U4">
        <v>0.67</v>
      </c>
      <c r="V4">
        <v>0.89</v>
      </c>
      <c r="W4">
        <v>0.28999999999999998</v>
      </c>
      <c r="X4">
        <v>1.58</v>
      </c>
      <c r="Y4">
        <v>2</v>
      </c>
      <c r="Z4">
        <v>10</v>
      </c>
      <c r="AA4">
        <v>220.65006748163199</v>
      </c>
      <c r="AB4">
        <v>301.90315672218702</v>
      </c>
      <c r="AC4">
        <v>273.08994316845241</v>
      </c>
      <c r="AD4">
        <v>220650.067481632</v>
      </c>
      <c r="AE4">
        <v>301903.15672218689</v>
      </c>
      <c r="AF4">
        <v>1.234545501179641E-5</v>
      </c>
      <c r="AG4">
        <v>14</v>
      </c>
      <c r="AH4">
        <v>273089.94316845242</v>
      </c>
    </row>
    <row r="5" spans="1:34" x14ac:dyDescent="0.25">
      <c r="A5">
        <v>3</v>
      </c>
      <c r="B5">
        <v>85</v>
      </c>
      <c r="C5" t="s">
        <v>34</v>
      </c>
      <c r="D5">
        <v>5.0180999999999996</v>
      </c>
      <c r="E5">
        <v>19.93</v>
      </c>
      <c r="F5">
        <v>16.54</v>
      </c>
      <c r="G5">
        <v>33.08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158.5</v>
      </c>
      <c r="Q5">
        <v>2312.81</v>
      </c>
      <c r="R5">
        <v>145.38</v>
      </c>
      <c r="S5">
        <v>106.94</v>
      </c>
      <c r="T5">
        <v>18946.34</v>
      </c>
      <c r="U5">
        <v>0.74</v>
      </c>
      <c r="V5">
        <v>0.92</v>
      </c>
      <c r="W5">
        <v>0.28000000000000003</v>
      </c>
      <c r="X5">
        <v>1.1299999999999999</v>
      </c>
      <c r="Y5">
        <v>2</v>
      </c>
      <c r="Z5">
        <v>10</v>
      </c>
      <c r="AA5">
        <v>200.68145414521319</v>
      </c>
      <c r="AB5">
        <v>274.58121900226661</v>
      </c>
      <c r="AC5">
        <v>248.375572837932</v>
      </c>
      <c r="AD5">
        <v>200681.45414521321</v>
      </c>
      <c r="AE5">
        <v>274581.21900226647</v>
      </c>
      <c r="AF5">
        <v>1.29171659288356E-5</v>
      </c>
      <c r="AG5">
        <v>13</v>
      </c>
      <c r="AH5">
        <v>248375.57283793201</v>
      </c>
    </row>
    <row r="6" spans="1:34" x14ac:dyDescent="0.25">
      <c r="A6">
        <v>4</v>
      </c>
      <c r="B6">
        <v>85</v>
      </c>
      <c r="C6" t="s">
        <v>34</v>
      </c>
      <c r="D6">
        <v>5.0338000000000003</v>
      </c>
      <c r="E6">
        <v>19.87</v>
      </c>
      <c r="F6">
        <v>16.510000000000002</v>
      </c>
      <c r="G6">
        <v>34.159999999999997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157.07</v>
      </c>
      <c r="Q6">
        <v>2313.16</v>
      </c>
      <c r="R6">
        <v>143.51</v>
      </c>
      <c r="S6">
        <v>106.94</v>
      </c>
      <c r="T6">
        <v>18015.310000000001</v>
      </c>
      <c r="U6">
        <v>0.75</v>
      </c>
      <c r="V6">
        <v>0.92</v>
      </c>
      <c r="W6">
        <v>0.3</v>
      </c>
      <c r="X6">
        <v>1.1000000000000001</v>
      </c>
      <c r="Y6">
        <v>2</v>
      </c>
      <c r="Z6">
        <v>10</v>
      </c>
      <c r="AA6">
        <v>200.0164927967723</v>
      </c>
      <c r="AB6">
        <v>273.6713895493059</v>
      </c>
      <c r="AC6">
        <v>247.552576231008</v>
      </c>
      <c r="AD6">
        <v>200016.49279677231</v>
      </c>
      <c r="AE6">
        <v>273671.3895493059</v>
      </c>
      <c r="AF6">
        <v>1.2957579532606489E-5</v>
      </c>
      <c r="AG6">
        <v>13</v>
      </c>
      <c r="AH6">
        <v>247552.57623100799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4.3376000000000001</v>
      </c>
      <c r="E2">
        <v>23.05</v>
      </c>
      <c r="F2">
        <v>19.88</v>
      </c>
      <c r="G2">
        <v>10.19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92.12</v>
      </c>
      <c r="Q2">
        <v>2314.64</v>
      </c>
      <c r="R2">
        <v>251.68</v>
      </c>
      <c r="S2">
        <v>106.94</v>
      </c>
      <c r="T2">
        <v>71661.62</v>
      </c>
      <c r="U2">
        <v>0.42</v>
      </c>
      <c r="V2">
        <v>0.76</v>
      </c>
      <c r="W2">
        <v>0.56999999999999995</v>
      </c>
      <c r="X2">
        <v>4.46</v>
      </c>
      <c r="Y2">
        <v>2</v>
      </c>
      <c r="Z2">
        <v>10</v>
      </c>
      <c r="AA2">
        <v>201.14497046399589</v>
      </c>
      <c r="AB2">
        <v>275.21542247852148</v>
      </c>
      <c r="AC2">
        <v>248.94924882452349</v>
      </c>
      <c r="AD2">
        <v>201144.97046399591</v>
      </c>
      <c r="AE2">
        <v>275215.42247852148</v>
      </c>
      <c r="AF2">
        <v>2.0014715423844819E-5</v>
      </c>
      <c r="AG2">
        <v>16</v>
      </c>
      <c r="AH2">
        <v>248949.2488245235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3.5413000000000001</v>
      </c>
      <c r="E2">
        <v>28.24</v>
      </c>
      <c r="F2">
        <v>21.62</v>
      </c>
      <c r="G2">
        <v>7.96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16663.419999999998</v>
      </c>
      <c r="P2">
        <v>223.09</v>
      </c>
      <c r="Q2">
        <v>2313.85</v>
      </c>
      <c r="R2">
        <v>315.8</v>
      </c>
      <c r="S2">
        <v>106.94</v>
      </c>
      <c r="T2">
        <v>103489.9</v>
      </c>
      <c r="U2">
        <v>0.34</v>
      </c>
      <c r="V2">
        <v>0.7</v>
      </c>
      <c r="W2">
        <v>0.48</v>
      </c>
      <c r="X2">
        <v>6.2</v>
      </c>
      <c r="Y2">
        <v>2</v>
      </c>
      <c r="Z2">
        <v>10</v>
      </c>
      <c r="AA2">
        <v>319.39905816216748</v>
      </c>
      <c r="AB2">
        <v>437.01588226943949</v>
      </c>
      <c r="AC2">
        <v>395.30769982128652</v>
      </c>
      <c r="AD2">
        <v>319399.05816216761</v>
      </c>
      <c r="AE2">
        <v>437015.88226943952</v>
      </c>
      <c r="AF2">
        <v>1.0157463392315599E-5</v>
      </c>
      <c r="AG2">
        <v>19</v>
      </c>
      <c r="AH2">
        <v>395307.69982128649</v>
      </c>
    </row>
    <row r="3" spans="1:34" x14ac:dyDescent="0.25">
      <c r="A3">
        <v>1</v>
      </c>
      <c r="B3">
        <v>65</v>
      </c>
      <c r="C3" t="s">
        <v>34</v>
      </c>
      <c r="D3">
        <v>4.6025</v>
      </c>
      <c r="E3">
        <v>21.73</v>
      </c>
      <c r="F3">
        <v>17.89</v>
      </c>
      <c r="G3">
        <v>17.59</v>
      </c>
      <c r="H3">
        <v>0.26</v>
      </c>
      <c r="I3">
        <v>61</v>
      </c>
      <c r="J3">
        <v>134.55000000000001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165.84</v>
      </c>
      <c r="Q3">
        <v>2313.0300000000002</v>
      </c>
      <c r="R3">
        <v>191.41</v>
      </c>
      <c r="S3">
        <v>106.94</v>
      </c>
      <c r="T3">
        <v>41802.6</v>
      </c>
      <c r="U3">
        <v>0.56000000000000005</v>
      </c>
      <c r="V3">
        <v>0.85</v>
      </c>
      <c r="W3">
        <v>0.31</v>
      </c>
      <c r="X3">
        <v>2.4700000000000002</v>
      </c>
      <c r="Y3">
        <v>2</v>
      </c>
      <c r="Z3">
        <v>10</v>
      </c>
      <c r="AA3">
        <v>226.25340293852619</v>
      </c>
      <c r="AB3">
        <v>309.56988749601942</v>
      </c>
      <c r="AC3">
        <v>280.02497191755691</v>
      </c>
      <c r="AD3">
        <v>226253.40293852621</v>
      </c>
      <c r="AE3">
        <v>309569.88749601942</v>
      </c>
      <c r="AF3">
        <v>1.3201289148937561E-5</v>
      </c>
      <c r="AG3">
        <v>15</v>
      </c>
      <c r="AH3">
        <v>280024.97191755689</v>
      </c>
    </row>
    <row r="4" spans="1:34" x14ac:dyDescent="0.25">
      <c r="A4">
        <v>2</v>
      </c>
      <c r="B4">
        <v>65</v>
      </c>
      <c r="C4" t="s">
        <v>34</v>
      </c>
      <c r="D4">
        <v>5.0143000000000004</v>
      </c>
      <c r="E4">
        <v>19.940000000000001</v>
      </c>
      <c r="F4">
        <v>16.760000000000002</v>
      </c>
      <c r="G4">
        <v>27.17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138.03</v>
      </c>
      <c r="Q4">
        <v>2313.09</v>
      </c>
      <c r="R4">
        <v>151.19999999999999</v>
      </c>
      <c r="S4">
        <v>106.94</v>
      </c>
      <c r="T4">
        <v>21819.51</v>
      </c>
      <c r="U4">
        <v>0.71</v>
      </c>
      <c r="V4">
        <v>0.9</v>
      </c>
      <c r="W4">
        <v>0.33</v>
      </c>
      <c r="X4">
        <v>1.34</v>
      </c>
      <c r="Y4">
        <v>2</v>
      </c>
      <c r="Z4">
        <v>10</v>
      </c>
      <c r="AA4">
        <v>190.95712615167301</v>
      </c>
      <c r="AB4">
        <v>261.27596443443832</v>
      </c>
      <c r="AC4">
        <v>236.34015309201089</v>
      </c>
      <c r="AD4">
        <v>190957.126151673</v>
      </c>
      <c r="AE4">
        <v>261275.9644344383</v>
      </c>
      <c r="AF4">
        <v>1.438244957729877E-5</v>
      </c>
      <c r="AG4">
        <v>13</v>
      </c>
      <c r="AH4">
        <v>236340.15309201091</v>
      </c>
    </row>
    <row r="5" spans="1:34" x14ac:dyDescent="0.25">
      <c r="A5">
        <v>3</v>
      </c>
      <c r="B5">
        <v>65</v>
      </c>
      <c r="C5" t="s">
        <v>34</v>
      </c>
      <c r="D5">
        <v>5.0114999999999998</v>
      </c>
      <c r="E5">
        <v>19.95</v>
      </c>
      <c r="F5">
        <v>16.77</v>
      </c>
      <c r="G5">
        <v>27.19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139.35</v>
      </c>
      <c r="Q5">
        <v>2313.0500000000002</v>
      </c>
      <c r="R5">
        <v>151.63999999999999</v>
      </c>
      <c r="S5">
        <v>106.94</v>
      </c>
      <c r="T5">
        <v>22037.95</v>
      </c>
      <c r="U5">
        <v>0.71</v>
      </c>
      <c r="V5">
        <v>0.9</v>
      </c>
      <c r="W5">
        <v>0.33</v>
      </c>
      <c r="X5">
        <v>1.35</v>
      </c>
      <c r="Y5">
        <v>2</v>
      </c>
      <c r="Z5">
        <v>10</v>
      </c>
      <c r="AA5">
        <v>191.36723054712519</v>
      </c>
      <c r="AB5">
        <v>261.83708736082463</v>
      </c>
      <c r="AC5">
        <v>236.84772323384419</v>
      </c>
      <c r="AD5">
        <v>191367.23054712519</v>
      </c>
      <c r="AE5">
        <v>261837.0873608246</v>
      </c>
      <c r="AF5">
        <v>1.43744183747747E-5</v>
      </c>
      <c r="AG5">
        <v>13</v>
      </c>
      <c r="AH5">
        <v>236847.72323384421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3.2675999999999998</v>
      </c>
      <c r="E2">
        <v>30.6</v>
      </c>
      <c r="F2">
        <v>22.61</v>
      </c>
      <c r="G2">
        <v>7.26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18787.759999999998</v>
      </c>
      <c r="P2">
        <v>255.96</v>
      </c>
      <c r="Q2">
        <v>2314.1799999999998</v>
      </c>
      <c r="R2">
        <v>349</v>
      </c>
      <c r="S2">
        <v>106.94</v>
      </c>
      <c r="T2">
        <v>119970.24000000001</v>
      </c>
      <c r="U2">
        <v>0.31</v>
      </c>
      <c r="V2">
        <v>0.67</v>
      </c>
      <c r="W2">
        <v>0.51</v>
      </c>
      <c r="X2">
        <v>7.19</v>
      </c>
      <c r="Y2">
        <v>2</v>
      </c>
      <c r="Z2">
        <v>10</v>
      </c>
      <c r="AA2">
        <v>360.9880035604001</v>
      </c>
      <c r="AB2">
        <v>493.91971213808029</v>
      </c>
      <c r="AC2">
        <v>446.78070803229099</v>
      </c>
      <c r="AD2">
        <v>360988.0035604001</v>
      </c>
      <c r="AE2">
        <v>493919.71213808027</v>
      </c>
      <c r="AF2">
        <v>8.8467337347946627E-6</v>
      </c>
      <c r="AG2">
        <v>20</v>
      </c>
      <c r="AH2">
        <v>446780.70803229098</v>
      </c>
    </row>
    <row r="3" spans="1:34" x14ac:dyDescent="0.25">
      <c r="A3">
        <v>1</v>
      </c>
      <c r="B3">
        <v>75</v>
      </c>
      <c r="C3" t="s">
        <v>34</v>
      </c>
      <c r="D3">
        <v>4.4568000000000003</v>
      </c>
      <c r="E3">
        <v>22.44</v>
      </c>
      <c r="F3">
        <v>18.05</v>
      </c>
      <c r="G3">
        <v>15.7</v>
      </c>
      <c r="H3">
        <v>0.23</v>
      </c>
      <c r="I3">
        <v>69</v>
      </c>
      <c r="J3">
        <v>151.83000000000001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188.42</v>
      </c>
      <c r="Q3">
        <v>2313.5700000000002</v>
      </c>
      <c r="R3">
        <v>197.55</v>
      </c>
      <c r="S3">
        <v>106.94</v>
      </c>
      <c r="T3">
        <v>44835.14</v>
      </c>
      <c r="U3">
        <v>0.54</v>
      </c>
      <c r="V3">
        <v>0.84</v>
      </c>
      <c r="W3">
        <v>0.3</v>
      </c>
      <c r="X3">
        <v>2.64</v>
      </c>
      <c r="Y3">
        <v>2</v>
      </c>
      <c r="Z3">
        <v>10</v>
      </c>
      <c r="AA3">
        <v>238.91043125625791</v>
      </c>
      <c r="AB3">
        <v>326.88779202901162</v>
      </c>
      <c r="AC3">
        <v>295.6900799477574</v>
      </c>
      <c r="AD3">
        <v>238910.4312562579</v>
      </c>
      <c r="AE3">
        <v>326887.79202901159</v>
      </c>
      <c r="AF3">
        <v>1.20663860047842E-5</v>
      </c>
      <c r="AG3">
        <v>15</v>
      </c>
      <c r="AH3">
        <v>295690.07994775742</v>
      </c>
    </row>
    <row r="4" spans="1:34" x14ac:dyDescent="0.25">
      <c r="A4">
        <v>2</v>
      </c>
      <c r="B4">
        <v>75</v>
      </c>
      <c r="C4" t="s">
        <v>34</v>
      </c>
      <c r="D4">
        <v>4.95</v>
      </c>
      <c r="E4">
        <v>20.2</v>
      </c>
      <c r="F4">
        <v>16.73</v>
      </c>
      <c r="G4">
        <v>25.74</v>
      </c>
      <c r="H4">
        <v>0.35</v>
      </c>
      <c r="I4">
        <v>39</v>
      </c>
      <c r="J4">
        <v>153.22999999999999</v>
      </c>
      <c r="K4">
        <v>49.1</v>
      </c>
      <c r="L4">
        <v>3</v>
      </c>
      <c r="M4">
        <v>37</v>
      </c>
      <c r="N4">
        <v>26.13</v>
      </c>
      <c r="O4">
        <v>19131.849999999999</v>
      </c>
      <c r="P4">
        <v>155.47</v>
      </c>
      <c r="Q4">
        <v>2313.02</v>
      </c>
      <c r="R4">
        <v>151.94999999999999</v>
      </c>
      <c r="S4">
        <v>106.94</v>
      </c>
      <c r="T4">
        <v>22183.94</v>
      </c>
      <c r="U4">
        <v>0.7</v>
      </c>
      <c r="V4">
        <v>0.9</v>
      </c>
      <c r="W4">
        <v>0.28000000000000003</v>
      </c>
      <c r="X4">
        <v>1.32</v>
      </c>
      <c r="Y4">
        <v>2</v>
      </c>
      <c r="Z4">
        <v>10</v>
      </c>
      <c r="AA4">
        <v>208.7042091617939</v>
      </c>
      <c r="AB4">
        <v>285.55830635491827</v>
      </c>
      <c r="AC4">
        <v>258.30502238008899</v>
      </c>
      <c r="AD4">
        <v>208704.2091617939</v>
      </c>
      <c r="AE4">
        <v>285558.30635491828</v>
      </c>
      <c r="AF4">
        <v>1.340168074037018E-5</v>
      </c>
      <c r="AG4">
        <v>14</v>
      </c>
      <c r="AH4">
        <v>258305.02238008901</v>
      </c>
    </row>
    <row r="5" spans="1:34" x14ac:dyDescent="0.25">
      <c r="A5">
        <v>3</v>
      </c>
      <c r="B5">
        <v>75</v>
      </c>
      <c r="C5" t="s">
        <v>34</v>
      </c>
      <c r="D5">
        <v>5.0456000000000003</v>
      </c>
      <c r="E5">
        <v>19.82</v>
      </c>
      <c r="F5">
        <v>16.57</v>
      </c>
      <c r="G5">
        <v>31.06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146.80000000000001</v>
      </c>
      <c r="Q5">
        <v>2312.9699999999998</v>
      </c>
      <c r="R5">
        <v>145.16999999999999</v>
      </c>
      <c r="S5">
        <v>106.94</v>
      </c>
      <c r="T5">
        <v>18832.259999999998</v>
      </c>
      <c r="U5">
        <v>0.74</v>
      </c>
      <c r="V5">
        <v>0.91</v>
      </c>
      <c r="W5">
        <v>0.31</v>
      </c>
      <c r="X5">
        <v>1.1499999999999999</v>
      </c>
      <c r="Y5">
        <v>2</v>
      </c>
      <c r="Z5">
        <v>10</v>
      </c>
      <c r="AA5">
        <v>194.99553506958151</v>
      </c>
      <c r="AB5">
        <v>266.80149367794519</v>
      </c>
      <c r="AC5">
        <v>241.33833357964829</v>
      </c>
      <c r="AD5">
        <v>194995.53506958141</v>
      </c>
      <c r="AE5">
        <v>266801.49367794523</v>
      </c>
      <c r="AF5">
        <v>1.3660509160325611E-5</v>
      </c>
      <c r="AG5">
        <v>13</v>
      </c>
      <c r="AH5">
        <v>241338.33357964829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2.7496999999999998</v>
      </c>
      <c r="E2">
        <v>36.369999999999997</v>
      </c>
      <c r="F2">
        <v>24.93</v>
      </c>
      <c r="G2">
        <v>6.21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328.58</v>
      </c>
      <c r="Q2">
        <v>2314.79</v>
      </c>
      <c r="R2">
        <v>427.37</v>
      </c>
      <c r="S2">
        <v>106.94</v>
      </c>
      <c r="T2">
        <v>158884.41</v>
      </c>
      <c r="U2">
        <v>0.25</v>
      </c>
      <c r="V2">
        <v>0.61</v>
      </c>
      <c r="W2">
        <v>0.59</v>
      </c>
      <c r="X2">
        <v>9.5</v>
      </c>
      <c r="Y2">
        <v>2</v>
      </c>
      <c r="Z2">
        <v>10</v>
      </c>
      <c r="AA2">
        <v>484.50655923582252</v>
      </c>
      <c r="AB2">
        <v>662.92324926728031</v>
      </c>
      <c r="AC2">
        <v>599.6547847758344</v>
      </c>
      <c r="AD2">
        <v>484506.55923582253</v>
      </c>
      <c r="AE2">
        <v>662923.24926728033</v>
      </c>
      <c r="AF2">
        <v>6.767506443316453E-6</v>
      </c>
      <c r="AG2">
        <v>24</v>
      </c>
      <c r="AH2">
        <v>599654.78477583441</v>
      </c>
    </row>
    <row r="3" spans="1:34" x14ac:dyDescent="0.25">
      <c r="A3">
        <v>1</v>
      </c>
      <c r="B3">
        <v>95</v>
      </c>
      <c r="C3" t="s">
        <v>34</v>
      </c>
      <c r="D3">
        <v>4.1786000000000003</v>
      </c>
      <c r="E3">
        <v>23.93</v>
      </c>
      <c r="F3">
        <v>18.34</v>
      </c>
      <c r="G3">
        <v>13.1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36.770000000000003</v>
      </c>
      <c r="O3">
        <v>23322.880000000001</v>
      </c>
      <c r="P3">
        <v>228.62</v>
      </c>
      <c r="Q3">
        <v>2313.16</v>
      </c>
      <c r="R3">
        <v>205.16</v>
      </c>
      <c r="S3">
        <v>106.94</v>
      </c>
      <c r="T3">
        <v>48566.239999999998</v>
      </c>
      <c r="U3">
        <v>0.52</v>
      </c>
      <c r="V3">
        <v>0.83</v>
      </c>
      <c r="W3">
        <v>0.36</v>
      </c>
      <c r="X3">
        <v>2.92</v>
      </c>
      <c r="Y3">
        <v>2</v>
      </c>
      <c r="Z3">
        <v>10</v>
      </c>
      <c r="AA3">
        <v>273.94832327484181</v>
      </c>
      <c r="AB3">
        <v>374.82818165169328</v>
      </c>
      <c r="AC3">
        <v>339.05510606951191</v>
      </c>
      <c r="AD3">
        <v>273948.32327484182</v>
      </c>
      <c r="AE3">
        <v>374828.1816516933</v>
      </c>
      <c r="AF3">
        <v>1.0284286439990589E-5</v>
      </c>
      <c r="AG3">
        <v>16</v>
      </c>
      <c r="AH3">
        <v>339055.10606951191</v>
      </c>
    </row>
    <row r="4" spans="1:34" x14ac:dyDescent="0.25">
      <c r="A4">
        <v>2</v>
      </c>
      <c r="B4">
        <v>95</v>
      </c>
      <c r="C4" t="s">
        <v>34</v>
      </c>
      <c r="D4">
        <v>4.6281999999999996</v>
      </c>
      <c r="E4">
        <v>21.61</v>
      </c>
      <c r="F4">
        <v>17.28</v>
      </c>
      <c r="G4">
        <v>20.73</v>
      </c>
      <c r="H4">
        <v>0.28000000000000003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202.83</v>
      </c>
      <c r="Q4">
        <v>2312.88</v>
      </c>
      <c r="R4">
        <v>170.43</v>
      </c>
      <c r="S4">
        <v>106.94</v>
      </c>
      <c r="T4">
        <v>31368.58</v>
      </c>
      <c r="U4">
        <v>0.63</v>
      </c>
      <c r="V4">
        <v>0.88</v>
      </c>
      <c r="W4">
        <v>0.3</v>
      </c>
      <c r="X4">
        <v>1.87</v>
      </c>
      <c r="Y4">
        <v>2</v>
      </c>
      <c r="Z4">
        <v>10</v>
      </c>
      <c r="AA4">
        <v>243.17594309005369</v>
      </c>
      <c r="AB4">
        <v>332.72405350110898</v>
      </c>
      <c r="AC4">
        <v>300.96933681620408</v>
      </c>
      <c r="AD4">
        <v>243175.94309005371</v>
      </c>
      <c r="AE4">
        <v>332724.05350110901</v>
      </c>
      <c r="AF4">
        <v>1.1390832934850061E-5</v>
      </c>
      <c r="AG4">
        <v>15</v>
      </c>
      <c r="AH4">
        <v>300969.33681620407</v>
      </c>
    </row>
    <row r="5" spans="1:34" x14ac:dyDescent="0.25">
      <c r="A5">
        <v>3</v>
      </c>
      <c r="B5">
        <v>95</v>
      </c>
      <c r="C5" t="s">
        <v>34</v>
      </c>
      <c r="D5">
        <v>4.8635999999999999</v>
      </c>
      <c r="E5">
        <v>20.56</v>
      </c>
      <c r="F5">
        <v>16.829999999999998</v>
      </c>
      <c r="G5">
        <v>29.69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183.51</v>
      </c>
      <c r="Q5">
        <v>2312.86</v>
      </c>
      <c r="R5">
        <v>156.31</v>
      </c>
      <c r="S5">
        <v>106.94</v>
      </c>
      <c r="T5">
        <v>24387.56</v>
      </c>
      <c r="U5">
        <v>0.68</v>
      </c>
      <c r="V5">
        <v>0.9</v>
      </c>
      <c r="W5">
        <v>0.26</v>
      </c>
      <c r="X5">
        <v>1.42</v>
      </c>
      <c r="Y5">
        <v>2</v>
      </c>
      <c r="Z5">
        <v>10</v>
      </c>
      <c r="AA5">
        <v>222.48065298372151</v>
      </c>
      <c r="AB5">
        <v>304.40784456587699</v>
      </c>
      <c r="AC5">
        <v>275.35558711969293</v>
      </c>
      <c r="AD5">
        <v>222480.65298372149</v>
      </c>
      <c r="AE5">
        <v>304407.84456587711</v>
      </c>
      <c r="AF5">
        <v>1.1970194689498459E-5</v>
      </c>
      <c r="AG5">
        <v>14</v>
      </c>
      <c r="AH5">
        <v>275355.58711969288</v>
      </c>
    </row>
    <row r="6" spans="1:34" x14ac:dyDescent="0.25">
      <c r="A6">
        <v>4</v>
      </c>
      <c r="B6">
        <v>95</v>
      </c>
      <c r="C6" t="s">
        <v>34</v>
      </c>
      <c r="D6">
        <v>5.0509000000000004</v>
      </c>
      <c r="E6">
        <v>19.8</v>
      </c>
      <c r="F6">
        <v>16.36</v>
      </c>
      <c r="G6">
        <v>37.76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23887.360000000001</v>
      </c>
      <c r="P6">
        <v>165.16</v>
      </c>
      <c r="Q6">
        <v>2312.83</v>
      </c>
      <c r="R6">
        <v>138.68</v>
      </c>
      <c r="S6">
        <v>106.94</v>
      </c>
      <c r="T6">
        <v>15613.73</v>
      </c>
      <c r="U6">
        <v>0.77</v>
      </c>
      <c r="V6">
        <v>0.93</v>
      </c>
      <c r="W6">
        <v>0.28999999999999998</v>
      </c>
      <c r="X6">
        <v>0.95</v>
      </c>
      <c r="Y6">
        <v>2</v>
      </c>
      <c r="Z6">
        <v>10</v>
      </c>
      <c r="AA6">
        <v>203.71171728216231</v>
      </c>
      <c r="AB6">
        <v>278.7273587120128</v>
      </c>
      <c r="AC6">
        <v>252.12601079292509</v>
      </c>
      <c r="AD6">
        <v>203711.71728216231</v>
      </c>
      <c r="AE6">
        <v>278727.35871201282</v>
      </c>
      <c r="AF6">
        <v>1.2431173689692361E-5</v>
      </c>
      <c r="AG6">
        <v>13</v>
      </c>
      <c r="AH6">
        <v>252126.01079292511</v>
      </c>
    </row>
    <row r="7" spans="1:34" x14ac:dyDescent="0.25">
      <c r="A7">
        <v>5</v>
      </c>
      <c r="B7">
        <v>95</v>
      </c>
      <c r="C7" t="s">
        <v>34</v>
      </c>
      <c r="D7">
        <v>5.0509000000000004</v>
      </c>
      <c r="E7">
        <v>19.8</v>
      </c>
      <c r="F7">
        <v>16.36</v>
      </c>
      <c r="G7">
        <v>37.76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</v>
      </c>
      <c r="Q7">
        <v>2312.83</v>
      </c>
      <c r="R7">
        <v>138.61000000000001</v>
      </c>
      <c r="S7">
        <v>106.94</v>
      </c>
      <c r="T7">
        <v>15579.74</v>
      </c>
      <c r="U7">
        <v>0.77</v>
      </c>
      <c r="V7">
        <v>0.93</v>
      </c>
      <c r="W7">
        <v>0.3</v>
      </c>
      <c r="X7">
        <v>0.95</v>
      </c>
      <c r="Y7">
        <v>2</v>
      </c>
      <c r="Z7">
        <v>10</v>
      </c>
      <c r="AA7">
        <v>203.91104063738359</v>
      </c>
      <c r="AB7">
        <v>279.00008172015231</v>
      </c>
      <c r="AC7">
        <v>252.3727054999369</v>
      </c>
      <c r="AD7">
        <v>203911.04063738359</v>
      </c>
      <c r="AE7">
        <v>279000.08172015229</v>
      </c>
      <c r="AF7">
        <v>1.2431173689692361E-5</v>
      </c>
      <c r="AG7">
        <v>13</v>
      </c>
      <c r="AH7">
        <v>252372.70549993691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2.6450999999999998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  <c r="AA2">
        <v>517.39547661728488</v>
      </c>
      <c r="AB2">
        <v>707.92331698522889</v>
      </c>
      <c r="AC2">
        <v>640.36010918877355</v>
      </c>
      <c r="AD2">
        <v>517395.47661728488</v>
      </c>
      <c r="AE2">
        <v>707923.31698522891</v>
      </c>
      <c r="AF2">
        <v>6.376757105467853E-6</v>
      </c>
      <c r="AG2">
        <v>25</v>
      </c>
      <c r="AH2">
        <v>640360.10918877355</v>
      </c>
    </row>
    <row r="3" spans="1:34" x14ac:dyDescent="0.25">
      <c r="A3">
        <v>1</v>
      </c>
      <c r="B3">
        <v>100</v>
      </c>
      <c r="C3" t="s">
        <v>34</v>
      </c>
      <c r="D3">
        <v>4.0868000000000002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  <c r="AA3">
        <v>282.10107606036979</v>
      </c>
      <c r="AB3">
        <v>385.98313768692111</v>
      </c>
      <c r="AC3">
        <v>349.14544875681668</v>
      </c>
      <c r="AD3">
        <v>282101.07606036979</v>
      </c>
      <c r="AE3">
        <v>385983.13768692111</v>
      </c>
      <c r="AF3">
        <v>9.8523802270711959E-6</v>
      </c>
      <c r="AG3">
        <v>16</v>
      </c>
      <c r="AH3">
        <v>349145.44875681668</v>
      </c>
    </row>
    <row r="4" spans="1:34" x14ac:dyDescent="0.25">
      <c r="A4">
        <v>2</v>
      </c>
      <c r="B4">
        <v>100</v>
      </c>
      <c r="C4" t="s">
        <v>34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  <c r="AA4">
        <v>248.7459175006351</v>
      </c>
      <c r="AB4">
        <v>340.34513821959098</v>
      </c>
      <c r="AC4">
        <v>307.86307590541628</v>
      </c>
      <c r="AD4">
        <v>248745.91750063511</v>
      </c>
      <c r="AE4">
        <v>340345.138219591</v>
      </c>
      <c r="AF4">
        <v>1.1008349767758441E-5</v>
      </c>
      <c r="AG4">
        <v>15</v>
      </c>
      <c r="AH4">
        <v>307863.07590541628</v>
      </c>
    </row>
    <row r="5" spans="1:34" x14ac:dyDescent="0.25">
      <c r="A5">
        <v>3</v>
      </c>
      <c r="B5">
        <v>100</v>
      </c>
      <c r="C5" t="s">
        <v>34</v>
      </c>
      <c r="D5">
        <v>4.8715999999999999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  <c r="AA5">
        <v>224.87862609125139</v>
      </c>
      <c r="AB5">
        <v>307.68885716270518</v>
      </c>
      <c r="AC5">
        <v>278.32346447921083</v>
      </c>
      <c r="AD5">
        <v>224878.62609125141</v>
      </c>
      <c r="AE5">
        <v>307688.85716270522</v>
      </c>
      <c r="AF5">
        <v>1.1744361239649609E-5</v>
      </c>
      <c r="AG5">
        <v>14</v>
      </c>
      <c r="AH5">
        <v>278323.46447921079</v>
      </c>
    </row>
    <row r="6" spans="1:34" x14ac:dyDescent="0.25">
      <c r="A6">
        <v>4</v>
      </c>
      <c r="B6">
        <v>100</v>
      </c>
      <c r="C6" t="s">
        <v>34</v>
      </c>
      <c r="D6">
        <v>5.0366</v>
      </c>
      <c r="E6">
        <v>19.850000000000001</v>
      </c>
      <c r="F6">
        <v>16.329999999999998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138.19999999999999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  <c r="AA6">
        <v>206.69917831830611</v>
      </c>
      <c r="AB6">
        <v>282.81493469914187</v>
      </c>
      <c r="AC6">
        <v>255.82347426479271</v>
      </c>
      <c r="AD6">
        <v>206699.17831830611</v>
      </c>
      <c r="AE6">
        <v>282814.93469914189</v>
      </c>
      <c r="AF6">
        <v>1.214214012226358E-5</v>
      </c>
      <c r="AG6">
        <v>13</v>
      </c>
      <c r="AH6">
        <v>255823.47426479269</v>
      </c>
    </row>
    <row r="7" spans="1:34" x14ac:dyDescent="0.25">
      <c r="A7">
        <v>5</v>
      </c>
      <c r="B7">
        <v>100</v>
      </c>
      <c r="C7" t="s">
        <v>34</v>
      </c>
      <c r="D7">
        <v>5.0469999999999997</v>
      </c>
      <c r="E7">
        <v>19.809999999999999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0.28999999999999998</v>
      </c>
      <c r="X7">
        <v>0.91</v>
      </c>
      <c r="Y7">
        <v>2</v>
      </c>
      <c r="Z7">
        <v>10</v>
      </c>
      <c r="AA7">
        <v>205.93617695551001</v>
      </c>
      <c r="AB7">
        <v>281.77096257332039</v>
      </c>
      <c r="AC7">
        <v>254.87913737343521</v>
      </c>
      <c r="AD7">
        <v>205936.17695550999</v>
      </c>
      <c r="AE7">
        <v>281770.96257332037</v>
      </c>
      <c r="AF7">
        <v>1.216721224577379E-5</v>
      </c>
      <c r="AG7">
        <v>13</v>
      </c>
      <c r="AH7">
        <v>254879.13737343519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3.8245</v>
      </c>
      <c r="E2">
        <v>26.15</v>
      </c>
      <c r="F2">
        <v>20.72</v>
      </c>
      <c r="G2">
        <v>8.8800000000000008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191.37</v>
      </c>
      <c r="Q2">
        <v>2313.38</v>
      </c>
      <c r="R2">
        <v>285.33999999999997</v>
      </c>
      <c r="S2">
        <v>106.94</v>
      </c>
      <c r="T2">
        <v>88374.71</v>
      </c>
      <c r="U2">
        <v>0.37</v>
      </c>
      <c r="V2">
        <v>0.73</v>
      </c>
      <c r="W2">
        <v>0.45</v>
      </c>
      <c r="X2">
        <v>5.3</v>
      </c>
      <c r="Y2">
        <v>2</v>
      </c>
      <c r="Z2">
        <v>10</v>
      </c>
      <c r="AA2">
        <v>282.53806536366028</v>
      </c>
      <c r="AB2">
        <v>386.58104573029073</v>
      </c>
      <c r="AC2">
        <v>349.68629329569632</v>
      </c>
      <c r="AD2">
        <v>282538.06536366028</v>
      </c>
      <c r="AE2">
        <v>386581.04573029059</v>
      </c>
      <c r="AF2">
        <v>1.173442544206343E-5</v>
      </c>
      <c r="AG2">
        <v>18</v>
      </c>
      <c r="AH2">
        <v>349686.29329569632</v>
      </c>
    </row>
    <row r="3" spans="1:34" x14ac:dyDescent="0.25">
      <c r="A3">
        <v>1</v>
      </c>
      <c r="B3">
        <v>55</v>
      </c>
      <c r="C3" t="s">
        <v>34</v>
      </c>
      <c r="D3">
        <v>4.8636999999999997</v>
      </c>
      <c r="E3">
        <v>20.56</v>
      </c>
      <c r="F3">
        <v>17.28</v>
      </c>
      <c r="G3">
        <v>20.74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16.940000000000001</v>
      </c>
      <c r="O3">
        <v>14705.49</v>
      </c>
      <c r="P3">
        <v>135.87</v>
      </c>
      <c r="Q3">
        <v>2313.16</v>
      </c>
      <c r="R3">
        <v>170.4</v>
      </c>
      <c r="S3">
        <v>106.94</v>
      </c>
      <c r="T3">
        <v>31356.09</v>
      </c>
      <c r="U3">
        <v>0.63</v>
      </c>
      <c r="V3">
        <v>0.88</v>
      </c>
      <c r="W3">
        <v>0.31</v>
      </c>
      <c r="X3">
        <v>1.87</v>
      </c>
      <c r="Y3">
        <v>2</v>
      </c>
      <c r="Z3">
        <v>10</v>
      </c>
      <c r="AA3">
        <v>200.0711446926594</v>
      </c>
      <c r="AB3">
        <v>273.74616668433009</v>
      </c>
      <c r="AC3">
        <v>247.6202167412159</v>
      </c>
      <c r="AD3">
        <v>200071.14469265941</v>
      </c>
      <c r="AE3">
        <v>273746.16668433021</v>
      </c>
      <c r="AF3">
        <v>1.492292457120248E-5</v>
      </c>
      <c r="AG3">
        <v>14</v>
      </c>
      <c r="AH3">
        <v>247620.2167412159</v>
      </c>
    </row>
    <row r="4" spans="1:34" x14ac:dyDescent="0.25">
      <c r="A4">
        <v>2</v>
      </c>
      <c r="B4">
        <v>55</v>
      </c>
      <c r="C4" t="s">
        <v>34</v>
      </c>
      <c r="D4">
        <v>4.9476000000000004</v>
      </c>
      <c r="E4">
        <v>20.21</v>
      </c>
      <c r="F4">
        <v>17.079999999999998</v>
      </c>
      <c r="G4">
        <v>23.29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130.19999999999999</v>
      </c>
      <c r="Q4">
        <v>2313.48</v>
      </c>
      <c r="R4">
        <v>161.86000000000001</v>
      </c>
      <c r="S4">
        <v>106.94</v>
      </c>
      <c r="T4">
        <v>27114.68</v>
      </c>
      <c r="U4">
        <v>0.66</v>
      </c>
      <c r="V4">
        <v>0.89</v>
      </c>
      <c r="W4">
        <v>0.34</v>
      </c>
      <c r="X4">
        <v>1.66</v>
      </c>
      <c r="Y4">
        <v>2</v>
      </c>
      <c r="Z4">
        <v>10</v>
      </c>
      <c r="AA4">
        <v>197.1162763200474</v>
      </c>
      <c r="AB4">
        <v>269.70318541733212</v>
      </c>
      <c r="AC4">
        <v>243.96309193197899</v>
      </c>
      <c r="AD4">
        <v>197116.27632004739</v>
      </c>
      <c r="AE4">
        <v>269703.1854173321</v>
      </c>
      <c r="AF4">
        <v>1.5180348625219769E-5</v>
      </c>
      <c r="AG4">
        <v>14</v>
      </c>
      <c r="AH4">
        <v>243963.091931979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6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2.6450999999999998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4.0868000000000002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4.8715999999999999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5.0366</v>
      </c>
      <c r="E6">
        <v>19.850000000000001</v>
      </c>
      <c r="F6">
        <v>16.329999999999998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138.19999999999999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5.0469999999999997</v>
      </c>
      <c r="E7">
        <v>19.809999999999999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0.28999999999999998</v>
      </c>
      <c r="X7">
        <v>0.91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4.3414000000000001</v>
      </c>
      <c r="E8">
        <v>23.03</v>
      </c>
      <c r="F8">
        <v>19.170000000000002</v>
      </c>
      <c r="G8">
        <v>11.27</v>
      </c>
      <c r="H8">
        <v>0.2</v>
      </c>
      <c r="I8">
        <v>102</v>
      </c>
      <c r="J8">
        <v>89.87</v>
      </c>
      <c r="K8">
        <v>37.549999999999997</v>
      </c>
      <c r="L8">
        <v>1</v>
      </c>
      <c r="M8">
        <v>100</v>
      </c>
      <c r="N8">
        <v>11.32</v>
      </c>
      <c r="O8">
        <v>11317.98</v>
      </c>
      <c r="P8">
        <v>139.88999999999999</v>
      </c>
      <c r="Q8">
        <v>2313.69</v>
      </c>
      <c r="R8">
        <v>233.11</v>
      </c>
      <c r="S8">
        <v>106.94</v>
      </c>
      <c r="T8">
        <v>62449.64</v>
      </c>
      <c r="U8">
        <v>0.46</v>
      </c>
      <c r="V8">
        <v>0.79</v>
      </c>
      <c r="W8">
        <v>0.39</v>
      </c>
      <c r="X8">
        <v>3.75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4.8299000000000003</v>
      </c>
      <c r="E9">
        <v>20.7</v>
      </c>
      <c r="F9">
        <v>17.649999999999999</v>
      </c>
      <c r="G9">
        <v>17.95</v>
      </c>
      <c r="H9">
        <v>0.39</v>
      </c>
      <c r="I9">
        <v>59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115.63</v>
      </c>
      <c r="Q9">
        <v>2313.4699999999998</v>
      </c>
      <c r="R9">
        <v>180.35</v>
      </c>
      <c r="S9">
        <v>106.94</v>
      </c>
      <c r="T9">
        <v>36285.17</v>
      </c>
      <c r="U9">
        <v>0.59</v>
      </c>
      <c r="V9">
        <v>0.86</v>
      </c>
      <c r="W9">
        <v>0.39</v>
      </c>
      <c r="X9">
        <v>2.2400000000000002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4.6471</v>
      </c>
      <c r="E10">
        <v>21.52</v>
      </c>
      <c r="F10">
        <v>18.41</v>
      </c>
      <c r="G10">
        <v>13.64</v>
      </c>
      <c r="H10">
        <v>0.24</v>
      </c>
      <c r="I10">
        <v>81</v>
      </c>
      <c r="J10">
        <v>71.52</v>
      </c>
      <c r="K10">
        <v>32.270000000000003</v>
      </c>
      <c r="L10">
        <v>1</v>
      </c>
      <c r="M10">
        <v>30</v>
      </c>
      <c r="N10">
        <v>8.25</v>
      </c>
      <c r="O10">
        <v>9054.6</v>
      </c>
      <c r="P10">
        <v>105.22</v>
      </c>
      <c r="Q10">
        <v>2313.15</v>
      </c>
      <c r="R10">
        <v>205.81</v>
      </c>
      <c r="S10">
        <v>106.94</v>
      </c>
      <c r="T10">
        <v>48906.28</v>
      </c>
      <c r="U10">
        <v>0.52</v>
      </c>
      <c r="V10">
        <v>0.82</v>
      </c>
      <c r="W10">
        <v>0.42</v>
      </c>
      <c r="X10">
        <v>3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4.6543000000000001</v>
      </c>
      <c r="E11">
        <v>21.49</v>
      </c>
      <c r="F11">
        <v>18.41</v>
      </c>
      <c r="G11">
        <v>13.98</v>
      </c>
      <c r="H11">
        <v>0.48</v>
      </c>
      <c r="I11">
        <v>79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105.95</v>
      </c>
      <c r="Q11">
        <v>2313.5100000000002</v>
      </c>
      <c r="R11">
        <v>204.39</v>
      </c>
      <c r="S11">
        <v>106.94</v>
      </c>
      <c r="T11">
        <v>48202.53</v>
      </c>
      <c r="U11">
        <v>0.52</v>
      </c>
      <c r="V11">
        <v>0.82</v>
      </c>
      <c r="W11">
        <v>0.46</v>
      </c>
      <c r="X11">
        <v>3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4.0461</v>
      </c>
      <c r="E12">
        <v>24.72</v>
      </c>
      <c r="F12">
        <v>21.29</v>
      </c>
      <c r="G12">
        <v>8.24</v>
      </c>
      <c r="H12">
        <v>0.43</v>
      </c>
      <c r="I12">
        <v>155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83.41</v>
      </c>
      <c r="Q12">
        <v>2314.09</v>
      </c>
      <c r="R12">
        <v>297.08999999999997</v>
      </c>
      <c r="S12">
        <v>106.94</v>
      </c>
      <c r="T12">
        <v>94175.47</v>
      </c>
      <c r="U12">
        <v>0.36</v>
      </c>
      <c r="V12">
        <v>0.71</v>
      </c>
      <c r="W12">
        <v>0.68</v>
      </c>
      <c r="X12">
        <v>5.88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3.39</v>
      </c>
      <c r="E13">
        <v>29.5</v>
      </c>
      <c r="F13">
        <v>22.19</v>
      </c>
      <c r="G13">
        <v>7.56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240.37</v>
      </c>
      <c r="Q13">
        <v>2314.21</v>
      </c>
      <c r="R13">
        <v>334.75</v>
      </c>
      <c r="S13">
        <v>106.94</v>
      </c>
      <c r="T13">
        <v>112898.86</v>
      </c>
      <c r="U13">
        <v>0.32</v>
      </c>
      <c r="V13">
        <v>0.68</v>
      </c>
      <c r="W13">
        <v>0.49</v>
      </c>
      <c r="X13">
        <v>6.77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4.4325000000000001</v>
      </c>
      <c r="E14">
        <v>22.56</v>
      </c>
      <c r="F14">
        <v>18.399999999999999</v>
      </c>
      <c r="G14">
        <v>16.47</v>
      </c>
      <c r="H14">
        <v>0.25</v>
      </c>
      <c r="I14">
        <v>67</v>
      </c>
      <c r="J14">
        <v>143.16999999999999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182.59</v>
      </c>
      <c r="Q14">
        <v>2313.04</v>
      </c>
      <c r="R14">
        <v>210.35</v>
      </c>
      <c r="S14">
        <v>106.94</v>
      </c>
      <c r="T14">
        <v>51247.08</v>
      </c>
      <c r="U14">
        <v>0.51</v>
      </c>
      <c r="V14">
        <v>0.82</v>
      </c>
      <c r="W14">
        <v>0.28999999999999998</v>
      </c>
      <c r="X14">
        <v>2.99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5.0545</v>
      </c>
      <c r="E15">
        <v>19.78</v>
      </c>
      <c r="F15">
        <v>16.52</v>
      </c>
      <c r="G15">
        <v>27.53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18060.849999999999</v>
      </c>
      <c r="P15">
        <v>142.03</v>
      </c>
      <c r="Q15">
        <v>2313.04</v>
      </c>
      <c r="R15">
        <v>143.6</v>
      </c>
      <c r="S15">
        <v>106.94</v>
      </c>
      <c r="T15">
        <v>18025.36</v>
      </c>
      <c r="U15">
        <v>0.74</v>
      </c>
      <c r="V15">
        <v>0.92</v>
      </c>
      <c r="W15">
        <v>0.3</v>
      </c>
      <c r="X15">
        <v>1.1000000000000001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5.0174000000000003</v>
      </c>
      <c r="E16">
        <v>19.93</v>
      </c>
      <c r="F16">
        <v>16.690000000000001</v>
      </c>
      <c r="G16">
        <v>28.61</v>
      </c>
      <c r="H16">
        <v>0.49</v>
      </c>
      <c r="I16">
        <v>35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143.26</v>
      </c>
      <c r="Q16">
        <v>2313.39</v>
      </c>
      <c r="R16">
        <v>149.66</v>
      </c>
      <c r="S16">
        <v>106.94</v>
      </c>
      <c r="T16">
        <v>21059.72</v>
      </c>
      <c r="U16">
        <v>0.71</v>
      </c>
      <c r="V16">
        <v>0.91</v>
      </c>
      <c r="W16">
        <v>0.31</v>
      </c>
      <c r="X16">
        <v>1.28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2.88</v>
      </c>
      <c r="E17">
        <v>34.72</v>
      </c>
      <c r="F17">
        <v>24.27</v>
      </c>
      <c r="G17">
        <v>6.44</v>
      </c>
      <c r="H17">
        <v>0.1</v>
      </c>
      <c r="I17">
        <v>226</v>
      </c>
      <c r="J17">
        <v>176.73</v>
      </c>
      <c r="K17">
        <v>52.44</v>
      </c>
      <c r="L17">
        <v>1</v>
      </c>
      <c r="M17">
        <v>224</v>
      </c>
      <c r="N17">
        <v>33.29</v>
      </c>
      <c r="O17">
        <v>22031.19</v>
      </c>
      <c r="P17">
        <v>308.82</v>
      </c>
      <c r="Q17">
        <v>2314.1</v>
      </c>
      <c r="R17">
        <v>404.6</v>
      </c>
      <c r="S17">
        <v>106.94</v>
      </c>
      <c r="T17">
        <v>147576.79</v>
      </c>
      <c r="U17">
        <v>0.26</v>
      </c>
      <c r="V17">
        <v>0.62</v>
      </c>
      <c r="W17">
        <v>0.57999999999999996</v>
      </c>
      <c r="X17">
        <v>8.85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4.3068</v>
      </c>
      <c r="E18">
        <v>23.22</v>
      </c>
      <c r="F18">
        <v>17.989999999999998</v>
      </c>
      <c r="G18">
        <v>13.66</v>
      </c>
      <c r="H18">
        <v>0.2</v>
      </c>
      <c r="I18">
        <v>79</v>
      </c>
      <c r="J18">
        <v>178.21</v>
      </c>
      <c r="K18">
        <v>52.44</v>
      </c>
      <c r="L18">
        <v>2</v>
      </c>
      <c r="M18">
        <v>77</v>
      </c>
      <c r="N18">
        <v>33.770000000000003</v>
      </c>
      <c r="O18">
        <v>22213.89</v>
      </c>
      <c r="P18">
        <v>215.02</v>
      </c>
      <c r="Q18">
        <v>2313.3200000000002</v>
      </c>
      <c r="R18">
        <v>193.29</v>
      </c>
      <c r="S18">
        <v>106.94</v>
      </c>
      <c r="T18">
        <v>42653.32</v>
      </c>
      <c r="U18">
        <v>0.55000000000000004</v>
      </c>
      <c r="V18">
        <v>0.84</v>
      </c>
      <c r="W18">
        <v>0.34</v>
      </c>
      <c r="X18">
        <v>2.58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4.7123999999999997</v>
      </c>
      <c r="E19">
        <v>21.22</v>
      </c>
      <c r="F19">
        <v>17.13</v>
      </c>
      <c r="G19">
        <v>21.87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191.58</v>
      </c>
      <c r="Q19">
        <v>2313.14</v>
      </c>
      <c r="R19">
        <v>165.35</v>
      </c>
      <c r="S19">
        <v>106.94</v>
      </c>
      <c r="T19">
        <v>28845.94</v>
      </c>
      <c r="U19">
        <v>0.65</v>
      </c>
      <c r="V19">
        <v>0.88</v>
      </c>
      <c r="W19">
        <v>0.28999999999999998</v>
      </c>
      <c r="X19">
        <v>1.72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4.9577</v>
      </c>
      <c r="E20">
        <v>20.170000000000002</v>
      </c>
      <c r="F20">
        <v>16.61</v>
      </c>
      <c r="G20">
        <v>31.15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170.43</v>
      </c>
      <c r="Q20">
        <v>2312.84</v>
      </c>
      <c r="R20">
        <v>148.24</v>
      </c>
      <c r="S20">
        <v>106.94</v>
      </c>
      <c r="T20">
        <v>20363.72</v>
      </c>
      <c r="U20">
        <v>0.72</v>
      </c>
      <c r="V20">
        <v>0.91</v>
      </c>
      <c r="W20">
        <v>0.27</v>
      </c>
      <c r="X20">
        <v>1.2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5.0509000000000004</v>
      </c>
      <c r="E21">
        <v>19.8</v>
      </c>
      <c r="F21">
        <v>16.420000000000002</v>
      </c>
      <c r="G21">
        <v>36.479999999999997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2</v>
      </c>
      <c r="N21">
        <v>35.25</v>
      </c>
      <c r="O21">
        <v>22766.06</v>
      </c>
      <c r="P21">
        <v>160.51</v>
      </c>
      <c r="Q21">
        <v>2313</v>
      </c>
      <c r="R21">
        <v>140.52000000000001</v>
      </c>
      <c r="S21">
        <v>106.94</v>
      </c>
      <c r="T21">
        <v>16529.48</v>
      </c>
      <c r="U21">
        <v>0.76</v>
      </c>
      <c r="V21">
        <v>0.92</v>
      </c>
      <c r="W21">
        <v>0.3</v>
      </c>
      <c r="X21">
        <v>1.01</v>
      </c>
      <c r="Y21">
        <v>2</v>
      </c>
      <c r="Z21">
        <v>10</v>
      </c>
    </row>
    <row r="22" spans="1:26" x14ac:dyDescent="0.25">
      <c r="A22">
        <v>5</v>
      </c>
      <c r="B22">
        <v>90</v>
      </c>
      <c r="C22" t="s">
        <v>34</v>
      </c>
      <c r="D22">
        <v>5.0542999999999996</v>
      </c>
      <c r="E22">
        <v>19.79</v>
      </c>
      <c r="F22">
        <v>16.399999999999999</v>
      </c>
      <c r="G22">
        <v>36.450000000000003</v>
      </c>
      <c r="H22">
        <v>0.57999999999999996</v>
      </c>
      <c r="I22">
        <v>27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161.68</v>
      </c>
      <c r="Q22">
        <v>2313.11</v>
      </c>
      <c r="R22">
        <v>140</v>
      </c>
      <c r="S22">
        <v>106.94</v>
      </c>
      <c r="T22">
        <v>16269.96</v>
      </c>
      <c r="U22">
        <v>0.76</v>
      </c>
      <c r="V22">
        <v>0.92</v>
      </c>
      <c r="W22">
        <v>0.3</v>
      </c>
      <c r="X22">
        <v>0.99</v>
      </c>
      <c r="Y22">
        <v>2</v>
      </c>
      <c r="Z22">
        <v>10</v>
      </c>
    </row>
    <row r="23" spans="1:26" x14ac:dyDescent="0.25">
      <c r="A23">
        <v>0</v>
      </c>
      <c r="B23">
        <v>10</v>
      </c>
      <c r="C23" t="s">
        <v>34</v>
      </c>
      <c r="D23">
        <v>3.5108999999999999</v>
      </c>
      <c r="E23">
        <v>28.48</v>
      </c>
      <c r="F23">
        <v>24.26</v>
      </c>
      <c r="G23">
        <v>6.27</v>
      </c>
      <c r="H23">
        <v>0.64</v>
      </c>
      <c r="I23">
        <v>232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70.430000000000007</v>
      </c>
      <c r="Q23">
        <v>2316.11</v>
      </c>
      <c r="R23">
        <v>392.47</v>
      </c>
      <c r="S23">
        <v>106.94</v>
      </c>
      <c r="T23">
        <v>141481.65</v>
      </c>
      <c r="U23">
        <v>0.27</v>
      </c>
      <c r="V23">
        <v>0.62</v>
      </c>
      <c r="W23">
        <v>0.9</v>
      </c>
      <c r="X23">
        <v>8.83</v>
      </c>
      <c r="Y23">
        <v>2</v>
      </c>
      <c r="Z23">
        <v>10</v>
      </c>
    </row>
    <row r="24" spans="1:26" x14ac:dyDescent="0.25">
      <c r="A24">
        <v>0</v>
      </c>
      <c r="B24">
        <v>45</v>
      </c>
      <c r="C24" t="s">
        <v>34</v>
      </c>
      <c r="D24">
        <v>4.1657999999999999</v>
      </c>
      <c r="E24">
        <v>24</v>
      </c>
      <c r="F24">
        <v>19.649999999999999</v>
      </c>
      <c r="G24">
        <v>10.25</v>
      </c>
      <c r="H24">
        <v>0.18</v>
      </c>
      <c r="I24">
        <v>115</v>
      </c>
      <c r="J24">
        <v>98.71</v>
      </c>
      <c r="K24">
        <v>39.72</v>
      </c>
      <c r="L24">
        <v>1</v>
      </c>
      <c r="M24">
        <v>113</v>
      </c>
      <c r="N24">
        <v>12.99</v>
      </c>
      <c r="O24">
        <v>12407.75</v>
      </c>
      <c r="P24">
        <v>157.19</v>
      </c>
      <c r="Q24">
        <v>2313.5300000000002</v>
      </c>
      <c r="R24">
        <v>249.38</v>
      </c>
      <c r="S24">
        <v>106.94</v>
      </c>
      <c r="T24">
        <v>70519.429999999993</v>
      </c>
      <c r="U24">
        <v>0.43</v>
      </c>
      <c r="V24">
        <v>0.77</v>
      </c>
      <c r="W24">
        <v>0.41</v>
      </c>
      <c r="X24">
        <v>4.24</v>
      </c>
      <c r="Y24">
        <v>2</v>
      </c>
      <c r="Z24">
        <v>10</v>
      </c>
    </row>
    <row r="25" spans="1:26" x14ac:dyDescent="0.25">
      <c r="A25">
        <v>1</v>
      </c>
      <c r="B25">
        <v>45</v>
      </c>
      <c r="C25" t="s">
        <v>34</v>
      </c>
      <c r="D25">
        <v>4.8834</v>
      </c>
      <c r="E25">
        <v>20.48</v>
      </c>
      <c r="F25">
        <v>17.399999999999999</v>
      </c>
      <c r="G25">
        <v>19.7</v>
      </c>
      <c r="H25">
        <v>0.35</v>
      </c>
      <c r="I25">
        <v>53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120.03</v>
      </c>
      <c r="Q25">
        <v>2313.2399999999998</v>
      </c>
      <c r="R25">
        <v>172.1</v>
      </c>
      <c r="S25">
        <v>106.94</v>
      </c>
      <c r="T25">
        <v>32188.25</v>
      </c>
      <c r="U25">
        <v>0.62</v>
      </c>
      <c r="V25">
        <v>0.87</v>
      </c>
      <c r="W25">
        <v>0.37</v>
      </c>
      <c r="X25">
        <v>1.99</v>
      </c>
      <c r="Y25">
        <v>2</v>
      </c>
      <c r="Z25">
        <v>10</v>
      </c>
    </row>
    <row r="26" spans="1:26" x14ac:dyDescent="0.25">
      <c r="A26">
        <v>0</v>
      </c>
      <c r="B26">
        <v>60</v>
      </c>
      <c r="C26" t="s">
        <v>34</v>
      </c>
      <c r="D26">
        <v>3.6888999999999998</v>
      </c>
      <c r="E26">
        <v>27.11</v>
      </c>
      <c r="F26">
        <v>21.12</v>
      </c>
      <c r="G26">
        <v>8.39</v>
      </c>
      <c r="H26">
        <v>0.14000000000000001</v>
      </c>
      <c r="I26">
        <v>151</v>
      </c>
      <c r="J26">
        <v>124.63</v>
      </c>
      <c r="K26">
        <v>45</v>
      </c>
      <c r="L26">
        <v>1</v>
      </c>
      <c r="M26">
        <v>149</v>
      </c>
      <c r="N26">
        <v>18.64</v>
      </c>
      <c r="O26">
        <v>15605.44</v>
      </c>
      <c r="P26">
        <v>206.66</v>
      </c>
      <c r="Q26">
        <v>2313.6799999999998</v>
      </c>
      <c r="R26">
        <v>298.86</v>
      </c>
      <c r="S26">
        <v>106.94</v>
      </c>
      <c r="T26">
        <v>95080.78</v>
      </c>
      <c r="U26">
        <v>0.36</v>
      </c>
      <c r="V26">
        <v>0.72</v>
      </c>
      <c r="W26">
        <v>0.46</v>
      </c>
      <c r="X26">
        <v>5.7</v>
      </c>
      <c r="Y26">
        <v>2</v>
      </c>
      <c r="Z26">
        <v>10</v>
      </c>
    </row>
    <row r="27" spans="1:26" x14ac:dyDescent="0.25">
      <c r="A27">
        <v>1</v>
      </c>
      <c r="B27">
        <v>60</v>
      </c>
      <c r="C27" t="s">
        <v>34</v>
      </c>
      <c r="D27">
        <v>4.7263999999999999</v>
      </c>
      <c r="E27">
        <v>21.16</v>
      </c>
      <c r="F27">
        <v>17.59</v>
      </c>
      <c r="G27">
        <v>18.850000000000001</v>
      </c>
      <c r="H27">
        <v>0.28000000000000003</v>
      </c>
      <c r="I27">
        <v>56</v>
      </c>
      <c r="J27">
        <v>125.95</v>
      </c>
      <c r="K27">
        <v>45</v>
      </c>
      <c r="L27">
        <v>2</v>
      </c>
      <c r="M27">
        <v>54</v>
      </c>
      <c r="N27">
        <v>18.95</v>
      </c>
      <c r="O27">
        <v>15767.7</v>
      </c>
      <c r="P27">
        <v>151.54</v>
      </c>
      <c r="Q27">
        <v>2312.8200000000002</v>
      </c>
      <c r="R27">
        <v>181.1</v>
      </c>
      <c r="S27">
        <v>106.94</v>
      </c>
      <c r="T27">
        <v>36677.1</v>
      </c>
      <c r="U27">
        <v>0.59</v>
      </c>
      <c r="V27">
        <v>0.86</v>
      </c>
      <c r="W27">
        <v>0.31</v>
      </c>
      <c r="X27">
        <v>2.1800000000000002</v>
      </c>
      <c r="Y27">
        <v>2</v>
      </c>
      <c r="Z27">
        <v>10</v>
      </c>
    </row>
    <row r="28" spans="1:26" x14ac:dyDescent="0.25">
      <c r="A28">
        <v>2</v>
      </c>
      <c r="B28">
        <v>60</v>
      </c>
      <c r="C28" t="s">
        <v>34</v>
      </c>
      <c r="D28">
        <v>4.9839000000000002</v>
      </c>
      <c r="E28">
        <v>20.059999999999999</v>
      </c>
      <c r="F28">
        <v>16.91</v>
      </c>
      <c r="G28">
        <v>25.37</v>
      </c>
      <c r="H28">
        <v>0.42</v>
      </c>
      <c r="I28">
        <v>40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133.85</v>
      </c>
      <c r="Q28">
        <v>2312.86</v>
      </c>
      <c r="R28">
        <v>156.44999999999999</v>
      </c>
      <c r="S28">
        <v>106.94</v>
      </c>
      <c r="T28">
        <v>24429.14</v>
      </c>
      <c r="U28">
        <v>0.68</v>
      </c>
      <c r="V28">
        <v>0.9</v>
      </c>
      <c r="W28">
        <v>0.33</v>
      </c>
      <c r="X28">
        <v>1.5</v>
      </c>
      <c r="Y28">
        <v>2</v>
      </c>
      <c r="Z28">
        <v>10</v>
      </c>
    </row>
    <row r="29" spans="1:26" x14ac:dyDescent="0.25">
      <c r="A29">
        <v>0</v>
      </c>
      <c r="B29">
        <v>80</v>
      </c>
      <c r="C29" t="s">
        <v>34</v>
      </c>
      <c r="D29">
        <v>3.1322000000000001</v>
      </c>
      <c r="E29">
        <v>31.93</v>
      </c>
      <c r="F29">
        <v>23.16</v>
      </c>
      <c r="G29">
        <v>6.95</v>
      </c>
      <c r="H29">
        <v>0.11</v>
      </c>
      <c r="I29">
        <v>200</v>
      </c>
      <c r="J29">
        <v>159.12</v>
      </c>
      <c r="K29">
        <v>50.28</v>
      </c>
      <c r="L29">
        <v>1</v>
      </c>
      <c r="M29">
        <v>198</v>
      </c>
      <c r="N29">
        <v>27.84</v>
      </c>
      <c r="O29">
        <v>19859.16</v>
      </c>
      <c r="P29">
        <v>273.29000000000002</v>
      </c>
      <c r="Q29">
        <v>2314.34</v>
      </c>
      <c r="R29">
        <v>367.17</v>
      </c>
      <c r="S29">
        <v>106.94</v>
      </c>
      <c r="T29">
        <v>128991.96</v>
      </c>
      <c r="U29">
        <v>0.28999999999999998</v>
      </c>
      <c r="V29">
        <v>0.65</v>
      </c>
      <c r="W29">
        <v>0.54</v>
      </c>
      <c r="X29">
        <v>7.74</v>
      </c>
      <c r="Y29">
        <v>2</v>
      </c>
      <c r="Z29">
        <v>10</v>
      </c>
    </row>
    <row r="30" spans="1:26" x14ac:dyDescent="0.25">
      <c r="A30">
        <v>1</v>
      </c>
      <c r="B30">
        <v>80</v>
      </c>
      <c r="C30" t="s">
        <v>34</v>
      </c>
      <c r="D30">
        <v>4.4634999999999998</v>
      </c>
      <c r="E30">
        <v>22.4</v>
      </c>
      <c r="F30">
        <v>17.79</v>
      </c>
      <c r="G30">
        <v>15.04</v>
      </c>
      <c r="H30">
        <v>0.22</v>
      </c>
      <c r="I30">
        <v>71</v>
      </c>
      <c r="J30">
        <v>160.54</v>
      </c>
      <c r="K30">
        <v>50.28</v>
      </c>
      <c r="L30">
        <v>2</v>
      </c>
      <c r="M30">
        <v>69</v>
      </c>
      <c r="N30">
        <v>28.26</v>
      </c>
      <c r="O30">
        <v>20034.400000000001</v>
      </c>
      <c r="P30">
        <v>194.61</v>
      </c>
      <c r="Q30">
        <v>2313.5100000000002</v>
      </c>
      <c r="R30">
        <v>187.6</v>
      </c>
      <c r="S30">
        <v>106.94</v>
      </c>
      <c r="T30">
        <v>39850.89</v>
      </c>
      <c r="U30">
        <v>0.56999999999999995</v>
      </c>
      <c r="V30">
        <v>0.85</v>
      </c>
      <c r="W30">
        <v>0.31</v>
      </c>
      <c r="X30">
        <v>2.38</v>
      </c>
      <c r="Y30">
        <v>2</v>
      </c>
      <c r="Z30">
        <v>10</v>
      </c>
    </row>
    <row r="31" spans="1:26" x14ac:dyDescent="0.25">
      <c r="A31">
        <v>2</v>
      </c>
      <c r="B31">
        <v>80</v>
      </c>
      <c r="C31" t="s">
        <v>34</v>
      </c>
      <c r="D31">
        <v>4.8796999999999997</v>
      </c>
      <c r="E31">
        <v>20.49</v>
      </c>
      <c r="F31">
        <v>16.850000000000001</v>
      </c>
      <c r="G31">
        <v>24.65</v>
      </c>
      <c r="H31">
        <v>0.33</v>
      </c>
      <c r="I31">
        <v>41</v>
      </c>
      <c r="J31">
        <v>161.97</v>
      </c>
      <c r="K31">
        <v>50.28</v>
      </c>
      <c r="L31">
        <v>3</v>
      </c>
      <c r="M31">
        <v>39</v>
      </c>
      <c r="N31">
        <v>28.69</v>
      </c>
      <c r="O31">
        <v>20210.21</v>
      </c>
      <c r="P31">
        <v>167.22</v>
      </c>
      <c r="Q31">
        <v>2313.02</v>
      </c>
      <c r="R31">
        <v>155.85</v>
      </c>
      <c r="S31">
        <v>106.94</v>
      </c>
      <c r="T31">
        <v>24126.14</v>
      </c>
      <c r="U31">
        <v>0.69</v>
      </c>
      <c r="V31">
        <v>0.9</v>
      </c>
      <c r="W31">
        <v>0.28999999999999998</v>
      </c>
      <c r="X31">
        <v>1.44</v>
      </c>
      <c r="Y31">
        <v>2</v>
      </c>
      <c r="Z31">
        <v>10</v>
      </c>
    </row>
    <row r="32" spans="1:26" x14ac:dyDescent="0.25">
      <c r="A32">
        <v>3</v>
      </c>
      <c r="B32">
        <v>80</v>
      </c>
      <c r="C32" t="s">
        <v>34</v>
      </c>
      <c r="D32">
        <v>5.0460000000000003</v>
      </c>
      <c r="E32">
        <v>19.82</v>
      </c>
      <c r="F32">
        <v>16.53</v>
      </c>
      <c r="G32">
        <v>33.049999999999997</v>
      </c>
      <c r="H32">
        <v>0.43</v>
      </c>
      <c r="I32">
        <v>30</v>
      </c>
      <c r="J32">
        <v>163.4</v>
      </c>
      <c r="K32">
        <v>50.28</v>
      </c>
      <c r="L32">
        <v>4</v>
      </c>
      <c r="M32">
        <v>3</v>
      </c>
      <c r="N32">
        <v>29.12</v>
      </c>
      <c r="O32">
        <v>20386.62</v>
      </c>
      <c r="P32">
        <v>150.38999999999999</v>
      </c>
      <c r="Q32">
        <v>2312.9699999999998</v>
      </c>
      <c r="R32">
        <v>144.18</v>
      </c>
      <c r="S32">
        <v>106.94</v>
      </c>
      <c r="T32">
        <v>18347.22</v>
      </c>
      <c r="U32">
        <v>0.74</v>
      </c>
      <c r="V32">
        <v>0.92</v>
      </c>
      <c r="W32">
        <v>0.3</v>
      </c>
      <c r="X32">
        <v>1.1200000000000001</v>
      </c>
      <c r="Y32">
        <v>2</v>
      </c>
      <c r="Z32">
        <v>10</v>
      </c>
    </row>
    <row r="33" spans="1:26" x14ac:dyDescent="0.25">
      <c r="A33">
        <v>4</v>
      </c>
      <c r="B33">
        <v>80</v>
      </c>
      <c r="C33" t="s">
        <v>34</v>
      </c>
      <c r="D33">
        <v>5.0467000000000004</v>
      </c>
      <c r="E33">
        <v>19.82</v>
      </c>
      <c r="F33">
        <v>16.52</v>
      </c>
      <c r="G33">
        <v>33.049999999999997</v>
      </c>
      <c r="H33">
        <v>0.54</v>
      </c>
      <c r="I33">
        <v>30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151.75</v>
      </c>
      <c r="Q33">
        <v>2312.7199999999998</v>
      </c>
      <c r="R33">
        <v>143.99</v>
      </c>
      <c r="S33">
        <v>106.94</v>
      </c>
      <c r="T33">
        <v>18250.09</v>
      </c>
      <c r="U33">
        <v>0.74</v>
      </c>
      <c r="V33">
        <v>0.92</v>
      </c>
      <c r="W33">
        <v>0.3</v>
      </c>
      <c r="X33">
        <v>1.1100000000000001</v>
      </c>
      <c r="Y33">
        <v>2</v>
      </c>
      <c r="Z33">
        <v>10</v>
      </c>
    </row>
    <row r="34" spans="1:26" x14ac:dyDescent="0.25">
      <c r="A34">
        <v>0</v>
      </c>
      <c r="B34">
        <v>35</v>
      </c>
      <c r="C34" t="s">
        <v>34</v>
      </c>
      <c r="D34">
        <v>4.5643000000000002</v>
      </c>
      <c r="E34">
        <v>21.91</v>
      </c>
      <c r="F34">
        <v>18.5</v>
      </c>
      <c r="G34">
        <v>12.61</v>
      </c>
      <c r="H34">
        <v>0.22</v>
      </c>
      <c r="I34">
        <v>88</v>
      </c>
      <c r="J34">
        <v>80.84</v>
      </c>
      <c r="K34">
        <v>35.1</v>
      </c>
      <c r="L34">
        <v>1</v>
      </c>
      <c r="M34">
        <v>84</v>
      </c>
      <c r="N34">
        <v>9.74</v>
      </c>
      <c r="O34">
        <v>10204.209999999999</v>
      </c>
      <c r="P34">
        <v>119.82</v>
      </c>
      <c r="Q34">
        <v>2313.46</v>
      </c>
      <c r="R34">
        <v>210.51</v>
      </c>
      <c r="S34">
        <v>106.94</v>
      </c>
      <c r="T34">
        <v>51220.87</v>
      </c>
      <c r="U34">
        <v>0.51</v>
      </c>
      <c r="V34">
        <v>0.82</v>
      </c>
      <c r="W34">
        <v>0.36</v>
      </c>
      <c r="X34">
        <v>3.09</v>
      </c>
      <c r="Y34">
        <v>2</v>
      </c>
      <c r="Z34">
        <v>10</v>
      </c>
    </row>
    <row r="35" spans="1:26" x14ac:dyDescent="0.25">
      <c r="A35">
        <v>1</v>
      </c>
      <c r="B35">
        <v>35</v>
      </c>
      <c r="C35" t="s">
        <v>34</v>
      </c>
      <c r="D35">
        <v>4.7525000000000004</v>
      </c>
      <c r="E35">
        <v>21.04</v>
      </c>
      <c r="F35">
        <v>17.98</v>
      </c>
      <c r="G35">
        <v>15.86</v>
      </c>
      <c r="H35">
        <v>0.43</v>
      </c>
      <c r="I35">
        <v>68</v>
      </c>
      <c r="J35">
        <v>82.04</v>
      </c>
      <c r="K35">
        <v>35.1</v>
      </c>
      <c r="L35">
        <v>2</v>
      </c>
      <c r="M35">
        <v>0</v>
      </c>
      <c r="N35">
        <v>9.94</v>
      </c>
      <c r="O35">
        <v>10352.530000000001</v>
      </c>
      <c r="P35">
        <v>110.91</v>
      </c>
      <c r="Q35">
        <v>2313.7399999999998</v>
      </c>
      <c r="R35">
        <v>191.48</v>
      </c>
      <c r="S35">
        <v>106.94</v>
      </c>
      <c r="T35">
        <v>41804.68</v>
      </c>
      <c r="U35">
        <v>0.56000000000000005</v>
      </c>
      <c r="V35">
        <v>0.84</v>
      </c>
      <c r="W35">
        <v>0.4</v>
      </c>
      <c r="X35">
        <v>2.57</v>
      </c>
      <c r="Y35">
        <v>2</v>
      </c>
      <c r="Z35">
        <v>10</v>
      </c>
    </row>
    <row r="36" spans="1:26" x14ac:dyDescent="0.25">
      <c r="A36">
        <v>0</v>
      </c>
      <c r="B36">
        <v>50</v>
      </c>
      <c r="C36" t="s">
        <v>34</v>
      </c>
      <c r="D36">
        <v>3.9980000000000002</v>
      </c>
      <c r="E36">
        <v>25.01</v>
      </c>
      <c r="F36">
        <v>20.149999999999999</v>
      </c>
      <c r="G36">
        <v>9.52</v>
      </c>
      <c r="H36">
        <v>0.16</v>
      </c>
      <c r="I36">
        <v>127</v>
      </c>
      <c r="J36">
        <v>107.41</v>
      </c>
      <c r="K36">
        <v>41.65</v>
      </c>
      <c r="L36">
        <v>1</v>
      </c>
      <c r="M36">
        <v>125</v>
      </c>
      <c r="N36">
        <v>14.77</v>
      </c>
      <c r="O36">
        <v>13481.73</v>
      </c>
      <c r="P36">
        <v>174.13</v>
      </c>
      <c r="Q36">
        <v>2314.09</v>
      </c>
      <c r="R36">
        <v>266.31</v>
      </c>
      <c r="S36">
        <v>106.94</v>
      </c>
      <c r="T36">
        <v>78922.84</v>
      </c>
      <c r="U36">
        <v>0.4</v>
      </c>
      <c r="V36">
        <v>0.75</v>
      </c>
      <c r="W36">
        <v>0.42</v>
      </c>
      <c r="X36">
        <v>4.7300000000000004</v>
      </c>
      <c r="Y36">
        <v>2</v>
      </c>
      <c r="Z36">
        <v>10</v>
      </c>
    </row>
    <row r="37" spans="1:26" x14ac:dyDescent="0.25">
      <c r="A37">
        <v>1</v>
      </c>
      <c r="B37">
        <v>50</v>
      </c>
      <c r="C37" t="s">
        <v>34</v>
      </c>
      <c r="D37">
        <v>4.9086999999999996</v>
      </c>
      <c r="E37">
        <v>20.37</v>
      </c>
      <c r="F37">
        <v>17.25</v>
      </c>
      <c r="G37">
        <v>21.12</v>
      </c>
      <c r="H37">
        <v>0.32</v>
      </c>
      <c r="I37">
        <v>49</v>
      </c>
      <c r="J37">
        <v>108.68</v>
      </c>
      <c r="K37">
        <v>41.65</v>
      </c>
      <c r="L37">
        <v>2</v>
      </c>
      <c r="M37">
        <v>12</v>
      </c>
      <c r="N37">
        <v>15.03</v>
      </c>
      <c r="O37">
        <v>13638.32</v>
      </c>
      <c r="P37">
        <v>125.24</v>
      </c>
      <c r="Q37">
        <v>2312.94</v>
      </c>
      <c r="R37">
        <v>167.8</v>
      </c>
      <c r="S37">
        <v>106.94</v>
      </c>
      <c r="T37">
        <v>30060.45</v>
      </c>
      <c r="U37">
        <v>0.64</v>
      </c>
      <c r="V37">
        <v>0.88</v>
      </c>
      <c r="W37">
        <v>0.34</v>
      </c>
      <c r="X37">
        <v>1.84</v>
      </c>
      <c r="Y37">
        <v>2</v>
      </c>
      <c r="Z37">
        <v>10</v>
      </c>
    </row>
    <row r="38" spans="1:26" x14ac:dyDescent="0.25">
      <c r="A38">
        <v>2</v>
      </c>
      <c r="B38">
        <v>50</v>
      </c>
      <c r="C38" t="s">
        <v>34</v>
      </c>
      <c r="D38">
        <v>4.9225000000000003</v>
      </c>
      <c r="E38">
        <v>20.309999999999999</v>
      </c>
      <c r="F38">
        <v>17.21</v>
      </c>
      <c r="G38">
        <v>21.51</v>
      </c>
      <c r="H38">
        <v>0.48</v>
      </c>
      <c r="I38">
        <v>48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125.8</v>
      </c>
      <c r="Q38">
        <v>2313.21</v>
      </c>
      <c r="R38">
        <v>166.05</v>
      </c>
      <c r="S38">
        <v>106.94</v>
      </c>
      <c r="T38">
        <v>29190.79</v>
      </c>
      <c r="U38">
        <v>0.64</v>
      </c>
      <c r="V38">
        <v>0.88</v>
      </c>
      <c r="W38">
        <v>0.36</v>
      </c>
      <c r="X38">
        <v>1.8</v>
      </c>
      <c r="Y38">
        <v>2</v>
      </c>
      <c r="Z38">
        <v>10</v>
      </c>
    </row>
    <row r="39" spans="1:26" x14ac:dyDescent="0.25">
      <c r="A39">
        <v>0</v>
      </c>
      <c r="B39">
        <v>25</v>
      </c>
      <c r="C39" t="s">
        <v>34</v>
      </c>
      <c r="D39">
        <v>4.5327000000000002</v>
      </c>
      <c r="E39">
        <v>22.06</v>
      </c>
      <c r="F39">
        <v>18.96</v>
      </c>
      <c r="G39">
        <v>12.1</v>
      </c>
      <c r="H39">
        <v>0.28000000000000003</v>
      </c>
      <c r="I39">
        <v>94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98.37</v>
      </c>
      <c r="Q39">
        <v>2313.35</v>
      </c>
      <c r="R39">
        <v>222.12</v>
      </c>
      <c r="S39">
        <v>106.94</v>
      </c>
      <c r="T39">
        <v>56996.15</v>
      </c>
      <c r="U39">
        <v>0.48</v>
      </c>
      <c r="V39">
        <v>0.8</v>
      </c>
      <c r="W39">
        <v>0.5</v>
      </c>
      <c r="X39">
        <v>3.55</v>
      </c>
      <c r="Y39">
        <v>2</v>
      </c>
      <c r="Z39">
        <v>10</v>
      </c>
    </row>
    <row r="40" spans="1:26" x14ac:dyDescent="0.25">
      <c r="A40">
        <v>0</v>
      </c>
      <c r="B40">
        <v>85</v>
      </c>
      <c r="C40" t="s">
        <v>34</v>
      </c>
      <c r="D40">
        <v>3.0023</v>
      </c>
      <c r="E40">
        <v>33.31</v>
      </c>
      <c r="F40">
        <v>23.72</v>
      </c>
      <c r="G40">
        <v>6.68</v>
      </c>
      <c r="H40">
        <v>0.11</v>
      </c>
      <c r="I40">
        <v>213</v>
      </c>
      <c r="J40">
        <v>167.88</v>
      </c>
      <c r="K40">
        <v>51.39</v>
      </c>
      <c r="L40">
        <v>1</v>
      </c>
      <c r="M40">
        <v>211</v>
      </c>
      <c r="N40">
        <v>30.49</v>
      </c>
      <c r="O40">
        <v>20939.59</v>
      </c>
      <c r="P40">
        <v>290.99</v>
      </c>
      <c r="Q40">
        <v>2314.0100000000002</v>
      </c>
      <c r="R40">
        <v>386.25</v>
      </c>
      <c r="S40">
        <v>106.94</v>
      </c>
      <c r="T40">
        <v>138462.76999999999</v>
      </c>
      <c r="U40">
        <v>0.28000000000000003</v>
      </c>
      <c r="V40">
        <v>0.64</v>
      </c>
      <c r="W40">
        <v>0.56000000000000005</v>
      </c>
      <c r="X40">
        <v>8.3000000000000007</v>
      </c>
      <c r="Y40">
        <v>2</v>
      </c>
      <c r="Z40">
        <v>10</v>
      </c>
    </row>
    <row r="41" spans="1:26" x14ac:dyDescent="0.25">
      <c r="A41">
        <v>1</v>
      </c>
      <c r="B41">
        <v>85</v>
      </c>
      <c r="C41" t="s">
        <v>34</v>
      </c>
      <c r="D41">
        <v>4.3994</v>
      </c>
      <c r="E41">
        <v>22.73</v>
      </c>
      <c r="F41">
        <v>17.82</v>
      </c>
      <c r="G41">
        <v>14.25</v>
      </c>
      <c r="H41">
        <v>0.21</v>
      </c>
      <c r="I41">
        <v>75</v>
      </c>
      <c r="J41">
        <v>169.33</v>
      </c>
      <c r="K41">
        <v>51.39</v>
      </c>
      <c r="L41">
        <v>2</v>
      </c>
      <c r="M41">
        <v>73</v>
      </c>
      <c r="N41">
        <v>30.94</v>
      </c>
      <c r="O41">
        <v>21118.46</v>
      </c>
      <c r="P41">
        <v>203.8</v>
      </c>
      <c r="Q41">
        <v>2313.12</v>
      </c>
      <c r="R41">
        <v>187.73</v>
      </c>
      <c r="S41">
        <v>106.94</v>
      </c>
      <c r="T41">
        <v>39893.730000000003</v>
      </c>
      <c r="U41">
        <v>0.56999999999999995</v>
      </c>
      <c r="V41">
        <v>0.85</v>
      </c>
      <c r="W41">
        <v>0.33</v>
      </c>
      <c r="X41">
        <v>2.4</v>
      </c>
      <c r="Y41">
        <v>2</v>
      </c>
      <c r="Z41">
        <v>10</v>
      </c>
    </row>
    <row r="42" spans="1:26" x14ac:dyDescent="0.25">
      <c r="A42">
        <v>2</v>
      </c>
      <c r="B42">
        <v>85</v>
      </c>
      <c r="C42" t="s">
        <v>34</v>
      </c>
      <c r="D42">
        <v>4.7960000000000003</v>
      </c>
      <c r="E42">
        <v>20.85</v>
      </c>
      <c r="F42">
        <v>16.989999999999998</v>
      </c>
      <c r="G42">
        <v>23.16</v>
      </c>
      <c r="H42">
        <v>0.31</v>
      </c>
      <c r="I42">
        <v>44</v>
      </c>
      <c r="J42">
        <v>170.79</v>
      </c>
      <c r="K42">
        <v>51.39</v>
      </c>
      <c r="L42">
        <v>3</v>
      </c>
      <c r="M42">
        <v>42</v>
      </c>
      <c r="N42">
        <v>31.4</v>
      </c>
      <c r="O42">
        <v>21297.94</v>
      </c>
      <c r="P42">
        <v>179.57</v>
      </c>
      <c r="Q42">
        <v>2312.91</v>
      </c>
      <c r="R42">
        <v>160.52000000000001</v>
      </c>
      <c r="S42">
        <v>106.94</v>
      </c>
      <c r="T42">
        <v>26443.46</v>
      </c>
      <c r="U42">
        <v>0.67</v>
      </c>
      <c r="V42">
        <v>0.89</v>
      </c>
      <c r="W42">
        <v>0.28999999999999998</v>
      </c>
      <c r="X42">
        <v>1.58</v>
      </c>
      <c r="Y42">
        <v>2</v>
      </c>
      <c r="Z42">
        <v>10</v>
      </c>
    </row>
    <row r="43" spans="1:26" x14ac:dyDescent="0.25">
      <c r="A43">
        <v>3</v>
      </c>
      <c r="B43">
        <v>85</v>
      </c>
      <c r="C43" t="s">
        <v>34</v>
      </c>
      <c r="D43">
        <v>5.0180999999999996</v>
      </c>
      <c r="E43">
        <v>19.93</v>
      </c>
      <c r="F43">
        <v>16.54</v>
      </c>
      <c r="G43">
        <v>33.08</v>
      </c>
      <c r="H43">
        <v>0.41</v>
      </c>
      <c r="I43">
        <v>30</v>
      </c>
      <c r="J43">
        <v>172.25</v>
      </c>
      <c r="K43">
        <v>51.39</v>
      </c>
      <c r="L43">
        <v>4</v>
      </c>
      <c r="M43">
        <v>16</v>
      </c>
      <c r="N43">
        <v>31.86</v>
      </c>
      <c r="O43">
        <v>21478.05</v>
      </c>
      <c r="P43">
        <v>158.5</v>
      </c>
      <c r="Q43">
        <v>2312.81</v>
      </c>
      <c r="R43">
        <v>145.38</v>
      </c>
      <c r="S43">
        <v>106.94</v>
      </c>
      <c r="T43">
        <v>18946.34</v>
      </c>
      <c r="U43">
        <v>0.74</v>
      </c>
      <c r="V43">
        <v>0.92</v>
      </c>
      <c r="W43">
        <v>0.28000000000000003</v>
      </c>
      <c r="X43">
        <v>1.1299999999999999</v>
      </c>
      <c r="Y43">
        <v>2</v>
      </c>
      <c r="Z43">
        <v>10</v>
      </c>
    </row>
    <row r="44" spans="1:26" x14ac:dyDescent="0.25">
      <c r="A44">
        <v>4</v>
      </c>
      <c r="B44">
        <v>85</v>
      </c>
      <c r="C44" t="s">
        <v>34</v>
      </c>
      <c r="D44">
        <v>5.0338000000000003</v>
      </c>
      <c r="E44">
        <v>19.87</v>
      </c>
      <c r="F44">
        <v>16.510000000000002</v>
      </c>
      <c r="G44">
        <v>34.159999999999997</v>
      </c>
      <c r="H44">
        <v>0.51</v>
      </c>
      <c r="I44">
        <v>29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157.07</v>
      </c>
      <c r="Q44">
        <v>2313.16</v>
      </c>
      <c r="R44">
        <v>143.51</v>
      </c>
      <c r="S44">
        <v>106.94</v>
      </c>
      <c r="T44">
        <v>18015.310000000001</v>
      </c>
      <c r="U44">
        <v>0.75</v>
      </c>
      <c r="V44">
        <v>0.92</v>
      </c>
      <c r="W44">
        <v>0.3</v>
      </c>
      <c r="X44">
        <v>1.1000000000000001</v>
      </c>
      <c r="Y44">
        <v>2</v>
      </c>
      <c r="Z44">
        <v>10</v>
      </c>
    </row>
    <row r="45" spans="1:26" x14ac:dyDescent="0.25">
      <c r="A45">
        <v>0</v>
      </c>
      <c r="B45">
        <v>20</v>
      </c>
      <c r="C45" t="s">
        <v>34</v>
      </c>
      <c r="D45">
        <v>4.3376000000000001</v>
      </c>
      <c r="E45">
        <v>23.05</v>
      </c>
      <c r="F45">
        <v>19.88</v>
      </c>
      <c r="G45">
        <v>10.19</v>
      </c>
      <c r="H45">
        <v>0.34</v>
      </c>
      <c r="I45">
        <v>117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92.12</v>
      </c>
      <c r="Q45">
        <v>2314.64</v>
      </c>
      <c r="R45">
        <v>251.68</v>
      </c>
      <c r="S45">
        <v>106.94</v>
      </c>
      <c r="T45">
        <v>71661.62</v>
      </c>
      <c r="U45">
        <v>0.42</v>
      </c>
      <c r="V45">
        <v>0.76</v>
      </c>
      <c r="W45">
        <v>0.56999999999999995</v>
      </c>
      <c r="X45">
        <v>4.46</v>
      </c>
      <c r="Y45">
        <v>2</v>
      </c>
      <c r="Z45">
        <v>10</v>
      </c>
    </row>
    <row r="46" spans="1:26" x14ac:dyDescent="0.25">
      <c r="A46">
        <v>0</v>
      </c>
      <c r="B46">
        <v>65</v>
      </c>
      <c r="C46" t="s">
        <v>34</v>
      </c>
      <c r="D46">
        <v>3.5413000000000001</v>
      </c>
      <c r="E46">
        <v>28.24</v>
      </c>
      <c r="F46">
        <v>21.62</v>
      </c>
      <c r="G46">
        <v>7.96</v>
      </c>
      <c r="H46">
        <v>0.13</v>
      </c>
      <c r="I46">
        <v>163</v>
      </c>
      <c r="J46">
        <v>133.21</v>
      </c>
      <c r="K46">
        <v>46.47</v>
      </c>
      <c r="L46">
        <v>1</v>
      </c>
      <c r="M46">
        <v>161</v>
      </c>
      <c r="N46">
        <v>20.75</v>
      </c>
      <c r="O46">
        <v>16663.419999999998</v>
      </c>
      <c r="P46">
        <v>223.09</v>
      </c>
      <c r="Q46">
        <v>2313.85</v>
      </c>
      <c r="R46">
        <v>315.8</v>
      </c>
      <c r="S46">
        <v>106.94</v>
      </c>
      <c r="T46">
        <v>103489.9</v>
      </c>
      <c r="U46">
        <v>0.34</v>
      </c>
      <c r="V46">
        <v>0.7</v>
      </c>
      <c r="W46">
        <v>0.48</v>
      </c>
      <c r="X46">
        <v>6.2</v>
      </c>
      <c r="Y46">
        <v>2</v>
      </c>
      <c r="Z46">
        <v>10</v>
      </c>
    </row>
    <row r="47" spans="1:26" x14ac:dyDescent="0.25">
      <c r="A47">
        <v>1</v>
      </c>
      <c r="B47">
        <v>65</v>
      </c>
      <c r="C47" t="s">
        <v>34</v>
      </c>
      <c r="D47">
        <v>4.6025</v>
      </c>
      <c r="E47">
        <v>21.73</v>
      </c>
      <c r="F47">
        <v>17.89</v>
      </c>
      <c r="G47">
        <v>17.59</v>
      </c>
      <c r="H47">
        <v>0.26</v>
      </c>
      <c r="I47">
        <v>61</v>
      </c>
      <c r="J47">
        <v>134.55000000000001</v>
      </c>
      <c r="K47">
        <v>46.47</v>
      </c>
      <c r="L47">
        <v>2</v>
      </c>
      <c r="M47">
        <v>59</v>
      </c>
      <c r="N47">
        <v>21.09</v>
      </c>
      <c r="O47">
        <v>16828.84</v>
      </c>
      <c r="P47">
        <v>165.84</v>
      </c>
      <c r="Q47">
        <v>2313.0300000000002</v>
      </c>
      <c r="R47">
        <v>191.41</v>
      </c>
      <c r="S47">
        <v>106.94</v>
      </c>
      <c r="T47">
        <v>41802.6</v>
      </c>
      <c r="U47">
        <v>0.56000000000000005</v>
      </c>
      <c r="V47">
        <v>0.85</v>
      </c>
      <c r="W47">
        <v>0.31</v>
      </c>
      <c r="X47">
        <v>2.4700000000000002</v>
      </c>
      <c r="Y47">
        <v>2</v>
      </c>
      <c r="Z47">
        <v>10</v>
      </c>
    </row>
    <row r="48" spans="1:26" x14ac:dyDescent="0.25">
      <c r="A48">
        <v>2</v>
      </c>
      <c r="B48">
        <v>65</v>
      </c>
      <c r="C48" t="s">
        <v>34</v>
      </c>
      <c r="D48">
        <v>5.0143000000000004</v>
      </c>
      <c r="E48">
        <v>19.940000000000001</v>
      </c>
      <c r="F48">
        <v>16.760000000000002</v>
      </c>
      <c r="G48">
        <v>27.17</v>
      </c>
      <c r="H48">
        <v>0.39</v>
      </c>
      <c r="I48">
        <v>37</v>
      </c>
      <c r="J48">
        <v>135.9</v>
      </c>
      <c r="K48">
        <v>46.47</v>
      </c>
      <c r="L48">
        <v>3</v>
      </c>
      <c r="M48">
        <v>3</v>
      </c>
      <c r="N48">
        <v>21.43</v>
      </c>
      <c r="O48">
        <v>16994.64</v>
      </c>
      <c r="P48">
        <v>138.03</v>
      </c>
      <c r="Q48">
        <v>2313.09</v>
      </c>
      <c r="R48">
        <v>151.19999999999999</v>
      </c>
      <c r="S48">
        <v>106.94</v>
      </c>
      <c r="T48">
        <v>21819.51</v>
      </c>
      <c r="U48">
        <v>0.71</v>
      </c>
      <c r="V48">
        <v>0.9</v>
      </c>
      <c r="W48">
        <v>0.33</v>
      </c>
      <c r="X48">
        <v>1.34</v>
      </c>
      <c r="Y48">
        <v>2</v>
      </c>
      <c r="Z48">
        <v>10</v>
      </c>
    </row>
    <row r="49" spans="1:26" x14ac:dyDescent="0.25">
      <c r="A49">
        <v>3</v>
      </c>
      <c r="B49">
        <v>65</v>
      </c>
      <c r="C49" t="s">
        <v>34</v>
      </c>
      <c r="D49">
        <v>5.0114999999999998</v>
      </c>
      <c r="E49">
        <v>19.95</v>
      </c>
      <c r="F49">
        <v>16.77</v>
      </c>
      <c r="G49">
        <v>27.19</v>
      </c>
      <c r="H49">
        <v>0.52</v>
      </c>
      <c r="I49">
        <v>37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17160.919999999998</v>
      </c>
      <c r="P49">
        <v>139.35</v>
      </c>
      <c r="Q49">
        <v>2313.0500000000002</v>
      </c>
      <c r="R49">
        <v>151.63999999999999</v>
      </c>
      <c r="S49">
        <v>106.94</v>
      </c>
      <c r="T49">
        <v>22037.95</v>
      </c>
      <c r="U49">
        <v>0.71</v>
      </c>
      <c r="V49">
        <v>0.9</v>
      </c>
      <c r="W49">
        <v>0.33</v>
      </c>
      <c r="X49">
        <v>1.35</v>
      </c>
      <c r="Y49">
        <v>2</v>
      </c>
      <c r="Z49">
        <v>10</v>
      </c>
    </row>
    <row r="50" spans="1:26" x14ac:dyDescent="0.25">
      <c r="A50">
        <v>0</v>
      </c>
      <c r="B50">
        <v>75</v>
      </c>
      <c r="C50" t="s">
        <v>34</v>
      </c>
      <c r="D50">
        <v>3.2675999999999998</v>
      </c>
      <c r="E50">
        <v>30.6</v>
      </c>
      <c r="F50">
        <v>22.61</v>
      </c>
      <c r="G50">
        <v>7.26</v>
      </c>
      <c r="H50">
        <v>0.12</v>
      </c>
      <c r="I50">
        <v>187</v>
      </c>
      <c r="J50">
        <v>150.44</v>
      </c>
      <c r="K50">
        <v>49.1</v>
      </c>
      <c r="L50">
        <v>1</v>
      </c>
      <c r="M50">
        <v>185</v>
      </c>
      <c r="N50">
        <v>25.34</v>
      </c>
      <c r="O50">
        <v>18787.759999999998</v>
      </c>
      <c r="P50">
        <v>255.96</v>
      </c>
      <c r="Q50">
        <v>2314.1799999999998</v>
      </c>
      <c r="R50">
        <v>349</v>
      </c>
      <c r="S50">
        <v>106.94</v>
      </c>
      <c r="T50">
        <v>119970.24000000001</v>
      </c>
      <c r="U50">
        <v>0.31</v>
      </c>
      <c r="V50">
        <v>0.67</v>
      </c>
      <c r="W50">
        <v>0.51</v>
      </c>
      <c r="X50">
        <v>7.19</v>
      </c>
      <c r="Y50">
        <v>2</v>
      </c>
      <c r="Z50">
        <v>10</v>
      </c>
    </row>
    <row r="51" spans="1:26" x14ac:dyDescent="0.25">
      <c r="A51">
        <v>1</v>
      </c>
      <c r="B51">
        <v>75</v>
      </c>
      <c r="C51" t="s">
        <v>34</v>
      </c>
      <c r="D51">
        <v>4.4568000000000003</v>
      </c>
      <c r="E51">
        <v>22.44</v>
      </c>
      <c r="F51">
        <v>18.05</v>
      </c>
      <c r="G51">
        <v>15.7</v>
      </c>
      <c r="H51">
        <v>0.23</v>
      </c>
      <c r="I51">
        <v>69</v>
      </c>
      <c r="J51">
        <v>151.83000000000001</v>
      </c>
      <c r="K51">
        <v>49.1</v>
      </c>
      <c r="L51">
        <v>2</v>
      </c>
      <c r="M51">
        <v>67</v>
      </c>
      <c r="N51">
        <v>25.73</v>
      </c>
      <c r="O51">
        <v>18959.54</v>
      </c>
      <c r="P51">
        <v>188.42</v>
      </c>
      <c r="Q51">
        <v>2313.5700000000002</v>
      </c>
      <c r="R51">
        <v>197.55</v>
      </c>
      <c r="S51">
        <v>106.94</v>
      </c>
      <c r="T51">
        <v>44835.14</v>
      </c>
      <c r="U51">
        <v>0.54</v>
      </c>
      <c r="V51">
        <v>0.84</v>
      </c>
      <c r="W51">
        <v>0.3</v>
      </c>
      <c r="X51">
        <v>2.64</v>
      </c>
      <c r="Y51">
        <v>2</v>
      </c>
      <c r="Z51">
        <v>10</v>
      </c>
    </row>
    <row r="52" spans="1:26" x14ac:dyDescent="0.25">
      <c r="A52">
        <v>2</v>
      </c>
      <c r="B52">
        <v>75</v>
      </c>
      <c r="C52" t="s">
        <v>34</v>
      </c>
      <c r="D52">
        <v>4.95</v>
      </c>
      <c r="E52">
        <v>20.2</v>
      </c>
      <c r="F52">
        <v>16.73</v>
      </c>
      <c r="G52">
        <v>25.74</v>
      </c>
      <c r="H52">
        <v>0.35</v>
      </c>
      <c r="I52">
        <v>39</v>
      </c>
      <c r="J52">
        <v>153.22999999999999</v>
      </c>
      <c r="K52">
        <v>49.1</v>
      </c>
      <c r="L52">
        <v>3</v>
      </c>
      <c r="M52">
        <v>37</v>
      </c>
      <c r="N52">
        <v>26.13</v>
      </c>
      <c r="O52">
        <v>19131.849999999999</v>
      </c>
      <c r="P52">
        <v>155.47</v>
      </c>
      <c r="Q52">
        <v>2313.02</v>
      </c>
      <c r="R52">
        <v>151.94999999999999</v>
      </c>
      <c r="S52">
        <v>106.94</v>
      </c>
      <c r="T52">
        <v>22183.94</v>
      </c>
      <c r="U52">
        <v>0.7</v>
      </c>
      <c r="V52">
        <v>0.9</v>
      </c>
      <c r="W52">
        <v>0.28000000000000003</v>
      </c>
      <c r="X52">
        <v>1.32</v>
      </c>
      <c r="Y52">
        <v>2</v>
      </c>
      <c r="Z52">
        <v>10</v>
      </c>
    </row>
    <row r="53" spans="1:26" x14ac:dyDescent="0.25">
      <c r="A53">
        <v>3</v>
      </c>
      <c r="B53">
        <v>75</v>
      </c>
      <c r="C53" t="s">
        <v>34</v>
      </c>
      <c r="D53">
        <v>5.0456000000000003</v>
      </c>
      <c r="E53">
        <v>19.82</v>
      </c>
      <c r="F53">
        <v>16.57</v>
      </c>
      <c r="G53">
        <v>31.06</v>
      </c>
      <c r="H53">
        <v>0.46</v>
      </c>
      <c r="I53">
        <v>32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146.80000000000001</v>
      </c>
      <c r="Q53">
        <v>2312.9699999999998</v>
      </c>
      <c r="R53">
        <v>145.16999999999999</v>
      </c>
      <c r="S53">
        <v>106.94</v>
      </c>
      <c r="T53">
        <v>18832.259999999998</v>
      </c>
      <c r="U53">
        <v>0.74</v>
      </c>
      <c r="V53">
        <v>0.91</v>
      </c>
      <c r="W53">
        <v>0.31</v>
      </c>
      <c r="X53">
        <v>1.1499999999999999</v>
      </c>
      <c r="Y53">
        <v>2</v>
      </c>
      <c r="Z53">
        <v>10</v>
      </c>
    </row>
    <row r="54" spans="1:26" x14ac:dyDescent="0.25">
      <c r="A54">
        <v>0</v>
      </c>
      <c r="B54">
        <v>95</v>
      </c>
      <c r="C54" t="s">
        <v>34</v>
      </c>
      <c r="D54">
        <v>2.7496999999999998</v>
      </c>
      <c r="E54">
        <v>36.369999999999997</v>
      </c>
      <c r="F54">
        <v>24.93</v>
      </c>
      <c r="G54">
        <v>6.21</v>
      </c>
      <c r="H54">
        <v>0.1</v>
      </c>
      <c r="I54">
        <v>241</v>
      </c>
      <c r="J54">
        <v>185.69</v>
      </c>
      <c r="K54">
        <v>53.44</v>
      </c>
      <c r="L54">
        <v>1</v>
      </c>
      <c r="M54">
        <v>239</v>
      </c>
      <c r="N54">
        <v>36.26</v>
      </c>
      <c r="O54">
        <v>23136.14</v>
      </c>
      <c r="P54">
        <v>328.58</v>
      </c>
      <c r="Q54">
        <v>2314.79</v>
      </c>
      <c r="R54">
        <v>427.37</v>
      </c>
      <c r="S54">
        <v>106.94</v>
      </c>
      <c r="T54">
        <v>158884.41</v>
      </c>
      <c r="U54">
        <v>0.25</v>
      </c>
      <c r="V54">
        <v>0.61</v>
      </c>
      <c r="W54">
        <v>0.59</v>
      </c>
      <c r="X54">
        <v>9.5</v>
      </c>
      <c r="Y54">
        <v>2</v>
      </c>
      <c r="Z54">
        <v>10</v>
      </c>
    </row>
    <row r="55" spans="1:26" x14ac:dyDescent="0.25">
      <c r="A55">
        <v>1</v>
      </c>
      <c r="B55">
        <v>95</v>
      </c>
      <c r="C55" t="s">
        <v>34</v>
      </c>
      <c r="D55">
        <v>4.1786000000000003</v>
      </c>
      <c r="E55">
        <v>23.93</v>
      </c>
      <c r="F55">
        <v>18.34</v>
      </c>
      <c r="G55">
        <v>13.1</v>
      </c>
      <c r="H55">
        <v>0.19</v>
      </c>
      <c r="I55">
        <v>84</v>
      </c>
      <c r="J55">
        <v>187.21</v>
      </c>
      <c r="K55">
        <v>53.44</v>
      </c>
      <c r="L55">
        <v>2</v>
      </c>
      <c r="M55">
        <v>82</v>
      </c>
      <c r="N55">
        <v>36.770000000000003</v>
      </c>
      <c r="O55">
        <v>23322.880000000001</v>
      </c>
      <c r="P55">
        <v>228.62</v>
      </c>
      <c r="Q55">
        <v>2313.16</v>
      </c>
      <c r="R55">
        <v>205.16</v>
      </c>
      <c r="S55">
        <v>106.94</v>
      </c>
      <c r="T55">
        <v>48566.239999999998</v>
      </c>
      <c r="U55">
        <v>0.52</v>
      </c>
      <c r="V55">
        <v>0.83</v>
      </c>
      <c r="W55">
        <v>0.36</v>
      </c>
      <c r="X55">
        <v>2.92</v>
      </c>
      <c r="Y55">
        <v>2</v>
      </c>
      <c r="Z55">
        <v>10</v>
      </c>
    </row>
    <row r="56" spans="1:26" x14ac:dyDescent="0.25">
      <c r="A56">
        <v>2</v>
      </c>
      <c r="B56">
        <v>95</v>
      </c>
      <c r="C56" t="s">
        <v>34</v>
      </c>
      <c r="D56">
        <v>4.6281999999999996</v>
      </c>
      <c r="E56">
        <v>21.61</v>
      </c>
      <c r="F56">
        <v>17.28</v>
      </c>
      <c r="G56">
        <v>20.73</v>
      </c>
      <c r="H56">
        <v>0.28000000000000003</v>
      </c>
      <c r="I56">
        <v>50</v>
      </c>
      <c r="J56">
        <v>188.73</v>
      </c>
      <c r="K56">
        <v>53.44</v>
      </c>
      <c r="L56">
        <v>3</v>
      </c>
      <c r="M56">
        <v>48</v>
      </c>
      <c r="N56">
        <v>37.29</v>
      </c>
      <c r="O56">
        <v>23510.33</v>
      </c>
      <c r="P56">
        <v>202.83</v>
      </c>
      <c r="Q56">
        <v>2312.88</v>
      </c>
      <c r="R56">
        <v>170.43</v>
      </c>
      <c r="S56">
        <v>106.94</v>
      </c>
      <c r="T56">
        <v>31368.58</v>
      </c>
      <c r="U56">
        <v>0.63</v>
      </c>
      <c r="V56">
        <v>0.88</v>
      </c>
      <c r="W56">
        <v>0.3</v>
      </c>
      <c r="X56">
        <v>1.87</v>
      </c>
      <c r="Y56">
        <v>2</v>
      </c>
      <c r="Z56">
        <v>10</v>
      </c>
    </row>
    <row r="57" spans="1:26" x14ac:dyDescent="0.25">
      <c r="A57">
        <v>3</v>
      </c>
      <c r="B57">
        <v>95</v>
      </c>
      <c r="C57" t="s">
        <v>34</v>
      </c>
      <c r="D57">
        <v>4.8635999999999999</v>
      </c>
      <c r="E57">
        <v>20.56</v>
      </c>
      <c r="F57">
        <v>16.829999999999998</v>
      </c>
      <c r="G57">
        <v>29.69</v>
      </c>
      <c r="H57">
        <v>0.37</v>
      </c>
      <c r="I57">
        <v>34</v>
      </c>
      <c r="J57">
        <v>190.25</v>
      </c>
      <c r="K57">
        <v>53.44</v>
      </c>
      <c r="L57">
        <v>4</v>
      </c>
      <c r="M57">
        <v>32</v>
      </c>
      <c r="N57">
        <v>37.82</v>
      </c>
      <c r="O57">
        <v>23698.48</v>
      </c>
      <c r="P57">
        <v>183.51</v>
      </c>
      <c r="Q57">
        <v>2312.86</v>
      </c>
      <c r="R57">
        <v>156.31</v>
      </c>
      <c r="S57">
        <v>106.94</v>
      </c>
      <c r="T57">
        <v>24387.56</v>
      </c>
      <c r="U57">
        <v>0.68</v>
      </c>
      <c r="V57">
        <v>0.9</v>
      </c>
      <c r="W57">
        <v>0.26</v>
      </c>
      <c r="X57">
        <v>1.42</v>
      </c>
      <c r="Y57">
        <v>2</v>
      </c>
      <c r="Z57">
        <v>10</v>
      </c>
    </row>
    <row r="58" spans="1:26" x14ac:dyDescent="0.25">
      <c r="A58">
        <v>4</v>
      </c>
      <c r="B58">
        <v>95</v>
      </c>
      <c r="C58" t="s">
        <v>34</v>
      </c>
      <c r="D58">
        <v>5.0509000000000004</v>
      </c>
      <c r="E58">
        <v>19.8</v>
      </c>
      <c r="F58">
        <v>16.36</v>
      </c>
      <c r="G58">
        <v>37.76</v>
      </c>
      <c r="H58">
        <v>0.46</v>
      </c>
      <c r="I58">
        <v>26</v>
      </c>
      <c r="J58">
        <v>191.78</v>
      </c>
      <c r="K58">
        <v>53.44</v>
      </c>
      <c r="L58">
        <v>5</v>
      </c>
      <c r="M58">
        <v>3</v>
      </c>
      <c r="N58">
        <v>38.35</v>
      </c>
      <c r="O58">
        <v>23887.360000000001</v>
      </c>
      <c r="P58">
        <v>165.16</v>
      </c>
      <c r="Q58">
        <v>2312.83</v>
      </c>
      <c r="R58">
        <v>138.68</v>
      </c>
      <c r="S58">
        <v>106.94</v>
      </c>
      <c r="T58">
        <v>15613.73</v>
      </c>
      <c r="U58">
        <v>0.77</v>
      </c>
      <c r="V58">
        <v>0.93</v>
      </c>
      <c r="W58">
        <v>0.28999999999999998</v>
      </c>
      <c r="X58">
        <v>0.95</v>
      </c>
      <c r="Y58">
        <v>2</v>
      </c>
      <c r="Z58">
        <v>10</v>
      </c>
    </row>
    <row r="59" spans="1:26" x14ac:dyDescent="0.25">
      <c r="A59">
        <v>5</v>
      </c>
      <c r="B59">
        <v>95</v>
      </c>
      <c r="C59" t="s">
        <v>34</v>
      </c>
      <c r="D59">
        <v>5.0509000000000004</v>
      </c>
      <c r="E59">
        <v>19.8</v>
      </c>
      <c r="F59">
        <v>16.36</v>
      </c>
      <c r="G59">
        <v>37.76</v>
      </c>
      <c r="H59">
        <v>0.55000000000000004</v>
      </c>
      <c r="I59">
        <v>26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165.9</v>
      </c>
      <c r="Q59">
        <v>2312.83</v>
      </c>
      <c r="R59">
        <v>138.61000000000001</v>
      </c>
      <c r="S59">
        <v>106.94</v>
      </c>
      <c r="T59">
        <v>15579.74</v>
      </c>
      <c r="U59">
        <v>0.77</v>
      </c>
      <c r="V59">
        <v>0.93</v>
      </c>
      <c r="W59">
        <v>0.3</v>
      </c>
      <c r="X59">
        <v>0.95</v>
      </c>
      <c r="Y59">
        <v>2</v>
      </c>
      <c r="Z59">
        <v>10</v>
      </c>
    </row>
    <row r="60" spans="1:26" x14ac:dyDescent="0.25">
      <c r="A60">
        <v>0</v>
      </c>
      <c r="B60">
        <v>55</v>
      </c>
      <c r="C60" t="s">
        <v>34</v>
      </c>
      <c r="D60">
        <v>3.8245</v>
      </c>
      <c r="E60">
        <v>26.15</v>
      </c>
      <c r="F60">
        <v>20.72</v>
      </c>
      <c r="G60">
        <v>8.8800000000000008</v>
      </c>
      <c r="H60">
        <v>0.15</v>
      </c>
      <c r="I60">
        <v>140</v>
      </c>
      <c r="J60">
        <v>116.05</v>
      </c>
      <c r="K60">
        <v>43.4</v>
      </c>
      <c r="L60">
        <v>1</v>
      </c>
      <c r="M60">
        <v>138</v>
      </c>
      <c r="N60">
        <v>16.649999999999999</v>
      </c>
      <c r="O60">
        <v>14546.17</v>
      </c>
      <c r="P60">
        <v>191.37</v>
      </c>
      <c r="Q60">
        <v>2313.38</v>
      </c>
      <c r="R60">
        <v>285.33999999999997</v>
      </c>
      <c r="S60">
        <v>106.94</v>
      </c>
      <c r="T60">
        <v>88374.71</v>
      </c>
      <c r="U60">
        <v>0.37</v>
      </c>
      <c r="V60">
        <v>0.73</v>
      </c>
      <c r="W60">
        <v>0.45</v>
      </c>
      <c r="X60">
        <v>5.3</v>
      </c>
      <c r="Y60">
        <v>2</v>
      </c>
      <c r="Z60">
        <v>10</v>
      </c>
    </row>
    <row r="61" spans="1:26" x14ac:dyDescent="0.25">
      <c r="A61">
        <v>1</v>
      </c>
      <c r="B61">
        <v>55</v>
      </c>
      <c r="C61" t="s">
        <v>34</v>
      </c>
      <c r="D61">
        <v>4.8636999999999997</v>
      </c>
      <c r="E61">
        <v>20.56</v>
      </c>
      <c r="F61">
        <v>17.28</v>
      </c>
      <c r="G61">
        <v>20.74</v>
      </c>
      <c r="H61">
        <v>0.3</v>
      </c>
      <c r="I61">
        <v>50</v>
      </c>
      <c r="J61">
        <v>117.34</v>
      </c>
      <c r="K61">
        <v>43.4</v>
      </c>
      <c r="L61">
        <v>2</v>
      </c>
      <c r="M61">
        <v>45</v>
      </c>
      <c r="N61">
        <v>16.940000000000001</v>
      </c>
      <c r="O61">
        <v>14705.49</v>
      </c>
      <c r="P61">
        <v>135.87</v>
      </c>
      <c r="Q61">
        <v>2313.16</v>
      </c>
      <c r="R61">
        <v>170.4</v>
      </c>
      <c r="S61">
        <v>106.94</v>
      </c>
      <c r="T61">
        <v>31356.09</v>
      </c>
      <c r="U61">
        <v>0.63</v>
      </c>
      <c r="V61">
        <v>0.88</v>
      </c>
      <c r="W61">
        <v>0.31</v>
      </c>
      <c r="X61">
        <v>1.87</v>
      </c>
      <c r="Y61">
        <v>2</v>
      </c>
      <c r="Z61">
        <v>10</v>
      </c>
    </row>
    <row r="62" spans="1:26" x14ac:dyDescent="0.25">
      <c r="A62">
        <v>2</v>
      </c>
      <c r="B62">
        <v>55</v>
      </c>
      <c r="C62" t="s">
        <v>34</v>
      </c>
      <c r="D62">
        <v>4.9476000000000004</v>
      </c>
      <c r="E62">
        <v>20.21</v>
      </c>
      <c r="F62">
        <v>17.079999999999998</v>
      </c>
      <c r="G62">
        <v>23.29</v>
      </c>
      <c r="H62">
        <v>0.45</v>
      </c>
      <c r="I62">
        <v>44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130.19999999999999</v>
      </c>
      <c r="Q62">
        <v>2313.48</v>
      </c>
      <c r="R62">
        <v>161.86000000000001</v>
      </c>
      <c r="S62">
        <v>106.94</v>
      </c>
      <c r="T62">
        <v>27114.68</v>
      </c>
      <c r="U62">
        <v>0.66</v>
      </c>
      <c r="V62">
        <v>0.89</v>
      </c>
      <c r="W62">
        <v>0.34</v>
      </c>
      <c r="X62">
        <v>1.66</v>
      </c>
      <c r="Y62">
        <v>2</v>
      </c>
      <c r="Z6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6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INDEX(resultados!$A$2:$ZZ$62, 1, MATCH($B$1, resultados!$A$1:$ZZ$1, 0))</f>
        <v>#N/A</v>
      </c>
      <c r="B7" t="e">
        <f>INDEX(resultados!$A$2:$ZZ$62, 1, MATCH($B$2, resultados!$A$1:$ZZ$1, 0))</f>
        <v>#N/A</v>
      </c>
      <c r="C7" t="e">
        <f>INDEX(resultados!$A$2:$ZZ$62, 1, MATCH($B$3, resultados!$A$1:$ZZ$1, 0))</f>
        <v>#N/A</v>
      </c>
    </row>
    <row r="8" spans="1:3" x14ac:dyDescent="0.25">
      <c r="A8" t="e">
        <f>INDEX(resultados!$A$2:$ZZ$62, 2, MATCH($B$1, resultados!$A$1:$ZZ$1, 0))</f>
        <v>#N/A</v>
      </c>
      <c r="B8" t="e">
        <f>INDEX(resultados!$A$2:$ZZ$62, 2, MATCH($B$2, resultados!$A$1:$ZZ$1, 0))</f>
        <v>#N/A</v>
      </c>
      <c r="C8" t="e">
        <f>INDEX(resultados!$A$2:$ZZ$62, 2, MATCH($B$3, resultados!$A$1:$ZZ$1, 0))</f>
        <v>#N/A</v>
      </c>
    </row>
    <row r="9" spans="1:3" x14ac:dyDescent="0.25">
      <c r="A9" t="e">
        <f>INDEX(resultados!$A$2:$ZZ$62, 3, MATCH($B$1, resultados!$A$1:$ZZ$1, 0))</f>
        <v>#N/A</v>
      </c>
      <c r="B9" t="e">
        <f>INDEX(resultados!$A$2:$ZZ$62, 3, MATCH($B$2, resultados!$A$1:$ZZ$1, 0))</f>
        <v>#N/A</v>
      </c>
      <c r="C9" t="e">
        <f>INDEX(resultados!$A$2:$ZZ$62, 3, MATCH($B$3, resultados!$A$1:$ZZ$1, 0))</f>
        <v>#N/A</v>
      </c>
    </row>
    <row r="10" spans="1:3" x14ac:dyDescent="0.25">
      <c r="A10" t="e">
        <f>INDEX(resultados!$A$2:$ZZ$62, 4, MATCH($B$1, resultados!$A$1:$ZZ$1, 0))</f>
        <v>#N/A</v>
      </c>
      <c r="B10" t="e">
        <f>INDEX(resultados!$A$2:$ZZ$62, 4, MATCH($B$2, resultados!$A$1:$ZZ$1, 0))</f>
        <v>#N/A</v>
      </c>
      <c r="C10" t="e">
        <f>INDEX(resultados!$A$2:$ZZ$62, 4, MATCH($B$3, resultados!$A$1:$ZZ$1, 0))</f>
        <v>#N/A</v>
      </c>
    </row>
    <row r="11" spans="1:3" x14ac:dyDescent="0.25">
      <c r="A11" t="e">
        <f>INDEX(resultados!$A$2:$ZZ$62, 5, MATCH($B$1, resultados!$A$1:$ZZ$1, 0))</f>
        <v>#N/A</v>
      </c>
      <c r="B11" t="e">
        <f>INDEX(resultados!$A$2:$ZZ$62, 5, MATCH($B$2, resultados!$A$1:$ZZ$1, 0))</f>
        <v>#N/A</v>
      </c>
      <c r="C11" t="e">
        <f>INDEX(resultados!$A$2:$ZZ$62, 5, MATCH($B$3, resultados!$A$1:$ZZ$1, 0))</f>
        <v>#N/A</v>
      </c>
    </row>
    <row r="12" spans="1:3" x14ac:dyDescent="0.25">
      <c r="A12" t="e">
        <f>INDEX(resultados!$A$2:$ZZ$62, 6, MATCH($B$1, resultados!$A$1:$ZZ$1, 0))</f>
        <v>#N/A</v>
      </c>
      <c r="B12" t="e">
        <f>INDEX(resultados!$A$2:$ZZ$62, 6, MATCH($B$2, resultados!$A$1:$ZZ$1, 0))</f>
        <v>#N/A</v>
      </c>
      <c r="C12" t="e">
        <f>INDEX(resultados!$A$2:$ZZ$62, 6, MATCH($B$3, resultados!$A$1:$ZZ$1, 0))</f>
        <v>#N/A</v>
      </c>
    </row>
    <row r="13" spans="1:3" x14ac:dyDescent="0.25">
      <c r="A13" t="e">
        <f>INDEX(resultados!$A$2:$ZZ$62, 7, MATCH($B$1, resultados!$A$1:$ZZ$1, 0))</f>
        <v>#N/A</v>
      </c>
      <c r="B13" t="e">
        <f>INDEX(resultados!$A$2:$ZZ$62, 7, MATCH($B$2, resultados!$A$1:$ZZ$1, 0))</f>
        <v>#N/A</v>
      </c>
      <c r="C13" t="e">
        <f>INDEX(resultados!$A$2:$ZZ$62, 7, MATCH($B$3, resultados!$A$1:$ZZ$1, 0))</f>
        <v>#N/A</v>
      </c>
    </row>
    <row r="14" spans="1:3" x14ac:dyDescent="0.25">
      <c r="A14" t="e">
        <f>INDEX(resultados!$A$2:$ZZ$62, 8, MATCH($B$1, resultados!$A$1:$ZZ$1, 0))</f>
        <v>#N/A</v>
      </c>
      <c r="B14" t="e">
        <f>INDEX(resultados!$A$2:$ZZ$62, 8, MATCH($B$2, resultados!$A$1:$ZZ$1, 0))</f>
        <v>#N/A</v>
      </c>
      <c r="C14" t="e">
        <f>INDEX(resultados!$A$2:$ZZ$62, 8, MATCH($B$3, resultados!$A$1:$ZZ$1, 0))</f>
        <v>#N/A</v>
      </c>
    </row>
    <row r="15" spans="1:3" x14ac:dyDescent="0.25">
      <c r="A15" t="e">
        <f>INDEX(resultados!$A$2:$ZZ$62, 9, MATCH($B$1, resultados!$A$1:$ZZ$1, 0))</f>
        <v>#N/A</v>
      </c>
      <c r="B15" t="e">
        <f>INDEX(resultados!$A$2:$ZZ$62, 9, MATCH($B$2, resultados!$A$1:$ZZ$1, 0))</f>
        <v>#N/A</v>
      </c>
      <c r="C15" t="e">
        <f>INDEX(resultados!$A$2:$ZZ$62, 9, MATCH($B$3, resultados!$A$1:$ZZ$1, 0))</f>
        <v>#N/A</v>
      </c>
    </row>
    <row r="16" spans="1:3" x14ac:dyDescent="0.25">
      <c r="A16" t="e">
        <f>INDEX(resultados!$A$2:$ZZ$62, 10, MATCH($B$1, resultados!$A$1:$ZZ$1, 0))</f>
        <v>#N/A</v>
      </c>
      <c r="B16" t="e">
        <f>INDEX(resultados!$A$2:$ZZ$62, 10, MATCH($B$2, resultados!$A$1:$ZZ$1, 0))</f>
        <v>#N/A</v>
      </c>
      <c r="C16" t="e">
        <f>INDEX(resultados!$A$2:$ZZ$62, 10, MATCH($B$3, resultados!$A$1:$ZZ$1, 0))</f>
        <v>#N/A</v>
      </c>
    </row>
    <row r="17" spans="1:3" x14ac:dyDescent="0.25">
      <c r="A17" t="e">
        <f>INDEX(resultados!$A$2:$ZZ$62, 11, MATCH($B$1, resultados!$A$1:$ZZ$1, 0))</f>
        <v>#N/A</v>
      </c>
      <c r="B17" t="e">
        <f>INDEX(resultados!$A$2:$ZZ$62, 11, MATCH($B$2, resultados!$A$1:$ZZ$1, 0))</f>
        <v>#N/A</v>
      </c>
      <c r="C17" t="e">
        <f>INDEX(resultados!$A$2:$ZZ$62, 11, MATCH($B$3, resultados!$A$1:$ZZ$1, 0))</f>
        <v>#N/A</v>
      </c>
    </row>
    <row r="18" spans="1:3" x14ac:dyDescent="0.25">
      <c r="A18" t="e">
        <f>INDEX(resultados!$A$2:$ZZ$62, 12, MATCH($B$1, resultados!$A$1:$ZZ$1, 0))</f>
        <v>#N/A</v>
      </c>
      <c r="B18" t="e">
        <f>INDEX(resultados!$A$2:$ZZ$62, 12, MATCH($B$2, resultados!$A$1:$ZZ$1, 0))</f>
        <v>#N/A</v>
      </c>
      <c r="C18" t="e">
        <f>INDEX(resultados!$A$2:$ZZ$62, 12, MATCH($B$3, resultados!$A$1:$ZZ$1, 0))</f>
        <v>#N/A</v>
      </c>
    </row>
    <row r="19" spans="1:3" x14ac:dyDescent="0.25">
      <c r="A19" t="e">
        <f>INDEX(resultados!$A$2:$ZZ$62, 13, MATCH($B$1, resultados!$A$1:$ZZ$1, 0))</f>
        <v>#N/A</v>
      </c>
      <c r="B19" t="e">
        <f>INDEX(resultados!$A$2:$ZZ$62, 13, MATCH($B$2, resultados!$A$1:$ZZ$1, 0))</f>
        <v>#N/A</v>
      </c>
      <c r="C19" t="e">
        <f>INDEX(resultados!$A$2:$ZZ$62, 13, MATCH($B$3, resultados!$A$1:$ZZ$1, 0))</f>
        <v>#N/A</v>
      </c>
    </row>
    <row r="20" spans="1:3" x14ac:dyDescent="0.25">
      <c r="A20" t="e">
        <f>INDEX(resultados!$A$2:$ZZ$62, 14, MATCH($B$1, resultados!$A$1:$ZZ$1, 0))</f>
        <v>#N/A</v>
      </c>
      <c r="B20" t="e">
        <f>INDEX(resultados!$A$2:$ZZ$62, 14, MATCH($B$2, resultados!$A$1:$ZZ$1, 0))</f>
        <v>#N/A</v>
      </c>
      <c r="C20" t="e">
        <f>INDEX(resultados!$A$2:$ZZ$62, 14, MATCH($B$3, resultados!$A$1:$ZZ$1, 0))</f>
        <v>#N/A</v>
      </c>
    </row>
    <row r="21" spans="1:3" x14ac:dyDescent="0.25">
      <c r="A21" t="e">
        <f>INDEX(resultados!$A$2:$ZZ$62, 15, MATCH($B$1, resultados!$A$1:$ZZ$1, 0))</f>
        <v>#N/A</v>
      </c>
      <c r="B21" t="e">
        <f>INDEX(resultados!$A$2:$ZZ$62, 15, MATCH($B$2, resultados!$A$1:$ZZ$1, 0))</f>
        <v>#N/A</v>
      </c>
      <c r="C21" t="e">
        <f>INDEX(resultados!$A$2:$ZZ$62, 15, MATCH($B$3, resultados!$A$1:$ZZ$1, 0))</f>
        <v>#N/A</v>
      </c>
    </row>
    <row r="22" spans="1:3" x14ac:dyDescent="0.25">
      <c r="A22" t="e">
        <f>INDEX(resultados!$A$2:$ZZ$62, 16, MATCH($B$1, resultados!$A$1:$ZZ$1, 0))</f>
        <v>#N/A</v>
      </c>
      <c r="B22" t="e">
        <f>INDEX(resultados!$A$2:$ZZ$62, 16, MATCH($B$2, resultados!$A$1:$ZZ$1, 0))</f>
        <v>#N/A</v>
      </c>
      <c r="C22" t="e">
        <f>INDEX(resultados!$A$2:$ZZ$62, 16, MATCH($B$3, resultados!$A$1:$ZZ$1, 0))</f>
        <v>#N/A</v>
      </c>
    </row>
    <row r="23" spans="1:3" x14ac:dyDescent="0.25">
      <c r="A23" t="e">
        <f>INDEX(resultados!$A$2:$ZZ$62, 17, MATCH($B$1, resultados!$A$1:$ZZ$1, 0))</f>
        <v>#N/A</v>
      </c>
      <c r="B23" t="e">
        <f>INDEX(resultados!$A$2:$ZZ$62, 17, MATCH($B$2, resultados!$A$1:$ZZ$1, 0))</f>
        <v>#N/A</v>
      </c>
      <c r="C23" t="e">
        <f>INDEX(resultados!$A$2:$ZZ$62, 17, MATCH($B$3, resultados!$A$1:$ZZ$1, 0))</f>
        <v>#N/A</v>
      </c>
    </row>
    <row r="24" spans="1:3" x14ac:dyDescent="0.25">
      <c r="A24" t="e">
        <f>INDEX(resultados!$A$2:$ZZ$62, 18, MATCH($B$1, resultados!$A$1:$ZZ$1, 0))</f>
        <v>#N/A</v>
      </c>
      <c r="B24" t="e">
        <f>INDEX(resultados!$A$2:$ZZ$62, 18, MATCH($B$2, resultados!$A$1:$ZZ$1, 0))</f>
        <v>#N/A</v>
      </c>
      <c r="C24" t="e">
        <f>INDEX(resultados!$A$2:$ZZ$62, 18, MATCH($B$3, resultados!$A$1:$ZZ$1, 0))</f>
        <v>#N/A</v>
      </c>
    </row>
    <row r="25" spans="1:3" x14ac:dyDescent="0.25">
      <c r="A25" t="e">
        <f>INDEX(resultados!$A$2:$ZZ$62, 19, MATCH($B$1, resultados!$A$1:$ZZ$1, 0))</f>
        <v>#N/A</v>
      </c>
      <c r="B25" t="e">
        <f>INDEX(resultados!$A$2:$ZZ$62, 19, MATCH($B$2, resultados!$A$1:$ZZ$1, 0))</f>
        <v>#N/A</v>
      </c>
      <c r="C25" t="e">
        <f>INDEX(resultados!$A$2:$ZZ$62, 19, MATCH($B$3, resultados!$A$1:$ZZ$1, 0))</f>
        <v>#N/A</v>
      </c>
    </row>
    <row r="26" spans="1:3" x14ac:dyDescent="0.25">
      <c r="A26" t="e">
        <f>INDEX(resultados!$A$2:$ZZ$62, 20, MATCH($B$1, resultados!$A$1:$ZZ$1, 0))</f>
        <v>#N/A</v>
      </c>
      <c r="B26" t="e">
        <f>INDEX(resultados!$A$2:$ZZ$62, 20, MATCH($B$2, resultados!$A$1:$ZZ$1, 0))</f>
        <v>#N/A</v>
      </c>
      <c r="C26" t="e">
        <f>INDEX(resultados!$A$2:$ZZ$62, 20, MATCH($B$3, resultados!$A$1:$ZZ$1, 0))</f>
        <v>#N/A</v>
      </c>
    </row>
    <row r="27" spans="1:3" x14ac:dyDescent="0.25">
      <c r="A27" t="e">
        <f>INDEX(resultados!$A$2:$ZZ$62, 21, MATCH($B$1, resultados!$A$1:$ZZ$1, 0))</f>
        <v>#N/A</v>
      </c>
      <c r="B27" t="e">
        <f>INDEX(resultados!$A$2:$ZZ$62, 21, MATCH($B$2, resultados!$A$1:$ZZ$1, 0))</f>
        <v>#N/A</v>
      </c>
      <c r="C27" t="e">
        <f>INDEX(resultados!$A$2:$ZZ$62, 21, MATCH($B$3, resultados!$A$1:$ZZ$1, 0))</f>
        <v>#N/A</v>
      </c>
    </row>
    <row r="28" spans="1:3" x14ac:dyDescent="0.25">
      <c r="A28" t="e">
        <f>INDEX(resultados!$A$2:$ZZ$62, 22, MATCH($B$1, resultados!$A$1:$ZZ$1, 0))</f>
        <v>#N/A</v>
      </c>
      <c r="B28" t="e">
        <f>INDEX(resultados!$A$2:$ZZ$62, 22, MATCH($B$2, resultados!$A$1:$ZZ$1, 0))</f>
        <v>#N/A</v>
      </c>
      <c r="C28" t="e">
        <f>INDEX(resultados!$A$2:$ZZ$62, 22, MATCH($B$3, resultados!$A$1:$ZZ$1, 0))</f>
        <v>#N/A</v>
      </c>
    </row>
    <row r="29" spans="1:3" x14ac:dyDescent="0.25">
      <c r="A29" t="e">
        <f>INDEX(resultados!$A$2:$ZZ$62, 23, MATCH($B$1, resultados!$A$1:$ZZ$1, 0))</f>
        <v>#N/A</v>
      </c>
      <c r="B29" t="e">
        <f>INDEX(resultados!$A$2:$ZZ$62, 23, MATCH($B$2, resultados!$A$1:$ZZ$1, 0))</f>
        <v>#N/A</v>
      </c>
      <c r="C29" t="e">
        <f>INDEX(resultados!$A$2:$ZZ$62, 23, MATCH($B$3, resultados!$A$1:$ZZ$1, 0))</f>
        <v>#N/A</v>
      </c>
    </row>
    <row r="30" spans="1:3" x14ac:dyDescent="0.25">
      <c r="A30" t="e">
        <f>INDEX(resultados!$A$2:$ZZ$62, 24, MATCH($B$1, resultados!$A$1:$ZZ$1, 0))</f>
        <v>#N/A</v>
      </c>
      <c r="B30" t="e">
        <f>INDEX(resultados!$A$2:$ZZ$62, 24, MATCH($B$2, resultados!$A$1:$ZZ$1, 0))</f>
        <v>#N/A</v>
      </c>
      <c r="C30" t="e">
        <f>INDEX(resultados!$A$2:$ZZ$62, 24, MATCH($B$3, resultados!$A$1:$ZZ$1, 0))</f>
        <v>#N/A</v>
      </c>
    </row>
    <row r="31" spans="1:3" x14ac:dyDescent="0.25">
      <c r="A31" t="e">
        <f>INDEX(resultados!$A$2:$ZZ$62, 25, MATCH($B$1, resultados!$A$1:$ZZ$1, 0))</f>
        <v>#N/A</v>
      </c>
      <c r="B31" t="e">
        <f>INDEX(resultados!$A$2:$ZZ$62, 25, MATCH($B$2, resultados!$A$1:$ZZ$1, 0))</f>
        <v>#N/A</v>
      </c>
      <c r="C31" t="e">
        <f>INDEX(resultados!$A$2:$ZZ$62, 25, MATCH($B$3, resultados!$A$1:$ZZ$1, 0))</f>
        <v>#N/A</v>
      </c>
    </row>
    <row r="32" spans="1:3" x14ac:dyDescent="0.25">
      <c r="A32" t="e">
        <f>INDEX(resultados!$A$2:$ZZ$62, 26, MATCH($B$1, resultados!$A$1:$ZZ$1, 0))</f>
        <v>#N/A</v>
      </c>
      <c r="B32" t="e">
        <f>INDEX(resultados!$A$2:$ZZ$62, 26, MATCH($B$2, resultados!$A$1:$ZZ$1, 0))</f>
        <v>#N/A</v>
      </c>
      <c r="C32" t="e">
        <f>INDEX(resultados!$A$2:$ZZ$62, 26, MATCH($B$3, resultados!$A$1:$ZZ$1, 0))</f>
        <v>#N/A</v>
      </c>
    </row>
    <row r="33" spans="1:3" x14ac:dyDescent="0.25">
      <c r="A33" t="e">
        <f>INDEX(resultados!$A$2:$ZZ$62, 27, MATCH($B$1, resultados!$A$1:$ZZ$1, 0))</f>
        <v>#N/A</v>
      </c>
      <c r="B33" t="e">
        <f>INDEX(resultados!$A$2:$ZZ$62, 27, MATCH($B$2, resultados!$A$1:$ZZ$1, 0))</f>
        <v>#N/A</v>
      </c>
      <c r="C33" t="e">
        <f>INDEX(resultados!$A$2:$ZZ$62, 27, MATCH($B$3, resultados!$A$1:$ZZ$1, 0))</f>
        <v>#N/A</v>
      </c>
    </row>
    <row r="34" spans="1:3" x14ac:dyDescent="0.25">
      <c r="A34" t="e">
        <f>INDEX(resultados!$A$2:$ZZ$62, 28, MATCH($B$1, resultados!$A$1:$ZZ$1, 0))</f>
        <v>#N/A</v>
      </c>
      <c r="B34" t="e">
        <f>INDEX(resultados!$A$2:$ZZ$62, 28, MATCH($B$2, resultados!$A$1:$ZZ$1, 0))</f>
        <v>#N/A</v>
      </c>
      <c r="C34" t="e">
        <f>INDEX(resultados!$A$2:$ZZ$62, 28, MATCH($B$3, resultados!$A$1:$ZZ$1, 0))</f>
        <v>#N/A</v>
      </c>
    </row>
    <row r="35" spans="1:3" x14ac:dyDescent="0.25">
      <c r="A35" t="e">
        <f>INDEX(resultados!$A$2:$ZZ$62, 29, MATCH($B$1, resultados!$A$1:$ZZ$1, 0))</f>
        <v>#N/A</v>
      </c>
      <c r="B35" t="e">
        <f>INDEX(resultados!$A$2:$ZZ$62, 29, MATCH($B$2, resultados!$A$1:$ZZ$1, 0))</f>
        <v>#N/A</v>
      </c>
      <c r="C35" t="e">
        <f>INDEX(resultados!$A$2:$ZZ$62, 29, MATCH($B$3, resultados!$A$1:$ZZ$1, 0))</f>
        <v>#N/A</v>
      </c>
    </row>
    <row r="36" spans="1:3" x14ac:dyDescent="0.25">
      <c r="A36" t="e">
        <f>INDEX(resultados!$A$2:$ZZ$62, 30, MATCH($B$1, resultados!$A$1:$ZZ$1, 0))</f>
        <v>#N/A</v>
      </c>
      <c r="B36" t="e">
        <f>INDEX(resultados!$A$2:$ZZ$62, 30, MATCH($B$2, resultados!$A$1:$ZZ$1, 0))</f>
        <v>#N/A</v>
      </c>
      <c r="C36" t="e">
        <f>INDEX(resultados!$A$2:$ZZ$62, 30, MATCH($B$3, resultados!$A$1:$ZZ$1, 0))</f>
        <v>#N/A</v>
      </c>
    </row>
    <row r="37" spans="1:3" x14ac:dyDescent="0.25">
      <c r="A37" t="e">
        <f>INDEX(resultados!$A$2:$ZZ$62, 31, MATCH($B$1, resultados!$A$1:$ZZ$1, 0))</f>
        <v>#N/A</v>
      </c>
      <c r="B37" t="e">
        <f>INDEX(resultados!$A$2:$ZZ$62, 31, MATCH($B$2, resultados!$A$1:$ZZ$1, 0))</f>
        <v>#N/A</v>
      </c>
      <c r="C37" t="e">
        <f>INDEX(resultados!$A$2:$ZZ$62, 31, MATCH($B$3, resultados!$A$1:$ZZ$1, 0))</f>
        <v>#N/A</v>
      </c>
    </row>
    <row r="38" spans="1:3" x14ac:dyDescent="0.25">
      <c r="A38" t="e">
        <f>INDEX(resultados!$A$2:$ZZ$62, 32, MATCH($B$1, resultados!$A$1:$ZZ$1, 0))</f>
        <v>#N/A</v>
      </c>
      <c r="B38" t="e">
        <f>INDEX(resultados!$A$2:$ZZ$62, 32, MATCH($B$2, resultados!$A$1:$ZZ$1, 0))</f>
        <v>#N/A</v>
      </c>
      <c r="C38" t="e">
        <f>INDEX(resultados!$A$2:$ZZ$62, 32, MATCH($B$3, resultados!$A$1:$ZZ$1, 0))</f>
        <v>#N/A</v>
      </c>
    </row>
    <row r="39" spans="1:3" x14ac:dyDescent="0.25">
      <c r="A39" t="e">
        <f>INDEX(resultados!$A$2:$ZZ$62, 33, MATCH($B$1, resultados!$A$1:$ZZ$1, 0))</f>
        <v>#N/A</v>
      </c>
      <c r="B39" t="e">
        <f>INDEX(resultados!$A$2:$ZZ$62, 33, MATCH($B$2, resultados!$A$1:$ZZ$1, 0))</f>
        <v>#N/A</v>
      </c>
      <c r="C39" t="e">
        <f>INDEX(resultados!$A$2:$ZZ$62, 33, MATCH($B$3, resultados!$A$1:$ZZ$1, 0))</f>
        <v>#N/A</v>
      </c>
    </row>
    <row r="40" spans="1:3" x14ac:dyDescent="0.25">
      <c r="A40" t="e">
        <f>INDEX(resultados!$A$2:$ZZ$62, 34, MATCH($B$1, resultados!$A$1:$ZZ$1, 0))</f>
        <v>#N/A</v>
      </c>
      <c r="B40" t="e">
        <f>INDEX(resultados!$A$2:$ZZ$62, 34, MATCH($B$2, resultados!$A$1:$ZZ$1, 0))</f>
        <v>#N/A</v>
      </c>
      <c r="C40" t="e">
        <f>INDEX(resultados!$A$2:$ZZ$62, 34, MATCH($B$3, resultados!$A$1:$ZZ$1, 0))</f>
        <v>#N/A</v>
      </c>
    </row>
    <row r="41" spans="1:3" x14ac:dyDescent="0.25">
      <c r="A41" t="e">
        <f>INDEX(resultados!$A$2:$ZZ$62, 35, MATCH($B$1, resultados!$A$1:$ZZ$1, 0))</f>
        <v>#N/A</v>
      </c>
      <c r="B41" t="e">
        <f>INDEX(resultados!$A$2:$ZZ$62, 35, MATCH($B$2, resultados!$A$1:$ZZ$1, 0))</f>
        <v>#N/A</v>
      </c>
      <c r="C41" t="e">
        <f>INDEX(resultados!$A$2:$ZZ$62, 35, MATCH($B$3, resultados!$A$1:$ZZ$1, 0))</f>
        <v>#N/A</v>
      </c>
    </row>
    <row r="42" spans="1:3" x14ac:dyDescent="0.25">
      <c r="A42" t="e">
        <f>INDEX(resultados!$A$2:$ZZ$62, 36, MATCH($B$1, resultados!$A$1:$ZZ$1, 0))</f>
        <v>#N/A</v>
      </c>
      <c r="B42" t="e">
        <f>INDEX(resultados!$A$2:$ZZ$62, 36, MATCH($B$2, resultados!$A$1:$ZZ$1, 0))</f>
        <v>#N/A</v>
      </c>
      <c r="C42" t="e">
        <f>INDEX(resultados!$A$2:$ZZ$62, 36, MATCH($B$3, resultados!$A$1:$ZZ$1, 0))</f>
        <v>#N/A</v>
      </c>
    </row>
    <row r="43" spans="1:3" x14ac:dyDescent="0.25">
      <c r="A43" t="e">
        <f>INDEX(resultados!$A$2:$ZZ$62, 37, MATCH($B$1, resultados!$A$1:$ZZ$1, 0))</f>
        <v>#N/A</v>
      </c>
      <c r="B43" t="e">
        <f>INDEX(resultados!$A$2:$ZZ$62, 37, MATCH($B$2, resultados!$A$1:$ZZ$1, 0))</f>
        <v>#N/A</v>
      </c>
      <c r="C43" t="e">
        <f>INDEX(resultados!$A$2:$ZZ$62, 37, MATCH($B$3, resultados!$A$1:$ZZ$1, 0))</f>
        <v>#N/A</v>
      </c>
    </row>
    <row r="44" spans="1:3" x14ac:dyDescent="0.25">
      <c r="A44" t="e">
        <f>INDEX(resultados!$A$2:$ZZ$62, 38, MATCH($B$1, resultados!$A$1:$ZZ$1, 0))</f>
        <v>#N/A</v>
      </c>
      <c r="B44" t="e">
        <f>INDEX(resultados!$A$2:$ZZ$62, 38, MATCH($B$2, resultados!$A$1:$ZZ$1, 0))</f>
        <v>#N/A</v>
      </c>
      <c r="C44" t="e">
        <f>INDEX(resultados!$A$2:$ZZ$62, 38, MATCH($B$3, resultados!$A$1:$ZZ$1, 0))</f>
        <v>#N/A</v>
      </c>
    </row>
    <row r="45" spans="1:3" x14ac:dyDescent="0.25">
      <c r="A45" t="e">
        <f>INDEX(resultados!$A$2:$ZZ$62, 39, MATCH($B$1, resultados!$A$1:$ZZ$1, 0))</f>
        <v>#N/A</v>
      </c>
      <c r="B45" t="e">
        <f>INDEX(resultados!$A$2:$ZZ$62, 39, MATCH($B$2, resultados!$A$1:$ZZ$1, 0))</f>
        <v>#N/A</v>
      </c>
      <c r="C45" t="e">
        <f>INDEX(resultados!$A$2:$ZZ$62, 39, MATCH($B$3, resultados!$A$1:$ZZ$1, 0))</f>
        <v>#N/A</v>
      </c>
    </row>
    <row r="46" spans="1:3" x14ac:dyDescent="0.25">
      <c r="A46" t="e">
        <f>INDEX(resultados!$A$2:$ZZ$62, 40, MATCH($B$1, resultados!$A$1:$ZZ$1, 0))</f>
        <v>#N/A</v>
      </c>
      <c r="B46" t="e">
        <f>INDEX(resultados!$A$2:$ZZ$62, 40, MATCH($B$2, resultados!$A$1:$ZZ$1, 0))</f>
        <v>#N/A</v>
      </c>
      <c r="C46" t="e">
        <f>INDEX(resultados!$A$2:$ZZ$62, 40, MATCH($B$3, resultados!$A$1:$ZZ$1, 0))</f>
        <v>#N/A</v>
      </c>
    </row>
    <row r="47" spans="1:3" x14ac:dyDescent="0.25">
      <c r="A47" t="e">
        <f>INDEX(resultados!$A$2:$ZZ$62, 41, MATCH($B$1, resultados!$A$1:$ZZ$1, 0))</f>
        <v>#N/A</v>
      </c>
      <c r="B47" t="e">
        <f>INDEX(resultados!$A$2:$ZZ$62, 41, MATCH($B$2, resultados!$A$1:$ZZ$1, 0))</f>
        <v>#N/A</v>
      </c>
      <c r="C47" t="e">
        <f>INDEX(resultados!$A$2:$ZZ$62, 41, MATCH($B$3, resultados!$A$1:$ZZ$1, 0))</f>
        <v>#N/A</v>
      </c>
    </row>
    <row r="48" spans="1:3" x14ac:dyDescent="0.25">
      <c r="A48" t="e">
        <f>INDEX(resultados!$A$2:$ZZ$62, 42, MATCH($B$1, resultados!$A$1:$ZZ$1, 0))</f>
        <v>#N/A</v>
      </c>
      <c r="B48" t="e">
        <f>INDEX(resultados!$A$2:$ZZ$62, 42, MATCH($B$2, resultados!$A$1:$ZZ$1, 0))</f>
        <v>#N/A</v>
      </c>
      <c r="C48" t="e">
        <f>INDEX(resultados!$A$2:$ZZ$62, 42, MATCH($B$3, resultados!$A$1:$ZZ$1, 0))</f>
        <v>#N/A</v>
      </c>
    </row>
    <row r="49" spans="1:3" x14ac:dyDescent="0.25">
      <c r="A49" t="e">
        <f>INDEX(resultados!$A$2:$ZZ$62, 43, MATCH($B$1, resultados!$A$1:$ZZ$1, 0))</f>
        <v>#N/A</v>
      </c>
      <c r="B49" t="e">
        <f>INDEX(resultados!$A$2:$ZZ$62, 43, MATCH($B$2, resultados!$A$1:$ZZ$1, 0))</f>
        <v>#N/A</v>
      </c>
      <c r="C49" t="e">
        <f>INDEX(resultados!$A$2:$ZZ$62, 43, MATCH($B$3, resultados!$A$1:$ZZ$1, 0))</f>
        <v>#N/A</v>
      </c>
    </row>
    <row r="50" spans="1:3" x14ac:dyDescent="0.25">
      <c r="A50" t="e">
        <f>INDEX(resultados!$A$2:$ZZ$62, 44, MATCH($B$1, resultados!$A$1:$ZZ$1, 0))</f>
        <v>#N/A</v>
      </c>
      <c r="B50" t="e">
        <f>INDEX(resultados!$A$2:$ZZ$62, 44, MATCH($B$2, resultados!$A$1:$ZZ$1, 0))</f>
        <v>#N/A</v>
      </c>
      <c r="C50" t="e">
        <f>INDEX(resultados!$A$2:$ZZ$62, 44, MATCH($B$3, resultados!$A$1:$ZZ$1, 0))</f>
        <v>#N/A</v>
      </c>
    </row>
    <row r="51" spans="1:3" x14ac:dyDescent="0.25">
      <c r="A51" t="e">
        <f>INDEX(resultados!$A$2:$ZZ$62, 45, MATCH($B$1, resultados!$A$1:$ZZ$1, 0))</f>
        <v>#N/A</v>
      </c>
      <c r="B51" t="e">
        <f>INDEX(resultados!$A$2:$ZZ$62, 45, MATCH($B$2, resultados!$A$1:$ZZ$1, 0))</f>
        <v>#N/A</v>
      </c>
      <c r="C51" t="e">
        <f>INDEX(resultados!$A$2:$ZZ$62, 45, MATCH($B$3, resultados!$A$1:$ZZ$1, 0))</f>
        <v>#N/A</v>
      </c>
    </row>
    <row r="52" spans="1:3" x14ac:dyDescent="0.25">
      <c r="A52" t="e">
        <f>INDEX(resultados!$A$2:$ZZ$62, 46, MATCH($B$1, resultados!$A$1:$ZZ$1, 0))</f>
        <v>#N/A</v>
      </c>
      <c r="B52" t="e">
        <f>INDEX(resultados!$A$2:$ZZ$62, 46, MATCH($B$2, resultados!$A$1:$ZZ$1, 0))</f>
        <v>#N/A</v>
      </c>
      <c r="C52" t="e">
        <f>INDEX(resultados!$A$2:$ZZ$62, 46, MATCH($B$3, resultados!$A$1:$ZZ$1, 0))</f>
        <v>#N/A</v>
      </c>
    </row>
    <row r="53" spans="1:3" x14ac:dyDescent="0.25">
      <c r="A53" t="e">
        <f>INDEX(resultados!$A$2:$ZZ$62, 47, MATCH($B$1, resultados!$A$1:$ZZ$1, 0))</f>
        <v>#N/A</v>
      </c>
      <c r="B53" t="e">
        <f>INDEX(resultados!$A$2:$ZZ$62, 47, MATCH($B$2, resultados!$A$1:$ZZ$1, 0))</f>
        <v>#N/A</v>
      </c>
      <c r="C53" t="e">
        <f>INDEX(resultados!$A$2:$ZZ$62, 47, MATCH($B$3, resultados!$A$1:$ZZ$1, 0))</f>
        <v>#N/A</v>
      </c>
    </row>
    <row r="54" spans="1:3" x14ac:dyDescent="0.25">
      <c r="A54" t="e">
        <f>INDEX(resultados!$A$2:$ZZ$62, 48, MATCH($B$1, resultados!$A$1:$ZZ$1, 0))</f>
        <v>#N/A</v>
      </c>
      <c r="B54" t="e">
        <f>INDEX(resultados!$A$2:$ZZ$62, 48, MATCH($B$2, resultados!$A$1:$ZZ$1, 0))</f>
        <v>#N/A</v>
      </c>
      <c r="C54" t="e">
        <f>INDEX(resultados!$A$2:$ZZ$62, 48, MATCH($B$3, resultados!$A$1:$ZZ$1, 0))</f>
        <v>#N/A</v>
      </c>
    </row>
    <row r="55" spans="1:3" x14ac:dyDescent="0.25">
      <c r="A55" t="e">
        <f>INDEX(resultados!$A$2:$ZZ$62, 49, MATCH($B$1, resultados!$A$1:$ZZ$1, 0))</f>
        <v>#N/A</v>
      </c>
      <c r="B55" t="e">
        <f>INDEX(resultados!$A$2:$ZZ$62, 49, MATCH($B$2, resultados!$A$1:$ZZ$1, 0))</f>
        <v>#N/A</v>
      </c>
      <c r="C55" t="e">
        <f>INDEX(resultados!$A$2:$ZZ$62, 49, MATCH($B$3, resultados!$A$1:$ZZ$1, 0))</f>
        <v>#N/A</v>
      </c>
    </row>
    <row r="56" spans="1:3" x14ac:dyDescent="0.25">
      <c r="A56" t="e">
        <f>INDEX(resultados!$A$2:$ZZ$62, 50, MATCH($B$1, resultados!$A$1:$ZZ$1, 0))</f>
        <v>#N/A</v>
      </c>
      <c r="B56" t="e">
        <f>INDEX(resultados!$A$2:$ZZ$62, 50, MATCH($B$2, resultados!$A$1:$ZZ$1, 0))</f>
        <v>#N/A</v>
      </c>
      <c r="C56" t="e">
        <f>INDEX(resultados!$A$2:$ZZ$62, 50, MATCH($B$3, resultados!$A$1:$ZZ$1, 0))</f>
        <v>#N/A</v>
      </c>
    </row>
    <row r="57" spans="1:3" x14ac:dyDescent="0.25">
      <c r="A57" t="e">
        <f>INDEX(resultados!$A$2:$ZZ$62, 51, MATCH($B$1, resultados!$A$1:$ZZ$1, 0))</f>
        <v>#N/A</v>
      </c>
      <c r="B57" t="e">
        <f>INDEX(resultados!$A$2:$ZZ$62, 51, MATCH($B$2, resultados!$A$1:$ZZ$1, 0))</f>
        <v>#N/A</v>
      </c>
      <c r="C57" t="e">
        <f>INDEX(resultados!$A$2:$ZZ$62, 51, MATCH($B$3, resultados!$A$1:$ZZ$1, 0))</f>
        <v>#N/A</v>
      </c>
    </row>
    <row r="58" spans="1:3" x14ac:dyDescent="0.25">
      <c r="A58" t="e">
        <f>INDEX(resultados!$A$2:$ZZ$62, 52, MATCH($B$1, resultados!$A$1:$ZZ$1, 0))</f>
        <v>#N/A</v>
      </c>
      <c r="B58" t="e">
        <f>INDEX(resultados!$A$2:$ZZ$62, 52, MATCH($B$2, resultados!$A$1:$ZZ$1, 0))</f>
        <v>#N/A</v>
      </c>
      <c r="C58" t="e">
        <f>INDEX(resultados!$A$2:$ZZ$62, 52, MATCH($B$3, resultados!$A$1:$ZZ$1, 0))</f>
        <v>#N/A</v>
      </c>
    </row>
    <row r="59" spans="1:3" x14ac:dyDescent="0.25">
      <c r="A59" t="e">
        <f>INDEX(resultados!$A$2:$ZZ$62, 53, MATCH($B$1, resultados!$A$1:$ZZ$1, 0))</f>
        <v>#N/A</v>
      </c>
      <c r="B59" t="e">
        <f>INDEX(resultados!$A$2:$ZZ$62, 53, MATCH($B$2, resultados!$A$1:$ZZ$1, 0))</f>
        <v>#N/A</v>
      </c>
      <c r="C59" t="e">
        <f>INDEX(resultados!$A$2:$ZZ$62, 53, MATCH($B$3, resultados!$A$1:$ZZ$1, 0))</f>
        <v>#N/A</v>
      </c>
    </row>
    <row r="60" spans="1:3" x14ac:dyDescent="0.25">
      <c r="A60" t="e">
        <f>INDEX(resultados!$A$2:$ZZ$62, 54, MATCH($B$1, resultados!$A$1:$ZZ$1, 0))</f>
        <v>#N/A</v>
      </c>
      <c r="B60" t="e">
        <f>INDEX(resultados!$A$2:$ZZ$62, 54, MATCH($B$2, resultados!$A$1:$ZZ$1, 0))</f>
        <v>#N/A</v>
      </c>
      <c r="C60" t="e">
        <f>INDEX(resultados!$A$2:$ZZ$62, 54, MATCH($B$3, resultados!$A$1:$ZZ$1, 0))</f>
        <v>#N/A</v>
      </c>
    </row>
    <row r="61" spans="1:3" x14ac:dyDescent="0.25">
      <c r="A61" t="e">
        <f>INDEX(resultados!$A$2:$ZZ$62, 55, MATCH($B$1, resultados!$A$1:$ZZ$1, 0))</f>
        <v>#N/A</v>
      </c>
      <c r="B61" t="e">
        <f>INDEX(resultados!$A$2:$ZZ$62, 55, MATCH($B$2, resultados!$A$1:$ZZ$1, 0))</f>
        <v>#N/A</v>
      </c>
      <c r="C61" t="e">
        <f>INDEX(resultados!$A$2:$ZZ$62, 55, MATCH($B$3, resultados!$A$1:$ZZ$1, 0))</f>
        <v>#N/A</v>
      </c>
    </row>
    <row r="62" spans="1:3" x14ac:dyDescent="0.25">
      <c r="A62" t="e">
        <f>INDEX(resultados!$A$2:$ZZ$62, 56, MATCH($B$1, resultados!$A$1:$ZZ$1, 0))</f>
        <v>#N/A</v>
      </c>
      <c r="B62" t="e">
        <f>INDEX(resultados!$A$2:$ZZ$62, 56, MATCH($B$2, resultados!$A$1:$ZZ$1, 0))</f>
        <v>#N/A</v>
      </c>
      <c r="C62" t="e">
        <f>INDEX(resultados!$A$2:$ZZ$62, 56, MATCH($B$3, resultados!$A$1:$ZZ$1, 0))</f>
        <v>#N/A</v>
      </c>
    </row>
    <row r="63" spans="1:3" x14ac:dyDescent="0.25">
      <c r="A63" t="e">
        <f>INDEX(resultados!$A$2:$ZZ$62, 57, MATCH($B$1, resultados!$A$1:$ZZ$1, 0))</f>
        <v>#N/A</v>
      </c>
      <c r="B63" t="e">
        <f>INDEX(resultados!$A$2:$ZZ$62, 57, MATCH($B$2, resultados!$A$1:$ZZ$1, 0))</f>
        <v>#N/A</v>
      </c>
      <c r="C63" t="e">
        <f>INDEX(resultados!$A$2:$ZZ$62, 57, MATCH($B$3, resultados!$A$1:$ZZ$1, 0))</f>
        <v>#N/A</v>
      </c>
    </row>
    <row r="64" spans="1:3" x14ac:dyDescent="0.25">
      <c r="A64" t="e">
        <f>INDEX(resultados!$A$2:$ZZ$62, 58, MATCH($B$1, resultados!$A$1:$ZZ$1, 0))</f>
        <v>#N/A</v>
      </c>
      <c r="B64" t="e">
        <f>INDEX(resultados!$A$2:$ZZ$62, 58, MATCH($B$2, resultados!$A$1:$ZZ$1, 0))</f>
        <v>#N/A</v>
      </c>
      <c r="C64" t="e">
        <f>INDEX(resultados!$A$2:$ZZ$62, 58, MATCH($B$3, resultados!$A$1:$ZZ$1, 0))</f>
        <v>#N/A</v>
      </c>
    </row>
    <row r="65" spans="1:3" x14ac:dyDescent="0.25">
      <c r="A65" t="e">
        <f>INDEX(resultados!$A$2:$ZZ$62, 59, MATCH($B$1, resultados!$A$1:$ZZ$1, 0))</f>
        <v>#N/A</v>
      </c>
      <c r="B65" t="e">
        <f>INDEX(resultados!$A$2:$ZZ$62, 59, MATCH($B$2, resultados!$A$1:$ZZ$1, 0))</f>
        <v>#N/A</v>
      </c>
      <c r="C65" t="e">
        <f>INDEX(resultados!$A$2:$ZZ$62, 59, MATCH($B$3, resultados!$A$1:$ZZ$1, 0))</f>
        <v>#N/A</v>
      </c>
    </row>
    <row r="66" spans="1:3" x14ac:dyDescent="0.25">
      <c r="A66" t="e">
        <f>INDEX(resultados!$A$2:$ZZ$62, 60, MATCH($B$1, resultados!$A$1:$ZZ$1, 0))</f>
        <v>#N/A</v>
      </c>
      <c r="B66" t="e">
        <f>INDEX(resultados!$A$2:$ZZ$62, 60, MATCH($B$2, resultados!$A$1:$ZZ$1, 0))</f>
        <v>#N/A</v>
      </c>
      <c r="C66" t="e">
        <f>INDEX(resultados!$A$2:$ZZ$62, 60, MATCH($B$3, resultados!$A$1:$ZZ$1, 0))</f>
        <v>#N/A</v>
      </c>
    </row>
    <row r="67" spans="1:3" x14ac:dyDescent="0.25">
      <c r="A67" t="e">
        <f>INDEX(resultados!$A$2:$ZZ$62, 61, MATCH($B$1, resultados!$A$1:$ZZ$1, 0))</f>
        <v>#N/A</v>
      </c>
      <c r="B67" t="e">
        <f>INDEX(resultados!$A$2:$ZZ$62, 61, MATCH($B$2, resultados!$A$1:$ZZ$1, 0))</f>
        <v>#N/A</v>
      </c>
      <c r="C67" t="e">
        <f>INDEX(resultados!$A$2:$ZZ$62, 61,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4.3414000000000001</v>
      </c>
      <c r="E2">
        <v>23.03</v>
      </c>
      <c r="F2">
        <v>19.170000000000002</v>
      </c>
      <c r="G2">
        <v>11.27</v>
      </c>
      <c r="H2">
        <v>0.2</v>
      </c>
      <c r="I2">
        <v>102</v>
      </c>
      <c r="J2">
        <v>89.87</v>
      </c>
      <c r="K2">
        <v>37.549999999999997</v>
      </c>
      <c r="L2">
        <v>1</v>
      </c>
      <c r="M2">
        <v>100</v>
      </c>
      <c r="N2">
        <v>11.32</v>
      </c>
      <c r="O2">
        <v>11317.98</v>
      </c>
      <c r="P2">
        <v>139.88999999999999</v>
      </c>
      <c r="Q2">
        <v>2313.69</v>
      </c>
      <c r="R2">
        <v>233.11</v>
      </c>
      <c r="S2">
        <v>106.94</v>
      </c>
      <c r="T2">
        <v>62449.64</v>
      </c>
      <c r="U2">
        <v>0.46</v>
      </c>
      <c r="V2">
        <v>0.79</v>
      </c>
      <c r="W2">
        <v>0.39</v>
      </c>
      <c r="X2">
        <v>3.75</v>
      </c>
      <c r="Y2">
        <v>2</v>
      </c>
      <c r="Z2">
        <v>10</v>
      </c>
      <c r="AA2">
        <v>216.20757564454269</v>
      </c>
      <c r="AB2">
        <v>295.82474340177669</v>
      </c>
      <c r="AC2">
        <v>267.59164508423339</v>
      </c>
      <c r="AD2">
        <v>216207.5756445427</v>
      </c>
      <c r="AE2">
        <v>295824.74340177671</v>
      </c>
      <c r="AF2">
        <v>1.514620570344537E-5</v>
      </c>
      <c r="AG2">
        <v>15</v>
      </c>
      <c r="AH2">
        <v>267591.64508423337</v>
      </c>
    </row>
    <row r="3" spans="1:34" x14ac:dyDescent="0.25">
      <c r="A3">
        <v>1</v>
      </c>
      <c r="B3">
        <v>40</v>
      </c>
      <c r="C3" t="s">
        <v>34</v>
      </c>
      <c r="D3">
        <v>4.8299000000000003</v>
      </c>
      <c r="E3">
        <v>20.7</v>
      </c>
      <c r="F3">
        <v>17.649999999999999</v>
      </c>
      <c r="G3">
        <v>17.95</v>
      </c>
      <c r="H3">
        <v>0.39</v>
      </c>
      <c r="I3">
        <v>59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115.63</v>
      </c>
      <c r="Q3">
        <v>2313.4699999999998</v>
      </c>
      <c r="R3">
        <v>180.35</v>
      </c>
      <c r="S3">
        <v>106.94</v>
      </c>
      <c r="T3">
        <v>36285.17</v>
      </c>
      <c r="U3">
        <v>0.59</v>
      </c>
      <c r="V3">
        <v>0.86</v>
      </c>
      <c r="W3">
        <v>0.39</v>
      </c>
      <c r="X3">
        <v>2.2400000000000002</v>
      </c>
      <c r="Y3">
        <v>2</v>
      </c>
      <c r="Z3">
        <v>10</v>
      </c>
      <c r="AA3">
        <v>190.44254088925729</v>
      </c>
      <c r="AB3">
        <v>260.57188617650201</v>
      </c>
      <c r="AC3">
        <v>235.7032710748318</v>
      </c>
      <c r="AD3">
        <v>190442.5408892573</v>
      </c>
      <c r="AE3">
        <v>260571.88617650201</v>
      </c>
      <c r="AF3">
        <v>1.6850476557578389E-5</v>
      </c>
      <c r="AG3">
        <v>14</v>
      </c>
      <c r="AH3">
        <v>235703.27107483181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4.6471</v>
      </c>
      <c r="E2">
        <v>21.52</v>
      </c>
      <c r="F2">
        <v>18.41</v>
      </c>
      <c r="G2">
        <v>13.64</v>
      </c>
      <c r="H2">
        <v>0.24</v>
      </c>
      <c r="I2">
        <v>81</v>
      </c>
      <c r="J2">
        <v>71.52</v>
      </c>
      <c r="K2">
        <v>32.270000000000003</v>
      </c>
      <c r="L2">
        <v>1</v>
      </c>
      <c r="M2">
        <v>30</v>
      </c>
      <c r="N2">
        <v>8.25</v>
      </c>
      <c r="O2">
        <v>9054.6</v>
      </c>
      <c r="P2">
        <v>105.22</v>
      </c>
      <c r="Q2">
        <v>2313.15</v>
      </c>
      <c r="R2">
        <v>205.81</v>
      </c>
      <c r="S2">
        <v>106.94</v>
      </c>
      <c r="T2">
        <v>48906.28</v>
      </c>
      <c r="U2">
        <v>0.52</v>
      </c>
      <c r="V2">
        <v>0.82</v>
      </c>
      <c r="W2">
        <v>0.42</v>
      </c>
      <c r="X2">
        <v>3</v>
      </c>
      <c r="Y2">
        <v>2</v>
      </c>
      <c r="Z2">
        <v>10</v>
      </c>
      <c r="AA2">
        <v>195.92120048525209</v>
      </c>
      <c r="AB2">
        <v>268.0680299371412</v>
      </c>
      <c r="AC2">
        <v>242.48399339586189</v>
      </c>
      <c r="AD2">
        <v>195921.20048525211</v>
      </c>
      <c r="AE2">
        <v>268068.02993714123</v>
      </c>
      <c r="AF2">
        <v>1.82075854384098E-5</v>
      </c>
      <c r="AG2">
        <v>15</v>
      </c>
      <c r="AH2">
        <v>242483.99339586191</v>
      </c>
    </row>
    <row r="3" spans="1:34" x14ac:dyDescent="0.25">
      <c r="A3">
        <v>1</v>
      </c>
      <c r="B3">
        <v>30</v>
      </c>
      <c r="C3" t="s">
        <v>34</v>
      </c>
      <c r="D3">
        <v>4.6543000000000001</v>
      </c>
      <c r="E3">
        <v>21.49</v>
      </c>
      <c r="F3">
        <v>18.41</v>
      </c>
      <c r="G3">
        <v>13.98</v>
      </c>
      <c r="H3">
        <v>0.48</v>
      </c>
      <c r="I3">
        <v>79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105.95</v>
      </c>
      <c r="Q3">
        <v>2313.5100000000002</v>
      </c>
      <c r="R3">
        <v>204.39</v>
      </c>
      <c r="S3">
        <v>106.94</v>
      </c>
      <c r="T3">
        <v>48202.53</v>
      </c>
      <c r="U3">
        <v>0.52</v>
      </c>
      <c r="V3">
        <v>0.82</v>
      </c>
      <c r="W3">
        <v>0.46</v>
      </c>
      <c r="X3">
        <v>3</v>
      </c>
      <c r="Y3">
        <v>2</v>
      </c>
      <c r="Z3">
        <v>10</v>
      </c>
      <c r="AA3">
        <v>186.64467820955809</v>
      </c>
      <c r="AB3">
        <v>255.37548290826359</v>
      </c>
      <c r="AC3">
        <v>231.00280524131469</v>
      </c>
      <c r="AD3">
        <v>186644.6782095581</v>
      </c>
      <c r="AE3">
        <v>255375.48290826369</v>
      </c>
      <c r="AF3">
        <v>1.8235795422089202E-5</v>
      </c>
      <c r="AG3">
        <v>14</v>
      </c>
      <c r="AH3">
        <v>231002.80524131469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4.0461</v>
      </c>
      <c r="E2">
        <v>24.72</v>
      </c>
      <c r="F2">
        <v>21.29</v>
      </c>
      <c r="G2">
        <v>8.24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83.41</v>
      </c>
      <c r="Q2">
        <v>2314.09</v>
      </c>
      <c r="R2">
        <v>297.08999999999997</v>
      </c>
      <c r="S2">
        <v>106.94</v>
      </c>
      <c r="T2">
        <v>94175.47</v>
      </c>
      <c r="U2">
        <v>0.36</v>
      </c>
      <c r="V2">
        <v>0.71</v>
      </c>
      <c r="W2">
        <v>0.68</v>
      </c>
      <c r="X2">
        <v>5.88</v>
      </c>
      <c r="Y2">
        <v>2</v>
      </c>
      <c r="Z2">
        <v>10</v>
      </c>
      <c r="AA2">
        <v>208.8742297152464</v>
      </c>
      <c r="AB2">
        <v>285.7909359769294</v>
      </c>
      <c r="AC2">
        <v>258.5154501574732</v>
      </c>
      <c r="AD2">
        <v>208874.22971524639</v>
      </c>
      <c r="AE2">
        <v>285790.93597692938</v>
      </c>
      <c r="AF2">
        <v>2.096683227943407E-5</v>
      </c>
      <c r="AG2">
        <v>17</v>
      </c>
      <c r="AH2">
        <v>258515.45015747321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3.39</v>
      </c>
      <c r="E2">
        <v>29.5</v>
      </c>
      <c r="F2">
        <v>22.19</v>
      </c>
      <c r="G2">
        <v>7.56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240.37</v>
      </c>
      <c r="Q2">
        <v>2314.21</v>
      </c>
      <c r="R2">
        <v>334.75</v>
      </c>
      <c r="S2">
        <v>106.94</v>
      </c>
      <c r="T2">
        <v>112898.86</v>
      </c>
      <c r="U2">
        <v>0.32</v>
      </c>
      <c r="V2">
        <v>0.68</v>
      </c>
      <c r="W2">
        <v>0.49</v>
      </c>
      <c r="X2">
        <v>6.77</v>
      </c>
      <c r="Y2">
        <v>2</v>
      </c>
      <c r="Z2">
        <v>10</v>
      </c>
      <c r="AA2">
        <v>345.59057970136621</v>
      </c>
      <c r="AB2">
        <v>472.85227752775108</v>
      </c>
      <c r="AC2">
        <v>427.72391981284142</v>
      </c>
      <c r="AD2">
        <v>345590.57970136608</v>
      </c>
      <c r="AE2">
        <v>472852.27752775111</v>
      </c>
      <c r="AF2">
        <v>9.4371307652641611E-6</v>
      </c>
      <c r="AG2">
        <v>20</v>
      </c>
      <c r="AH2">
        <v>427723.91981284128</v>
      </c>
    </row>
    <row r="3" spans="1:34" x14ac:dyDescent="0.25">
      <c r="A3">
        <v>1</v>
      </c>
      <c r="B3">
        <v>70</v>
      </c>
      <c r="C3" t="s">
        <v>34</v>
      </c>
      <c r="D3">
        <v>4.4325000000000001</v>
      </c>
      <c r="E3">
        <v>22.56</v>
      </c>
      <c r="F3">
        <v>18.399999999999999</v>
      </c>
      <c r="G3">
        <v>16.47</v>
      </c>
      <c r="H3">
        <v>0.25</v>
      </c>
      <c r="I3">
        <v>67</v>
      </c>
      <c r="J3">
        <v>143.16999999999999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182.59</v>
      </c>
      <c r="Q3">
        <v>2313.04</v>
      </c>
      <c r="R3">
        <v>210.35</v>
      </c>
      <c r="S3">
        <v>106.94</v>
      </c>
      <c r="T3">
        <v>51247.08</v>
      </c>
      <c r="U3">
        <v>0.51</v>
      </c>
      <c r="V3">
        <v>0.82</v>
      </c>
      <c r="W3">
        <v>0.28999999999999998</v>
      </c>
      <c r="X3">
        <v>2.99</v>
      </c>
      <c r="Y3">
        <v>2</v>
      </c>
      <c r="Z3">
        <v>10</v>
      </c>
      <c r="AA3">
        <v>236.86852968040569</v>
      </c>
      <c r="AB3">
        <v>324.09397221059231</v>
      </c>
      <c r="AC3">
        <v>293.16289837165641</v>
      </c>
      <c r="AD3">
        <v>236868.52968040571</v>
      </c>
      <c r="AE3">
        <v>324093.97221059218</v>
      </c>
      <c r="AF3">
        <v>1.233925726166177E-5</v>
      </c>
      <c r="AG3">
        <v>15</v>
      </c>
      <c r="AH3">
        <v>293162.89837165643</v>
      </c>
    </row>
    <row r="4" spans="1:34" x14ac:dyDescent="0.25">
      <c r="A4">
        <v>2</v>
      </c>
      <c r="B4">
        <v>70</v>
      </c>
      <c r="C4" t="s">
        <v>34</v>
      </c>
      <c r="D4">
        <v>5.0545</v>
      </c>
      <c r="E4">
        <v>19.78</v>
      </c>
      <c r="F4">
        <v>16.52</v>
      </c>
      <c r="G4">
        <v>27.53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18060.849999999999</v>
      </c>
      <c r="P4">
        <v>142.03</v>
      </c>
      <c r="Q4">
        <v>2313.04</v>
      </c>
      <c r="R4">
        <v>143.6</v>
      </c>
      <c r="S4">
        <v>106.94</v>
      </c>
      <c r="T4">
        <v>18025.36</v>
      </c>
      <c r="U4">
        <v>0.74</v>
      </c>
      <c r="V4">
        <v>0.92</v>
      </c>
      <c r="W4">
        <v>0.3</v>
      </c>
      <c r="X4">
        <v>1.1000000000000001</v>
      </c>
      <c r="Y4">
        <v>2</v>
      </c>
      <c r="Z4">
        <v>10</v>
      </c>
      <c r="AA4">
        <v>192.35225198018759</v>
      </c>
      <c r="AB4">
        <v>263.18483714161857</v>
      </c>
      <c r="AC4">
        <v>238.0668456671383</v>
      </c>
      <c r="AD4">
        <v>192352.2519801876</v>
      </c>
      <c r="AE4">
        <v>263184.83714161871</v>
      </c>
      <c r="AF4">
        <v>1.407078980915271E-5</v>
      </c>
      <c r="AG4">
        <v>13</v>
      </c>
      <c r="AH4">
        <v>238066.84566713829</v>
      </c>
    </row>
    <row r="5" spans="1:34" x14ac:dyDescent="0.25">
      <c r="A5">
        <v>3</v>
      </c>
      <c r="B5">
        <v>70</v>
      </c>
      <c r="C5" t="s">
        <v>34</v>
      </c>
      <c r="D5">
        <v>5.0174000000000003</v>
      </c>
      <c r="E5">
        <v>19.93</v>
      </c>
      <c r="F5">
        <v>16.690000000000001</v>
      </c>
      <c r="G5">
        <v>28.61</v>
      </c>
      <c r="H5">
        <v>0.49</v>
      </c>
      <c r="I5">
        <v>35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143.26</v>
      </c>
      <c r="Q5">
        <v>2313.39</v>
      </c>
      <c r="R5">
        <v>149.66</v>
      </c>
      <c r="S5">
        <v>106.94</v>
      </c>
      <c r="T5">
        <v>21059.72</v>
      </c>
      <c r="U5">
        <v>0.71</v>
      </c>
      <c r="V5">
        <v>0.91</v>
      </c>
      <c r="W5">
        <v>0.31</v>
      </c>
      <c r="X5">
        <v>1.28</v>
      </c>
      <c r="Y5">
        <v>2</v>
      </c>
      <c r="Z5">
        <v>10</v>
      </c>
      <c r="AA5">
        <v>193.4458844983748</v>
      </c>
      <c r="AB5">
        <v>264.68119340066318</v>
      </c>
      <c r="AC5">
        <v>239.42039178496921</v>
      </c>
      <c r="AD5">
        <v>193445.8844983748</v>
      </c>
      <c r="AE5">
        <v>264681.19340066309</v>
      </c>
      <c r="AF5">
        <v>1.3967510295467971E-5</v>
      </c>
      <c r="AG5">
        <v>13</v>
      </c>
      <c r="AH5">
        <v>239420.39178496931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2.88</v>
      </c>
      <c r="E2">
        <v>34.72</v>
      </c>
      <c r="F2">
        <v>24.27</v>
      </c>
      <c r="G2">
        <v>6.44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308.82</v>
      </c>
      <c r="Q2">
        <v>2314.1</v>
      </c>
      <c r="R2">
        <v>404.6</v>
      </c>
      <c r="S2">
        <v>106.94</v>
      </c>
      <c r="T2">
        <v>147576.79</v>
      </c>
      <c r="U2">
        <v>0.26</v>
      </c>
      <c r="V2">
        <v>0.62</v>
      </c>
      <c r="W2">
        <v>0.57999999999999996</v>
      </c>
      <c r="X2">
        <v>8.85</v>
      </c>
      <c r="Y2">
        <v>2</v>
      </c>
      <c r="Z2">
        <v>10</v>
      </c>
      <c r="AA2">
        <v>449.7047384569666</v>
      </c>
      <c r="AB2">
        <v>615.30586272967651</v>
      </c>
      <c r="AC2">
        <v>556.5819347779576</v>
      </c>
      <c r="AD2">
        <v>449704.73845696659</v>
      </c>
      <c r="AE2">
        <v>615305.86272967653</v>
      </c>
      <c r="AF2">
        <v>7.2444826214114261E-6</v>
      </c>
      <c r="AG2">
        <v>23</v>
      </c>
      <c r="AH2">
        <v>556581.93477795762</v>
      </c>
    </row>
    <row r="3" spans="1:34" x14ac:dyDescent="0.25">
      <c r="A3">
        <v>1</v>
      </c>
      <c r="B3">
        <v>90</v>
      </c>
      <c r="C3" t="s">
        <v>34</v>
      </c>
      <c r="D3">
        <v>4.3068</v>
      </c>
      <c r="E3">
        <v>23.22</v>
      </c>
      <c r="F3">
        <v>17.989999999999998</v>
      </c>
      <c r="G3">
        <v>13.66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33.770000000000003</v>
      </c>
      <c r="O3">
        <v>22213.89</v>
      </c>
      <c r="P3">
        <v>215.02</v>
      </c>
      <c r="Q3">
        <v>2313.3200000000002</v>
      </c>
      <c r="R3">
        <v>193.29</v>
      </c>
      <c r="S3">
        <v>106.94</v>
      </c>
      <c r="T3">
        <v>42653.32</v>
      </c>
      <c r="U3">
        <v>0.55000000000000004</v>
      </c>
      <c r="V3">
        <v>0.84</v>
      </c>
      <c r="W3">
        <v>0.34</v>
      </c>
      <c r="X3">
        <v>2.58</v>
      </c>
      <c r="Y3">
        <v>2</v>
      </c>
      <c r="Z3">
        <v>10</v>
      </c>
      <c r="AA3">
        <v>264.20267319340297</v>
      </c>
      <c r="AB3">
        <v>361.49375326253141</v>
      </c>
      <c r="AC3">
        <v>326.99329681082378</v>
      </c>
      <c r="AD3">
        <v>264202.67319340311</v>
      </c>
      <c r="AE3">
        <v>361493.75326253142</v>
      </c>
      <c r="AF3">
        <v>1.083352005343567E-5</v>
      </c>
      <c r="AG3">
        <v>16</v>
      </c>
      <c r="AH3">
        <v>326993.29681082378</v>
      </c>
    </row>
    <row r="4" spans="1:34" x14ac:dyDescent="0.25">
      <c r="A4">
        <v>2</v>
      </c>
      <c r="B4">
        <v>90</v>
      </c>
      <c r="C4" t="s">
        <v>34</v>
      </c>
      <c r="D4">
        <v>4.7123999999999997</v>
      </c>
      <c r="E4">
        <v>21.22</v>
      </c>
      <c r="F4">
        <v>17.13</v>
      </c>
      <c r="G4">
        <v>21.87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191.58</v>
      </c>
      <c r="Q4">
        <v>2313.14</v>
      </c>
      <c r="R4">
        <v>165.35</v>
      </c>
      <c r="S4">
        <v>106.94</v>
      </c>
      <c r="T4">
        <v>28845.94</v>
      </c>
      <c r="U4">
        <v>0.65</v>
      </c>
      <c r="V4">
        <v>0.88</v>
      </c>
      <c r="W4">
        <v>0.28999999999999998</v>
      </c>
      <c r="X4">
        <v>1.72</v>
      </c>
      <c r="Y4">
        <v>2</v>
      </c>
      <c r="Z4">
        <v>10</v>
      </c>
      <c r="AA4">
        <v>226.98205139808539</v>
      </c>
      <c r="AB4">
        <v>310.56685646408931</v>
      </c>
      <c r="AC4">
        <v>280.92679156656919</v>
      </c>
      <c r="AD4">
        <v>226982.0513980854</v>
      </c>
      <c r="AE4">
        <v>310566.85646408919</v>
      </c>
      <c r="AF4">
        <v>1.1853784689284449E-5</v>
      </c>
      <c r="AG4">
        <v>14</v>
      </c>
      <c r="AH4">
        <v>280926.79156656918</v>
      </c>
    </row>
    <row r="5" spans="1:34" x14ac:dyDescent="0.25">
      <c r="A5">
        <v>3</v>
      </c>
      <c r="B5">
        <v>90</v>
      </c>
      <c r="C5" t="s">
        <v>34</v>
      </c>
      <c r="D5">
        <v>4.9577</v>
      </c>
      <c r="E5">
        <v>20.170000000000002</v>
      </c>
      <c r="F5">
        <v>16.61</v>
      </c>
      <c r="G5">
        <v>31.15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170.43</v>
      </c>
      <c r="Q5">
        <v>2312.84</v>
      </c>
      <c r="R5">
        <v>148.24</v>
      </c>
      <c r="S5">
        <v>106.94</v>
      </c>
      <c r="T5">
        <v>20363.72</v>
      </c>
      <c r="U5">
        <v>0.72</v>
      </c>
      <c r="V5">
        <v>0.91</v>
      </c>
      <c r="W5">
        <v>0.27</v>
      </c>
      <c r="X5">
        <v>1.2</v>
      </c>
      <c r="Y5">
        <v>2</v>
      </c>
      <c r="Z5">
        <v>10</v>
      </c>
      <c r="AA5">
        <v>215.84962694295271</v>
      </c>
      <c r="AB5">
        <v>295.33498219667928</v>
      </c>
      <c r="AC5">
        <v>267.14862600116629</v>
      </c>
      <c r="AD5">
        <v>215849.62694295269</v>
      </c>
      <c r="AE5">
        <v>295334.98219667928</v>
      </c>
      <c r="AF5">
        <v>1.247082343478175E-5</v>
      </c>
      <c r="AG5">
        <v>14</v>
      </c>
      <c r="AH5">
        <v>267148.6260011663</v>
      </c>
    </row>
    <row r="6" spans="1:34" x14ac:dyDescent="0.25">
      <c r="A6">
        <v>4</v>
      </c>
      <c r="B6">
        <v>90</v>
      </c>
      <c r="C6" t="s">
        <v>34</v>
      </c>
      <c r="D6">
        <v>5.0509000000000004</v>
      </c>
      <c r="E6">
        <v>19.8</v>
      </c>
      <c r="F6">
        <v>16.420000000000002</v>
      </c>
      <c r="G6">
        <v>36.479999999999997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160.51</v>
      </c>
      <c r="Q6">
        <v>2313</v>
      </c>
      <c r="R6">
        <v>140.52000000000001</v>
      </c>
      <c r="S6">
        <v>106.94</v>
      </c>
      <c r="T6">
        <v>16529.48</v>
      </c>
      <c r="U6">
        <v>0.76</v>
      </c>
      <c r="V6">
        <v>0.92</v>
      </c>
      <c r="W6">
        <v>0.3</v>
      </c>
      <c r="X6">
        <v>1.01</v>
      </c>
      <c r="Y6">
        <v>2</v>
      </c>
      <c r="Z6">
        <v>10</v>
      </c>
      <c r="AA6">
        <v>201.57272212409049</v>
      </c>
      <c r="AB6">
        <v>275.80069117093399</v>
      </c>
      <c r="AC6">
        <v>249.4786602943621</v>
      </c>
      <c r="AD6">
        <v>201572.72212409039</v>
      </c>
      <c r="AE6">
        <v>275800.69117093401</v>
      </c>
      <c r="AF6">
        <v>1.2705262941835759E-5</v>
      </c>
      <c r="AG6">
        <v>13</v>
      </c>
      <c r="AH6">
        <v>249478.66029436211</v>
      </c>
    </row>
    <row r="7" spans="1:34" x14ac:dyDescent="0.25">
      <c r="A7">
        <v>5</v>
      </c>
      <c r="B7">
        <v>90</v>
      </c>
      <c r="C7" t="s">
        <v>34</v>
      </c>
      <c r="D7">
        <v>5.0542999999999996</v>
      </c>
      <c r="E7">
        <v>19.79</v>
      </c>
      <c r="F7">
        <v>16.399999999999999</v>
      </c>
      <c r="G7">
        <v>36.450000000000003</v>
      </c>
      <c r="H7">
        <v>0.57999999999999996</v>
      </c>
      <c r="I7">
        <v>27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161.68</v>
      </c>
      <c r="Q7">
        <v>2313.11</v>
      </c>
      <c r="R7">
        <v>140</v>
      </c>
      <c r="S7">
        <v>106.94</v>
      </c>
      <c r="T7">
        <v>16269.96</v>
      </c>
      <c r="U7">
        <v>0.76</v>
      </c>
      <c r="V7">
        <v>0.92</v>
      </c>
      <c r="W7">
        <v>0.3</v>
      </c>
      <c r="X7">
        <v>0.99</v>
      </c>
      <c r="Y7">
        <v>2</v>
      </c>
      <c r="Z7">
        <v>10</v>
      </c>
      <c r="AA7">
        <v>201.80265064430361</v>
      </c>
      <c r="AB7">
        <v>276.11528951601991</v>
      </c>
      <c r="AC7">
        <v>249.76323381493469</v>
      </c>
      <c r="AD7">
        <v>201802.65064430359</v>
      </c>
      <c r="AE7">
        <v>276115.28951601993</v>
      </c>
      <c r="AF7">
        <v>1.271381545604159E-5</v>
      </c>
      <c r="AG7">
        <v>13</v>
      </c>
      <c r="AH7">
        <v>249763.23381493471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3.5108999999999999</v>
      </c>
      <c r="E2">
        <v>28.48</v>
      </c>
      <c r="F2">
        <v>24.26</v>
      </c>
      <c r="G2">
        <v>6.27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70.430000000000007</v>
      </c>
      <c r="Q2">
        <v>2316.11</v>
      </c>
      <c r="R2">
        <v>392.47</v>
      </c>
      <c r="S2">
        <v>106.94</v>
      </c>
      <c r="T2">
        <v>141481.65</v>
      </c>
      <c r="U2">
        <v>0.27</v>
      </c>
      <c r="V2">
        <v>0.62</v>
      </c>
      <c r="W2">
        <v>0.9</v>
      </c>
      <c r="X2">
        <v>8.83</v>
      </c>
      <c r="Y2">
        <v>2</v>
      </c>
      <c r="Z2">
        <v>10</v>
      </c>
      <c r="AA2">
        <v>227.55862967457131</v>
      </c>
      <c r="AB2">
        <v>311.35575629881509</v>
      </c>
      <c r="AC2">
        <v>281.6403999082969</v>
      </c>
      <c r="AD2">
        <v>227558.6296745713</v>
      </c>
      <c r="AE2">
        <v>311355.75629881507</v>
      </c>
      <c r="AF2">
        <v>2.1426155353408331E-5</v>
      </c>
      <c r="AG2">
        <v>19</v>
      </c>
      <c r="AH2">
        <v>281640.39990829688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4.1657999999999999</v>
      </c>
      <c r="E2">
        <v>24</v>
      </c>
      <c r="F2">
        <v>19.649999999999999</v>
      </c>
      <c r="G2">
        <v>10.25</v>
      </c>
      <c r="H2">
        <v>0.18</v>
      </c>
      <c r="I2">
        <v>115</v>
      </c>
      <c r="J2">
        <v>98.71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157.19</v>
      </c>
      <c r="Q2">
        <v>2313.5300000000002</v>
      </c>
      <c r="R2">
        <v>249.38</v>
      </c>
      <c r="S2">
        <v>106.94</v>
      </c>
      <c r="T2">
        <v>70519.429999999993</v>
      </c>
      <c r="U2">
        <v>0.43</v>
      </c>
      <c r="V2">
        <v>0.77</v>
      </c>
      <c r="W2">
        <v>0.41</v>
      </c>
      <c r="X2">
        <v>4.24</v>
      </c>
      <c r="Y2">
        <v>2</v>
      </c>
      <c r="Z2">
        <v>10</v>
      </c>
      <c r="AA2">
        <v>237.36552573118061</v>
      </c>
      <c r="AB2">
        <v>324.77398413318042</v>
      </c>
      <c r="AC2">
        <v>293.77801091075571</v>
      </c>
      <c r="AD2">
        <v>237365.52573118059</v>
      </c>
      <c r="AE2">
        <v>324773.98413318041</v>
      </c>
      <c r="AF2">
        <v>1.385923227027703E-5</v>
      </c>
      <c r="AG2">
        <v>16</v>
      </c>
      <c r="AH2">
        <v>293778.01091075572</v>
      </c>
    </row>
    <row r="3" spans="1:34" x14ac:dyDescent="0.25">
      <c r="A3">
        <v>1</v>
      </c>
      <c r="B3">
        <v>45</v>
      </c>
      <c r="C3" t="s">
        <v>34</v>
      </c>
      <c r="D3">
        <v>4.8834</v>
      </c>
      <c r="E3">
        <v>20.48</v>
      </c>
      <c r="F3">
        <v>17.399999999999999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120.03</v>
      </c>
      <c r="Q3">
        <v>2313.2399999999998</v>
      </c>
      <c r="R3">
        <v>172.1</v>
      </c>
      <c r="S3">
        <v>106.94</v>
      </c>
      <c r="T3">
        <v>32188.25</v>
      </c>
      <c r="U3">
        <v>0.62</v>
      </c>
      <c r="V3">
        <v>0.87</v>
      </c>
      <c r="W3">
        <v>0.37</v>
      </c>
      <c r="X3">
        <v>1.99</v>
      </c>
      <c r="Y3">
        <v>2</v>
      </c>
      <c r="Z3">
        <v>10</v>
      </c>
      <c r="AA3">
        <v>192.4410278634212</v>
      </c>
      <c r="AB3">
        <v>263.30630422157441</v>
      </c>
      <c r="AC3">
        <v>238.17672009946321</v>
      </c>
      <c r="AD3">
        <v>192441.02786342119</v>
      </c>
      <c r="AE3">
        <v>263306.30422157428</v>
      </c>
      <c r="AF3">
        <v>1.624662126570427E-5</v>
      </c>
      <c r="AG3">
        <v>14</v>
      </c>
      <c r="AH3">
        <v>238176.72009946319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2024-09-25T23:02:53Z</dcterms:created>
  <dcterms:modified xsi:type="dcterms:W3CDTF">2024-09-27T19:45:16Z</dcterms:modified>
</cp:coreProperties>
</file>