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field_16ha_100ha_18%_12m_0_LM/"/>
    </mc:Choice>
  </mc:AlternateContent>
  <xr:revisionPtr revIDLastSave="279" documentId="11_EACAB847A4DB9090E2BDAB37234C2C6153C06AB3" xr6:coauthVersionLast="47" xr6:coauthVersionMax="47" xr10:uidLastSave="{19FB7372-B2AF-4156-9843-EF7ABCC16520}"/>
  <bookViews>
    <workbookView xWindow="-120" yWindow="-120" windowWidth="29040" windowHeight="15840" xr2:uid="{00000000-000D-0000-FFFF-FFFF00000000}"/>
  </bookViews>
  <sheets>
    <sheet name="Resultados Geral" sheetId="33" r:id="rId1"/>
    <sheet name="RESULTADOS_18" sheetId="1" r:id="rId2"/>
    <sheet name="RESULTADOS_26" sheetId="2" r:id="rId3"/>
    <sheet name="RESULTADOS_6" sheetId="3" r:id="rId4"/>
    <sheet name="RESULTADOS_23" sheetId="4" r:id="rId5"/>
    <sheet name="RESULTADOS_4" sheetId="5" r:id="rId6"/>
    <sheet name="RESULTADOS_1" sheetId="6" r:id="rId7"/>
    <sheet name="RESULTADOS_12" sheetId="7" r:id="rId8"/>
    <sheet name="RESULTADOS_16" sheetId="8" r:id="rId9"/>
    <sheet name="RESULTADOS_20" sheetId="9" r:id="rId10"/>
    <sheet name="RESULTADOS_28" sheetId="10" r:id="rId11"/>
    <sheet name="RESULTADOS_0" sheetId="11" r:id="rId12"/>
    <sheet name="RESULTADOS_7" sheetId="12" r:id="rId13"/>
    <sheet name="RESULTADOS_19" sheetId="13" r:id="rId14"/>
    <sheet name="RESULTADOS_10" sheetId="14" r:id="rId15"/>
    <sheet name="RESULTADOS_25" sheetId="15" r:id="rId16"/>
    <sheet name="RESULTADOS_14" sheetId="16" r:id="rId17"/>
    <sheet name="RESULTADOS_21" sheetId="17" r:id="rId18"/>
    <sheet name="RESULTADOS_5" sheetId="18" r:id="rId19"/>
    <sheet name="RESULTADOS_8" sheetId="19" r:id="rId20"/>
    <sheet name="RESULTADOS_3" sheetId="20" r:id="rId21"/>
    <sheet name="RESULTADOS_15" sheetId="21" r:id="rId22"/>
    <sheet name="RESULTADOS_2" sheetId="22" r:id="rId23"/>
    <sheet name="RESULTADOS_22" sheetId="23" r:id="rId24"/>
    <sheet name="RESULTADOS_27" sheetId="24" r:id="rId25"/>
    <sheet name="RESULTADOS_11" sheetId="25" r:id="rId26"/>
    <sheet name="RESULTADOS_24" sheetId="26" r:id="rId27"/>
    <sheet name="RESULTADOS_13" sheetId="27" r:id="rId28"/>
    <sheet name="RESULTADOS_17" sheetId="28" r:id="rId29"/>
    <sheet name="RESULTADOS_9" sheetId="29" r:id="rId30"/>
    <sheet name="resultados" sheetId="30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3" l="1"/>
  <c r="F30" i="33"/>
  <c r="D30" i="33"/>
  <c r="E30" i="33"/>
  <c r="C30" i="33"/>
  <c r="G29" i="33"/>
  <c r="F29" i="33"/>
  <c r="D29" i="33"/>
  <c r="E29" i="33"/>
  <c r="C29" i="33"/>
  <c r="G28" i="33"/>
  <c r="F28" i="33"/>
  <c r="D28" i="33"/>
  <c r="E28" i="33"/>
  <c r="C28" i="33"/>
  <c r="G27" i="33"/>
  <c r="F27" i="33"/>
  <c r="D27" i="33"/>
  <c r="E27" i="33"/>
  <c r="C27" i="33"/>
  <c r="G26" i="33"/>
  <c r="F26" i="33"/>
  <c r="D26" i="33"/>
  <c r="E26" i="33"/>
  <c r="C26" i="33"/>
  <c r="G25" i="33"/>
  <c r="F25" i="33"/>
  <c r="D25" i="33"/>
  <c r="E25" i="33"/>
  <c r="C25" i="33"/>
  <c r="G24" i="33"/>
  <c r="F24" i="33"/>
  <c r="D24" i="33"/>
  <c r="E24" i="33"/>
  <c r="C24" i="33"/>
  <c r="G23" i="33"/>
  <c r="F23" i="33"/>
  <c r="D23" i="33"/>
  <c r="E23" i="33"/>
  <c r="C23" i="33"/>
  <c r="G22" i="33"/>
  <c r="F22" i="33"/>
  <c r="D22" i="33"/>
  <c r="E22" i="33"/>
  <c r="C22" i="33"/>
  <c r="G21" i="33"/>
  <c r="F21" i="33"/>
  <c r="D21" i="33"/>
  <c r="E21" i="33"/>
  <c r="C21" i="33"/>
  <c r="G20" i="33"/>
  <c r="F20" i="33"/>
  <c r="D20" i="33"/>
  <c r="E20" i="33"/>
  <c r="C20" i="33"/>
  <c r="G19" i="33"/>
  <c r="F19" i="33"/>
  <c r="D19" i="33"/>
  <c r="E19" i="33"/>
  <c r="C19" i="33"/>
  <c r="G18" i="33"/>
  <c r="F18" i="33"/>
  <c r="D18" i="33"/>
  <c r="E18" i="33"/>
  <c r="C18" i="33"/>
  <c r="G17" i="33"/>
  <c r="F17" i="33"/>
  <c r="D17" i="33"/>
  <c r="E17" i="33"/>
  <c r="C17" i="33"/>
  <c r="G16" i="33"/>
  <c r="F16" i="33"/>
  <c r="D16" i="33"/>
  <c r="E16" i="33"/>
  <c r="C16" i="33"/>
  <c r="G15" i="33"/>
  <c r="F15" i="33"/>
  <c r="D15" i="33"/>
  <c r="E15" i="33"/>
  <c r="C15" i="33"/>
  <c r="G14" i="33"/>
  <c r="F14" i="33"/>
  <c r="D14" i="33"/>
  <c r="E14" i="33"/>
  <c r="C14" i="33"/>
  <c r="G13" i="33"/>
  <c r="F13" i="33"/>
  <c r="D13" i="33"/>
  <c r="E13" i="33"/>
  <c r="C13" i="33"/>
  <c r="G12" i="33"/>
  <c r="F12" i="33"/>
  <c r="D12" i="33"/>
  <c r="E12" i="33"/>
  <c r="C12" i="33"/>
  <c r="G11" i="33"/>
  <c r="F11" i="33"/>
  <c r="D11" i="33"/>
  <c r="E11" i="33"/>
  <c r="C11" i="33"/>
  <c r="G10" i="33"/>
  <c r="F10" i="33"/>
  <c r="D10" i="33"/>
  <c r="E10" i="33"/>
  <c r="C10" i="33"/>
  <c r="G9" i="33"/>
  <c r="F9" i="33"/>
  <c r="D9" i="33"/>
  <c r="E9" i="33"/>
  <c r="C9" i="33"/>
  <c r="G8" i="33"/>
  <c r="F8" i="33"/>
  <c r="D8" i="33"/>
  <c r="E8" i="33"/>
  <c r="C8" i="33"/>
  <c r="G7" i="33"/>
  <c r="F7" i="33"/>
  <c r="D7" i="33"/>
  <c r="E7" i="33"/>
  <c r="C7" i="33"/>
  <c r="G6" i="33"/>
  <c r="F6" i="33"/>
  <c r="D6" i="33"/>
  <c r="E6" i="33"/>
  <c r="C6" i="33"/>
  <c r="G5" i="33"/>
  <c r="F5" i="33"/>
  <c r="D5" i="33"/>
  <c r="E5" i="33"/>
  <c r="C5" i="33"/>
  <c r="G4" i="33"/>
  <c r="F4" i="33"/>
  <c r="D4" i="33"/>
  <c r="E4" i="33"/>
  <c r="C4" i="33"/>
  <c r="G3" i="33"/>
  <c r="F3" i="33"/>
  <c r="D3" i="33"/>
  <c r="E3" i="33"/>
  <c r="C3" i="33"/>
  <c r="G2" i="33"/>
  <c r="F2" i="33"/>
  <c r="D2" i="33"/>
  <c r="E2" i="33"/>
  <c r="C2" i="33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<sst xmlns="http://schemas.openxmlformats.org/spreadsheetml/2006/main" count="1125" uniqueCount="70">
  <si>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</si>
  <si>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</si>
  <si>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</si>
  <si>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</si>
  <si>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</si>
  <si>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</si>
  <si>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</si>
  <si>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</si>
  <si>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</si>
  <si>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</si>
  <si>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</si>
  <si>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</si>
  <si>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</si>
  <si>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</si>
  <si>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</si>
  <si>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</si>
  <si>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</si>
  <si>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</si>
  <si>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</si>
  <si>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</si>
  <si>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</si>
  <si>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</si>
  <si>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</si>
  <si>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</si>
  <si>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</si>
  <si>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</si>
  <si>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</si>
  <si>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</si>
  <si>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</si>
  <si>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</si>
  <si>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</si>
  <si>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</si>
  <si>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</si>
  <si>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</si>
  <si>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</si>
  <si>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</si>
  <si>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</si>
  <si>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</si>
  <si>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</si>
  <si>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</si>
  <si>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</si>
  <si>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</si>
  <si>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</si>
  <si>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</si>
  <si>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</si>
  <si>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</si>
  <si>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</si>
  <si>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</si>
  <si>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</si>
  <si>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</si>
  <si>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</si>
  <si>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</si>
  <si>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</si>
  <si>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</si>
  <si>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</si>
  <si>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</si>
  <si>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</si>
  <si>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</si>
  <si>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</si>
  <si>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</si>
  <si>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</si>
  <si>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</si>
  <si>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</si>
  <si>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</si>
  <si>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</si>
  <si>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</si>
  <si>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</si>
  <si>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</si>
  <si>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</si>
  <si>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ield_16ha_100ha_18%_12m_0_LM\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</si>
</sst>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1.427584</c:v>
                </c:pt>
                <c:pt idx="1">
                  <c:v>1.6913279999999999</c:v>
                </c:pt>
                <c:pt idx="2">
                  <c:v>1.8438560000000002</c:v>
                </c:pt>
                <c:pt idx="3">
                  <c:v>1.9339199999999999</c:v>
                </c:pt>
                <c:pt idx="4">
                  <c:v>1.994256</c:v>
                </c:pt>
                <c:pt idx="5">
                  <c:v>2.0367679999999999</c:v>
                </c:pt>
                <c:pt idx="6">
                  <c:v>2.0668160000000002</c:v>
                </c:pt>
                <c:pt idx="7">
                  <c:v>2.0886240000000003</c:v>
                </c:pt>
                <c:pt idx="8">
                  <c:v>2.1067200000000001</c:v>
                </c:pt>
                <c:pt idx="9">
                  <c:v>2.1161760000000003</c:v>
                </c:pt>
                <c:pt idx="10">
                  <c:v>2.1151520000000001</c:v>
                </c:pt>
                <c:pt idx="11">
                  <c:v>2.1266400000000001</c:v>
                </c:pt>
                <c:pt idx="12">
                  <c:v>2.1167199999999999</c:v>
                </c:pt>
                <c:pt idx="13">
                  <c:v>2.1187360000000002</c:v>
                </c:pt>
                <c:pt idx="14">
                  <c:v>2.1094239999999997</c:v>
                </c:pt>
                <c:pt idx="15">
                  <c:v>2.1146879999999997</c:v>
                </c:pt>
                <c:pt idx="16">
                  <c:v>2.1104320000000003</c:v>
                </c:pt>
                <c:pt idx="17">
                  <c:v>2.0979839999999998</c:v>
                </c:pt>
                <c:pt idx="18">
                  <c:v>2.1254560000000002</c:v>
                </c:pt>
                <c:pt idx="19">
                  <c:v>2.0880959999999997</c:v>
                </c:pt>
                <c:pt idx="20">
                  <c:v>2.071488</c:v>
                </c:pt>
                <c:pt idx="21">
                  <c:v>2.073664</c:v>
                </c:pt>
                <c:pt idx="22">
                  <c:v>2.0525919999999998</c:v>
                </c:pt>
                <c:pt idx="23">
                  <c:v>2.0505439999999999</c:v>
                </c:pt>
                <c:pt idx="24">
                  <c:v>2.0488</c:v>
                </c:pt>
                <c:pt idx="25">
                  <c:v>2.0334719999999997</c:v>
                </c:pt>
                <c:pt idx="26">
                  <c:v>2.0123679999999999</c:v>
                </c:pt>
                <c:pt idx="27">
                  <c:v>2.0152480000000002</c:v>
                </c:pt>
                <c:pt idx="28">
                  <c:v>1.9990239999999999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3A-45BF-BADA-DCBD6EE16238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FC3A-45BF-BADA-DCBD6EE16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822960"/>
        <c:axId val="731824400"/>
      </c:scatterChart>
      <c:valAx>
        <c:axId val="73182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1824400"/>
        <c:crosses val="autoZero"/>
        <c:crossBetween val="midCat"/>
      </c:valAx>
      <c:valAx>
        <c:axId val="731824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1822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DA5-44D1-95B4-45D1699F21C2}"/>
              </c:ext>
            </c:extLst>
          </c:dPt>
          <c:dPt>
            <c:idx val="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DA5-44D1-95B4-45D1699F21C2}"/>
              </c:ext>
            </c:extLst>
          </c:dPt>
          <c:dPt>
            <c:idx val="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DA5-44D1-95B4-45D1699F21C2}"/>
              </c:ext>
            </c:extLst>
          </c:dPt>
          <c:dPt>
            <c:idx val="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DA5-44D1-95B4-45D1699F21C2}"/>
              </c:ext>
            </c:extLst>
          </c:dPt>
          <c:dPt>
            <c:idx val="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DA5-44D1-95B4-45D1699F21C2}"/>
              </c:ext>
            </c:extLst>
          </c:dPt>
          <c:dPt>
            <c:idx val="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DA5-44D1-95B4-45D1699F21C2}"/>
              </c:ext>
            </c:extLst>
          </c:dPt>
          <c:dPt>
            <c:idx val="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DA5-44D1-95B4-45D1699F21C2}"/>
              </c:ext>
            </c:extLst>
          </c:dPt>
          <c:dPt>
            <c:idx val="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DA5-44D1-95B4-45D1699F21C2}"/>
              </c:ext>
            </c:extLst>
          </c:dPt>
          <c:dPt>
            <c:idx val="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DA5-44D1-95B4-45D1699F21C2}"/>
              </c:ext>
            </c:extLst>
          </c:dPt>
          <c:dPt>
            <c:idx val="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DA5-44D1-95B4-45D1699F21C2}"/>
              </c:ext>
            </c:extLst>
          </c:dPt>
          <c:dPt>
            <c:idx val="1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DA5-44D1-95B4-45D1699F21C2}"/>
              </c:ext>
            </c:extLst>
          </c:dPt>
          <c:dPt>
            <c:idx val="1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DA5-44D1-95B4-45D1699F21C2}"/>
              </c:ext>
            </c:extLst>
          </c:dPt>
          <c:dPt>
            <c:idx val="1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DA5-44D1-95B4-45D1699F21C2}"/>
              </c:ext>
            </c:extLst>
          </c:dPt>
          <c:dPt>
            <c:idx val="1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DA5-44D1-95B4-45D1699F21C2}"/>
              </c:ext>
            </c:extLst>
          </c:dPt>
          <c:dPt>
            <c:idx val="1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DA5-44D1-95B4-45D1699F21C2}"/>
              </c:ext>
            </c:extLst>
          </c:dPt>
          <c:dPt>
            <c:idx val="1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DA5-44D1-95B4-45D1699F21C2}"/>
              </c:ext>
            </c:extLst>
          </c:dPt>
          <c:dPt>
            <c:idx val="1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DA5-44D1-95B4-45D1699F21C2}"/>
              </c:ext>
            </c:extLst>
          </c:dPt>
          <c:dPt>
            <c:idx val="1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DA5-44D1-95B4-45D1699F21C2}"/>
              </c:ext>
            </c:extLst>
          </c:dPt>
          <c:dPt>
            <c:idx val="1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DA5-44D1-95B4-45D1699F21C2}"/>
              </c:ext>
            </c:extLst>
          </c:dPt>
          <c:dPt>
            <c:idx val="1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3DA5-44D1-95B4-45D1699F21C2}"/>
              </c:ext>
            </c:extLst>
          </c:dPt>
          <c:dPt>
            <c:idx val="2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3DA5-44D1-95B4-45D1699F21C2}"/>
              </c:ext>
            </c:extLst>
          </c:dPt>
          <c:dPt>
            <c:idx val="2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3DA5-44D1-95B4-45D1699F21C2}"/>
              </c:ext>
            </c:extLst>
          </c:dPt>
          <c:dPt>
            <c:idx val="2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3DA5-44D1-95B4-45D1699F21C2}"/>
              </c:ext>
            </c:extLst>
          </c:dPt>
          <c:dPt>
            <c:idx val="2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3DA5-44D1-95B4-45D1699F21C2}"/>
              </c:ext>
            </c:extLst>
          </c:dPt>
          <c:dPt>
            <c:idx val="24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3DA5-44D1-95B4-45D1699F21C2}"/>
              </c:ext>
            </c:extLst>
          </c:dPt>
          <c:dPt>
            <c:idx val="2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3DA5-44D1-95B4-45D1699F21C2}"/>
              </c:ext>
            </c:extLst>
          </c:dPt>
          <c:dPt>
            <c:idx val="2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3DA5-44D1-95B4-45D1699F21C2}"/>
              </c:ext>
            </c:extLst>
          </c:dPt>
          <c:dPt>
            <c:idx val="2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3DA5-44D1-95B4-45D1699F21C2}"/>
              </c:ext>
            </c:extLst>
          </c:dPt>
          <c:dPt>
            <c:idx val="2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3DA5-44D1-95B4-45D1699F21C2}"/>
              </c:ext>
            </c:extLst>
          </c:dPt>
          <c:dPt>
            <c:idx val="2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3DA5-44D1-95B4-45D1699F21C2}"/>
              </c:ext>
            </c:extLst>
          </c:dPt>
          <c:dPt>
            <c:idx val="3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3DA5-44D1-95B4-45D1699F21C2}"/>
              </c:ext>
            </c:extLst>
          </c:dPt>
          <c:dPt>
            <c:idx val="3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3DA5-44D1-95B4-45D1699F21C2}"/>
              </c:ext>
            </c:extLst>
          </c:dPt>
          <c:dPt>
            <c:idx val="3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3DA5-44D1-95B4-45D1699F21C2}"/>
              </c:ext>
            </c:extLst>
          </c:dPt>
          <c:dPt>
            <c:idx val="3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3DA5-44D1-95B4-45D1699F21C2}"/>
              </c:ext>
            </c:extLst>
          </c:dPt>
          <c:dPt>
            <c:idx val="3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3DA5-44D1-95B4-45D1699F21C2}"/>
              </c:ext>
            </c:extLst>
          </c:dPt>
          <c:dPt>
            <c:idx val="3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3DA5-44D1-95B4-45D1699F21C2}"/>
              </c:ext>
            </c:extLst>
          </c:dPt>
          <c:dPt>
            <c:idx val="3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3DA5-44D1-95B4-45D1699F21C2}"/>
              </c:ext>
            </c:extLst>
          </c:dPt>
          <c:dPt>
            <c:idx val="3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3DA5-44D1-95B4-45D1699F21C2}"/>
              </c:ext>
            </c:extLst>
          </c:dPt>
          <c:dPt>
            <c:idx val="3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3DA5-44D1-95B4-45D1699F21C2}"/>
              </c:ext>
            </c:extLst>
          </c:dPt>
          <c:dPt>
            <c:idx val="3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3DA5-44D1-95B4-45D1699F21C2}"/>
              </c:ext>
            </c:extLst>
          </c:dPt>
          <c:dPt>
            <c:idx val="4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3DA5-44D1-95B4-45D1699F21C2}"/>
              </c:ext>
            </c:extLst>
          </c:dPt>
          <c:dPt>
            <c:idx val="4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3DA5-44D1-95B4-45D1699F21C2}"/>
              </c:ext>
            </c:extLst>
          </c:dPt>
          <c:dPt>
            <c:idx val="4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3DA5-44D1-95B4-45D1699F21C2}"/>
              </c:ext>
            </c:extLst>
          </c:dPt>
          <c:dPt>
            <c:idx val="4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3DA5-44D1-95B4-45D1699F21C2}"/>
              </c:ext>
            </c:extLst>
          </c:dPt>
          <c:dPt>
            <c:idx val="4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3DA5-44D1-95B4-45D1699F21C2}"/>
              </c:ext>
            </c:extLst>
          </c:dPt>
          <c:dPt>
            <c:idx val="45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3DA5-44D1-95B4-45D1699F21C2}"/>
              </c:ext>
            </c:extLst>
          </c:dPt>
          <c:dPt>
            <c:idx val="4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3DA5-44D1-95B4-45D1699F21C2}"/>
              </c:ext>
            </c:extLst>
          </c:dPt>
          <c:dPt>
            <c:idx val="4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3DA5-44D1-95B4-45D1699F21C2}"/>
              </c:ext>
            </c:extLst>
          </c:dPt>
          <c:dPt>
            <c:idx val="4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3DA5-44D1-95B4-45D1699F21C2}"/>
              </c:ext>
            </c:extLst>
          </c:dPt>
          <c:dPt>
            <c:idx val="4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3DA5-44D1-95B4-45D1699F21C2}"/>
              </c:ext>
            </c:extLst>
          </c:dPt>
          <c:dPt>
            <c:idx val="5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3DA5-44D1-95B4-45D1699F21C2}"/>
              </c:ext>
            </c:extLst>
          </c:dPt>
          <c:dPt>
            <c:idx val="5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3DA5-44D1-95B4-45D1699F21C2}"/>
              </c:ext>
            </c:extLst>
          </c:dPt>
          <c:dPt>
            <c:idx val="5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3DA5-44D1-95B4-45D1699F21C2}"/>
              </c:ext>
            </c:extLst>
          </c:dPt>
          <c:dPt>
            <c:idx val="5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3DA5-44D1-95B4-45D1699F21C2}"/>
              </c:ext>
            </c:extLst>
          </c:dPt>
          <c:dPt>
            <c:idx val="5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3DA5-44D1-95B4-45D1699F21C2}"/>
              </c:ext>
            </c:extLst>
          </c:dPt>
          <c:dPt>
            <c:idx val="5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3DA5-44D1-95B4-45D1699F21C2}"/>
              </c:ext>
            </c:extLst>
          </c:dPt>
          <c:dPt>
            <c:idx val="5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3DA5-44D1-95B4-45D1699F21C2}"/>
              </c:ext>
            </c:extLst>
          </c:dPt>
          <c:dPt>
            <c:idx val="5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3DA5-44D1-95B4-45D1699F21C2}"/>
              </c:ext>
            </c:extLst>
          </c:dPt>
          <c:dPt>
            <c:idx val="5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3DA5-44D1-95B4-45D1699F21C2}"/>
              </c:ext>
            </c:extLst>
          </c:dPt>
          <c:dPt>
            <c:idx val="5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3DA5-44D1-95B4-45D1699F21C2}"/>
              </c:ext>
            </c:extLst>
          </c:dPt>
          <c:dPt>
            <c:idx val="6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3DA5-44D1-95B4-45D1699F21C2}"/>
              </c:ext>
            </c:extLst>
          </c:dPt>
          <c:dPt>
            <c:idx val="6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3DA5-44D1-95B4-45D1699F21C2}"/>
              </c:ext>
            </c:extLst>
          </c:dPt>
          <c:dPt>
            <c:idx val="6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3DA5-44D1-95B4-45D1699F21C2}"/>
              </c:ext>
            </c:extLst>
          </c:dPt>
          <c:dPt>
            <c:idx val="6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3DA5-44D1-95B4-45D1699F21C2}"/>
              </c:ext>
            </c:extLst>
          </c:dPt>
          <c:dPt>
            <c:idx val="6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3DA5-44D1-95B4-45D1699F21C2}"/>
              </c:ext>
            </c:extLst>
          </c:dPt>
          <c:dPt>
            <c:idx val="6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3DA5-44D1-95B4-45D1699F21C2}"/>
              </c:ext>
            </c:extLst>
          </c:dPt>
          <c:dPt>
            <c:idx val="6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3DA5-44D1-95B4-45D1699F21C2}"/>
              </c:ext>
            </c:extLst>
          </c:dPt>
          <c:dPt>
            <c:idx val="6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3DA5-44D1-95B4-45D1699F21C2}"/>
              </c:ext>
            </c:extLst>
          </c:dPt>
          <c:dPt>
            <c:idx val="6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3DA5-44D1-95B4-45D1699F21C2}"/>
              </c:ext>
            </c:extLst>
          </c:dPt>
          <c:dPt>
            <c:idx val="6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3DA5-44D1-95B4-45D1699F21C2}"/>
              </c:ext>
            </c:extLst>
          </c:dPt>
          <c:dPt>
            <c:idx val="7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3DA5-44D1-95B4-45D1699F21C2}"/>
              </c:ext>
            </c:extLst>
          </c:dPt>
          <c:dPt>
            <c:idx val="7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3DA5-44D1-95B4-45D1699F21C2}"/>
              </c:ext>
            </c:extLst>
          </c:dPt>
          <c:dPt>
            <c:idx val="7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3DA5-44D1-95B4-45D1699F21C2}"/>
              </c:ext>
            </c:extLst>
          </c:dPt>
          <c:dPt>
            <c:idx val="7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3DA5-44D1-95B4-45D1699F21C2}"/>
              </c:ext>
            </c:extLst>
          </c:dPt>
          <c:dPt>
            <c:idx val="7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3DA5-44D1-95B4-45D1699F21C2}"/>
              </c:ext>
            </c:extLst>
          </c:dPt>
          <c:dPt>
            <c:idx val="7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3DA5-44D1-95B4-45D1699F21C2}"/>
              </c:ext>
            </c:extLst>
          </c:dPt>
          <c:dPt>
            <c:idx val="7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3DA5-44D1-95B4-45D1699F21C2}"/>
              </c:ext>
            </c:extLst>
          </c:dPt>
          <c:dPt>
            <c:idx val="7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3DA5-44D1-95B4-45D1699F21C2}"/>
              </c:ext>
            </c:extLst>
          </c:dPt>
          <c:dPt>
            <c:idx val="7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3DA5-44D1-95B4-45D1699F21C2}"/>
              </c:ext>
            </c:extLst>
          </c:dPt>
          <c:dPt>
            <c:idx val="7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3DA5-44D1-95B4-45D1699F21C2}"/>
              </c:ext>
            </c:extLst>
          </c:dPt>
          <c:dPt>
            <c:idx val="8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3DA5-44D1-95B4-45D1699F21C2}"/>
              </c:ext>
            </c:extLst>
          </c:dPt>
          <c:dPt>
            <c:idx val="8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3DA5-44D1-95B4-45D1699F21C2}"/>
              </c:ext>
            </c:extLst>
          </c:dPt>
          <c:dPt>
            <c:idx val="8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3DA5-44D1-95B4-45D1699F21C2}"/>
              </c:ext>
            </c:extLst>
          </c:dPt>
          <c:dPt>
            <c:idx val="8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3DA5-44D1-95B4-45D1699F21C2}"/>
              </c:ext>
            </c:extLst>
          </c:dPt>
          <c:dPt>
            <c:idx val="8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3DA5-44D1-95B4-45D1699F21C2}"/>
              </c:ext>
            </c:extLst>
          </c:dPt>
          <c:dPt>
            <c:idx val="8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3DA5-44D1-95B4-45D1699F21C2}"/>
              </c:ext>
            </c:extLst>
          </c:dPt>
          <c:dPt>
            <c:idx val="86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3DA5-44D1-95B4-45D1699F21C2}"/>
              </c:ext>
            </c:extLst>
          </c:dPt>
          <c:dPt>
            <c:idx val="8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3DA5-44D1-95B4-45D1699F21C2}"/>
              </c:ext>
            </c:extLst>
          </c:dPt>
          <c:dPt>
            <c:idx val="8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3DA5-44D1-95B4-45D1699F21C2}"/>
              </c:ext>
            </c:extLst>
          </c:dPt>
          <c:dPt>
            <c:idx val="8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3DA5-44D1-95B4-45D1699F21C2}"/>
              </c:ext>
            </c:extLst>
          </c:dPt>
          <c:dPt>
            <c:idx val="9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3DA5-44D1-95B4-45D1699F21C2}"/>
              </c:ext>
            </c:extLst>
          </c:dPt>
          <c:dPt>
            <c:idx val="9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3DA5-44D1-95B4-45D1699F21C2}"/>
              </c:ext>
            </c:extLst>
          </c:dPt>
          <c:dPt>
            <c:idx val="9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3DA5-44D1-95B4-45D1699F21C2}"/>
              </c:ext>
            </c:extLst>
          </c:dPt>
          <c:dPt>
            <c:idx val="9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3DA5-44D1-95B4-45D1699F21C2}"/>
              </c:ext>
            </c:extLst>
          </c:dPt>
          <c:dPt>
            <c:idx val="9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3DA5-44D1-95B4-45D1699F21C2}"/>
              </c:ext>
            </c:extLst>
          </c:dPt>
          <c:dPt>
            <c:idx val="9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3DA5-44D1-95B4-45D1699F21C2}"/>
              </c:ext>
            </c:extLst>
          </c:dPt>
          <c:dPt>
            <c:idx val="9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3DA5-44D1-95B4-45D1699F21C2}"/>
              </c:ext>
            </c:extLst>
          </c:dPt>
          <c:dPt>
            <c:idx val="9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3DA5-44D1-95B4-45D1699F21C2}"/>
              </c:ext>
            </c:extLst>
          </c:dPt>
          <c:dPt>
            <c:idx val="9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3DA5-44D1-95B4-45D1699F21C2}"/>
              </c:ext>
            </c:extLst>
          </c:dPt>
          <c:dPt>
            <c:idx val="9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3DA5-44D1-95B4-45D1699F21C2}"/>
              </c:ext>
            </c:extLst>
          </c:dPt>
          <c:dPt>
            <c:idx val="10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3DA5-44D1-95B4-45D1699F21C2}"/>
              </c:ext>
            </c:extLst>
          </c:dPt>
          <c:dPt>
            <c:idx val="10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3DA5-44D1-95B4-45D1699F21C2}"/>
              </c:ext>
            </c:extLst>
          </c:dPt>
          <c:dPt>
            <c:idx val="10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3DA5-44D1-95B4-45D1699F21C2}"/>
              </c:ext>
            </c:extLst>
          </c:dPt>
          <c:dPt>
            <c:idx val="10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3DA5-44D1-95B4-45D1699F21C2}"/>
              </c:ext>
            </c:extLst>
          </c:dPt>
          <c:dPt>
            <c:idx val="10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3DA5-44D1-95B4-45D1699F21C2}"/>
              </c:ext>
            </c:extLst>
          </c:dPt>
          <c:dPt>
            <c:idx val="10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3DA5-44D1-95B4-45D1699F21C2}"/>
              </c:ext>
            </c:extLst>
          </c:dPt>
          <c:dPt>
            <c:idx val="10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3DA5-44D1-95B4-45D1699F21C2}"/>
              </c:ext>
            </c:extLst>
          </c:dPt>
          <c:dPt>
            <c:idx val="10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3DA5-44D1-95B4-45D1699F21C2}"/>
              </c:ext>
            </c:extLst>
          </c:dPt>
          <c:dPt>
            <c:idx val="10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3DA5-44D1-95B4-45D1699F21C2}"/>
              </c:ext>
            </c:extLst>
          </c:dPt>
          <c:dPt>
            <c:idx val="10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3DA5-44D1-95B4-45D1699F21C2}"/>
              </c:ext>
            </c:extLst>
          </c:dPt>
          <c:dPt>
            <c:idx val="11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3DA5-44D1-95B4-45D1699F21C2}"/>
              </c:ext>
            </c:extLst>
          </c:dPt>
          <c:dPt>
            <c:idx val="11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3DA5-44D1-95B4-45D1699F21C2}"/>
              </c:ext>
            </c:extLst>
          </c:dPt>
          <c:dPt>
            <c:idx val="11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3DA5-44D1-95B4-45D1699F21C2}"/>
              </c:ext>
            </c:extLst>
          </c:dPt>
          <c:dPt>
            <c:idx val="11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3DA5-44D1-95B4-45D1699F21C2}"/>
              </c:ext>
            </c:extLst>
          </c:dPt>
          <c:dPt>
            <c:idx val="11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3DA5-44D1-95B4-45D1699F21C2}"/>
              </c:ext>
            </c:extLst>
          </c:dPt>
          <c:dPt>
            <c:idx val="11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3DA5-44D1-95B4-45D1699F21C2}"/>
              </c:ext>
            </c:extLst>
          </c:dPt>
          <c:dPt>
            <c:idx val="11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3DA5-44D1-95B4-45D1699F21C2}"/>
              </c:ext>
            </c:extLst>
          </c:dPt>
          <c:dPt>
            <c:idx val="11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3DA5-44D1-95B4-45D1699F21C2}"/>
              </c:ext>
            </c:extLst>
          </c:dPt>
          <c:dPt>
            <c:idx val="118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3DA5-44D1-95B4-45D1699F21C2}"/>
              </c:ext>
            </c:extLst>
          </c:dPt>
          <c:dPt>
            <c:idx val="11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3DA5-44D1-95B4-45D1699F21C2}"/>
              </c:ext>
            </c:extLst>
          </c:dPt>
          <c:dPt>
            <c:idx val="12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3DA5-44D1-95B4-45D1699F21C2}"/>
              </c:ext>
            </c:extLst>
          </c:dPt>
          <c:dPt>
            <c:idx val="12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3DA5-44D1-95B4-45D1699F21C2}"/>
              </c:ext>
            </c:extLst>
          </c:dPt>
          <c:dPt>
            <c:idx val="12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3DA5-44D1-95B4-45D1699F21C2}"/>
              </c:ext>
            </c:extLst>
          </c:dPt>
          <c:dPt>
            <c:idx val="12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3DA5-44D1-95B4-45D1699F21C2}"/>
              </c:ext>
            </c:extLst>
          </c:dPt>
          <c:dPt>
            <c:idx val="12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3DA5-44D1-95B4-45D1699F21C2}"/>
              </c:ext>
            </c:extLst>
          </c:dPt>
          <c:dPt>
            <c:idx val="12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3DA5-44D1-95B4-45D1699F21C2}"/>
              </c:ext>
            </c:extLst>
          </c:dPt>
          <c:dPt>
            <c:idx val="12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3DA5-44D1-95B4-45D1699F21C2}"/>
              </c:ext>
            </c:extLst>
          </c:dPt>
          <c:dPt>
            <c:idx val="12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3DA5-44D1-95B4-45D1699F21C2}"/>
              </c:ext>
            </c:extLst>
          </c:dPt>
          <c:dPt>
            <c:idx val="12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3DA5-44D1-95B4-45D1699F21C2}"/>
              </c:ext>
            </c:extLst>
          </c:dPt>
          <c:dPt>
            <c:idx val="12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3DA5-44D1-95B4-45D1699F21C2}"/>
              </c:ext>
            </c:extLst>
          </c:dPt>
          <c:dPt>
            <c:idx val="13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3DA5-44D1-95B4-45D1699F21C2}"/>
              </c:ext>
            </c:extLst>
          </c:dPt>
          <c:dPt>
            <c:idx val="13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3DA5-44D1-95B4-45D1699F21C2}"/>
              </c:ext>
            </c:extLst>
          </c:dPt>
          <c:dPt>
            <c:idx val="13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3DA5-44D1-95B4-45D1699F21C2}"/>
              </c:ext>
            </c:extLst>
          </c:dPt>
          <c:dPt>
            <c:idx val="13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3DA5-44D1-95B4-45D1699F21C2}"/>
              </c:ext>
            </c:extLst>
          </c:dPt>
          <c:dPt>
            <c:idx val="13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3DA5-44D1-95B4-45D1699F21C2}"/>
              </c:ext>
            </c:extLst>
          </c:dPt>
          <c:dPt>
            <c:idx val="13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3DA5-44D1-95B4-45D1699F21C2}"/>
              </c:ext>
            </c:extLst>
          </c:dPt>
          <c:dPt>
            <c:idx val="13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3DA5-44D1-95B4-45D1699F21C2}"/>
              </c:ext>
            </c:extLst>
          </c:dPt>
          <c:xVal>
            <c:numRef>
              <c:f>gráficos!$A$7:$A$143</c:f>
              <c:numCache>
                <c:formatCode>General</c:formatCode>
                <c:ptCount val="1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</c:numCache>
            </c:numRef>
          </c:xVal>
          <c:yVal>
            <c:numRef>
              <c:f>gráficos!$B$7:$B$143</c:f>
              <c:numCache>
                <c:formatCode>General</c:formatCode>
                <c:ptCount val="1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9-3DA5-44D1-95B4-45D1699F2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CE9048-0353-B254-F361-74CB7E9A0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D516-A642-4733-89C2-C35D830B6D3F}">
  <sheetPr codeName="Planilha33"/>
  <dimension ref="A1:P30"/>
  <sheetViews>
    <sheetView tabSelected="1" workbookViewId="0"/>
  </sheetViews>
  <sheetFormatPr defaultRowHeight="15" x14ac:dyDescent="0.25"/>
  <sheetData>
    <row r="1" spans="1:16" x14ac:dyDescent="0.25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P1" t="s">
        <v>69</v>
      </c>
    </row>
    <row r="2" spans="1:16" x14ac:dyDescent="0.25">
      <c r="A2" t="s">
        <v>40</v>
      </c>
      <c r="B2">
        <v>8.9223999999999997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169</v>
      </c>
      <c r="F2">
        <f>_xlfn.XLOOKUP(B2,RESULTADOS_0!D:D,RESULTADOS_0!F:F,0,0,1)</f>
        <v>7.68</v>
      </c>
      <c r="G2">
        <f>_xlfn.XLOOKUP(B2,RESULTADOS_0!D:D,RESULTADOS_0!M:M,0,0,1)</f>
        <v>0</v>
      </c>
      <c r="H2">
        <v>16</v>
      </c>
      <c r="I2">
        <v>1.427584</v>
      </c>
      <c r="J2">
        <v>18</v>
      </c>
    </row>
    <row r="3" spans="1:16" x14ac:dyDescent="0.25">
      <c r="A3" t="s">
        <v>41</v>
      </c>
      <c r="B3">
        <v>10.5708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114</v>
      </c>
      <c r="F3">
        <f>_xlfn.XLOOKUP(B3,RESULTADOS_1!D:D,RESULTADOS_1!F:F,0,0,1)</f>
        <v>6.49</v>
      </c>
      <c r="G3">
        <f>_xlfn.XLOOKUP(B3,RESULTADOS_1!D:D,RESULTADOS_1!M:M,0,0,1)</f>
        <v>0</v>
      </c>
      <c r="I3">
        <v>1.6913279999999999</v>
      </c>
    </row>
    <row r="4" spans="1:16" x14ac:dyDescent="0.25">
      <c r="A4" t="s">
        <v>42</v>
      </c>
      <c r="B4">
        <v>11.524100000000001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86</v>
      </c>
      <c r="F4">
        <f>_xlfn.XLOOKUP(B4,RESULTADOS_2!D:D,RESULTADOS_2!F:F,0,0,1)</f>
        <v>5.88</v>
      </c>
      <c r="G4">
        <f>_xlfn.XLOOKUP(B4,RESULTADOS_2!D:D,RESULTADOS_2!M:M,0,0,1)</f>
        <v>0</v>
      </c>
      <c r="I4">
        <v>1.8438560000000002</v>
      </c>
    </row>
    <row r="5" spans="1:16" x14ac:dyDescent="0.25">
      <c r="A5" t="s">
        <v>43</v>
      </c>
      <c r="B5">
        <v>12.087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69</v>
      </c>
      <c r="F5">
        <f>_xlfn.XLOOKUP(B5,RESULTADOS_3!D:D,RESULTADOS_3!F:F,0,0,1)</f>
        <v>5.52</v>
      </c>
      <c r="G5">
        <f>_xlfn.XLOOKUP(B5,RESULTADOS_3!D:D,RESULTADOS_3!M:M,0,0,1)</f>
        <v>0</v>
      </c>
      <c r="I5">
        <v>1.9339199999999999</v>
      </c>
    </row>
    <row r="6" spans="1:16" x14ac:dyDescent="0.25">
      <c r="A6" t="s">
        <v>44</v>
      </c>
      <c r="B6">
        <v>12.4641</v>
      </c>
      <c r="C6">
        <f>_xlfn.XLOOKUP(B6,RESULTADOS_4!D:D,RESULTADOS_4!B:B,0,0,1)</f>
        <v>30</v>
      </c>
      <c r="D6">
        <f>_xlfn.XLOOKUP(B6,RESULTADOS_4!D:D,RESULTADOS_4!L:L,0,0,1)</f>
        <v>1</v>
      </c>
      <c r="E6">
        <f>_xlfn.XLOOKUP(B6,RESULTADOS_4!D:D,RESULTADOS_4!I:I,0,0,1)</f>
        <v>58</v>
      </c>
      <c r="F6">
        <f>_xlfn.XLOOKUP(B6,RESULTADOS_4!D:D,RESULTADOS_4!F:F,0,0,1)</f>
        <v>5.28</v>
      </c>
      <c r="G6">
        <f>_xlfn.XLOOKUP(B6,RESULTADOS_4!D:D,RESULTADOS_4!M:M,0,0,1)</f>
        <v>0</v>
      </c>
      <c r="I6">
        <v>1.994256</v>
      </c>
    </row>
    <row r="7" spans="1:16" x14ac:dyDescent="0.25">
      <c r="A7" t="s">
        <v>45</v>
      </c>
      <c r="B7">
        <v>12.729799999999999</v>
      </c>
      <c r="C7">
        <f>_xlfn.XLOOKUP(B7,RESULTADOS_5!D:D,RESULTADOS_5!B:B,0,0,1)</f>
        <v>35</v>
      </c>
      <c r="D7">
        <f>_xlfn.XLOOKUP(B7,RESULTADOS_5!D:D,RESULTADOS_5!L:L,0,0,1)</f>
        <v>1</v>
      </c>
      <c r="E7">
        <f>_xlfn.XLOOKUP(B7,RESULTADOS_5!D:D,RESULTADOS_5!I:I,0,0,1)</f>
        <v>50</v>
      </c>
      <c r="F7">
        <f>_xlfn.XLOOKUP(B7,RESULTADOS_5!D:D,RESULTADOS_5!F:F,0,0,1)</f>
        <v>5.0999999999999996</v>
      </c>
      <c r="G7">
        <f>_xlfn.XLOOKUP(B7,RESULTADOS_5!D:D,RESULTADOS_5!M:M,0,0,1)</f>
        <v>0</v>
      </c>
      <c r="I7">
        <v>2.0367679999999999</v>
      </c>
    </row>
    <row r="8" spans="1:16" x14ac:dyDescent="0.25">
      <c r="A8" t="s">
        <v>46</v>
      </c>
      <c r="B8">
        <v>12.9176</v>
      </c>
      <c r="C8">
        <f>_xlfn.XLOOKUP(B8,RESULTADOS_6!D:D,RESULTADOS_6!B:B,0,0,1)</f>
        <v>40</v>
      </c>
      <c r="D8">
        <f>_xlfn.XLOOKUP(B8,RESULTADOS_6!D:D,RESULTADOS_6!L:L,0,0,1)</f>
        <v>1</v>
      </c>
      <c r="E8">
        <f>_xlfn.XLOOKUP(B8,RESULTADOS_6!D:D,RESULTADOS_6!I:I,0,0,1)</f>
        <v>44</v>
      </c>
      <c r="F8">
        <f>_xlfn.XLOOKUP(B8,RESULTADOS_6!D:D,RESULTADOS_6!F:F,0,0,1)</f>
        <v>4.97</v>
      </c>
      <c r="G8">
        <f>_xlfn.XLOOKUP(B8,RESULTADOS_6!D:D,RESULTADOS_6!M:M,0,0,1)</f>
        <v>0</v>
      </c>
      <c r="I8">
        <v>2.0668160000000002</v>
      </c>
    </row>
    <row r="9" spans="1:16" x14ac:dyDescent="0.25">
      <c r="A9" t="s">
        <v>47</v>
      </c>
      <c r="B9">
        <v>13.053900000000001</v>
      </c>
      <c r="C9">
        <f>_xlfn.XLOOKUP(B9,RESULTADOS_7!D:D,RESULTADOS_7!B:B,0,0,1)</f>
        <v>45</v>
      </c>
      <c r="D9">
        <f>_xlfn.XLOOKUP(B9,RESULTADOS_7!D:D,RESULTADOS_7!L:L,0,0,1)</f>
        <v>1</v>
      </c>
      <c r="E9">
        <f>_xlfn.XLOOKUP(B9,RESULTADOS_7!D:D,RESULTADOS_7!I:I,0,0,1)</f>
        <v>39</v>
      </c>
      <c r="F9">
        <f>_xlfn.XLOOKUP(B9,RESULTADOS_7!D:D,RESULTADOS_7!F:F,0,0,1)</f>
        <v>4.87</v>
      </c>
      <c r="G9">
        <f>_xlfn.XLOOKUP(B9,RESULTADOS_7!D:D,RESULTADOS_7!M:M,0,0,1)</f>
        <v>0</v>
      </c>
      <c r="I9">
        <v>2.0886240000000003</v>
      </c>
    </row>
    <row r="10" spans="1:16" x14ac:dyDescent="0.25">
      <c r="A10" t="s">
        <v>48</v>
      </c>
      <c r="B10">
        <v>13.167</v>
      </c>
      <c r="C10">
        <f>_xlfn.XLOOKUP(B10,RESULTADOS_8!D:D,RESULTADOS_8!B:B,0,0,1)</f>
        <v>50</v>
      </c>
      <c r="D10">
        <f>_xlfn.XLOOKUP(B10,RESULTADOS_8!D:D,RESULTADOS_8!L:L,0,0,1)</f>
        <v>1</v>
      </c>
      <c r="E10">
        <f>_xlfn.XLOOKUP(B10,RESULTADOS_8!D:D,RESULTADOS_8!I:I,0,0,1)</f>
        <v>35</v>
      </c>
      <c r="F10">
        <f>_xlfn.XLOOKUP(B10,RESULTADOS_8!D:D,RESULTADOS_8!F:F,0,0,1)</f>
        <v>4.78</v>
      </c>
      <c r="G10">
        <f>_xlfn.XLOOKUP(B10,RESULTADOS_8!D:D,RESULTADOS_8!M:M,0,0,1)</f>
        <v>0</v>
      </c>
      <c r="I10">
        <v>2.1067200000000001</v>
      </c>
    </row>
    <row r="11" spans="1:16" x14ac:dyDescent="0.25">
      <c r="A11" t="s">
        <v>49</v>
      </c>
      <c r="B11">
        <v>13.226100000000001</v>
      </c>
      <c r="C11">
        <f>_xlfn.XLOOKUP(B11,RESULTADOS_9!D:D,RESULTADOS_9!B:B,0,0,1)</f>
        <v>55</v>
      </c>
      <c r="D11">
        <f>_xlfn.XLOOKUP(B11,RESULTADOS_9!D:D,RESULTADOS_9!L:L,0,0,1)</f>
        <v>1</v>
      </c>
      <c r="E11">
        <f>_xlfn.XLOOKUP(B11,RESULTADOS_9!D:D,RESULTADOS_9!I:I,0,0,1)</f>
        <v>32</v>
      </c>
      <c r="F11">
        <f>_xlfn.XLOOKUP(B11,RESULTADOS_9!D:D,RESULTADOS_9!F:F,0,0,1)</f>
        <v>4.71</v>
      </c>
      <c r="G11">
        <f>_xlfn.XLOOKUP(B11,RESULTADOS_9!D:D,RESULTADOS_9!M:M,0,0,1)</f>
        <v>0</v>
      </c>
      <c r="I11">
        <v>2.1161760000000003</v>
      </c>
    </row>
    <row r="12" spans="1:16" x14ac:dyDescent="0.25">
      <c r="A12" t="s">
        <v>50</v>
      </c>
      <c r="B12">
        <v>13.2197</v>
      </c>
      <c r="C12">
        <f>_xlfn.XLOOKUP(B12,RESULTADOS_10!D:D,RESULTADOS_10!B:B,0,0,1)</f>
        <v>60</v>
      </c>
      <c r="D12">
        <f>_xlfn.XLOOKUP(B12,RESULTADOS_10!D:D,RESULTADOS_10!L:L,0,0,1)</f>
        <v>1</v>
      </c>
      <c r="E12">
        <f>_xlfn.XLOOKUP(B12,RESULTADOS_10!D:D,RESULTADOS_10!I:I,0,0,1)</f>
        <v>30</v>
      </c>
      <c r="F12">
        <f>_xlfn.XLOOKUP(B12,RESULTADOS_10!D:D,RESULTADOS_10!F:F,0,0,1)</f>
        <v>4.67</v>
      </c>
      <c r="G12">
        <f>_xlfn.XLOOKUP(B12,RESULTADOS_10!D:D,RESULTADOS_10!M:M,0,0,1)</f>
        <v>3</v>
      </c>
      <c r="I12">
        <v>2.1151520000000001</v>
      </c>
    </row>
    <row r="13" spans="1:16" x14ac:dyDescent="0.25">
      <c r="A13" t="s">
        <v>51</v>
      </c>
      <c r="B13">
        <v>13.291499999999999</v>
      </c>
      <c r="C13">
        <f>_xlfn.XLOOKUP(B13,RESULTADOS_11!D:D,RESULTADOS_11!B:B,0,0,1)</f>
        <v>65</v>
      </c>
      <c r="D13">
        <f>_xlfn.XLOOKUP(B13,RESULTADOS_11!D:D,RESULTADOS_11!L:L,0,0,1)</f>
        <v>1.25</v>
      </c>
      <c r="E13">
        <f>_xlfn.XLOOKUP(B13,RESULTADOS_11!D:D,RESULTADOS_11!I:I,0,0,1)</f>
        <v>27</v>
      </c>
      <c r="F13">
        <f>_xlfn.XLOOKUP(B13,RESULTADOS_11!D:D,RESULTADOS_11!F:F,0,0,1)</f>
        <v>4.6100000000000003</v>
      </c>
      <c r="G13">
        <f>_xlfn.XLOOKUP(B13,RESULTADOS_11!D:D,RESULTADOS_11!M:M,0,0,1)</f>
        <v>0</v>
      </c>
      <c r="I13">
        <v>2.1266400000000001</v>
      </c>
    </row>
    <row r="14" spans="1:16" x14ac:dyDescent="0.25">
      <c r="A14" t="s">
        <v>52</v>
      </c>
      <c r="B14">
        <v>13.2295</v>
      </c>
      <c r="C14">
        <f>_xlfn.XLOOKUP(B14,RESULTADOS_12!D:D,RESULTADOS_12!B:B,0,0,1)</f>
        <v>70</v>
      </c>
      <c r="D14">
        <f>_xlfn.XLOOKUP(B14,RESULTADOS_12!D:D,RESULTADOS_12!L:L,0,0,1)</f>
        <v>1.25</v>
      </c>
      <c r="E14">
        <f>_xlfn.XLOOKUP(B14,RESULTADOS_12!D:D,RESULTADOS_12!I:I,0,0,1)</f>
        <v>26</v>
      </c>
      <c r="F14">
        <f>_xlfn.XLOOKUP(B14,RESULTADOS_12!D:D,RESULTADOS_12!F:F,0,0,1)</f>
        <v>4.58</v>
      </c>
      <c r="G14">
        <f>_xlfn.XLOOKUP(B14,RESULTADOS_12!D:D,RESULTADOS_12!M:M,0,0,1)</f>
        <v>0</v>
      </c>
      <c r="I14">
        <v>2.1167199999999999</v>
      </c>
    </row>
    <row r="15" spans="1:16" x14ac:dyDescent="0.25">
      <c r="A15" t="s">
        <v>53</v>
      </c>
      <c r="B15">
        <v>13.242100000000001</v>
      </c>
      <c r="C15">
        <f>_xlfn.XLOOKUP(B15,RESULTADOS_13!D:D,RESULTADOS_13!B:B,0,0,1)</f>
        <v>75</v>
      </c>
      <c r="D15">
        <f>_xlfn.XLOOKUP(B15,RESULTADOS_13!D:D,RESULTADOS_13!L:L,0,0,1)</f>
        <v>1.5</v>
      </c>
      <c r="E15">
        <f>_xlfn.XLOOKUP(B15,RESULTADOS_13!D:D,RESULTADOS_13!I:I,0,0,1)</f>
        <v>24</v>
      </c>
      <c r="F15">
        <f>_xlfn.XLOOKUP(B15,RESULTADOS_13!D:D,RESULTADOS_13!F:F,0,0,1)</f>
        <v>4.54</v>
      </c>
      <c r="G15">
        <f>_xlfn.XLOOKUP(B15,RESULTADOS_13!D:D,RESULTADOS_13!M:M,0,0,1)</f>
        <v>0</v>
      </c>
      <c r="I15">
        <v>2.1187360000000002</v>
      </c>
    </row>
    <row r="16" spans="1:16" x14ac:dyDescent="0.25">
      <c r="A16" t="s">
        <v>54</v>
      </c>
      <c r="B16">
        <v>13.1839</v>
      </c>
      <c r="C16">
        <f>_xlfn.XLOOKUP(B16,RESULTADOS_14!D:D,RESULTADOS_14!B:B,0,0,1)</f>
        <v>80</v>
      </c>
      <c r="D16">
        <f>_xlfn.XLOOKUP(B16,RESULTADOS_14!D:D,RESULTADOS_14!L:L,0,0,1)</f>
        <v>1.5</v>
      </c>
      <c r="E16">
        <f>_xlfn.XLOOKUP(B16,RESULTADOS_14!D:D,RESULTADOS_14!I:I,0,0,1)</f>
        <v>23</v>
      </c>
      <c r="F16">
        <f>_xlfn.XLOOKUP(B16,RESULTADOS_14!D:D,RESULTADOS_14!F:F,0,0,1)</f>
        <v>4.5199999999999996</v>
      </c>
      <c r="G16">
        <f>_xlfn.XLOOKUP(B16,RESULTADOS_14!D:D,RESULTADOS_14!M:M,0,0,1)</f>
        <v>0</v>
      </c>
      <c r="I16">
        <v>2.1094239999999997</v>
      </c>
    </row>
    <row r="17" spans="1:9" x14ac:dyDescent="0.25">
      <c r="A17" t="s">
        <v>55</v>
      </c>
      <c r="B17">
        <v>13.216799999999999</v>
      </c>
      <c r="C17">
        <f>_xlfn.XLOOKUP(B17,RESULTADOS_15!D:D,RESULTADOS_15!B:B,0,0,1)</f>
        <v>85</v>
      </c>
      <c r="D17">
        <f>_xlfn.XLOOKUP(B17,RESULTADOS_15!D:D,RESULTADOS_15!L:L,0,0,1)</f>
        <v>1.75</v>
      </c>
      <c r="E17">
        <f>_xlfn.XLOOKUP(B17,RESULTADOS_15!D:D,RESULTADOS_15!I:I,0,0,1)</f>
        <v>21</v>
      </c>
      <c r="F17">
        <f>_xlfn.XLOOKUP(B17,RESULTADOS_15!D:D,RESULTADOS_15!F:F,0,0,1)</f>
        <v>4.4800000000000004</v>
      </c>
      <c r="G17">
        <f>_xlfn.XLOOKUP(B17,RESULTADOS_15!D:D,RESULTADOS_15!M:M,0,0,1)</f>
        <v>0</v>
      </c>
      <c r="I17">
        <v>2.1146879999999997</v>
      </c>
    </row>
    <row r="18" spans="1:9" x14ac:dyDescent="0.25">
      <c r="A18" t="s">
        <v>56</v>
      </c>
      <c r="B18">
        <v>13.190200000000001</v>
      </c>
      <c r="C18">
        <f>_xlfn.XLOOKUP(B18,RESULTADOS_16!D:D,RESULTADOS_16!B:B,0,0,1)</f>
        <v>90</v>
      </c>
      <c r="D18">
        <f>_xlfn.XLOOKUP(B18,RESULTADOS_16!D:D,RESULTADOS_16!L:L,0,0,1)</f>
        <v>1.75</v>
      </c>
      <c r="E18">
        <f>_xlfn.XLOOKUP(B18,RESULTADOS_16!D:D,RESULTADOS_16!I:I,0,0,1)</f>
        <v>20</v>
      </c>
      <c r="F18">
        <f>_xlfn.XLOOKUP(B18,RESULTADOS_16!D:D,RESULTADOS_16!F:F,0,0,1)</f>
        <v>4.45</v>
      </c>
      <c r="G18">
        <f>_xlfn.XLOOKUP(B18,RESULTADOS_16!D:D,RESULTADOS_16!M:M,0,0,1)</f>
        <v>2</v>
      </c>
      <c r="I18">
        <v>2.1104320000000003</v>
      </c>
    </row>
    <row r="19" spans="1:9" x14ac:dyDescent="0.25">
      <c r="A19" t="s">
        <v>57</v>
      </c>
      <c r="B19">
        <v>13.112399999999999</v>
      </c>
      <c r="C19">
        <f>_xlfn.XLOOKUP(B19,RESULTADOS_17!D:D,RESULTADOS_17!B:B,0,0,1)</f>
        <v>95</v>
      </c>
      <c r="D19">
        <f>_xlfn.XLOOKUP(B19,RESULTADOS_17!D:D,RESULTADOS_17!L:L,0,0,1)</f>
        <v>2</v>
      </c>
      <c r="E19">
        <f>_xlfn.XLOOKUP(B19,RESULTADOS_17!D:D,RESULTADOS_17!I:I,0,0,1)</f>
        <v>19</v>
      </c>
      <c r="F19">
        <f>_xlfn.XLOOKUP(B19,RESULTADOS_17!D:D,RESULTADOS_17!F:F,0,0,1)</f>
        <v>4.45</v>
      </c>
      <c r="G19">
        <f>_xlfn.XLOOKUP(B19,RESULTADOS_17!D:D,RESULTADOS_17!M:M,0,0,1)</f>
        <v>0</v>
      </c>
      <c r="I19">
        <v>2.0979839999999998</v>
      </c>
    </row>
    <row r="20" spans="1:9" x14ac:dyDescent="0.25">
      <c r="A20" t="s">
        <v>58</v>
      </c>
      <c r="B20">
        <v>13.2841</v>
      </c>
      <c r="C20">
        <f>_xlfn.XLOOKUP(B20,RESULTADOS_18!D:D,RESULTADOS_18!B:B,0,0,1)</f>
        <v>100</v>
      </c>
      <c r="D20">
        <f>_xlfn.XLOOKUP(B20,RESULTADOS_18!D:D,RESULTADOS_18!L:L,0,0,1)</f>
        <v>2</v>
      </c>
      <c r="E20">
        <f>_xlfn.XLOOKUP(B20,RESULTADOS_18!D:D,RESULTADOS_18!I:I,0,0,1)</f>
        <v>18</v>
      </c>
      <c r="F20">
        <f>_xlfn.XLOOKUP(B20,RESULTADOS_18!D:D,RESULTADOS_18!F:F,0,0,1)</f>
        <v>4.3099999999999996</v>
      </c>
      <c r="G20">
        <f>_xlfn.XLOOKUP(B20,RESULTADOS_18!D:D,RESULTADOS_18!M:M,0,0,1)</f>
        <v>1</v>
      </c>
      <c r="I20">
        <v>2.1254560000000002</v>
      </c>
    </row>
    <row r="21" spans="1:9" x14ac:dyDescent="0.25">
      <c r="A21" t="s">
        <v>59</v>
      </c>
      <c r="B21">
        <v>13.050599999999999</v>
      </c>
      <c r="C21">
        <f>_xlfn.XLOOKUP(B21,RESULTADOS_19!D:D,RESULTADOS_19!B:B,0,0,1)</f>
        <v>105</v>
      </c>
      <c r="D21">
        <f>_xlfn.XLOOKUP(B21,RESULTADOS_19!D:D,RESULTADOS_19!L:L,0,0,1)</f>
        <v>2</v>
      </c>
      <c r="E21">
        <f>_xlfn.XLOOKUP(B21,RESULTADOS_19!D:D,RESULTADOS_19!I:I,0,0,1)</f>
        <v>18</v>
      </c>
      <c r="F21">
        <f>_xlfn.XLOOKUP(B21,RESULTADOS_19!D:D,RESULTADOS_19!F:F,0,0,1)</f>
        <v>4.37</v>
      </c>
      <c r="G21">
        <f>_xlfn.XLOOKUP(B21,RESULTADOS_19!D:D,RESULTADOS_19!M:M,0,0,1)</f>
        <v>9</v>
      </c>
      <c r="I21">
        <v>2.0880959999999997</v>
      </c>
    </row>
    <row r="22" spans="1:9" x14ac:dyDescent="0.25">
      <c r="A22" t="s">
        <v>60</v>
      </c>
      <c r="B22">
        <v>12.9468</v>
      </c>
      <c r="C22">
        <f>_xlfn.XLOOKUP(B22,RESULTADOS_20!D:D,RESULTADOS_20!B:B,0,0,1)</f>
        <v>110</v>
      </c>
      <c r="D22">
        <f>_xlfn.XLOOKUP(B22,RESULTADOS_20!D:D,RESULTADOS_20!L:L,0,0,1)</f>
        <v>2.25</v>
      </c>
      <c r="E22">
        <f>_xlfn.XLOOKUP(B22,RESULTADOS_20!D:D,RESULTADOS_20!I:I,0,0,1)</f>
        <v>17</v>
      </c>
      <c r="F22">
        <f>_xlfn.XLOOKUP(B22,RESULTADOS_20!D:D,RESULTADOS_20!F:F,0,0,1)</f>
        <v>4.3899999999999997</v>
      </c>
      <c r="G22">
        <f>_xlfn.XLOOKUP(B22,RESULTADOS_20!D:D,RESULTADOS_20!M:M,0,0,1)</f>
        <v>3</v>
      </c>
      <c r="I22">
        <v>2.071488</v>
      </c>
    </row>
    <row r="23" spans="1:9" x14ac:dyDescent="0.25">
      <c r="A23" t="s">
        <v>61</v>
      </c>
      <c r="B23">
        <v>12.9604</v>
      </c>
      <c r="C23">
        <f>_xlfn.XLOOKUP(B23,RESULTADOS_21!D:D,RESULTADOS_21!B:B,0,0,1)</f>
        <v>115</v>
      </c>
      <c r="D23">
        <f>_xlfn.XLOOKUP(B23,RESULTADOS_21!D:D,RESULTADOS_21!L:L,0,0,1)</f>
        <v>2.5</v>
      </c>
      <c r="E23">
        <f>_xlfn.XLOOKUP(B23,RESULTADOS_21!D:D,RESULTADOS_21!I:I,0,0,1)</f>
        <v>16</v>
      </c>
      <c r="F23">
        <f>_xlfn.XLOOKUP(B23,RESULTADOS_21!D:D,RESULTADOS_21!F:F,0,0,1)</f>
        <v>4.3499999999999996</v>
      </c>
      <c r="G23">
        <f>_xlfn.XLOOKUP(B23,RESULTADOS_21!D:D,RESULTADOS_21!M:M,0,0,1)</f>
        <v>1</v>
      </c>
      <c r="I23">
        <v>2.073664</v>
      </c>
    </row>
    <row r="24" spans="1:9" x14ac:dyDescent="0.25">
      <c r="A24" t="s">
        <v>62</v>
      </c>
      <c r="B24">
        <v>12.8287</v>
      </c>
      <c r="C24">
        <f>_xlfn.XLOOKUP(B24,RESULTADOS_22!D:D,RESULTADOS_22!B:B,0,0,1)</f>
        <v>120</v>
      </c>
      <c r="D24">
        <f>_xlfn.XLOOKUP(B24,RESULTADOS_22!D:D,RESULTADOS_22!L:L,0,0,1)</f>
        <v>2.5</v>
      </c>
      <c r="E24">
        <f>_xlfn.XLOOKUP(B24,RESULTADOS_22!D:D,RESULTADOS_22!I:I,0,0,1)</f>
        <v>16</v>
      </c>
      <c r="F24">
        <f>_xlfn.XLOOKUP(B24,RESULTADOS_22!D:D,RESULTADOS_22!F:F,0,0,1)</f>
        <v>4.3600000000000003</v>
      </c>
      <c r="G24">
        <f>_xlfn.XLOOKUP(B24,RESULTADOS_22!D:D,RESULTADOS_22!M:M,0,0,1)</f>
        <v>8</v>
      </c>
      <c r="I24">
        <v>2.0525919999999998</v>
      </c>
    </row>
    <row r="25" spans="1:9" x14ac:dyDescent="0.25">
      <c r="A25" t="s">
        <v>63</v>
      </c>
      <c r="B25">
        <v>12.815899999999999</v>
      </c>
      <c r="C25">
        <f>_xlfn.XLOOKUP(B25,RESULTADOS_23!D:D,RESULTADOS_23!B:B,0,0,1)</f>
        <v>125</v>
      </c>
      <c r="D25">
        <f>_xlfn.XLOOKUP(B25,RESULTADOS_23!D:D,RESULTADOS_23!L:L,0,0,1)</f>
        <v>2.75</v>
      </c>
      <c r="E25">
        <f>_xlfn.XLOOKUP(B25,RESULTADOS_23!D:D,RESULTADOS_23!I:I,0,0,1)</f>
        <v>15</v>
      </c>
      <c r="F25">
        <f>_xlfn.XLOOKUP(B25,RESULTADOS_23!D:D,RESULTADOS_23!F:F,0,0,1)</f>
        <v>4.34</v>
      </c>
      <c r="G25">
        <f>_xlfn.XLOOKUP(B25,RESULTADOS_23!D:D,RESULTADOS_23!M:M,0,0,1)</f>
        <v>2</v>
      </c>
      <c r="I25">
        <v>2.0505439999999999</v>
      </c>
    </row>
    <row r="26" spans="1:9" x14ac:dyDescent="0.25">
      <c r="A26" t="s">
        <v>64</v>
      </c>
      <c r="B26">
        <v>12.805</v>
      </c>
      <c r="C26">
        <f>_xlfn.XLOOKUP(B26,RESULTADOS_24!D:D,RESULTADOS_24!B:B,0,0,1)</f>
        <v>130</v>
      </c>
      <c r="D26">
        <f>_xlfn.XLOOKUP(B26,RESULTADOS_24!D:D,RESULTADOS_24!L:L,0,0,1)</f>
        <v>3.25</v>
      </c>
      <c r="E26">
        <f>_xlfn.XLOOKUP(B26,RESULTADOS_24!D:D,RESULTADOS_24!I:I,0,0,1)</f>
        <v>14</v>
      </c>
      <c r="F26">
        <f>_xlfn.XLOOKUP(B26,RESULTADOS_24!D:D,RESULTADOS_24!F:F,0,0,1)</f>
        <v>4.32</v>
      </c>
      <c r="G26">
        <f>_xlfn.XLOOKUP(B26,RESULTADOS_24!D:D,RESULTADOS_24!M:M,0,0,1)</f>
        <v>0</v>
      </c>
      <c r="I26">
        <v>2.0488</v>
      </c>
    </row>
    <row r="27" spans="1:9" x14ac:dyDescent="0.25">
      <c r="A27" t="s">
        <v>65</v>
      </c>
      <c r="B27">
        <v>12.709199999999999</v>
      </c>
      <c r="C27">
        <f>_xlfn.XLOOKUP(B27,RESULTADOS_25!D:D,RESULTADOS_25!B:B,0,0,1)</f>
        <v>135</v>
      </c>
      <c r="D27">
        <f>_xlfn.XLOOKUP(B27,RESULTADOS_25!D:D,RESULTADOS_25!L:L,0,0,1)</f>
        <v>3</v>
      </c>
      <c r="E27">
        <f>_xlfn.XLOOKUP(B27,RESULTADOS_25!D:D,RESULTADOS_25!I:I,0,0,1)</f>
        <v>14</v>
      </c>
      <c r="F27">
        <f>_xlfn.XLOOKUP(B27,RESULTADOS_25!D:D,RESULTADOS_25!F:F,0,0,1)</f>
        <v>4.3099999999999996</v>
      </c>
      <c r="G27">
        <f>_xlfn.XLOOKUP(B27,RESULTADOS_25!D:D,RESULTADOS_25!M:M,0,0,1)</f>
        <v>8</v>
      </c>
      <c r="I27">
        <v>2.0334719999999997</v>
      </c>
    </row>
    <row r="28" spans="1:9" x14ac:dyDescent="0.25">
      <c r="A28" t="s">
        <v>66</v>
      </c>
      <c r="B28">
        <v>12.577299999999999</v>
      </c>
      <c r="C28">
        <f>_xlfn.XLOOKUP(B28,RESULTADOS_26!D:D,RESULTADOS_26!B:B,0,0,1)</f>
        <v>140</v>
      </c>
      <c r="D28">
        <f>_xlfn.XLOOKUP(B28,RESULTADOS_26!D:D,RESULTADOS_26!L:L,0,0,1)</f>
        <v>3.25</v>
      </c>
      <c r="E28">
        <f>_xlfn.XLOOKUP(B28,RESULTADOS_26!D:D,RESULTADOS_26!I:I,0,0,1)</f>
        <v>14</v>
      </c>
      <c r="F28">
        <f>_xlfn.XLOOKUP(B28,RESULTADOS_26!D:D,RESULTADOS_26!F:F,0,0,1)</f>
        <v>4.32</v>
      </c>
      <c r="G28">
        <f>_xlfn.XLOOKUP(B28,RESULTADOS_26!D:D,RESULTADOS_26!M:M,0,0,1)</f>
        <v>3</v>
      </c>
      <c r="I28">
        <v>2.0123679999999999</v>
      </c>
    </row>
    <row r="29" spans="1:9" x14ac:dyDescent="0.25">
      <c r="A29" t="s">
        <v>67</v>
      </c>
      <c r="B29">
        <v>12.5953</v>
      </c>
      <c r="C29">
        <f>_xlfn.XLOOKUP(B29,RESULTADOS_27!D:D,RESULTADOS_27!B:B,0,0,1)</f>
        <v>145</v>
      </c>
      <c r="D29">
        <f>_xlfn.XLOOKUP(B29,RESULTADOS_27!D:D,RESULTADOS_27!L:L,0,0,1)</f>
        <v>3.5</v>
      </c>
      <c r="E29">
        <f>_xlfn.XLOOKUP(B29,RESULTADOS_27!D:D,RESULTADOS_27!I:I,0,0,1)</f>
        <v>13</v>
      </c>
      <c r="F29">
        <f>_xlfn.XLOOKUP(B29,RESULTADOS_27!D:D,RESULTADOS_27!F:F,0,0,1)</f>
        <v>4.29</v>
      </c>
      <c r="G29">
        <f>_xlfn.XLOOKUP(B29,RESULTADOS_27!D:D,RESULTADOS_27!M:M,0,0,1)</f>
        <v>2</v>
      </c>
      <c r="I29">
        <v>2.0152480000000002</v>
      </c>
    </row>
    <row r="30" spans="1:9" x14ac:dyDescent="0.25">
      <c r="A30" t="s">
        <v>68</v>
      </c>
      <c r="B30">
        <v>12.4939</v>
      </c>
      <c r="C30">
        <f>_xlfn.XLOOKUP(B30,RESULTADOS_28!D:D,RESULTADOS_28!B:B,0,0,1)</f>
        <v>150</v>
      </c>
      <c r="D30">
        <f>_xlfn.XLOOKUP(B30,RESULTADOS_28!D:D,RESULTADOS_28!L:L,0,0,1)</f>
        <v>3.5</v>
      </c>
      <c r="E30">
        <f>_xlfn.XLOOKUP(B30,RESULTADOS_28!D:D,RESULTADOS_28!I:I,0,0,1)</f>
        <v>13</v>
      </c>
      <c r="F30">
        <f>_xlfn.XLOOKUP(B30,RESULTADOS_28!D:D,RESULTADOS_28!F:F,0,0,1)</f>
        <v>4.28</v>
      </c>
      <c r="G30">
        <f>_xlfn.XLOOKUP(B30,RESULTADOS_28!D:D,RESULTADOS_28!M:M,0,0,1)</f>
        <v>10</v>
      </c>
      <c r="I30">
        <v>1.9990239999999999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7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26</v>
      </c>
      <c r="D2">
        <v>10.7752</v>
      </c>
      <c r="E2">
        <v>9.2799999999999994</v>
      </c>
      <c r="F2">
        <v>4.97</v>
      </c>
      <c r="G2">
        <v>6.49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44</v>
      </c>
      <c r="N2">
        <v>39.4</v>
      </c>
      <c r="O2">
        <v>24256.19</v>
      </c>
      <c r="P2">
        <v>62.18</v>
      </c>
      <c r="Q2">
        <v>1689.13</v>
      </c>
      <c r="R2">
        <v>43.13</v>
      </c>
      <c r="S2">
        <v>13.91</v>
      </c>
      <c r="T2">
        <v>14540.04</v>
      </c>
      <c r="U2">
        <v>0.32</v>
      </c>
      <c r="V2">
        <v>0.8</v>
      </c>
      <c r="W2">
        <v>0.13</v>
      </c>
      <c r="X2">
        <v>0.93</v>
      </c>
      <c r="Y2">
        <v>1</v>
      </c>
      <c r="Z2">
        <v>10</v>
      </c>
    </row>
    <row r="3" spans="1:26" x14ac:dyDescent="0.25">
      <c r="A3">
        <v>1</v>
      </c>
      <c r="B3">
        <v>100</v>
      </c>
      <c r="C3" t="s">
        <v>26</v>
      </c>
      <c r="D3">
        <v>11.678100000000001</v>
      </c>
      <c r="E3">
        <v>8.56</v>
      </c>
      <c r="F3">
        <v>4.72</v>
      </c>
      <c r="G3">
        <v>8.34</v>
      </c>
      <c r="H3">
        <v>0.11</v>
      </c>
      <c r="I3">
        <v>34</v>
      </c>
      <c r="J3">
        <v>195.16</v>
      </c>
      <c r="K3">
        <v>54.38</v>
      </c>
      <c r="L3">
        <v>1.25</v>
      </c>
      <c r="M3">
        <v>32</v>
      </c>
      <c r="N3">
        <v>39.53</v>
      </c>
      <c r="O3">
        <v>24303.87</v>
      </c>
      <c r="P3">
        <v>56.54</v>
      </c>
      <c r="Q3">
        <v>1689.2</v>
      </c>
      <c r="R3">
        <v>35.270000000000003</v>
      </c>
      <c r="S3">
        <v>13.91</v>
      </c>
      <c r="T3">
        <v>10668.99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 x14ac:dyDescent="0.25">
      <c r="A4">
        <v>2</v>
      </c>
      <c r="B4">
        <v>100</v>
      </c>
      <c r="C4" t="s">
        <v>26</v>
      </c>
      <c r="D4">
        <v>12.3954</v>
      </c>
      <c r="E4">
        <v>8.07</v>
      </c>
      <c r="F4">
        <v>4.54</v>
      </c>
      <c r="G4">
        <v>10.48</v>
      </c>
      <c r="H4">
        <v>0.14000000000000001</v>
      </c>
      <c r="I4">
        <v>26</v>
      </c>
      <c r="J4">
        <v>195.55</v>
      </c>
      <c r="K4">
        <v>54.38</v>
      </c>
      <c r="L4">
        <v>1.5</v>
      </c>
      <c r="M4">
        <v>24</v>
      </c>
      <c r="N4">
        <v>39.67</v>
      </c>
      <c r="O4">
        <v>24351.61</v>
      </c>
      <c r="P4">
        <v>51.46</v>
      </c>
      <c r="Q4">
        <v>1688.92</v>
      </c>
      <c r="R4">
        <v>29.54</v>
      </c>
      <c r="S4">
        <v>13.91</v>
      </c>
      <c r="T4">
        <v>7846.6</v>
      </c>
      <c r="U4">
        <v>0.47</v>
      </c>
      <c r="V4">
        <v>0.88</v>
      </c>
      <c r="W4">
        <v>0.1</v>
      </c>
      <c r="X4">
        <v>0.5</v>
      </c>
      <c r="Y4">
        <v>1</v>
      </c>
      <c r="Z4">
        <v>10</v>
      </c>
    </row>
    <row r="5" spans="1:26" x14ac:dyDescent="0.25">
      <c r="A5">
        <v>3</v>
      </c>
      <c r="B5">
        <v>100</v>
      </c>
      <c r="C5" t="s">
        <v>26</v>
      </c>
      <c r="D5">
        <v>12.882899999999999</v>
      </c>
      <c r="E5">
        <v>7.76</v>
      </c>
      <c r="F5">
        <v>4.43</v>
      </c>
      <c r="G5">
        <v>12.65</v>
      </c>
      <c r="H5">
        <v>0.16</v>
      </c>
      <c r="I5">
        <v>21</v>
      </c>
      <c r="J5">
        <v>195.93</v>
      </c>
      <c r="K5">
        <v>54.38</v>
      </c>
      <c r="L5">
        <v>1.75</v>
      </c>
      <c r="M5">
        <v>18</v>
      </c>
      <c r="N5">
        <v>39.81</v>
      </c>
      <c r="O5">
        <v>24399.39</v>
      </c>
      <c r="P5">
        <v>47.28</v>
      </c>
      <c r="Q5">
        <v>1688.8</v>
      </c>
      <c r="R5">
        <v>25.94</v>
      </c>
      <c r="S5">
        <v>13.91</v>
      </c>
      <c r="T5">
        <v>6068.27</v>
      </c>
      <c r="U5">
        <v>0.54</v>
      </c>
      <c r="V5">
        <v>0.9</v>
      </c>
      <c r="W5">
        <v>0.09</v>
      </c>
      <c r="X5">
        <v>0.39</v>
      </c>
      <c r="Y5">
        <v>1</v>
      </c>
      <c r="Z5">
        <v>10</v>
      </c>
    </row>
    <row r="6" spans="1:26" x14ac:dyDescent="0.25">
      <c r="A6">
        <v>4</v>
      </c>
      <c r="B6">
        <v>100</v>
      </c>
      <c r="C6" t="s">
        <v>26</v>
      </c>
      <c r="D6">
        <v>13.2841</v>
      </c>
      <c r="E6">
        <v>7.53</v>
      </c>
      <c r="F6">
        <v>4.3099999999999996</v>
      </c>
      <c r="G6">
        <v>14.37</v>
      </c>
      <c r="H6">
        <v>0.18</v>
      </c>
      <c r="I6">
        <v>18</v>
      </c>
      <c r="J6">
        <v>196.32</v>
      </c>
      <c r="K6">
        <v>54.38</v>
      </c>
      <c r="L6">
        <v>2</v>
      </c>
      <c r="M6">
        <v>1</v>
      </c>
      <c r="N6">
        <v>39.950000000000003</v>
      </c>
      <c r="O6">
        <v>24447.22</v>
      </c>
      <c r="P6">
        <v>44.03</v>
      </c>
      <c r="Q6">
        <v>1688.94</v>
      </c>
      <c r="R6">
        <v>21.61</v>
      </c>
      <c r="S6">
        <v>13.91</v>
      </c>
      <c r="T6">
        <v>3921.09</v>
      </c>
      <c r="U6">
        <v>0.64</v>
      </c>
      <c r="V6">
        <v>0.93</v>
      </c>
      <c r="W6">
        <v>0.1</v>
      </c>
      <c r="X6">
        <v>0.27</v>
      </c>
      <c r="Y6">
        <v>1</v>
      </c>
      <c r="Z6">
        <v>10</v>
      </c>
    </row>
    <row r="7" spans="1:26" x14ac:dyDescent="0.25">
      <c r="A7">
        <v>5</v>
      </c>
      <c r="B7">
        <v>100</v>
      </c>
      <c r="C7" t="s">
        <v>26</v>
      </c>
      <c r="D7">
        <v>13.2714</v>
      </c>
      <c r="E7">
        <v>7.54</v>
      </c>
      <c r="F7">
        <v>4.32</v>
      </c>
      <c r="G7">
        <v>14.39</v>
      </c>
      <c r="H7">
        <v>0.2</v>
      </c>
      <c r="I7">
        <v>18</v>
      </c>
      <c r="J7">
        <v>196.71</v>
      </c>
      <c r="K7">
        <v>54.38</v>
      </c>
      <c r="L7">
        <v>2.25</v>
      </c>
      <c r="M7">
        <v>0</v>
      </c>
      <c r="N7">
        <v>40.08</v>
      </c>
      <c r="O7">
        <v>24495.09</v>
      </c>
      <c r="P7">
        <v>44.24</v>
      </c>
      <c r="Q7">
        <v>1688.8</v>
      </c>
      <c r="R7">
        <v>21.81</v>
      </c>
      <c r="S7">
        <v>13.91</v>
      </c>
      <c r="T7">
        <v>4021.79</v>
      </c>
      <c r="U7">
        <v>0.64</v>
      </c>
      <c r="V7">
        <v>0.93</v>
      </c>
      <c r="W7">
        <v>0.1</v>
      </c>
      <c r="X7">
        <v>0.28000000000000003</v>
      </c>
      <c r="Y7">
        <v>1</v>
      </c>
      <c r="Z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140</v>
      </c>
      <c r="C2" t="s">
        <v>26</v>
      </c>
      <c r="D2">
        <v>8.6256000000000004</v>
      </c>
      <c r="E2">
        <v>11.59</v>
      </c>
      <c r="F2">
        <v>5.35</v>
      </c>
      <c r="G2">
        <v>5.0199999999999996</v>
      </c>
      <c r="H2">
        <v>0.06</v>
      </c>
      <c r="I2">
        <v>64</v>
      </c>
      <c r="J2">
        <v>274.08999999999997</v>
      </c>
      <c r="K2">
        <v>60.56</v>
      </c>
      <c r="L2">
        <v>1</v>
      </c>
      <c r="M2">
        <v>62</v>
      </c>
      <c r="N2">
        <v>72.53</v>
      </c>
      <c r="O2">
        <v>34038.11</v>
      </c>
      <c r="P2">
        <v>87.75</v>
      </c>
      <c r="Q2">
        <v>1689.27</v>
      </c>
      <c r="R2">
        <v>54.98</v>
      </c>
      <c r="S2">
        <v>13.91</v>
      </c>
      <c r="T2">
        <v>20375.71</v>
      </c>
      <c r="U2">
        <v>0.25</v>
      </c>
      <c r="V2">
        <v>0.75</v>
      </c>
      <c r="W2">
        <v>0.16</v>
      </c>
      <c r="X2">
        <v>1.31</v>
      </c>
      <c r="Y2">
        <v>1</v>
      </c>
      <c r="Z2">
        <v>10</v>
      </c>
    </row>
    <row r="3" spans="1:26" x14ac:dyDescent="0.25">
      <c r="A3">
        <v>1</v>
      </c>
      <c r="B3">
        <v>140</v>
      </c>
      <c r="C3" t="s">
        <v>26</v>
      </c>
      <c r="D3">
        <v>9.6759000000000004</v>
      </c>
      <c r="E3">
        <v>10.34</v>
      </c>
      <c r="F3">
        <v>4.9800000000000004</v>
      </c>
      <c r="G3">
        <v>6.36</v>
      </c>
      <c r="H3">
        <v>0.08</v>
      </c>
      <c r="I3">
        <v>47</v>
      </c>
      <c r="J3">
        <v>274.57</v>
      </c>
      <c r="K3">
        <v>60.56</v>
      </c>
      <c r="L3">
        <v>1.25</v>
      </c>
      <c r="M3">
        <v>45</v>
      </c>
      <c r="N3">
        <v>72.760000000000005</v>
      </c>
      <c r="O3">
        <v>34097.72</v>
      </c>
      <c r="P3">
        <v>80</v>
      </c>
      <c r="Q3">
        <v>1688.95</v>
      </c>
      <c r="R3">
        <v>43.5</v>
      </c>
      <c r="S3">
        <v>13.91</v>
      </c>
      <c r="T3">
        <v>14719.44</v>
      </c>
      <c r="U3">
        <v>0.32</v>
      </c>
      <c r="V3">
        <v>0.8</v>
      </c>
      <c r="W3">
        <v>0.13</v>
      </c>
      <c r="X3">
        <v>0.94</v>
      </c>
      <c r="Y3">
        <v>1</v>
      </c>
      <c r="Z3">
        <v>10</v>
      </c>
    </row>
    <row r="4" spans="1:26" x14ac:dyDescent="0.25">
      <c r="A4">
        <v>2</v>
      </c>
      <c r="B4">
        <v>140</v>
      </c>
      <c r="C4" t="s">
        <v>26</v>
      </c>
      <c r="D4">
        <v>10.3977</v>
      </c>
      <c r="E4">
        <v>9.6199999999999992</v>
      </c>
      <c r="F4">
        <v>4.78</v>
      </c>
      <c r="G4">
        <v>7.76</v>
      </c>
      <c r="H4">
        <v>0.1</v>
      </c>
      <c r="I4">
        <v>37</v>
      </c>
      <c r="J4">
        <v>275.05</v>
      </c>
      <c r="K4">
        <v>60.56</v>
      </c>
      <c r="L4">
        <v>1.5</v>
      </c>
      <c r="M4">
        <v>35</v>
      </c>
      <c r="N4">
        <v>73</v>
      </c>
      <c r="O4">
        <v>34157.42</v>
      </c>
      <c r="P4">
        <v>75.150000000000006</v>
      </c>
      <c r="Q4">
        <v>1689.05</v>
      </c>
      <c r="R4">
        <v>37.26</v>
      </c>
      <c r="S4">
        <v>13.91</v>
      </c>
      <c r="T4">
        <v>11651.72</v>
      </c>
      <c r="U4">
        <v>0.37</v>
      </c>
      <c r="V4">
        <v>0.84</v>
      </c>
      <c r="W4">
        <v>0.11</v>
      </c>
      <c r="X4">
        <v>0.74</v>
      </c>
      <c r="Y4">
        <v>1</v>
      </c>
      <c r="Z4">
        <v>10</v>
      </c>
    </row>
    <row r="5" spans="1:26" x14ac:dyDescent="0.25">
      <c r="A5">
        <v>3</v>
      </c>
      <c r="B5">
        <v>140</v>
      </c>
      <c r="C5" t="s">
        <v>26</v>
      </c>
      <c r="D5">
        <v>10.899800000000001</v>
      </c>
      <c r="E5">
        <v>9.17</v>
      </c>
      <c r="F5">
        <v>4.6500000000000004</v>
      </c>
      <c r="G5">
        <v>9.01</v>
      </c>
      <c r="H5">
        <v>0.11</v>
      </c>
      <c r="I5">
        <v>31</v>
      </c>
      <c r="J5">
        <v>275.54000000000002</v>
      </c>
      <c r="K5">
        <v>60.56</v>
      </c>
      <c r="L5">
        <v>1.75</v>
      </c>
      <c r="M5">
        <v>29</v>
      </c>
      <c r="N5">
        <v>73.23</v>
      </c>
      <c r="O5">
        <v>34217.22</v>
      </c>
      <c r="P5">
        <v>71.39</v>
      </c>
      <c r="Q5">
        <v>1689.68</v>
      </c>
      <c r="R5">
        <v>33.1</v>
      </c>
      <c r="S5">
        <v>13.91</v>
      </c>
      <c r="T5">
        <v>9598.2800000000007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 x14ac:dyDescent="0.25">
      <c r="A6">
        <v>4</v>
      </c>
      <c r="B6">
        <v>140</v>
      </c>
      <c r="C6" t="s">
        <v>26</v>
      </c>
      <c r="D6">
        <v>11.3611</v>
      </c>
      <c r="E6">
        <v>8.8000000000000007</v>
      </c>
      <c r="F6">
        <v>4.54</v>
      </c>
      <c r="G6">
        <v>10.48</v>
      </c>
      <c r="H6">
        <v>0.13</v>
      </c>
      <c r="I6">
        <v>26</v>
      </c>
      <c r="J6">
        <v>276.02</v>
      </c>
      <c r="K6">
        <v>60.56</v>
      </c>
      <c r="L6">
        <v>2</v>
      </c>
      <c r="M6">
        <v>24</v>
      </c>
      <c r="N6">
        <v>73.47</v>
      </c>
      <c r="O6">
        <v>34277.1</v>
      </c>
      <c r="P6">
        <v>68.16</v>
      </c>
      <c r="Q6">
        <v>1689.39</v>
      </c>
      <c r="R6">
        <v>29.75</v>
      </c>
      <c r="S6">
        <v>13.91</v>
      </c>
      <c r="T6">
        <v>7948.64</v>
      </c>
      <c r="U6">
        <v>0.47</v>
      </c>
      <c r="V6">
        <v>0.88</v>
      </c>
      <c r="W6">
        <v>0.09</v>
      </c>
      <c r="X6">
        <v>0.5</v>
      </c>
      <c r="Y6">
        <v>1</v>
      </c>
      <c r="Z6">
        <v>10</v>
      </c>
    </row>
    <row r="7" spans="1:26" x14ac:dyDescent="0.25">
      <c r="A7">
        <v>5</v>
      </c>
      <c r="B7">
        <v>140</v>
      </c>
      <c r="C7" t="s">
        <v>26</v>
      </c>
      <c r="D7">
        <v>11.7524</v>
      </c>
      <c r="E7">
        <v>8.51</v>
      </c>
      <c r="F7">
        <v>4.46</v>
      </c>
      <c r="G7">
        <v>12.16</v>
      </c>
      <c r="H7">
        <v>0.14000000000000001</v>
      </c>
      <c r="I7">
        <v>22</v>
      </c>
      <c r="J7">
        <v>276.51</v>
      </c>
      <c r="K7">
        <v>60.56</v>
      </c>
      <c r="L7">
        <v>2.25</v>
      </c>
      <c r="M7">
        <v>20</v>
      </c>
      <c r="N7">
        <v>73.709999999999994</v>
      </c>
      <c r="O7">
        <v>34337.08</v>
      </c>
      <c r="P7">
        <v>65.180000000000007</v>
      </c>
      <c r="Q7">
        <v>1689.01</v>
      </c>
      <c r="R7">
        <v>26.96</v>
      </c>
      <c r="S7">
        <v>13.91</v>
      </c>
      <c r="T7">
        <v>6576.66</v>
      </c>
      <c r="U7">
        <v>0.52</v>
      </c>
      <c r="V7">
        <v>0.9</v>
      </c>
      <c r="W7">
        <v>0.09</v>
      </c>
      <c r="X7">
        <v>0.42</v>
      </c>
      <c r="Y7">
        <v>1</v>
      </c>
      <c r="Z7">
        <v>10</v>
      </c>
    </row>
    <row r="8" spans="1:26" x14ac:dyDescent="0.25">
      <c r="A8">
        <v>6</v>
      </c>
      <c r="B8">
        <v>140</v>
      </c>
      <c r="C8" t="s">
        <v>26</v>
      </c>
      <c r="D8">
        <v>12.155200000000001</v>
      </c>
      <c r="E8">
        <v>8.23</v>
      </c>
      <c r="F8">
        <v>4.33</v>
      </c>
      <c r="G8">
        <v>13.69</v>
      </c>
      <c r="H8">
        <v>0.16</v>
      </c>
      <c r="I8">
        <v>19</v>
      </c>
      <c r="J8">
        <v>277</v>
      </c>
      <c r="K8">
        <v>60.56</v>
      </c>
      <c r="L8">
        <v>2.5</v>
      </c>
      <c r="M8">
        <v>17</v>
      </c>
      <c r="N8">
        <v>73.94</v>
      </c>
      <c r="O8">
        <v>34397.15</v>
      </c>
      <c r="P8">
        <v>60.97</v>
      </c>
      <c r="Q8">
        <v>1689.04</v>
      </c>
      <c r="R8">
        <v>22.97</v>
      </c>
      <c r="S8">
        <v>13.91</v>
      </c>
      <c r="T8">
        <v>4593.3100000000004</v>
      </c>
      <c r="U8">
        <v>0.61</v>
      </c>
      <c r="V8">
        <v>0.92</v>
      </c>
      <c r="W8">
        <v>0.08</v>
      </c>
      <c r="X8">
        <v>0.28999999999999998</v>
      </c>
      <c r="Y8">
        <v>1</v>
      </c>
      <c r="Z8">
        <v>10</v>
      </c>
    </row>
    <row r="9" spans="1:26" x14ac:dyDescent="0.25">
      <c r="A9">
        <v>7</v>
      </c>
      <c r="B9">
        <v>140</v>
      </c>
      <c r="C9" t="s">
        <v>26</v>
      </c>
      <c r="D9">
        <v>12.2441</v>
      </c>
      <c r="E9">
        <v>8.17</v>
      </c>
      <c r="F9">
        <v>4.38</v>
      </c>
      <c r="G9">
        <v>15.45</v>
      </c>
      <c r="H9">
        <v>0.18</v>
      </c>
      <c r="I9">
        <v>17</v>
      </c>
      <c r="J9">
        <v>277.48</v>
      </c>
      <c r="K9">
        <v>60.56</v>
      </c>
      <c r="L9">
        <v>2.75</v>
      </c>
      <c r="M9">
        <v>15</v>
      </c>
      <c r="N9">
        <v>74.180000000000007</v>
      </c>
      <c r="O9">
        <v>34457.31</v>
      </c>
      <c r="P9">
        <v>60.17</v>
      </c>
      <c r="Q9">
        <v>1688.94</v>
      </c>
      <c r="R9">
        <v>24.68</v>
      </c>
      <c r="S9">
        <v>13.91</v>
      </c>
      <c r="T9">
        <v>5460.02</v>
      </c>
      <c r="U9">
        <v>0.56000000000000005</v>
      </c>
      <c r="V9">
        <v>0.91</v>
      </c>
      <c r="W9">
        <v>0.08</v>
      </c>
      <c r="X9">
        <v>0.34</v>
      </c>
      <c r="Y9">
        <v>1</v>
      </c>
      <c r="Z9">
        <v>10</v>
      </c>
    </row>
    <row r="10" spans="1:26" x14ac:dyDescent="0.25">
      <c r="A10">
        <v>8</v>
      </c>
      <c r="B10">
        <v>140</v>
      </c>
      <c r="C10" t="s">
        <v>26</v>
      </c>
      <c r="D10">
        <v>12.4801</v>
      </c>
      <c r="E10">
        <v>8.01</v>
      </c>
      <c r="F10">
        <v>4.33</v>
      </c>
      <c r="G10">
        <v>17.309999999999999</v>
      </c>
      <c r="H10">
        <v>0.19</v>
      </c>
      <c r="I10">
        <v>15</v>
      </c>
      <c r="J10">
        <v>277.97000000000003</v>
      </c>
      <c r="K10">
        <v>60.56</v>
      </c>
      <c r="L10">
        <v>3</v>
      </c>
      <c r="M10">
        <v>13</v>
      </c>
      <c r="N10">
        <v>74.42</v>
      </c>
      <c r="O10">
        <v>34517.57</v>
      </c>
      <c r="P10">
        <v>57.26</v>
      </c>
      <c r="Q10">
        <v>1689.06</v>
      </c>
      <c r="R10">
        <v>23.03</v>
      </c>
      <c r="S10">
        <v>13.91</v>
      </c>
      <c r="T10">
        <v>4642.5600000000004</v>
      </c>
      <c r="U10">
        <v>0.6</v>
      </c>
      <c r="V10">
        <v>0.92</v>
      </c>
      <c r="W10">
        <v>0.08</v>
      </c>
      <c r="X10">
        <v>0.28999999999999998</v>
      </c>
      <c r="Y10">
        <v>1</v>
      </c>
      <c r="Z10">
        <v>10</v>
      </c>
    </row>
    <row r="11" spans="1:26" x14ac:dyDescent="0.25">
      <c r="A11">
        <v>9</v>
      </c>
      <c r="B11">
        <v>140</v>
      </c>
      <c r="C11" t="s">
        <v>26</v>
      </c>
      <c r="D11">
        <v>12.577299999999999</v>
      </c>
      <c r="E11">
        <v>7.95</v>
      </c>
      <c r="F11">
        <v>4.32</v>
      </c>
      <c r="G11">
        <v>18.510000000000002</v>
      </c>
      <c r="H11">
        <v>0.21</v>
      </c>
      <c r="I11">
        <v>14</v>
      </c>
      <c r="J11">
        <v>278.45999999999998</v>
      </c>
      <c r="K11">
        <v>60.56</v>
      </c>
      <c r="L11">
        <v>3.25</v>
      </c>
      <c r="M11">
        <v>3</v>
      </c>
      <c r="N11">
        <v>74.66</v>
      </c>
      <c r="O11">
        <v>34577.919999999998</v>
      </c>
      <c r="P11">
        <v>55.42</v>
      </c>
      <c r="Q11">
        <v>1688.8</v>
      </c>
      <c r="R11">
        <v>22.35</v>
      </c>
      <c r="S11">
        <v>13.91</v>
      </c>
      <c r="T11">
        <v>4310.58</v>
      </c>
      <c r="U11">
        <v>0.62</v>
      </c>
      <c r="V11">
        <v>0.93</v>
      </c>
      <c r="W11">
        <v>0.09</v>
      </c>
      <c r="X11">
        <v>0.28000000000000003</v>
      </c>
      <c r="Y11">
        <v>1</v>
      </c>
      <c r="Z11">
        <v>10</v>
      </c>
    </row>
    <row r="12" spans="1:26" x14ac:dyDescent="0.25">
      <c r="A12">
        <v>10</v>
      </c>
      <c r="B12">
        <v>140</v>
      </c>
      <c r="C12" t="s">
        <v>26</v>
      </c>
      <c r="D12">
        <v>12.572900000000001</v>
      </c>
      <c r="E12">
        <v>7.95</v>
      </c>
      <c r="F12">
        <v>4.32</v>
      </c>
      <c r="G12">
        <v>18.52</v>
      </c>
      <c r="H12">
        <v>0.22</v>
      </c>
      <c r="I12">
        <v>14</v>
      </c>
      <c r="J12">
        <v>278.95</v>
      </c>
      <c r="K12">
        <v>60.56</v>
      </c>
      <c r="L12">
        <v>3.5</v>
      </c>
      <c r="M12">
        <v>0</v>
      </c>
      <c r="N12">
        <v>74.900000000000006</v>
      </c>
      <c r="O12">
        <v>34638.36</v>
      </c>
      <c r="P12">
        <v>55.23</v>
      </c>
      <c r="Q12">
        <v>1688.95</v>
      </c>
      <c r="R12">
        <v>22.31</v>
      </c>
      <c r="S12">
        <v>13.91</v>
      </c>
      <c r="T12">
        <v>4288.62</v>
      </c>
      <c r="U12">
        <v>0.62</v>
      </c>
      <c r="V12">
        <v>0.93</v>
      </c>
      <c r="W12">
        <v>0.09</v>
      </c>
      <c r="X12">
        <v>0.28000000000000003</v>
      </c>
      <c r="Y12">
        <v>1</v>
      </c>
      <c r="Z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40</v>
      </c>
      <c r="C2" t="s">
        <v>26</v>
      </c>
      <c r="D2">
        <v>12.9176</v>
      </c>
      <c r="E2">
        <v>7.74</v>
      </c>
      <c r="F2">
        <v>4.97</v>
      </c>
      <c r="G2">
        <v>6.78</v>
      </c>
      <c r="H2">
        <v>0.2</v>
      </c>
      <c r="I2">
        <v>44</v>
      </c>
      <c r="J2">
        <v>89.87</v>
      </c>
      <c r="K2">
        <v>37.549999999999997</v>
      </c>
      <c r="L2">
        <v>1</v>
      </c>
      <c r="M2">
        <v>0</v>
      </c>
      <c r="N2">
        <v>11.32</v>
      </c>
      <c r="O2">
        <v>11317.98</v>
      </c>
      <c r="P2">
        <v>32.520000000000003</v>
      </c>
      <c r="Q2">
        <v>1689.01</v>
      </c>
      <c r="R2">
        <v>41.27</v>
      </c>
      <c r="S2">
        <v>13.91</v>
      </c>
      <c r="T2">
        <v>13618.22</v>
      </c>
      <c r="U2">
        <v>0.34</v>
      </c>
      <c r="V2">
        <v>0.8</v>
      </c>
      <c r="W2">
        <v>0.18</v>
      </c>
      <c r="X2">
        <v>0.93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125</v>
      </c>
      <c r="C2" t="s">
        <v>26</v>
      </c>
      <c r="D2">
        <v>9.3963000000000001</v>
      </c>
      <c r="E2">
        <v>10.64</v>
      </c>
      <c r="F2">
        <v>5.19</v>
      </c>
      <c r="G2">
        <v>5.47</v>
      </c>
      <c r="H2">
        <v>7.0000000000000007E-2</v>
      </c>
      <c r="I2">
        <v>57</v>
      </c>
      <c r="J2">
        <v>242.64</v>
      </c>
      <c r="K2">
        <v>58.47</v>
      </c>
      <c r="L2">
        <v>1</v>
      </c>
      <c r="M2">
        <v>55</v>
      </c>
      <c r="N2">
        <v>58.17</v>
      </c>
      <c r="O2">
        <v>30160.1</v>
      </c>
      <c r="P2">
        <v>77.709999999999994</v>
      </c>
      <c r="Q2">
        <v>1689.11</v>
      </c>
      <c r="R2">
        <v>50.11</v>
      </c>
      <c r="S2">
        <v>13.91</v>
      </c>
      <c r="T2">
        <v>17973.099999999999</v>
      </c>
      <c r="U2">
        <v>0.28000000000000003</v>
      </c>
      <c r="V2">
        <v>0.77</v>
      </c>
      <c r="W2">
        <v>0.14000000000000001</v>
      </c>
      <c r="X2">
        <v>1.1499999999999999</v>
      </c>
      <c r="Y2">
        <v>1</v>
      </c>
      <c r="Z2">
        <v>10</v>
      </c>
    </row>
    <row r="3" spans="1:26" x14ac:dyDescent="0.25">
      <c r="A3">
        <v>1</v>
      </c>
      <c r="B3">
        <v>125</v>
      </c>
      <c r="C3" t="s">
        <v>26</v>
      </c>
      <c r="D3">
        <v>10.395300000000001</v>
      </c>
      <c r="E3">
        <v>9.6199999999999992</v>
      </c>
      <c r="F3">
        <v>4.88</v>
      </c>
      <c r="G3">
        <v>6.97</v>
      </c>
      <c r="H3">
        <v>0.09</v>
      </c>
      <c r="I3">
        <v>42</v>
      </c>
      <c r="J3">
        <v>243.08</v>
      </c>
      <c r="K3">
        <v>58.47</v>
      </c>
      <c r="L3">
        <v>1.25</v>
      </c>
      <c r="M3">
        <v>40</v>
      </c>
      <c r="N3">
        <v>58.36</v>
      </c>
      <c r="O3">
        <v>30214.33</v>
      </c>
      <c r="P3">
        <v>71.13</v>
      </c>
      <c r="Q3">
        <v>1688.8</v>
      </c>
      <c r="R3">
        <v>40.25</v>
      </c>
      <c r="S3">
        <v>13.91</v>
      </c>
      <c r="T3">
        <v>13118.55</v>
      </c>
      <c r="U3">
        <v>0.35</v>
      </c>
      <c r="V3">
        <v>0.82</v>
      </c>
      <c r="W3">
        <v>0.12</v>
      </c>
      <c r="X3">
        <v>0.84</v>
      </c>
      <c r="Y3">
        <v>1</v>
      </c>
      <c r="Z3">
        <v>10</v>
      </c>
    </row>
    <row r="4" spans="1:26" x14ac:dyDescent="0.25">
      <c r="A4">
        <v>2</v>
      </c>
      <c r="B4">
        <v>125</v>
      </c>
      <c r="C4" t="s">
        <v>26</v>
      </c>
      <c r="D4">
        <v>11.099500000000001</v>
      </c>
      <c r="E4">
        <v>9.01</v>
      </c>
      <c r="F4">
        <v>4.6900000000000004</v>
      </c>
      <c r="G4">
        <v>8.5299999999999994</v>
      </c>
      <c r="H4">
        <v>0.11</v>
      </c>
      <c r="I4">
        <v>33</v>
      </c>
      <c r="J4">
        <v>243.52</v>
      </c>
      <c r="K4">
        <v>58.47</v>
      </c>
      <c r="L4">
        <v>1.5</v>
      </c>
      <c r="M4">
        <v>31</v>
      </c>
      <c r="N4">
        <v>58.55</v>
      </c>
      <c r="O4">
        <v>30268.639999999999</v>
      </c>
      <c r="P4">
        <v>66.42</v>
      </c>
      <c r="Q4">
        <v>1689.28</v>
      </c>
      <c r="R4">
        <v>34.46</v>
      </c>
      <c r="S4">
        <v>13.91</v>
      </c>
      <c r="T4">
        <v>10271.92</v>
      </c>
      <c r="U4">
        <v>0.4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 x14ac:dyDescent="0.25">
      <c r="A5">
        <v>3</v>
      </c>
      <c r="B5">
        <v>125</v>
      </c>
      <c r="C5" t="s">
        <v>26</v>
      </c>
      <c r="D5">
        <v>11.625299999999999</v>
      </c>
      <c r="E5">
        <v>8.6</v>
      </c>
      <c r="F5">
        <v>4.57</v>
      </c>
      <c r="G5">
        <v>10.16</v>
      </c>
      <c r="H5">
        <v>0.13</v>
      </c>
      <c r="I5">
        <v>27</v>
      </c>
      <c r="J5">
        <v>243.96</v>
      </c>
      <c r="K5">
        <v>58.47</v>
      </c>
      <c r="L5">
        <v>1.75</v>
      </c>
      <c r="M5">
        <v>25</v>
      </c>
      <c r="N5">
        <v>58.74</v>
      </c>
      <c r="O5">
        <v>30323.01</v>
      </c>
      <c r="P5">
        <v>62.65</v>
      </c>
      <c r="Q5">
        <v>1688.96</v>
      </c>
      <c r="R5">
        <v>30.41</v>
      </c>
      <c r="S5">
        <v>13.91</v>
      </c>
      <c r="T5">
        <v>8272.84</v>
      </c>
      <c r="U5">
        <v>0.46</v>
      </c>
      <c r="V5">
        <v>0.88</v>
      </c>
      <c r="W5">
        <v>0.1</v>
      </c>
      <c r="X5">
        <v>0.53</v>
      </c>
      <c r="Y5">
        <v>1</v>
      </c>
      <c r="Z5">
        <v>10</v>
      </c>
    </row>
    <row r="6" spans="1:26" x14ac:dyDescent="0.25">
      <c r="A6">
        <v>4</v>
      </c>
      <c r="B6">
        <v>125</v>
      </c>
      <c r="C6" t="s">
        <v>26</v>
      </c>
      <c r="D6">
        <v>12.018000000000001</v>
      </c>
      <c r="E6">
        <v>8.32</v>
      </c>
      <c r="F6">
        <v>4.4800000000000004</v>
      </c>
      <c r="G6">
        <v>11.68</v>
      </c>
      <c r="H6">
        <v>0.15</v>
      </c>
      <c r="I6">
        <v>23</v>
      </c>
      <c r="J6">
        <v>244.41</v>
      </c>
      <c r="K6">
        <v>58.47</v>
      </c>
      <c r="L6">
        <v>2</v>
      </c>
      <c r="M6">
        <v>21</v>
      </c>
      <c r="N6">
        <v>58.93</v>
      </c>
      <c r="O6">
        <v>30377.45</v>
      </c>
      <c r="P6">
        <v>59.34</v>
      </c>
      <c r="Q6">
        <v>1689.08</v>
      </c>
      <c r="R6">
        <v>27.58</v>
      </c>
      <c r="S6">
        <v>13.91</v>
      </c>
      <c r="T6">
        <v>6881.09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 x14ac:dyDescent="0.25">
      <c r="A7">
        <v>5</v>
      </c>
      <c r="B7">
        <v>125</v>
      </c>
      <c r="C7" t="s">
        <v>26</v>
      </c>
      <c r="D7">
        <v>12.513500000000001</v>
      </c>
      <c r="E7">
        <v>7.99</v>
      </c>
      <c r="F7">
        <v>4.34</v>
      </c>
      <c r="G7">
        <v>13.7</v>
      </c>
      <c r="H7">
        <v>0.16</v>
      </c>
      <c r="I7">
        <v>19</v>
      </c>
      <c r="J7">
        <v>244.85</v>
      </c>
      <c r="K7">
        <v>58.47</v>
      </c>
      <c r="L7">
        <v>2.25</v>
      </c>
      <c r="M7">
        <v>17</v>
      </c>
      <c r="N7">
        <v>59.12</v>
      </c>
      <c r="O7">
        <v>30431.96</v>
      </c>
      <c r="P7">
        <v>54.82</v>
      </c>
      <c r="Q7">
        <v>1689.14</v>
      </c>
      <c r="R7">
        <v>23.07</v>
      </c>
      <c r="S7">
        <v>13.91</v>
      </c>
      <c r="T7">
        <v>4645.58</v>
      </c>
      <c r="U7">
        <v>0.6</v>
      </c>
      <c r="V7">
        <v>0.92</v>
      </c>
      <c r="W7">
        <v>0.08</v>
      </c>
      <c r="X7">
        <v>0.3</v>
      </c>
      <c r="Y7">
        <v>1</v>
      </c>
      <c r="Z7">
        <v>10</v>
      </c>
    </row>
    <row r="8" spans="1:26" x14ac:dyDescent="0.25">
      <c r="A8">
        <v>6</v>
      </c>
      <c r="B8">
        <v>125</v>
      </c>
      <c r="C8" t="s">
        <v>26</v>
      </c>
      <c r="D8">
        <v>12.5703</v>
      </c>
      <c r="E8">
        <v>7.96</v>
      </c>
      <c r="F8">
        <v>4.4000000000000004</v>
      </c>
      <c r="G8">
        <v>15.51</v>
      </c>
      <c r="H8">
        <v>0.18</v>
      </c>
      <c r="I8">
        <v>17</v>
      </c>
      <c r="J8">
        <v>245.29</v>
      </c>
      <c r="K8">
        <v>58.47</v>
      </c>
      <c r="L8">
        <v>2.5</v>
      </c>
      <c r="M8">
        <v>14</v>
      </c>
      <c r="N8">
        <v>59.32</v>
      </c>
      <c r="O8">
        <v>30486.54</v>
      </c>
      <c r="P8">
        <v>53.76</v>
      </c>
      <c r="Q8">
        <v>1689.03</v>
      </c>
      <c r="R8">
        <v>25.16</v>
      </c>
      <c r="S8">
        <v>13.91</v>
      </c>
      <c r="T8">
        <v>5698.13</v>
      </c>
      <c r="U8">
        <v>0.55000000000000004</v>
      </c>
      <c r="V8">
        <v>0.91</v>
      </c>
      <c r="W8">
        <v>0.08</v>
      </c>
      <c r="X8">
        <v>0.35</v>
      </c>
      <c r="Y8">
        <v>1</v>
      </c>
      <c r="Z8">
        <v>10</v>
      </c>
    </row>
    <row r="9" spans="1:26" x14ac:dyDescent="0.25">
      <c r="A9">
        <v>7</v>
      </c>
      <c r="B9">
        <v>125</v>
      </c>
      <c r="C9" t="s">
        <v>26</v>
      </c>
      <c r="D9">
        <v>12.815899999999999</v>
      </c>
      <c r="E9">
        <v>7.8</v>
      </c>
      <c r="F9">
        <v>4.34</v>
      </c>
      <c r="G9">
        <v>17.350000000000001</v>
      </c>
      <c r="H9">
        <v>0.2</v>
      </c>
      <c r="I9">
        <v>15</v>
      </c>
      <c r="J9">
        <v>245.73</v>
      </c>
      <c r="K9">
        <v>58.47</v>
      </c>
      <c r="L9">
        <v>2.75</v>
      </c>
      <c r="M9">
        <v>2</v>
      </c>
      <c r="N9">
        <v>59.51</v>
      </c>
      <c r="O9">
        <v>30541.19</v>
      </c>
      <c r="P9">
        <v>51.13</v>
      </c>
      <c r="Q9">
        <v>1688.8</v>
      </c>
      <c r="R9">
        <v>22.9</v>
      </c>
      <c r="S9">
        <v>13.91</v>
      </c>
      <c r="T9">
        <v>4579.75</v>
      </c>
      <c r="U9">
        <v>0.61</v>
      </c>
      <c r="V9">
        <v>0.92</v>
      </c>
      <c r="W9">
        <v>0.09</v>
      </c>
      <c r="X9">
        <v>0.3</v>
      </c>
      <c r="Y9">
        <v>1</v>
      </c>
      <c r="Z9">
        <v>10</v>
      </c>
    </row>
    <row r="10" spans="1:26" x14ac:dyDescent="0.25">
      <c r="A10">
        <v>8</v>
      </c>
      <c r="B10">
        <v>125</v>
      </c>
      <c r="C10" t="s">
        <v>26</v>
      </c>
      <c r="D10">
        <v>12.808199999999999</v>
      </c>
      <c r="E10">
        <v>7.81</v>
      </c>
      <c r="F10">
        <v>4.34</v>
      </c>
      <c r="G10">
        <v>17.37</v>
      </c>
      <c r="H10">
        <v>0.22</v>
      </c>
      <c r="I10">
        <v>15</v>
      </c>
      <c r="J10">
        <v>246.18</v>
      </c>
      <c r="K10">
        <v>58.47</v>
      </c>
      <c r="L10">
        <v>3</v>
      </c>
      <c r="M10">
        <v>0</v>
      </c>
      <c r="N10">
        <v>59.7</v>
      </c>
      <c r="O10">
        <v>30595.91</v>
      </c>
      <c r="P10">
        <v>51.25</v>
      </c>
      <c r="Q10">
        <v>1688.8</v>
      </c>
      <c r="R10">
        <v>22.97</v>
      </c>
      <c r="S10">
        <v>13.91</v>
      </c>
      <c r="T10">
        <v>4615.1000000000004</v>
      </c>
      <c r="U10">
        <v>0.61</v>
      </c>
      <c r="V10">
        <v>0.92</v>
      </c>
      <c r="W10">
        <v>0.09</v>
      </c>
      <c r="X10">
        <v>0.3</v>
      </c>
      <c r="Y10">
        <v>1</v>
      </c>
      <c r="Z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30</v>
      </c>
      <c r="C2" t="s">
        <v>26</v>
      </c>
      <c r="D2">
        <v>12.4641</v>
      </c>
      <c r="E2">
        <v>8.02</v>
      </c>
      <c r="F2">
        <v>5.28</v>
      </c>
      <c r="G2">
        <v>5.46</v>
      </c>
      <c r="H2">
        <v>0.24</v>
      </c>
      <c r="I2">
        <v>58</v>
      </c>
      <c r="J2">
        <v>71.52</v>
      </c>
      <c r="K2">
        <v>32.270000000000003</v>
      </c>
      <c r="L2">
        <v>1</v>
      </c>
      <c r="M2">
        <v>0</v>
      </c>
      <c r="N2">
        <v>8.25</v>
      </c>
      <c r="O2">
        <v>9054.6</v>
      </c>
      <c r="P2">
        <v>30.2</v>
      </c>
      <c r="Q2">
        <v>1689.19</v>
      </c>
      <c r="R2">
        <v>50.27</v>
      </c>
      <c r="S2">
        <v>13.91</v>
      </c>
      <c r="T2">
        <v>18049.38</v>
      </c>
      <c r="U2">
        <v>0.28000000000000003</v>
      </c>
      <c r="V2">
        <v>0.76</v>
      </c>
      <c r="W2">
        <v>0.22</v>
      </c>
      <c r="X2">
        <v>1.24</v>
      </c>
      <c r="Y2">
        <v>1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15</v>
      </c>
      <c r="C2" t="s">
        <v>26</v>
      </c>
      <c r="D2">
        <v>10.5708</v>
      </c>
      <c r="E2">
        <v>9.4600000000000009</v>
      </c>
      <c r="F2">
        <v>6.49</v>
      </c>
      <c r="G2">
        <v>3.42</v>
      </c>
      <c r="H2">
        <v>0.43</v>
      </c>
      <c r="I2">
        <v>114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25.59</v>
      </c>
      <c r="Q2">
        <v>1690.44</v>
      </c>
      <c r="R2">
        <v>85.84</v>
      </c>
      <c r="S2">
        <v>13.91</v>
      </c>
      <c r="T2">
        <v>35552.92</v>
      </c>
      <c r="U2">
        <v>0.16</v>
      </c>
      <c r="V2">
        <v>0.62</v>
      </c>
      <c r="W2">
        <v>0.39</v>
      </c>
      <c r="X2">
        <v>2.4500000000000002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70</v>
      </c>
      <c r="C2" t="s">
        <v>26</v>
      </c>
      <c r="D2">
        <v>12.860799999999999</v>
      </c>
      <c r="E2">
        <v>7.78</v>
      </c>
      <c r="F2">
        <v>4.6500000000000004</v>
      </c>
      <c r="G2">
        <v>9</v>
      </c>
      <c r="H2">
        <v>0.12</v>
      </c>
      <c r="I2">
        <v>31</v>
      </c>
      <c r="J2">
        <v>141.81</v>
      </c>
      <c r="K2">
        <v>47.83</v>
      </c>
      <c r="L2">
        <v>1</v>
      </c>
      <c r="M2">
        <v>29</v>
      </c>
      <c r="N2">
        <v>22.98</v>
      </c>
      <c r="O2">
        <v>17723.39</v>
      </c>
      <c r="P2">
        <v>41.56</v>
      </c>
      <c r="Q2">
        <v>1688.95</v>
      </c>
      <c r="R2">
        <v>33.119999999999997</v>
      </c>
      <c r="S2">
        <v>13.91</v>
      </c>
      <c r="T2">
        <v>9610.19</v>
      </c>
      <c r="U2">
        <v>0.42</v>
      </c>
      <c r="V2">
        <v>0.86</v>
      </c>
      <c r="W2">
        <v>0.1</v>
      </c>
      <c r="X2">
        <v>0.61</v>
      </c>
      <c r="Y2">
        <v>1</v>
      </c>
      <c r="Z2">
        <v>10</v>
      </c>
    </row>
    <row r="3" spans="1:26" x14ac:dyDescent="0.25">
      <c r="A3">
        <v>1</v>
      </c>
      <c r="B3">
        <v>70</v>
      </c>
      <c r="C3" t="s">
        <v>26</v>
      </c>
      <c r="D3">
        <v>13.2295</v>
      </c>
      <c r="E3">
        <v>7.56</v>
      </c>
      <c r="F3">
        <v>4.58</v>
      </c>
      <c r="G3">
        <v>10.57</v>
      </c>
      <c r="H3">
        <v>0.16</v>
      </c>
      <c r="I3">
        <v>26</v>
      </c>
      <c r="J3">
        <v>142.15</v>
      </c>
      <c r="K3">
        <v>47.83</v>
      </c>
      <c r="L3">
        <v>1.25</v>
      </c>
      <c r="M3">
        <v>0</v>
      </c>
      <c r="N3">
        <v>23.07</v>
      </c>
      <c r="O3">
        <v>17765.46</v>
      </c>
      <c r="P3">
        <v>38.86</v>
      </c>
      <c r="Q3">
        <v>1689.01</v>
      </c>
      <c r="R3">
        <v>29.9</v>
      </c>
      <c r="S3">
        <v>13.91</v>
      </c>
      <c r="T3">
        <v>8027.12</v>
      </c>
      <c r="U3">
        <v>0.47</v>
      </c>
      <c r="V3">
        <v>0.87</v>
      </c>
      <c r="W3">
        <v>0.13</v>
      </c>
      <c r="X3">
        <v>0.54</v>
      </c>
      <c r="Y3">
        <v>1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6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90</v>
      </c>
      <c r="C2" t="s">
        <v>26</v>
      </c>
      <c r="D2">
        <v>11.4427</v>
      </c>
      <c r="E2">
        <v>8.74</v>
      </c>
      <c r="F2">
        <v>4.8600000000000003</v>
      </c>
      <c r="G2">
        <v>7.11</v>
      </c>
      <c r="H2">
        <v>0.1</v>
      </c>
      <c r="I2">
        <v>41</v>
      </c>
      <c r="J2">
        <v>176.73</v>
      </c>
      <c r="K2">
        <v>52.44</v>
      </c>
      <c r="L2">
        <v>1</v>
      </c>
      <c r="M2">
        <v>39</v>
      </c>
      <c r="N2">
        <v>33.29</v>
      </c>
      <c r="O2">
        <v>22031.19</v>
      </c>
      <c r="P2">
        <v>55.55</v>
      </c>
      <c r="Q2">
        <v>1689.03</v>
      </c>
      <c r="R2">
        <v>39.58</v>
      </c>
      <c r="S2">
        <v>13.91</v>
      </c>
      <c r="T2">
        <v>12789.31</v>
      </c>
      <c r="U2">
        <v>0.35</v>
      </c>
      <c r="V2">
        <v>0.82</v>
      </c>
      <c r="W2">
        <v>0.12</v>
      </c>
      <c r="X2">
        <v>0.82</v>
      </c>
      <c r="Y2">
        <v>1</v>
      </c>
      <c r="Z2">
        <v>10</v>
      </c>
    </row>
    <row r="3" spans="1:26" x14ac:dyDescent="0.25">
      <c r="A3">
        <v>1</v>
      </c>
      <c r="B3">
        <v>90</v>
      </c>
      <c r="C3" t="s">
        <v>26</v>
      </c>
      <c r="D3">
        <v>12.3195</v>
      </c>
      <c r="E3">
        <v>8.1199999999999992</v>
      </c>
      <c r="F3">
        <v>4.63</v>
      </c>
      <c r="G3">
        <v>9.26</v>
      </c>
      <c r="H3">
        <v>0.13</v>
      </c>
      <c r="I3">
        <v>30</v>
      </c>
      <c r="J3">
        <v>177.1</v>
      </c>
      <c r="K3">
        <v>52.44</v>
      </c>
      <c r="L3">
        <v>1.25</v>
      </c>
      <c r="M3">
        <v>28</v>
      </c>
      <c r="N3">
        <v>33.409999999999997</v>
      </c>
      <c r="O3">
        <v>22076.81</v>
      </c>
      <c r="P3">
        <v>49.94</v>
      </c>
      <c r="Q3">
        <v>1689.04</v>
      </c>
      <c r="R3">
        <v>32.4</v>
      </c>
      <c r="S3">
        <v>13.91</v>
      </c>
      <c r="T3">
        <v>9253.49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 x14ac:dyDescent="0.25">
      <c r="A4">
        <v>2</v>
      </c>
      <c r="B4">
        <v>90</v>
      </c>
      <c r="C4" t="s">
        <v>26</v>
      </c>
      <c r="D4">
        <v>12.963200000000001</v>
      </c>
      <c r="E4">
        <v>7.71</v>
      </c>
      <c r="F4">
        <v>4.4800000000000004</v>
      </c>
      <c r="G4">
        <v>11.68</v>
      </c>
      <c r="H4">
        <v>0.15</v>
      </c>
      <c r="I4">
        <v>23</v>
      </c>
      <c r="J4">
        <v>177.47</v>
      </c>
      <c r="K4">
        <v>52.44</v>
      </c>
      <c r="L4">
        <v>1.5</v>
      </c>
      <c r="M4">
        <v>20</v>
      </c>
      <c r="N4">
        <v>33.53</v>
      </c>
      <c r="O4">
        <v>22122.46</v>
      </c>
      <c r="P4">
        <v>45</v>
      </c>
      <c r="Q4">
        <v>1688.9</v>
      </c>
      <c r="R4">
        <v>27.45</v>
      </c>
      <c r="S4">
        <v>13.91</v>
      </c>
      <c r="T4">
        <v>6816.73</v>
      </c>
      <c r="U4">
        <v>0.51</v>
      </c>
      <c r="V4">
        <v>0.89</v>
      </c>
      <c r="W4">
        <v>0.09</v>
      </c>
      <c r="X4">
        <v>0.44</v>
      </c>
      <c r="Y4">
        <v>1</v>
      </c>
      <c r="Z4">
        <v>10</v>
      </c>
    </row>
    <row r="5" spans="1:26" x14ac:dyDescent="0.25">
      <c r="A5">
        <v>3</v>
      </c>
      <c r="B5">
        <v>90</v>
      </c>
      <c r="C5" t="s">
        <v>26</v>
      </c>
      <c r="D5">
        <v>13.190200000000001</v>
      </c>
      <c r="E5">
        <v>7.58</v>
      </c>
      <c r="F5">
        <v>4.45</v>
      </c>
      <c r="G5">
        <v>13.35</v>
      </c>
      <c r="H5">
        <v>0.17</v>
      </c>
      <c r="I5">
        <v>20</v>
      </c>
      <c r="J5">
        <v>177.84</v>
      </c>
      <c r="K5">
        <v>52.44</v>
      </c>
      <c r="L5">
        <v>1.75</v>
      </c>
      <c r="M5">
        <v>2</v>
      </c>
      <c r="N5">
        <v>33.65</v>
      </c>
      <c r="O5">
        <v>22168.15</v>
      </c>
      <c r="P5">
        <v>43.16</v>
      </c>
      <c r="Q5">
        <v>1689.36</v>
      </c>
      <c r="R5">
        <v>26.11</v>
      </c>
      <c r="S5">
        <v>13.91</v>
      </c>
      <c r="T5">
        <v>6158.69</v>
      </c>
      <c r="U5">
        <v>0.53</v>
      </c>
      <c r="V5">
        <v>0.9</v>
      </c>
      <c r="W5">
        <v>0.11</v>
      </c>
      <c r="X5">
        <v>0.41</v>
      </c>
      <c r="Y5">
        <v>1</v>
      </c>
      <c r="Z5">
        <v>10</v>
      </c>
    </row>
    <row r="6" spans="1:26" x14ac:dyDescent="0.25">
      <c r="A6">
        <v>4</v>
      </c>
      <c r="B6">
        <v>90</v>
      </c>
      <c r="C6" t="s">
        <v>26</v>
      </c>
      <c r="D6">
        <v>13.1873</v>
      </c>
      <c r="E6">
        <v>7.58</v>
      </c>
      <c r="F6">
        <v>4.45</v>
      </c>
      <c r="G6">
        <v>13.35</v>
      </c>
      <c r="H6">
        <v>0.2</v>
      </c>
      <c r="I6">
        <v>20</v>
      </c>
      <c r="J6">
        <v>178.21</v>
      </c>
      <c r="K6">
        <v>52.44</v>
      </c>
      <c r="L6">
        <v>2</v>
      </c>
      <c r="M6">
        <v>0</v>
      </c>
      <c r="N6">
        <v>33.770000000000003</v>
      </c>
      <c r="O6">
        <v>22213.89</v>
      </c>
      <c r="P6">
        <v>43.28</v>
      </c>
      <c r="Q6">
        <v>1689.32</v>
      </c>
      <c r="R6">
        <v>26.07</v>
      </c>
      <c r="S6">
        <v>13.91</v>
      </c>
      <c r="T6">
        <v>6140.85</v>
      </c>
      <c r="U6">
        <v>0.53</v>
      </c>
      <c r="V6">
        <v>0.9</v>
      </c>
      <c r="W6">
        <v>0.11</v>
      </c>
      <c r="X6">
        <v>0.41</v>
      </c>
      <c r="Y6">
        <v>1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110</v>
      </c>
      <c r="C2" t="s">
        <v>26</v>
      </c>
      <c r="D2">
        <v>10.225199999999999</v>
      </c>
      <c r="E2">
        <v>9.7799999999999994</v>
      </c>
      <c r="F2">
        <v>5.0599999999999996</v>
      </c>
      <c r="G2">
        <v>6.07</v>
      </c>
      <c r="H2">
        <v>0.08</v>
      </c>
      <c r="I2">
        <v>50</v>
      </c>
      <c r="J2">
        <v>213.37</v>
      </c>
      <c r="K2">
        <v>56.13</v>
      </c>
      <c r="L2">
        <v>1</v>
      </c>
      <c r="M2">
        <v>48</v>
      </c>
      <c r="N2">
        <v>46.25</v>
      </c>
      <c r="O2">
        <v>26550.29</v>
      </c>
      <c r="P2">
        <v>68.239999999999995</v>
      </c>
      <c r="Q2">
        <v>1689.39</v>
      </c>
      <c r="R2">
        <v>45.79</v>
      </c>
      <c r="S2">
        <v>13.91</v>
      </c>
      <c r="T2">
        <v>15849.74</v>
      </c>
      <c r="U2">
        <v>0.3</v>
      </c>
      <c r="V2">
        <v>0.79</v>
      </c>
      <c r="W2">
        <v>0.13</v>
      </c>
      <c r="X2">
        <v>1.01</v>
      </c>
      <c r="Y2">
        <v>1</v>
      </c>
      <c r="Z2">
        <v>10</v>
      </c>
    </row>
    <row r="3" spans="1:26" x14ac:dyDescent="0.25">
      <c r="A3">
        <v>1</v>
      </c>
      <c r="B3">
        <v>110</v>
      </c>
      <c r="C3" t="s">
        <v>26</v>
      </c>
      <c r="D3">
        <v>11.16</v>
      </c>
      <c r="E3">
        <v>8.9600000000000009</v>
      </c>
      <c r="F3">
        <v>4.79</v>
      </c>
      <c r="G3">
        <v>7.76</v>
      </c>
      <c r="H3">
        <v>0.1</v>
      </c>
      <c r="I3">
        <v>37</v>
      </c>
      <c r="J3">
        <v>213.78</v>
      </c>
      <c r="K3">
        <v>56.13</v>
      </c>
      <c r="L3">
        <v>1.25</v>
      </c>
      <c r="M3">
        <v>35</v>
      </c>
      <c r="N3">
        <v>46.4</v>
      </c>
      <c r="O3">
        <v>26600.32</v>
      </c>
      <c r="P3">
        <v>62.36</v>
      </c>
      <c r="Q3">
        <v>1688.8</v>
      </c>
      <c r="R3">
        <v>37.270000000000003</v>
      </c>
      <c r="S3">
        <v>13.91</v>
      </c>
      <c r="T3">
        <v>11655.4</v>
      </c>
      <c r="U3">
        <v>0.37</v>
      </c>
      <c r="V3">
        <v>0.84</v>
      </c>
      <c r="W3">
        <v>0.11</v>
      </c>
      <c r="X3">
        <v>0.75</v>
      </c>
      <c r="Y3">
        <v>1</v>
      </c>
      <c r="Z3">
        <v>10</v>
      </c>
    </row>
    <row r="4" spans="1:26" x14ac:dyDescent="0.25">
      <c r="A4">
        <v>2</v>
      </c>
      <c r="B4">
        <v>110</v>
      </c>
      <c r="C4" t="s">
        <v>26</v>
      </c>
      <c r="D4">
        <v>11.8437</v>
      </c>
      <c r="E4">
        <v>8.44</v>
      </c>
      <c r="F4">
        <v>4.6100000000000003</v>
      </c>
      <c r="G4">
        <v>9.5299999999999994</v>
      </c>
      <c r="H4">
        <v>0.12</v>
      </c>
      <c r="I4">
        <v>29</v>
      </c>
      <c r="J4">
        <v>214.19</v>
      </c>
      <c r="K4">
        <v>56.13</v>
      </c>
      <c r="L4">
        <v>1.5</v>
      </c>
      <c r="M4">
        <v>27</v>
      </c>
      <c r="N4">
        <v>46.56</v>
      </c>
      <c r="O4">
        <v>26650.41</v>
      </c>
      <c r="P4">
        <v>57.72</v>
      </c>
      <c r="Q4">
        <v>1689.03</v>
      </c>
      <c r="R4">
        <v>31.53</v>
      </c>
      <c r="S4">
        <v>13.91</v>
      </c>
      <c r="T4">
        <v>8823.3700000000008</v>
      </c>
      <c r="U4">
        <v>0.44</v>
      </c>
      <c r="V4">
        <v>0.87</v>
      </c>
      <c r="W4">
        <v>0.1</v>
      </c>
      <c r="X4">
        <v>0.56000000000000005</v>
      </c>
      <c r="Y4">
        <v>1</v>
      </c>
      <c r="Z4">
        <v>10</v>
      </c>
    </row>
    <row r="5" spans="1:26" x14ac:dyDescent="0.25">
      <c r="A5">
        <v>3</v>
      </c>
      <c r="B5">
        <v>110</v>
      </c>
      <c r="C5" t="s">
        <v>26</v>
      </c>
      <c r="D5">
        <v>12.403499999999999</v>
      </c>
      <c r="E5">
        <v>8.06</v>
      </c>
      <c r="F5">
        <v>4.4800000000000004</v>
      </c>
      <c r="G5">
        <v>11.68</v>
      </c>
      <c r="H5">
        <v>0.14000000000000001</v>
      </c>
      <c r="I5">
        <v>23</v>
      </c>
      <c r="J5">
        <v>214.59</v>
      </c>
      <c r="K5">
        <v>56.13</v>
      </c>
      <c r="L5">
        <v>1.75</v>
      </c>
      <c r="M5">
        <v>21</v>
      </c>
      <c r="N5">
        <v>46.72</v>
      </c>
      <c r="O5">
        <v>26700.55</v>
      </c>
      <c r="P5">
        <v>53.58</v>
      </c>
      <c r="Q5">
        <v>1688.96</v>
      </c>
      <c r="R5">
        <v>27.54</v>
      </c>
      <c r="S5">
        <v>13.91</v>
      </c>
      <c r="T5">
        <v>6861.76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 x14ac:dyDescent="0.25">
      <c r="A6">
        <v>4</v>
      </c>
      <c r="B6">
        <v>110</v>
      </c>
      <c r="C6" t="s">
        <v>26</v>
      </c>
      <c r="D6">
        <v>12.8972</v>
      </c>
      <c r="E6">
        <v>7.75</v>
      </c>
      <c r="F6">
        <v>4.34</v>
      </c>
      <c r="G6">
        <v>13.7</v>
      </c>
      <c r="H6">
        <v>0.17</v>
      </c>
      <c r="I6">
        <v>19</v>
      </c>
      <c r="J6">
        <v>215</v>
      </c>
      <c r="K6">
        <v>56.13</v>
      </c>
      <c r="L6">
        <v>2</v>
      </c>
      <c r="M6">
        <v>16</v>
      </c>
      <c r="N6">
        <v>46.87</v>
      </c>
      <c r="O6">
        <v>26750.75</v>
      </c>
      <c r="P6">
        <v>48.74</v>
      </c>
      <c r="Q6">
        <v>1688.94</v>
      </c>
      <c r="R6">
        <v>23.11</v>
      </c>
      <c r="S6">
        <v>13.91</v>
      </c>
      <c r="T6">
        <v>4666.03</v>
      </c>
      <c r="U6">
        <v>0.6</v>
      </c>
      <c r="V6">
        <v>0.92</v>
      </c>
      <c r="W6">
        <v>0.08</v>
      </c>
      <c r="X6">
        <v>0.3</v>
      </c>
      <c r="Y6">
        <v>1</v>
      </c>
      <c r="Z6">
        <v>10</v>
      </c>
    </row>
    <row r="7" spans="1:26" x14ac:dyDescent="0.25">
      <c r="A7">
        <v>5</v>
      </c>
      <c r="B7">
        <v>110</v>
      </c>
      <c r="C7" t="s">
        <v>26</v>
      </c>
      <c r="D7">
        <v>12.9468</v>
      </c>
      <c r="E7">
        <v>7.72</v>
      </c>
      <c r="F7">
        <v>4.3899999999999997</v>
      </c>
      <c r="G7">
        <v>15.51</v>
      </c>
      <c r="H7">
        <v>0.19</v>
      </c>
      <c r="I7">
        <v>17</v>
      </c>
      <c r="J7">
        <v>215.41</v>
      </c>
      <c r="K7">
        <v>56.13</v>
      </c>
      <c r="L7">
        <v>2.25</v>
      </c>
      <c r="M7">
        <v>3</v>
      </c>
      <c r="N7">
        <v>47.03</v>
      </c>
      <c r="O7">
        <v>26801</v>
      </c>
      <c r="P7">
        <v>47.65</v>
      </c>
      <c r="Q7">
        <v>1688.8</v>
      </c>
      <c r="R7">
        <v>24.73</v>
      </c>
      <c r="S7">
        <v>13.91</v>
      </c>
      <c r="T7">
        <v>5484.07</v>
      </c>
      <c r="U7">
        <v>0.56000000000000005</v>
      </c>
      <c r="V7">
        <v>0.91</v>
      </c>
      <c r="W7">
        <v>0.09</v>
      </c>
      <c r="X7">
        <v>0.35</v>
      </c>
      <c r="Y7">
        <v>1</v>
      </c>
      <c r="Z7">
        <v>10</v>
      </c>
    </row>
    <row r="8" spans="1:26" x14ac:dyDescent="0.25">
      <c r="A8">
        <v>6</v>
      </c>
      <c r="B8">
        <v>110</v>
      </c>
      <c r="C8" t="s">
        <v>26</v>
      </c>
      <c r="D8">
        <v>12.940799999999999</v>
      </c>
      <c r="E8">
        <v>7.73</v>
      </c>
      <c r="F8">
        <v>4.4000000000000004</v>
      </c>
      <c r="G8">
        <v>15.52</v>
      </c>
      <c r="H8">
        <v>0.21</v>
      </c>
      <c r="I8">
        <v>17</v>
      </c>
      <c r="J8">
        <v>215.82</v>
      </c>
      <c r="K8">
        <v>56.13</v>
      </c>
      <c r="L8">
        <v>2.5</v>
      </c>
      <c r="M8">
        <v>0</v>
      </c>
      <c r="N8">
        <v>47.19</v>
      </c>
      <c r="O8">
        <v>26851.31</v>
      </c>
      <c r="P8">
        <v>47.7</v>
      </c>
      <c r="Q8">
        <v>1688.99</v>
      </c>
      <c r="R8">
        <v>24.63</v>
      </c>
      <c r="S8">
        <v>13.91</v>
      </c>
      <c r="T8">
        <v>5437.23</v>
      </c>
      <c r="U8">
        <v>0.56000000000000005</v>
      </c>
      <c r="V8">
        <v>0.91</v>
      </c>
      <c r="W8">
        <v>0.1</v>
      </c>
      <c r="X8">
        <v>0.36</v>
      </c>
      <c r="Y8">
        <v>1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150</v>
      </c>
      <c r="C2" t="s">
        <v>26</v>
      </c>
      <c r="D2">
        <v>8.1371000000000002</v>
      </c>
      <c r="E2">
        <v>12.29</v>
      </c>
      <c r="F2">
        <v>5.46</v>
      </c>
      <c r="G2">
        <v>4.75</v>
      </c>
      <c r="H2">
        <v>0.06</v>
      </c>
      <c r="I2">
        <v>69</v>
      </c>
      <c r="J2">
        <v>296.64999999999998</v>
      </c>
      <c r="K2">
        <v>61.82</v>
      </c>
      <c r="L2">
        <v>1</v>
      </c>
      <c r="M2">
        <v>67</v>
      </c>
      <c r="N2">
        <v>83.83</v>
      </c>
      <c r="O2">
        <v>36821.519999999997</v>
      </c>
      <c r="P2">
        <v>94.78</v>
      </c>
      <c r="Q2">
        <v>1689.64</v>
      </c>
      <c r="R2">
        <v>58.36</v>
      </c>
      <c r="S2">
        <v>13.91</v>
      </c>
      <c r="T2">
        <v>22041.23</v>
      </c>
      <c r="U2">
        <v>0.24</v>
      </c>
      <c r="V2">
        <v>0.73</v>
      </c>
      <c r="W2">
        <v>0.16</v>
      </c>
      <c r="X2">
        <v>1.42</v>
      </c>
      <c r="Y2">
        <v>1</v>
      </c>
      <c r="Z2">
        <v>10</v>
      </c>
    </row>
    <row r="3" spans="1:26" x14ac:dyDescent="0.25">
      <c r="A3">
        <v>1</v>
      </c>
      <c r="B3">
        <v>150</v>
      </c>
      <c r="C3" t="s">
        <v>26</v>
      </c>
      <c r="D3">
        <v>9.1736000000000004</v>
      </c>
      <c r="E3">
        <v>10.9</v>
      </c>
      <c r="F3">
        <v>5.07</v>
      </c>
      <c r="G3">
        <v>5.97</v>
      </c>
      <c r="H3">
        <v>7.0000000000000007E-2</v>
      </c>
      <c r="I3">
        <v>51</v>
      </c>
      <c r="J3">
        <v>297.17</v>
      </c>
      <c r="K3">
        <v>61.82</v>
      </c>
      <c r="L3">
        <v>1.25</v>
      </c>
      <c r="M3">
        <v>49</v>
      </c>
      <c r="N3">
        <v>84.1</v>
      </c>
      <c r="O3">
        <v>36885.699999999997</v>
      </c>
      <c r="P3">
        <v>86.53</v>
      </c>
      <c r="Q3">
        <v>1689.47</v>
      </c>
      <c r="R3">
        <v>46.29</v>
      </c>
      <c r="S3">
        <v>13.91</v>
      </c>
      <c r="T3">
        <v>16092.57</v>
      </c>
      <c r="U3">
        <v>0.3</v>
      </c>
      <c r="V3">
        <v>0.79</v>
      </c>
      <c r="W3">
        <v>0.13</v>
      </c>
      <c r="X3">
        <v>1.03</v>
      </c>
      <c r="Y3">
        <v>1</v>
      </c>
      <c r="Z3">
        <v>10</v>
      </c>
    </row>
    <row r="4" spans="1:26" x14ac:dyDescent="0.25">
      <c r="A4">
        <v>2</v>
      </c>
      <c r="B4">
        <v>150</v>
      </c>
      <c r="C4" t="s">
        <v>26</v>
      </c>
      <c r="D4">
        <v>9.9405999999999999</v>
      </c>
      <c r="E4">
        <v>10.06</v>
      </c>
      <c r="F4">
        <v>4.84</v>
      </c>
      <c r="G4">
        <v>7.26</v>
      </c>
      <c r="H4">
        <v>0.09</v>
      </c>
      <c r="I4">
        <v>40</v>
      </c>
      <c r="J4">
        <v>297.7</v>
      </c>
      <c r="K4">
        <v>61.82</v>
      </c>
      <c r="L4">
        <v>1.5</v>
      </c>
      <c r="M4">
        <v>38</v>
      </c>
      <c r="N4">
        <v>84.37</v>
      </c>
      <c r="O4">
        <v>36949.99</v>
      </c>
      <c r="P4">
        <v>81.11</v>
      </c>
      <c r="Q4">
        <v>1689.2</v>
      </c>
      <c r="R4">
        <v>38.92</v>
      </c>
      <c r="S4">
        <v>13.91</v>
      </c>
      <c r="T4">
        <v>12462.76</v>
      </c>
      <c r="U4">
        <v>0.36</v>
      </c>
      <c r="V4">
        <v>0.83</v>
      </c>
      <c r="W4">
        <v>0.12</v>
      </c>
      <c r="X4">
        <v>0.8</v>
      </c>
      <c r="Y4">
        <v>1</v>
      </c>
      <c r="Z4">
        <v>10</v>
      </c>
    </row>
    <row r="5" spans="1:26" x14ac:dyDescent="0.25">
      <c r="A5">
        <v>3</v>
      </c>
      <c r="B5">
        <v>150</v>
      </c>
      <c r="C5" t="s">
        <v>26</v>
      </c>
      <c r="D5">
        <v>10.5014</v>
      </c>
      <c r="E5">
        <v>9.52</v>
      </c>
      <c r="F5">
        <v>4.6900000000000004</v>
      </c>
      <c r="G5">
        <v>8.5299999999999994</v>
      </c>
      <c r="H5">
        <v>0.1</v>
      </c>
      <c r="I5">
        <v>33</v>
      </c>
      <c r="J5">
        <v>298.22000000000003</v>
      </c>
      <c r="K5">
        <v>61.82</v>
      </c>
      <c r="L5">
        <v>1.75</v>
      </c>
      <c r="M5">
        <v>31</v>
      </c>
      <c r="N5">
        <v>84.65</v>
      </c>
      <c r="O5">
        <v>37014.39</v>
      </c>
      <c r="P5">
        <v>77.150000000000006</v>
      </c>
      <c r="Q5">
        <v>1689.26</v>
      </c>
      <c r="R5">
        <v>34.28</v>
      </c>
      <c r="S5">
        <v>13.91</v>
      </c>
      <c r="T5">
        <v>10181.74</v>
      </c>
      <c r="U5">
        <v>0.41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 x14ac:dyDescent="0.25">
      <c r="A6">
        <v>4</v>
      </c>
      <c r="B6">
        <v>150</v>
      </c>
      <c r="C6" t="s">
        <v>26</v>
      </c>
      <c r="D6">
        <v>10.9489</v>
      </c>
      <c r="E6">
        <v>9.1300000000000008</v>
      </c>
      <c r="F6">
        <v>4.58</v>
      </c>
      <c r="G6">
        <v>9.82</v>
      </c>
      <c r="H6">
        <v>0.12</v>
      </c>
      <c r="I6">
        <v>28</v>
      </c>
      <c r="J6">
        <v>298.74</v>
      </c>
      <c r="K6">
        <v>61.82</v>
      </c>
      <c r="L6">
        <v>2</v>
      </c>
      <c r="M6">
        <v>26</v>
      </c>
      <c r="N6">
        <v>84.92</v>
      </c>
      <c r="O6">
        <v>37078.910000000003</v>
      </c>
      <c r="P6">
        <v>73.88</v>
      </c>
      <c r="Q6">
        <v>1688.86</v>
      </c>
      <c r="R6">
        <v>30.91</v>
      </c>
      <c r="S6">
        <v>13.91</v>
      </c>
      <c r="T6">
        <v>8518.08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 x14ac:dyDescent="0.25">
      <c r="A7">
        <v>5</v>
      </c>
      <c r="B7">
        <v>150</v>
      </c>
      <c r="C7" t="s">
        <v>26</v>
      </c>
      <c r="D7">
        <v>11.322900000000001</v>
      </c>
      <c r="E7">
        <v>8.83</v>
      </c>
      <c r="F7">
        <v>4.5</v>
      </c>
      <c r="G7">
        <v>11.25</v>
      </c>
      <c r="H7">
        <v>0.13</v>
      </c>
      <c r="I7">
        <v>24</v>
      </c>
      <c r="J7">
        <v>299.26</v>
      </c>
      <c r="K7">
        <v>61.82</v>
      </c>
      <c r="L7">
        <v>2.25</v>
      </c>
      <c r="M7">
        <v>22</v>
      </c>
      <c r="N7">
        <v>85.19</v>
      </c>
      <c r="O7">
        <v>37143.54</v>
      </c>
      <c r="P7">
        <v>71.08</v>
      </c>
      <c r="Q7">
        <v>1688.91</v>
      </c>
      <c r="R7">
        <v>28.36</v>
      </c>
      <c r="S7">
        <v>13.91</v>
      </c>
      <c r="T7">
        <v>7267.14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 x14ac:dyDescent="0.25">
      <c r="A8">
        <v>6</v>
      </c>
      <c r="B8">
        <v>150</v>
      </c>
      <c r="C8" t="s">
        <v>26</v>
      </c>
      <c r="D8">
        <v>11.6471</v>
      </c>
      <c r="E8">
        <v>8.59</v>
      </c>
      <c r="F8">
        <v>4.42</v>
      </c>
      <c r="G8">
        <v>12.63</v>
      </c>
      <c r="H8">
        <v>0.15</v>
      </c>
      <c r="I8">
        <v>21</v>
      </c>
      <c r="J8">
        <v>299.79000000000002</v>
      </c>
      <c r="K8">
        <v>61.82</v>
      </c>
      <c r="L8">
        <v>2.5</v>
      </c>
      <c r="M8">
        <v>19</v>
      </c>
      <c r="N8">
        <v>85.47</v>
      </c>
      <c r="O8">
        <v>37208.42</v>
      </c>
      <c r="P8">
        <v>68.14</v>
      </c>
      <c r="Q8">
        <v>1689.28</v>
      </c>
      <c r="R8">
        <v>25.76</v>
      </c>
      <c r="S8">
        <v>13.91</v>
      </c>
      <c r="T8">
        <v>5977.59</v>
      </c>
      <c r="U8">
        <v>0.54</v>
      </c>
      <c r="V8">
        <v>0.9</v>
      </c>
      <c r="W8">
        <v>0.09</v>
      </c>
      <c r="X8">
        <v>0.38</v>
      </c>
      <c r="Y8">
        <v>1</v>
      </c>
      <c r="Z8">
        <v>10</v>
      </c>
    </row>
    <row r="9" spans="1:26" x14ac:dyDescent="0.25">
      <c r="A9">
        <v>7</v>
      </c>
      <c r="B9">
        <v>150</v>
      </c>
      <c r="C9" t="s">
        <v>26</v>
      </c>
      <c r="D9">
        <v>11.9808</v>
      </c>
      <c r="E9">
        <v>8.35</v>
      </c>
      <c r="F9">
        <v>4.3499999999999996</v>
      </c>
      <c r="G9">
        <v>14.5</v>
      </c>
      <c r="H9">
        <v>0.16</v>
      </c>
      <c r="I9">
        <v>18</v>
      </c>
      <c r="J9">
        <v>300.32</v>
      </c>
      <c r="K9">
        <v>61.82</v>
      </c>
      <c r="L9">
        <v>2.75</v>
      </c>
      <c r="M9">
        <v>16</v>
      </c>
      <c r="N9">
        <v>85.74</v>
      </c>
      <c r="O9">
        <v>37273.29</v>
      </c>
      <c r="P9">
        <v>64.91</v>
      </c>
      <c r="Q9">
        <v>1688.87</v>
      </c>
      <c r="R9">
        <v>23.88</v>
      </c>
      <c r="S9">
        <v>13.91</v>
      </c>
      <c r="T9">
        <v>5056.75</v>
      </c>
      <c r="U9">
        <v>0.57999999999999996</v>
      </c>
      <c r="V9">
        <v>0.92</v>
      </c>
      <c r="W9">
        <v>7.0000000000000007E-2</v>
      </c>
      <c r="X9">
        <v>0.31</v>
      </c>
      <c r="Y9">
        <v>1</v>
      </c>
      <c r="Z9">
        <v>10</v>
      </c>
    </row>
    <row r="10" spans="1:26" x14ac:dyDescent="0.25">
      <c r="A10">
        <v>8</v>
      </c>
      <c r="B10">
        <v>150</v>
      </c>
      <c r="C10" t="s">
        <v>26</v>
      </c>
      <c r="D10">
        <v>12.0008</v>
      </c>
      <c r="E10">
        <v>8.33</v>
      </c>
      <c r="F10">
        <v>4.3899999999999997</v>
      </c>
      <c r="G10">
        <v>15.5</v>
      </c>
      <c r="H10">
        <v>0.18</v>
      </c>
      <c r="I10">
        <v>17</v>
      </c>
      <c r="J10">
        <v>300.83999999999997</v>
      </c>
      <c r="K10">
        <v>61.82</v>
      </c>
      <c r="L10">
        <v>3</v>
      </c>
      <c r="M10">
        <v>15</v>
      </c>
      <c r="N10">
        <v>86.02</v>
      </c>
      <c r="O10">
        <v>37338.269999999997</v>
      </c>
      <c r="P10">
        <v>64.44</v>
      </c>
      <c r="Q10">
        <v>1688.8</v>
      </c>
      <c r="R10">
        <v>25.13</v>
      </c>
      <c r="S10">
        <v>13.91</v>
      </c>
      <c r="T10">
        <v>5684.03</v>
      </c>
      <c r="U10">
        <v>0.55000000000000004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 x14ac:dyDescent="0.25">
      <c r="A11">
        <v>9</v>
      </c>
      <c r="B11">
        <v>150</v>
      </c>
      <c r="C11" t="s">
        <v>26</v>
      </c>
      <c r="D11">
        <v>12.247</v>
      </c>
      <c r="E11">
        <v>8.17</v>
      </c>
      <c r="F11">
        <v>4.33</v>
      </c>
      <c r="G11">
        <v>17.34</v>
      </c>
      <c r="H11">
        <v>0.19</v>
      </c>
      <c r="I11">
        <v>15</v>
      </c>
      <c r="J11">
        <v>301.37</v>
      </c>
      <c r="K11">
        <v>61.82</v>
      </c>
      <c r="L11">
        <v>3.25</v>
      </c>
      <c r="M11">
        <v>13</v>
      </c>
      <c r="N11">
        <v>86.3</v>
      </c>
      <c r="O11">
        <v>37403.379999999997</v>
      </c>
      <c r="P11">
        <v>61.63</v>
      </c>
      <c r="Q11">
        <v>1688.94</v>
      </c>
      <c r="R11">
        <v>23.21</v>
      </c>
      <c r="S11">
        <v>13.91</v>
      </c>
      <c r="T11">
        <v>4734.7700000000004</v>
      </c>
      <c r="U11">
        <v>0.6</v>
      </c>
      <c r="V11">
        <v>0.92</v>
      </c>
      <c r="W11">
        <v>0.08</v>
      </c>
      <c r="X11">
        <v>0.28999999999999998</v>
      </c>
      <c r="Y11">
        <v>1</v>
      </c>
      <c r="Z11">
        <v>10</v>
      </c>
    </row>
    <row r="12" spans="1:26" x14ac:dyDescent="0.25">
      <c r="A12">
        <v>10</v>
      </c>
      <c r="B12">
        <v>150</v>
      </c>
      <c r="C12" t="s">
        <v>26</v>
      </c>
      <c r="D12">
        <v>12.4939</v>
      </c>
      <c r="E12">
        <v>8</v>
      </c>
      <c r="F12">
        <v>4.28</v>
      </c>
      <c r="G12">
        <v>19.77</v>
      </c>
      <c r="H12">
        <v>0.21</v>
      </c>
      <c r="I12">
        <v>13</v>
      </c>
      <c r="J12">
        <v>301.89999999999998</v>
      </c>
      <c r="K12">
        <v>61.82</v>
      </c>
      <c r="L12">
        <v>3.5</v>
      </c>
      <c r="M12">
        <v>10</v>
      </c>
      <c r="N12">
        <v>86.58</v>
      </c>
      <c r="O12">
        <v>37468.6</v>
      </c>
      <c r="P12">
        <v>58.54</v>
      </c>
      <c r="Q12">
        <v>1688.86</v>
      </c>
      <c r="R12">
        <v>21.6</v>
      </c>
      <c r="S12">
        <v>13.91</v>
      </c>
      <c r="T12">
        <v>3940.26</v>
      </c>
      <c r="U12">
        <v>0.64</v>
      </c>
      <c r="V12">
        <v>0.93</v>
      </c>
      <c r="W12">
        <v>0.08</v>
      </c>
      <c r="X12">
        <v>0.24</v>
      </c>
      <c r="Y12">
        <v>1</v>
      </c>
      <c r="Z12">
        <v>10</v>
      </c>
    </row>
    <row r="13" spans="1:26" x14ac:dyDescent="0.25">
      <c r="A13">
        <v>11</v>
      </c>
      <c r="B13">
        <v>150</v>
      </c>
      <c r="C13" t="s">
        <v>26</v>
      </c>
      <c r="D13">
        <v>12.4636</v>
      </c>
      <c r="E13">
        <v>8.02</v>
      </c>
      <c r="F13">
        <v>4.3</v>
      </c>
      <c r="G13">
        <v>19.86</v>
      </c>
      <c r="H13">
        <v>0.22</v>
      </c>
      <c r="I13">
        <v>13</v>
      </c>
      <c r="J13">
        <v>302.43</v>
      </c>
      <c r="K13">
        <v>61.82</v>
      </c>
      <c r="L13">
        <v>3.75</v>
      </c>
      <c r="M13">
        <v>2</v>
      </c>
      <c r="N13">
        <v>86.86</v>
      </c>
      <c r="O13">
        <v>37533.94</v>
      </c>
      <c r="P13">
        <v>58.09</v>
      </c>
      <c r="Q13">
        <v>1689.01</v>
      </c>
      <c r="R13">
        <v>21.97</v>
      </c>
      <c r="S13">
        <v>13.91</v>
      </c>
      <c r="T13">
        <v>4122.66</v>
      </c>
      <c r="U13">
        <v>0.63</v>
      </c>
      <c r="V13">
        <v>0.93</v>
      </c>
      <c r="W13">
        <v>0.09</v>
      </c>
      <c r="X13">
        <v>0.26</v>
      </c>
      <c r="Y13">
        <v>1</v>
      </c>
      <c r="Z13">
        <v>10</v>
      </c>
    </row>
    <row r="14" spans="1:26" x14ac:dyDescent="0.25">
      <c r="A14">
        <v>12</v>
      </c>
      <c r="B14">
        <v>150</v>
      </c>
      <c r="C14" t="s">
        <v>26</v>
      </c>
      <c r="D14">
        <v>12.460599999999999</v>
      </c>
      <c r="E14">
        <v>8.0299999999999994</v>
      </c>
      <c r="F14">
        <v>4.3099999999999996</v>
      </c>
      <c r="G14">
        <v>19.87</v>
      </c>
      <c r="H14">
        <v>0.24</v>
      </c>
      <c r="I14">
        <v>13</v>
      </c>
      <c r="J14">
        <v>302.95999999999998</v>
      </c>
      <c r="K14">
        <v>61.82</v>
      </c>
      <c r="L14">
        <v>4</v>
      </c>
      <c r="M14">
        <v>0</v>
      </c>
      <c r="N14">
        <v>87.14</v>
      </c>
      <c r="O14">
        <v>37599.4</v>
      </c>
      <c r="P14">
        <v>58.22</v>
      </c>
      <c r="Q14">
        <v>1688.8</v>
      </c>
      <c r="R14">
        <v>21.93</v>
      </c>
      <c r="S14">
        <v>13.91</v>
      </c>
      <c r="T14">
        <v>4106.78</v>
      </c>
      <c r="U14">
        <v>0.63</v>
      </c>
      <c r="V14">
        <v>0.93</v>
      </c>
      <c r="W14">
        <v>0.09</v>
      </c>
      <c r="X14">
        <v>0.27</v>
      </c>
      <c r="Y14">
        <v>1</v>
      </c>
      <c r="Z1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</v>
      </c>
      <c r="C2" t="s">
        <v>26</v>
      </c>
      <c r="D2">
        <v>8.9223999999999997</v>
      </c>
      <c r="E2">
        <v>11.21</v>
      </c>
      <c r="F2">
        <v>7.68</v>
      </c>
      <c r="G2">
        <v>2.73</v>
      </c>
      <c r="H2">
        <v>0.64</v>
      </c>
      <c r="I2">
        <v>169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22.35</v>
      </c>
      <c r="Q2">
        <v>1690.81</v>
      </c>
      <c r="R2">
        <v>120.7</v>
      </c>
      <c r="S2">
        <v>13.91</v>
      </c>
      <c r="T2">
        <v>52709.18</v>
      </c>
      <c r="U2">
        <v>0.12</v>
      </c>
      <c r="V2">
        <v>0.52</v>
      </c>
      <c r="W2">
        <v>0.54</v>
      </c>
      <c r="X2">
        <v>3.64</v>
      </c>
      <c r="Y2">
        <v>1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45</v>
      </c>
      <c r="C2" t="s">
        <v>26</v>
      </c>
      <c r="D2">
        <v>13.053900000000001</v>
      </c>
      <c r="E2">
        <v>7.66</v>
      </c>
      <c r="F2">
        <v>4.87</v>
      </c>
      <c r="G2">
        <v>7.49</v>
      </c>
      <c r="H2">
        <v>0.18</v>
      </c>
      <c r="I2">
        <v>39</v>
      </c>
      <c r="J2">
        <v>98.71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33.64</v>
      </c>
      <c r="Q2">
        <v>1689.41</v>
      </c>
      <c r="R2">
        <v>38.369999999999997</v>
      </c>
      <c r="S2">
        <v>13.91</v>
      </c>
      <c r="T2">
        <v>12194.47</v>
      </c>
      <c r="U2">
        <v>0.36</v>
      </c>
      <c r="V2">
        <v>0.82</v>
      </c>
      <c r="W2">
        <v>0.17</v>
      </c>
      <c r="X2">
        <v>0.83</v>
      </c>
      <c r="Y2">
        <v>1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7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105</v>
      </c>
      <c r="C2" t="s">
        <v>26</v>
      </c>
      <c r="D2">
        <v>10.503</v>
      </c>
      <c r="E2">
        <v>9.52</v>
      </c>
      <c r="F2">
        <v>5.01</v>
      </c>
      <c r="G2">
        <v>6.26</v>
      </c>
      <c r="H2">
        <v>0.09</v>
      </c>
      <c r="I2">
        <v>48</v>
      </c>
      <c r="J2">
        <v>204</v>
      </c>
      <c r="K2">
        <v>55.27</v>
      </c>
      <c r="L2">
        <v>1</v>
      </c>
      <c r="M2">
        <v>46</v>
      </c>
      <c r="N2">
        <v>42.72</v>
      </c>
      <c r="O2">
        <v>25393.599999999999</v>
      </c>
      <c r="P2">
        <v>65.2</v>
      </c>
      <c r="Q2">
        <v>1689.45</v>
      </c>
      <c r="R2">
        <v>44.44</v>
      </c>
      <c r="S2">
        <v>13.91</v>
      </c>
      <c r="T2">
        <v>15186.32</v>
      </c>
      <c r="U2">
        <v>0.31</v>
      </c>
      <c r="V2">
        <v>0.8</v>
      </c>
      <c r="W2">
        <v>0.13</v>
      </c>
      <c r="X2">
        <v>0.97</v>
      </c>
      <c r="Y2">
        <v>1</v>
      </c>
      <c r="Z2">
        <v>10</v>
      </c>
    </row>
    <row r="3" spans="1:26" x14ac:dyDescent="0.25">
      <c r="A3">
        <v>1</v>
      </c>
      <c r="B3">
        <v>105</v>
      </c>
      <c r="C3" t="s">
        <v>26</v>
      </c>
      <c r="D3">
        <v>11.484</v>
      </c>
      <c r="E3">
        <v>8.7100000000000009</v>
      </c>
      <c r="F3">
        <v>4.72</v>
      </c>
      <c r="G3">
        <v>8.1</v>
      </c>
      <c r="H3">
        <v>0.11</v>
      </c>
      <c r="I3">
        <v>35</v>
      </c>
      <c r="J3">
        <v>204.39</v>
      </c>
      <c r="K3">
        <v>55.27</v>
      </c>
      <c r="L3">
        <v>1.25</v>
      </c>
      <c r="M3">
        <v>33</v>
      </c>
      <c r="N3">
        <v>42.87</v>
      </c>
      <c r="O3">
        <v>25442.42</v>
      </c>
      <c r="P3">
        <v>59.01</v>
      </c>
      <c r="Q3">
        <v>1689.17</v>
      </c>
      <c r="R3">
        <v>35.340000000000003</v>
      </c>
      <c r="S3">
        <v>13.91</v>
      </c>
      <c r="T3">
        <v>10701.41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 x14ac:dyDescent="0.25">
      <c r="A4">
        <v>2</v>
      </c>
      <c r="B4">
        <v>105</v>
      </c>
      <c r="C4" t="s">
        <v>26</v>
      </c>
      <c r="D4">
        <v>12.158099999999999</v>
      </c>
      <c r="E4">
        <v>8.2200000000000006</v>
      </c>
      <c r="F4">
        <v>4.57</v>
      </c>
      <c r="G4">
        <v>10.15</v>
      </c>
      <c r="H4">
        <v>0.13</v>
      </c>
      <c r="I4">
        <v>27</v>
      </c>
      <c r="J4">
        <v>204.79</v>
      </c>
      <c r="K4">
        <v>55.27</v>
      </c>
      <c r="L4">
        <v>1.5</v>
      </c>
      <c r="M4">
        <v>25</v>
      </c>
      <c r="N4">
        <v>43.02</v>
      </c>
      <c r="O4">
        <v>25491.3</v>
      </c>
      <c r="P4">
        <v>54.38</v>
      </c>
      <c r="Q4">
        <v>1689.09</v>
      </c>
      <c r="R4">
        <v>30.46</v>
      </c>
      <c r="S4">
        <v>13.91</v>
      </c>
      <c r="T4">
        <v>8298.51</v>
      </c>
      <c r="U4">
        <v>0.46</v>
      </c>
      <c r="V4">
        <v>0.88</v>
      </c>
      <c r="W4">
        <v>0.1</v>
      </c>
      <c r="X4">
        <v>0.52</v>
      </c>
      <c r="Y4">
        <v>1</v>
      </c>
      <c r="Z4">
        <v>10</v>
      </c>
    </row>
    <row r="5" spans="1:26" x14ac:dyDescent="0.25">
      <c r="A5">
        <v>3</v>
      </c>
      <c r="B5">
        <v>105</v>
      </c>
      <c r="C5" t="s">
        <v>26</v>
      </c>
      <c r="D5">
        <v>12.6449</v>
      </c>
      <c r="E5">
        <v>7.91</v>
      </c>
      <c r="F5">
        <v>4.45</v>
      </c>
      <c r="G5">
        <v>12.14</v>
      </c>
      <c r="H5">
        <v>0.15</v>
      </c>
      <c r="I5">
        <v>22</v>
      </c>
      <c r="J5">
        <v>205.18</v>
      </c>
      <c r="K5">
        <v>55.27</v>
      </c>
      <c r="L5">
        <v>1.75</v>
      </c>
      <c r="M5">
        <v>20</v>
      </c>
      <c r="N5">
        <v>43.16</v>
      </c>
      <c r="O5">
        <v>25540.22</v>
      </c>
      <c r="P5">
        <v>50.49</v>
      </c>
      <c r="Q5">
        <v>1689.14</v>
      </c>
      <c r="R5">
        <v>26.72</v>
      </c>
      <c r="S5">
        <v>13.91</v>
      </c>
      <c r="T5">
        <v>6455.61</v>
      </c>
      <c r="U5">
        <v>0.52</v>
      </c>
      <c r="V5">
        <v>0.9</v>
      </c>
      <c r="W5">
        <v>0.09</v>
      </c>
      <c r="X5">
        <v>0.41</v>
      </c>
      <c r="Y5">
        <v>1</v>
      </c>
      <c r="Z5">
        <v>10</v>
      </c>
    </row>
    <row r="6" spans="1:26" x14ac:dyDescent="0.25">
      <c r="A6">
        <v>4</v>
      </c>
      <c r="B6">
        <v>105</v>
      </c>
      <c r="C6" t="s">
        <v>26</v>
      </c>
      <c r="D6">
        <v>13.050599999999999</v>
      </c>
      <c r="E6">
        <v>7.66</v>
      </c>
      <c r="F6">
        <v>4.37</v>
      </c>
      <c r="G6">
        <v>14.56</v>
      </c>
      <c r="H6">
        <v>0.17</v>
      </c>
      <c r="I6">
        <v>18</v>
      </c>
      <c r="J6">
        <v>205.58</v>
      </c>
      <c r="K6">
        <v>55.27</v>
      </c>
      <c r="L6">
        <v>2</v>
      </c>
      <c r="M6">
        <v>9</v>
      </c>
      <c r="N6">
        <v>43.31</v>
      </c>
      <c r="O6">
        <v>25589.200000000001</v>
      </c>
      <c r="P6">
        <v>46.46</v>
      </c>
      <c r="Q6">
        <v>1689.04</v>
      </c>
      <c r="R6">
        <v>24.19</v>
      </c>
      <c r="S6">
        <v>13.91</v>
      </c>
      <c r="T6">
        <v>5208.2700000000004</v>
      </c>
      <c r="U6">
        <v>0.57999999999999996</v>
      </c>
      <c r="V6">
        <v>0.92</v>
      </c>
      <c r="W6">
        <v>0.08</v>
      </c>
      <c r="X6">
        <v>0.33</v>
      </c>
      <c r="Y6">
        <v>1</v>
      </c>
      <c r="Z6">
        <v>10</v>
      </c>
    </row>
    <row r="7" spans="1:26" x14ac:dyDescent="0.25">
      <c r="A7">
        <v>5</v>
      </c>
      <c r="B7">
        <v>105</v>
      </c>
      <c r="C7" t="s">
        <v>26</v>
      </c>
      <c r="D7">
        <v>13.0138</v>
      </c>
      <c r="E7">
        <v>7.68</v>
      </c>
      <c r="F7">
        <v>4.3899999999999997</v>
      </c>
      <c r="G7">
        <v>14.63</v>
      </c>
      <c r="H7">
        <v>0.19</v>
      </c>
      <c r="I7">
        <v>18</v>
      </c>
      <c r="J7">
        <v>205.98</v>
      </c>
      <c r="K7">
        <v>55.27</v>
      </c>
      <c r="L7">
        <v>2.25</v>
      </c>
      <c r="M7">
        <v>0</v>
      </c>
      <c r="N7">
        <v>43.46</v>
      </c>
      <c r="O7">
        <v>25638.22</v>
      </c>
      <c r="P7">
        <v>46.29</v>
      </c>
      <c r="Q7">
        <v>1689.03</v>
      </c>
      <c r="R7">
        <v>24.14</v>
      </c>
      <c r="S7">
        <v>13.91</v>
      </c>
      <c r="T7">
        <v>5182.99</v>
      </c>
      <c r="U7">
        <v>0.57999999999999996</v>
      </c>
      <c r="V7">
        <v>0.91</v>
      </c>
      <c r="W7">
        <v>0.1</v>
      </c>
      <c r="X7">
        <v>0.35</v>
      </c>
      <c r="Y7">
        <v>1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60</v>
      </c>
      <c r="C2" t="s">
        <v>26</v>
      </c>
      <c r="D2">
        <v>13.2197</v>
      </c>
      <c r="E2">
        <v>7.56</v>
      </c>
      <c r="F2">
        <v>4.67</v>
      </c>
      <c r="G2">
        <v>9.33</v>
      </c>
      <c r="H2">
        <v>0.14000000000000001</v>
      </c>
      <c r="I2">
        <v>30</v>
      </c>
      <c r="J2">
        <v>124.63</v>
      </c>
      <c r="K2">
        <v>45</v>
      </c>
      <c r="L2">
        <v>1</v>
      </c>
      <c r="M2">
        <v>3</v>
      </c>
      <c r="N2">
        <v>18.64</v>
      </c>
      <c r="O2">
        <v>15605.44</v>
      </c>
      <c r="P2">
        <v>36.78</v>
      </c>
      <c r="Q2">
        <v>1688.95</v>
      </c>
      <c r="R2">
        <v>32.47</v>
      </c>
      <c r="S2">
        <v>13.91</v>
      </c>
      <c r="T2">
        <v>9287.73</v>
      </c>
      <c r="U2">
        <v>0.43</v>
      </c>
      <c r="V2">
        <v>0.86</v>
      </c>
      <c r="W2">
        <v>0.14000000000000001</v>
      </c>
      <c r="X2">
        <v>0.62</v>
      </c>
      <c r="Y2">
        <v>1</v>
      </c>
      <c r="Z2">
        <v>10</v>
      </c>
    </row>
    <row r="3" spans="1:26" x14ac:dyDescent="0.25">
      <c r="A3">
        <v>1</v>
      </c>
      <c r="B3">
        <v>60</v>
      </c>
      <c r="C3" t="s">
        <v>26</v>
      </c>
      <c r="D3">
        <v>13.2163</v>
      </c>
      <c r="E3">
        <v>7.57</v>
      </c>
      <c r="F3">
        <v>4.67</v>
      </c>
      <c r="G3">
        <v>9.34</v>
      </c>
      <c r="H3">
        <v>0.18</v>
      </c>
      <c r="I3">
        <v>30</v>
      </c>
      <c r="J3">
        <v>124.96</v>
      </c>
      <c r="K3">
        <v>45</v>
      </c>
      <c r="L3">
        <v>1.25</v>
      </c>
      <c r="M3">
        <v>0</v>
      </c>
      <c r="N3">
        <v>18.71</v>
      </c>
      <c r="O3">
        <v>15645.96</v>
      </c>
      <c r="P3">
        <v>36.869999999999997</v>
      </c>
      <c r="Q3">
        <v>1689.38</v>
      </c>
      <c r="R3">
        <v>32.4</v>
      </c>
      <c r="S3">
        <v>13.91</v>
      </c>
      <c r="T3">
        <v>9253.26</v>
      </c>
      <c r="U3">
        <v>0.43</v>
      </c>
      <c r="V3">
        <v>0.86</v>
      </c>
      <c r="W3">
        <v>0.14000000000000001</v>
      </c>
      <c r="X3">
        <v>0.63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135</v>
      </c>
      <c r="C2" t="s">
        <v>26</v>
      </c>
      <c r="D2">
        <v>8.8501999999999992</v>
      </c>
      <c r="E2">
        <v>11.3</v>
      </c>
      <c r="F2">
        <v>5.31</v>
      </c>
      <c r="G2">
        <v>5.14</v>
      </c>
      <c r="H2">
        <v>7.0000000000000007E-2</v>
      </c>
      <c r="I2">
        <v>62</v>
      </c>
      <c r="J2">
        <v>263.32</v>
      </c>
      <c r="K2">
        <v>59.89</v>
      </c>
      <c r="L2">
        <v>1</v>
      </c>
      <c r="M2">
        <v>60</v>
      </c>
      <c r="N2">
        <v>67.430000000000007</v>
      </c>
      <c r="O2">
        <v>32710.1</v>
      </c>
      <c r="P2">
        <v>84.55</v>
      </c>
      <c r="Q2">
        <v>1689.87</v>
      </c>
      <c r="R2">
        <v>53.66</v>
      </c>
      <c r="S2">
        <v>13.91</v>
      </c>
      <c r="T2">
        <v>19725.009999999998</v>
      </c>
      <c r="U2">
        <v>0.26</v>
      </c>
      <c r="V2">
        <v>0.75</v>
      </c>
      <c r="W2">
        <v>0.15</v>
      </c>
      <c r="X2">
        <v>1.27</v>
      </c>
      <c r="Y2">
        <v>1</v>
      </c>
      <c r="Z2">
        <v>10</v>
      </c>
    </row>
    <row r="3" spans="1:26" x14ac:dyDescent="0.25">
      <c r="A3">
        <v>1</v>
      </c>
      <c r="B3">
        <v>135</v>
      </c>
      <c r="C3" t="s">
        <v>26</v>
      </c>
      <c r="D3">
        <v>9.8519000000000005</v>
      </c>
      <c r="E3">
        <v>10.15</v>
      </c>
      <c r="F3">
        <v>4.97</v>
      </c>
      <c r="G3">
        <v>6.48</v>
      </c>
      <c r="H3">
        <v>0.08</v>
      </c>
      <c r="I3">
        <v>46</v>
      </c>
      <c r="J3">
        <v>263.79000000000002</v>
      </c>
      <c r="K3">
        <v>59.89</v>
      </c>
      <c r="L3">
        <v>1.25</v>
      </c>
      <c r="M3">
        <v>44</v>
      </c>
      <c r="N3">
        <v>67.650000000000006</v>
      </c>
      <c r="O3">
        <v>32767.75</v>
      </c>
      <c r="P3">
        <v>77.41</v>
      </c>
      <c r="Q3">
        <v>1689.35</v>
      </c>
      <c r="R3">
        <v>43.06</v>
      </c>
      <c r="S3">
        <v>13.91</v>
      </c>
      <c r="T3">
        <v>14506.2</v>
      </c>
      <c r="U3">
        <v>0.32</v>
      </c>
      <c r="V3">
        <v>0.8</v>
      </c>
      <c r="W3">
        <v>0.13</v>
      </c>
      <c r="X3">
        <v>0.93</v>
      </c>
      <c r="Y3">
        <v>1</v>
      </c>
      <c r="Z3">
        <v>10</v>
      </c>
    </row>
    <row r="4" spans="1:26" x14ac:dyDescent="0.25">
      <c r="A4">
        <v>2</v>
      </c>
      <c r="B4">
        <v>135</v>
      </c>
      <c r="C4" t="s">
        <v>26</v>
      </c>
      <c r="D4">
        <v>10.616300000000001</v>
      </c>
      <c r="E4">
        <v>9.42</v>
      </c>
      <c r="F4">
        <v>4.75</v>
      </c>
      <c r="G4">
        <v>7.91</v>
      </c>
      <c r="H4">
        <v>0.1</v>
      </c>
      <c r="I4">
        <v>36</v>
      </c>
      <c r="J4">
        <v>264.25</v>
      </c>
      <c r="K4">
        <v>59.89</v>
      </c>
      <c r="L4">
        <v>1.5</v>
      </c>
      <c r="M4">
        <v>34</v>
      </c>
      <c r="N4">
        <v>67.87</v>
      </c>
      <c r="O4">
        <v>32825.49</v>
      </c>
      <c r="P4">
        <v>72.05</v>
      </c>
      <c r="Q4">
        <v>1689.18</v>
      </c>
      <c r="R4">
        <v>35.96</v>
      </c>
      <c r="S4">
        <v>13.91</v>
      </c>
      <c r="T4">
        <v>11006.1</v>
      </c>
      <c r="U4">
        <v>0.39</v>
      </c>
      <c r="V4">
        <v>0.84</v>
      </c>
      <c r="W4">
        <v>0.11</v>
      </c>
      <c r="X4">
        <v>0.71</v>
      </c>
      <c r="Y4">
        <v>1</v>
      </c>
      <c r="Z4">
        <v>10</v>
      </c>
    </row>
    <row r="5" spans="1:26" x14ac:dyDescent="0.25">
      <c r="A5">
        <v>3</v>
      </c>
      <c r="B5">
        <v>135</v>
      </c>
      <c r="C5" t="s">
        <v>26</v>
      </c>
      <c r="D5">
        <v>11.203799999999999</v>
      </c>
      <c r="E5">
        <v>8.93</v>
      </c>
      <c r="F5">
        <v>4.6100000000000003</v>
      </c>
      <c r="G5">
        <v>9.5299999999999994</v>
      </c>
      <c r="H5">
        <v>0.12</v>
      </c>
      <c r="I5">
        <v>29</v>
      </c>
      <c r="J5">
        <v>264.72000000000003</v>
      </c>
      <c r="K5">
        <v>59.89</v>
      </c>
      <c r="L5">
        <v>1.75</v>
      </c>
      <c r="M5">
        <v>27</v>
      </c>
      <c r="N5">
        <v>68.09</v>
      </c>
      <c r="O5">
        <v>32883.31</v>
      </c>
      <c r="P5">
        <v>68.27</v>
      </c>
      <c r="Q5">
        <v>1689.03</v>
      </c>
      <c r="R5">
        <v>31.71</v>
      </c>
      <c r="S5">
        <v>13.91</v>
      </c>
      <c r="T5">
        <v>8913.06</v>
      </c>
      <c r="U5">
        <v>0.44</v>
      </c>
      <c r="V5">
        <v>0.87</v>
      </c>
      <c r="W5">
        <v>0.1</v>
      </c>
      <c r="X5">
        <v>0.56999999999999995</v>
      </c>
      <c r="Y5">
        <v>1</v>
      </c>
      <c r="Z5">
        <v>10</v>
      </c>
    </row>
    <row r="6" spans="1:26" x14ac:dyDescent="0.25">
      <c r="A6">
        <v>4</v>
      </c>
      <c r="B6">
        <v>135</v>
      </c>
      <c r="C6" t="s">
        <v>26</v>
      </c>
      <c r="D6">
        <v>11.5778</v>
      </c>
      <c r="E6">
        <v>8.64</v>
      </c>
      <c r="F6">
        <v>4.5199999999999996</v>
      </c>
      <c r="G6">
        <v>10.85</v>
      </c>
      <c r="H6">
        <v>0.13</v>
      </c>
      <c r="I6">
        <v>25</v>
      </c>
      <c r="J6">
        <v>265.19</v>
      </c>
      <c r="K6">
        <v>59.89</v>
      </c>
      <c r="L6">
        <v>2</v>
      </c>
      <c r="M6">
        <v>23</v>
      </c>
      <c r="N6">
        <v>68.31</v>
      </c>
      <c r="O6">
        <v>32941.21</v>
      </c>
      <c r="P6">
        <v>65.06</v>
      </c>
      <c r="Q6">
        <v>1688.92</v>
      </c>
      <c r="R6">
        <v>28.96</v>
      </c>
      <c r="S6">
        <v>13.91</v>
      </c>
      <c r="T6">
        <v>7561.19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 x14ac:dyDescent="0.25">
      <c r="A7">
        <v>5</v>
      </c>
      <c r="B7">
        <v>135</v>
      </c>
      <c r="C7" t="s">
        <v>26</v>
      </c>
      <c r="D7">
        <v>11.9884</v>
      </c>
      <c r="E7">
        <v>8.34</v>
      </c>
      <c r="F7">
        <v>4.43</v>
      </c>
      <c r="G7">
        <v>12.65</v>
      </c>
      <c r="H7">
        <v>0.15</v>
      </c>
      <c r="I7">
        <v>21</v>
      </c>
      <c r="J7">
        <v>265.66000000000003</v>
      </c>
      <c r="K7">
        <v>59.89</v>
      </c>
      <c r="L7">
        <v>2.25</v>
      </c>
      <c r="M7">
        <v>19</v>
      </c>
      <c r="N7">
        <v>68.53</v>
      </c>
      <c r="O7">
        <v>32999.19</v>
      </c>
      <c r="P7">
        <v>62</v>
      </c>
      <c r="Q7">
        <v>1689.02</v>
      </c>
      <c r="R7">
        <v>25.96</v>
      </c>
      <c r="S7">
        <v>13.91</v>
      </c>
      <c r="T7">
        <v>6078.45</v>
      </c>
      <c r="U7">
        <v>0.54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 x14ac:dyDescent="0.25">
      <c r="A8">
        <v>6</v>
      </c>
      <c r="B8">
        <v>135</v>
      </c>
      <c r="C8" t="s">
        <v>26</v>
      </c>
      <c r="D8">
        <v>12.2951</v>
      </c>
      <c r="E8">
        <v>8.1300000000000008</v>
      </c>
      <c r="F8">
        <v>4.37</v>
      </c>
      <c r="G8">
        <v>14.57</v>
      </c>
      <c r="H8">
        <v>0.17</v>
      </c>
      <c r="I8">
        <v>18</v>
      </c>
      <c r="J8">
        <v>266.13</v>
      </c>
      <c r="K8">
        <v>59.89</v>
      </c>
      <c r="L8">
        <v>2.5</v>
      </c>
      <c r="M8">
        <v>16</v>
      </c>
      <c r="N8">
        <v>68.75</v>
      </c>
      <c r="O8">
        <v>33057.26</v>
      </c>
      <c r="P8">
        <v>58.83</v>
      </c>
      <c r="Q8">
        <v>1688.8</v>
      </c>
      <c r="R8">
        <v>24.63</v>
      </c>
      <c r="S8">
        <v>13.91</v>
      </c>
      <c r="T8">
        <v>5430.14</v>
      </c>
      <c r="U8">
        <v>0.56000000000000005</v>
      </c>
      <c r="V8">
        <v>0.92</v>
      </c>
      <c r="W8">
        <v>7.0000000000000007E-2</v>
      </c>
      <c r="X8">
        <v>0.33</v>
      </c>
      <c r="Y8">
        <v>1</v>
      </c>
      <c r="Z8">
        <v>10</v>
      </c>
    </row>
    <row r="9" spans="1:26" x14ac:dyDescent="0.25">
      <c r="A9">
        <v>7</v>
      </c>
      <c r="B9">
        <v>135</v>
      </c>
      <c r="C9" t="s">
        <v>26</v>
      </c>
      <c r="D9">
        <v>12.4727</v>
      </c>
      <c r="E9">
        <v>8.02</v>
      </c>
      <c r="F9">
        <v>4.3600000000000003</v>
      </c>
      <c r="G9">
        <v>16.329999999999998</v>
      </c>
      <c r="H9">
        <v>0.18</v>
      </c>
      <c r="I9">
        <v>16</v>
      </c>
      <c r="J9">
        <v>266.60000000000002</v>
      </c>
      <c r="K9">
        <v>59.89</v>
      </c>
      <c r="L9">
        <v>2.75</v>
      </c>
      <c r="M9">
        <v>14</v>
      </c>
      <c r="N9">
        <v>68.97</v>
      </c>
      <c r="O9">
        <v>33115.410000000003</v>
      </c>
      <c r="P9">
        <v>57.09</v>
      </c>
      <c r="Q9">
        <v>1689.05</v>
      </c>
      <c r="R9">
        <v>23.88</v>
      </c>
      <c r="S9">
        <v>13.91</v>
      </c>
      <c r="T9">
        <v>5064.5200000000004</v>
      </c>
      <c r="U9">
        <v>0.57999999999999996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 x14ac:dyDescent="0.25">
      <c r="A10">
        <v>8</v>
      </c>
      <c r="B10">
        <v>135</v>
      </c>
      <c r="C10" t="s">
        <v>26</v>
      </c>
      <c r="D10">
        <v>12.709199999999999</v>
      </c>
      <c r="E10">
        <v>7.87</v>
      </c>
      <c r="F10">
        <v>4.3099999999999996</v>
      </c>
      <c r="G10">
        <v>18.46</v>
      </c>
      <c r="H10">
        <v>0.2</v>
      </c>
      <c r="I10">
        <v>14</v>
      </c>
      <c r="J10">
        <v>267.08</v>
      </c>
      <c r="K10">
        <v>59.89</v>
      </c>
      <c r="L10">
        <v>3</v>
      </c>
      <c r="M10">
        <v>8</v>
      </c>
      <c r="N10">
        <v>69.19</v>
      </c>
      <c r="O10">
        <v>33173.65</v>
      </c>
      <c r="P10">
        <v>54</v>
      </c>
      <c r="Q10">
        <v>1688.93</v>
      </c>
      <c r="R10">
        <v>22.19</v>
      </c>
      <c r="S10">
        <v>13.91</v>
      </c>
      <c r="T10">
        <v>4229.07</v>
      </c>
      <c r="U10">
        <v>0.63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 x14ac:dyDescent="0.25">
      <c r="A11">
        <v>9</v>
      </c>
      <c r="B11">
        <v>135</v>
      </c>
      <c r="C11" t="s">
        <v>26</v>
      </c>
      <c r="D11">
        <v>12.693899999999999</v>
      </c>
      <c r="E11">
        <v>7.88</v>
      </c>
      <c r="F11">
        <v>4.32</v>
      </c>
      <c r="G11">
        <v>18.5</v>
      </c>
      <c r="H11">
        <v>0.22</v>
      </c>
      <c r="I11">
        <v>14</v>
      </c>
      <c r="J11">
        <v>267.55</v>
      </c>
      <c r="K11">
        <v>59.89</v>
      </c>
      <c r="L11">
        <v>3.25</v>
      </c>
      <c r="M11">
        <v>1</v>
      </c>
      <c r="N11">
        <v>69.41</v>
      </c>
      <c r="O11">
        <v>33231.97</v>
      </c>
      <c r="P11">
        <v>54.1</v>
      </c>
      <c r="Q11">
        <v>1689.28</v>
      </c>
      <c r="R11">
        <v>22.2</v>
      </c>
      <c r="S11">
        <v>13.91</v>
      </c>
      <c r="T11">
        <v>4236.1000000000004</v>
      </c>
      <c r="U11">
        <v>0.63</v>
      </c>
      <c r="V11">
        <v>0.93</v>
      </c>
      <c r="W11">
        <v>0.09</v>
      </c>
      <c r="X11">
        <v>0.28000000000000003</v>
      </c>
      <c r="Y11">
        <v>1</v>
      </c>
      <c r="Z11">
        <v>10</v>
      </c>
    </row>
    <row r="12" spans="1:26" x14ac:dyDescent="0.25">
      <c r="A12">
        <v>10</v>
      </c>
      <c r="B12">
        <v>135</v>
      </c>
      <c r="C12" t="s">
        <v>26</v>
      </c>
      <c r="D12">
        <v>12.693</v>
      </c>
      <c r="E12">
        <v>7.88</v>
      </c>
      <c r="F12">
        <v>4.32</v>
      </c>
      <c r="G12">
        <v>18.5</v>
      </c>
      <c r="H12">
        <v>0.23</v>
      </c>
      <c r="I12">
        <v>14</v>
      </c>
      <c r="J12">
        <v>268.02</v>
      </c>
      <c r="K12">
        <v>59.89</v>
      </c>
      <c r="L12">
        <v>3.5</v>
      </c>
      <c r="M12">
        <v>0</v>
      </c>
      <c r="N12">
        <v>69.64</v>
      </c>
      <c r="O12">
        <v>33290.379999999997</v>
      </c>
      <c r="P12">
        <v>54.17</v>
      </c>
      <c r="Q12">
        <v>1689.12</v>
      </c>
      <c r="R12">
        <v>22.19</v>
      </c>
      <c r="S12">
        <v>13.91</v>
      </c>
      <c r="T12">
        <v>4229.26</v>
      </c>
      <c r="U12">
        <v>0.63</v>
      </c>
      <c r="V12">
        <v>0.93</v>
      </c>
      <c r="W12">
        <v>0.09</v>
      </c>
      <c r="X12">
        <v>0.28000000000000003</v>
      </c>
      <c r="Y12">
        <v>1</v>
      </c>
      <c r="Z1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80</v>
      </c>
      <c r="C2" t="s">
        <v>26</v>
      </c>
      <c r="D2">
        <v>12.145300000000001</v>
      </c>
      <c r="E2">
        <v>8.23</v>
      </c>
      <c r="F2">
        <v>4.75</v>
      </c>
      <c r="G2">
        <v>7.92</v>
      </c>
      <c r="H2">
        <v>0.11</v>
      </c>
      <c r="I2">
        <v>36</v>
      </c>
      <c r="J2">
        <v>159.12</v>
      </c>
      <c r="K2">
        <v>50.28</v>
      </c>
      <c r="L2">
        <v>1</v>
      </c>
      <c r="M2">
        <v>34</v>
      </c>
      <c r="N2">
        <v>27.84</v>
      </c>
      <c r="O2">
        <v>19859.16</v>
      </c>
      <c r="P2">
        <v>48.75</v>
      </c>
      <c r="Q2">
        <v>1688.97</v>
      </c>
      <c r="R2">
        <v>36.020000000000003</v>
      </c>
      <c r="S2">
        <v>13.91</v>
      </c>
      <c r="T2">
        <v>11036.34</v>
      </c>
      <c r="U2">
        <v>0.39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 x14ac:dyDescent="0.25">
      <c r="A3">
        <v>1</v>
      </c>
      <c r="B3">
        <v>80</v>
      </c>
      <c r="C3" t="s">
        <v>26</v>
      </c>
      <c r="D3">
        <v>12.982799999999999</v>
      </c>
      <c r="E3">
        <v>7.7</v>
      </c>
      <c r="F3">
        <v>4.54</v>
      </c>
      <c r="G3">
        <v>10.48</v>
      </c>
      <c r="H3">
        <v>0.14000000000000001</v>
      </c>
      <c r="I3">
        <v>26</v>
      </c>
      <c r="J3">
        <v>159.47999999999999</v>
      </c>
      <c r="K3">
        <v>50.28</v>
      </c>
      <c r="L3">
        <v>1.25</v>
      </c>
      <c r="M3">
        <v>22</v>
      </c>
      <c r="N3">
        <v>27.95</v>
      </c>
      <c r="O3">
        <v>19902.91</v>
      </c>
      <c r="P3">
        <v>42.96</v>
      </c>
      <c r="Q3">
        <v>1688.9</v>
      </c>
      <c r="R3">
        <v>29.42</v>
      </c>
      <c r="S3">
        <v>13.91</v>
      </c>
      <c r="T3">
        <v>7786.9</v>
      </c>
      <c r="U3">
        <v>0.47</v>
      </c>
      <c r="V3">
        <v>0.88</v>
      </c>
      <c r="W3">
        <v>0.1</v>
      </c>
      <c r="X3">
        <v>0.5</v>
      </c>
      <c r="Y3">
        <v>1</v>
      </c>
      <c r="Z3">
        <v>10</v>
      </c>
    </row>
    <row r="4" spans="1:26" x14ac:dyDescent="0.25">
      <c r="A4">
        <v>2</v>
      </c>
      <c r="B4">
        <v>80</v>
      </c>
      <c r="C4" t="s">
        <v>26</v>
      </c>
      <c r="D4">
        <v>13.1839</v>
      </c>
      <c r="E4">
        <v>7.58</v>
      </c>
      <c r="F4">
        <v>4.5199999999999996</v>
      </c>
      <c r="G4">
        <v>11.79</v>
      </c>
      <c r="H4">
        <v>0.17</v>
      </c>
      <c r="I4">
        <v>23</v>
      </c>
      <c r="J4">
        <v>159.83000000000001</v>
      </c>
      <c r="K4">
        <v>50.28</v>
      </c>
      <c r="L4">
        <v>1.5</v>
      </c>
      <c r="M4">
        <v>0</v>
      </c>
      <c r="N4">
        <v>28.05</v>
      </c>
      <c r="O4">
        <v>19946.71</v>
      </c>
      <c r="P4">
        <v>41.1</v>
      </c>
      <c r="Q4">
        <v>1689.04</v>
      </c>
      <c r="R4">
        <v>27.99</v>
      </c>
      <c r="S4">
        <v>13.91</v>
      </c>
      <c r="T4">
        <v>7083.93</v>
      </c>
      <c r="U4">
        <v>0.5</v>
      </c>
      <c r="V4">
        <v>0.89</v>
      </c>
      <c r="W4">
        <v>0.12</v>
      </c>
      <c r="X4">
        <v>0.48</v>
      </c>
      <c r="Y4">
        <v>1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9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115</v>
      </c>
      <c r="C2" t="s">
        <v>26</v>
      </c>
      <c r="D2">
        <v>9.8925999999999998</v>
      </c>
      <c r="E2">
        <v>10.11</v>
      </c>
      <c r="F2">
        <v>5.12</v>
      </c>
      <c r="G2">
        <v>5.8</v>
      </c>
      <c r="H2">
        <v>0.08</v>
      </c>
      <c r="I2">
        <v>53</v>
      </c>
      <c r="J2">
        <v>222.93</v>
      </c>
      <c r="K2">
        <v>56.94</v>
      </c>
      <c r="L2">
        <v>1</v>
      </c>
      <c r="M2">
        <v>51</v>
      </c>
      <c r="N2">
        <v>49.99</v>
      </c>
      <c r="O2">
        <v>27728.69</v>
      </c>
      <c r="P2">
        <v>71.680000000000007</v>
      </c>
      <c r="Q2">
        <v>1689.83</v>
      </c>
      <c r="R2">
        <v>47.89</v>
      </c>
      <c r="S2">
        <v>13.91</v>
      </c>
      <c r="T2">
        <v>16884.060000000001</v>
      </c>
      <c r="U2">
        <v>0.28999999999999998</v>
      </c>
      <c r="V2">
        <v>0.78</v>
      </c>
      <c r="W2">
        <v>0.14000000000000001</v>
      </c>
      <c r="X2">
        <v>1.08</v>
      </c>
      <c r="Y2">
        <v>1</v>
      </c>
      <c r="Z2">
        <v>10</v>
      </c>
    </row>
    <row r="3" spans="1:26" x14ac:dyDescent="0.25">
      <c r="A3">
        <v>1</v>
      </c>
      <c r="B3">
        <v>115</v>
      </c>
      <c r="C3" t="s">
        <v>26</v>
      </c>
      <c r="D3">
        <v>10.879099999999999</v>
      </c>
      <c r="E3">
        <v>9.19</v>
      </c>
      <c r="F3">
        <v>4.82</v>
      </c>
      <c r="G3">
        <v>7.41</v>
      </c>
      <c r="H3">
        <v>0.1</v>
      </c>
      <c r="I3">
        <v>39</v>
      </c>
      <c r="J3">
        <v>223.35</v>
      </c>
      <c r="K3">
        <v>56.94</v>
      </c>
      <c r="L3">
        <v>1.25</v>
      </c>
      <c r="M3">
        <v>37</v>
      </c>
      <c r="N3">
        <v>50.15</v>
      </c>
      <c r="O3">
        <v>27780.03</v>
      </c>
      <c r="P3">
        <v>65.31</v>
      </c>
      <c r="Q3">
        <v>1689.11</v>
      </c>
      <c r="R3">
        <v>38.340000000000003</v>
      </c>
      <c r="S3">
        <v>13.91</v>
      </c>
      <c r="T3">
        <v>12180.26</v>
      </c>
      <c r="U3">
        <v>0.36</v>
      </c>
      <c r="V3">
        <v>0.83</v>
      </c>
      <c r="W3">
        <v>0.12</v>
      </c>
      <c r="X3">
        <v>0.78</v>
      </c>
      <c r="Y3">
        <v>1</v>
      </c>
      <c r="Z3">
        <v>10</v>
      </c>
    </row>
    <row r="4" spans="1:26" x14ac:dyDescent="0.25">
      <c r="A4">
        <v>2</v>
      </c>
      <c r="B4">
        <v>115</v>
      </c>
      <c r="C4" t="s">
        <v>26</v>
      </c>
      <c r="D4">
        <v>11.617800000000001</v>
      </c>
      <c r="E4">
        <v>8.61</v>
      </c>
      <c r="F4">
        <v>4.63</v>
      </c>
      <c r="G4">
        <v>9.26</v>
      </c>
      <c r="H4">
        <v>0.12</v>
      </c>
      <c r="I4">
        <v>30</v>
      </c>
      <c r="J4">
        <v>223.76</v>
      </c>
      <c r="K4">
        <v>56.94</v>
      </c>
      <c r="L4">
        <v>1.5</v>
      </c>
      <c r="M4">
        <v>28</v>
      </c>
      <c r="N4">
        <v>50.32</v>
      </c>
      <c r="O4">
        <v>27831.42</v>
      </c>
      <c r="P4">
        <v>60.48</v>
      </c>
      <c r="Q4">
        <v>1689.13</v>
      </c>
      <c r="R4">
        <v>32.369999999999997</v>
      </c>
      <c r="S4">
        <v>13.91</v>
      </c>
      <c r="T4">
        <v>9241.41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 x14ac:dyDescent="0.25">
      <c r="A5">
        <v>3</v>
      </c>
      <c r="B5">
        <v>115</v>
      </c>
      <c r="C5" t="s">
        <v>26</v>
      </c>
      <c r="D5">
        <v>12.081799999999999</v>
      </c>
      <c r="E5">
        <v>8.2799999999999994</v>
      </c>
      <c r="F5">
        <v>4.5199999999999996</v>
      </c>
      <c r="G5">
        <v>10.85</v>
      </c>
      <c r="H5">
        <v>0.14000000000000001</v>
      </c>
      <c r="I5">
        <v>25</v>
      </c>
      <c r="J5">
        <v>224.18</v>
      </c>
      <c r="K5">
        <v>56.94</v>
      </c>
      <c r="L5">
        <v>1.75</v>
      </c>
      <c r="M5">
        <v>23</v>
      </c>
      <c r="N5">
        <v>50.49</v>
      </c>
      <c r="O5">
        <v>27882.87</v>
      </c>
      <c r="P5">
        <v>56.76</v>
      </c>
      <c r="Q5">
        <v>1689.13</v>
      </c>
      <c r="R5">
        <v>28.92</v>
      </c>
      <c r="S5">
        <v>13.91</v>
      </c>
      <c r="T5">
        <v>7542.47</v>
      </c>
      <c r="U5">
        <v>0.48</v>
      </c>
      <c r="V5">
        <v>0.89</v>
      </c>
      <c r="W5">
        <v>0.09</v>
      </c>
      <c r="X5">
        <v>0.48</v>
      </c>
      <c r="Y5">
        <v>1</v>
      </c>
      <c r="Z5">
        <v>10</v>
      </c>
    </row>
    <row r="6" spans="1:26" x14ac:dyDescent="0.25">
      <c r="A6">
        <v>4</v>
      </c>
      <c r="B6">
        <v>115</v>
      </c>
      <c r="C6" t="s">
        <v>26</v>
      </c>
      <c r="D6">
        <v>12.6294</v>
      </c>
      <c r="E6">
        <v>7.92</v>
      </c>
      <c r="F6">
        <v>4.38</v>
      </c>
      <c r="G6">
        <v>13.14</v>
      </c>
      <c r="H6">
        <v>0.16</v>
      </c>
      <c r="I6">
        <v>20</v>
      </c>
      <c r="J6">
        <v>224.6</v>
      </c>
      <c r="K6">
        <v>56.94</v>
      </c>
      <c r="L6">
        <v>2</v>
      </c>
      <c r="M6">
        <v>18</v>
      </c>
      <c r="N6">
        <v>50.65</v>
      </c>
      <c r="O6">
        <v>27934.37</v>
      </c>
      <c r="P6">
        <v>52.39</v>
      </c>
      <c r="Q6">
        <v>1688.82</v>
      </c>
      <c r="R6">
        <v>24.34</v>
      </c>
      <c r="S6">
        <v>13.91</v>
      </c>
      <c r="T6">
        <v>5272.94</v>
      </c>
      <c r="U6">
        <v>0.56999999999999995</v>
      </c>
      <c r="V6">
        <v>0.91</v>
      </c>
      <c r="W6">
        <v>0.09</v>
      </c>
      <c r="X6">
        <v>0.34</v>
      </c>
      <c r="Y6">
        <v>1</v>
      </c>
      <c r="Z6">
        <v>10</v>
      </c>
    </row>
    <row r="7" spans="1:26" x14ac:dyDescent="0.25">
      <c r="A7">
        <v>5</v>
      </c>
      <c r="B7">
        <v>115</v>
      </c>
      <c r="C7" t="s">
        <v>26</v>
      </c>
      <c r="D7">
        <v>12.8558</v>
      </c>
      <c r="E7">
        <v>7.78</v>
      </c>
      <c r="F7">
        <v>4.37</v>
      </c>
      <c r="G7">
        <v>15.43</v>
      </c>
      <c r="H7">
        <v>0.18</v>
      </c>
      <c r="I7">
        <v>17</v>
      </c>
      <c r="J7">
        <v>225.01</v>
      </c>
      <c r="K7">
        <v>56.94</v>
      </c>
      <c r="L7">
        <v>2.25</v>
      </c>
      <c r="M7">
        <v>14</v>
      </c>
      <c r="N7">
        <v>50.82</v>
      </c>
      <c r="O7">
        <v>27985.94</v>
      </c>
      <c r="P7">
        <v>49.72</v>
      </c>
      <c r="Q7">
        <v>1688.99</v>
      </c>
      <c r="R7">
        <v>24.33</v>
      </c>
      <c r="S7">
        <v>13.91</v>
      </c>
      <c r="T7">
        <v>5283.08</v>
      </c>
      <c r="U7">
        <v>0.56999999999999995</v>
      </c>
      <c r="V7">
        <v>0.92</v>
      </c>
      <c r="W7">
        <v>0.08</v>
      </c>
      <c r="X7">
        <v>0.33</v>
      </c>
      <c r="Y7">
        <v>1</v>
      </c>
      <c r="Z7">
        <v>10</v>
      </c>
    </row>
    <row r="8" spans="1:26" x14ac:dyDescent="0.25">
      <c r="A8">
        <v>6</v>
      </c>
      <c r="B8">
        <v>115</v>
      </c>
      <c r="C8" t="s">
        <v>26</v>
      </c>
      <c r="D8">
        <v>12.9604</v>
      </c>
      <c r="E8">
        <v>7.72</v>
      </c>
      <c r="F8">
        <v>4.3499999999999996</v>
      </c>
      <c r="G8">
        <v>16.32</v>
      </c>
      <c r="H8">
        <v>0.2</v>
      </c>
      <c r="I8">
        <v>16</v>
      </c>
      <c r="J8">
        <v>225.43</v>
      </c>
      <c r="K8">
        <v>56.94</v>
      </c>
      <c r="L8">
        <v>2.5</v>
      </c>
      <c r="M8">
        <v>1</v>
      </c>
      <c r="N8">
        <v>50.99</v>
      </c>
      <c r="O8">
        <v>28037.57</v>
      </c>
      <c r="P8">
        <v>48.73</v>
      </c>
      <c r="Q8">
        <v>1689.19</v>
      </c>
      <c r="R8">
        <v>23.19</v>
      </c>
      <c r="S8">
        <v>13.91</v>
      </c>
      <c r="T8">
        <v>4719.6899999999996</v>
      </c>
      <c r="U8">
        <v>0.6</v>
      </c>
      <c r="V8">
        <v>0.92</v>
      </c>
      <c r="W8">
        <v>0.1</v>
      </c>
      <c r="X8">
        <v>0.31</v>
      </c>
      <c r="Y8">
        <v>1</v>
      </c>
      <c r="Z8">
        <v>10</v>
      </c>
    </row>
    <row r="9" spans="1:26" x14ac:dyDescent="0.25">
      <c r="A9">
        <v>7</v>
      </c>
      <c r="B9">
        <v>115</v>
      </c>
      <c r="C9" t="s">
        <v>26</v>
      </c>
      <c r="D9">
        <v>12.957100000000001</v>
      </c>
      <c r="E9">
        <v>7.72</v>
      </c>
      <c r="F9">
        <v>4.3499999999999996</v>
      </c>
      <c r="G9">
        <v>16.329999999999998</v>
      </c>
      <c r="H9">
        <v>0.22</v>
      </c>
      <c r="I9">
        <v>16</v>
      </c>
      <c r="J9">
        <v>225.85</v>
      </c>
      <c r="K9">
        <v>56.94</v>
      </c>
      <c r="L9">
        <v>2.75</v>
      </c>
      <c r="M9">
        <v>0</v>
      </c>
      <c r="N9">
        <v>51.16</v>
      </c>
      <c r="O9">
        <v>28089.25</v>
      </c>
      <c r="P9">
        <v>48.86</v>
      </c>
      <c r="Q9">
        <v>1689.22</v>
      </c>
      <c r="R9">
        <v>23.19</v>
      </c>
      <c r="S9">
        <v>13.91</v>
      </c>
      <c r="T9">
        <v>4720.66</v>
      </c>
      <c r="U9">
        <v>0.6</v>
      </c>
      <c r="V9">
        <v>0.92</v>
      </c>
      <c r="W9">
        <v>0.1</v>
      </c>
      <c r="X9">
        <v>0.31</v>
      </c>
      <c r="Y9">
        <v>1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35</v>
      </c>
      <c r="C2" t="s">
        <v>26</v>
      </c>
      <c r="D2">
        <v>12.729799999999999</v>
      </c>
      <c r="E2">
        <v>7.86</v>
      </c>
      <c r="F2">
        <v>5.0999999999999996</v>
      </c>
      <c r="G2">
        <v>6.12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10204.209999999999</v>
      </c>
      <c r="P2">
        <v>31.45</v>
      </c>
      <c r="Q2">
        <v>1689.41</v>
      </c>
      <c r="R2">
        <v>45.17</v>
      </c>
      <c r="S2">
        <v>13.91</v>
      </c>
      <c r="T2">
        <v>15541.51</v>
      </c>
      <c r="U2">
        <v>0.31</v>
      </c>
      <c r="V2">
        <v>0.78</v>
      </c>
      <c r="W2">
        <v>0.2</v>
      </c>
      <c r="X2">
        <v>1.06</v>
      </c>
      <c r="Y2">
        <v>1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50</v>
      </c>
      <c r="C2" t="s">
        <v>26</v>
      </c>
      <c r="D2">
        <v>13.167</v>
      </c>
      <c r="E2">
        <v>7.59</v>
      </c>
      <c r="F2">
        <v>4.78</v>
      </c>
      <c r="G2">
        <v>8.1999999999999993</v>
      </c>
      <c r="H2">
        <v>0.16</v>
      </c>
      <c r="I2">
        <v>35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34.520000000000003</v>
      </c>
      <c r="Q2">
        <v>1689.17</v>
      </c>
      <c r="R2">
        <v>35.840000000000003</v>
      </c>
      <c r="S2">
        <v>13.91</v>
      </c>
      <c r="T2">
        <v>10947.55</v>
      </c>
      <c r="U2">
        <v>0.39</v>
      </c>
      <c r="V2">
        <v>0.84</v>
      </c>
      <c r="W2">
        <v>0.15</v>
      </c>
      <c r="X2">
        <v>0.74</v>
      </c>
      <c r="Y2">
        <v>1</v>
      </c>
      <c r="Z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25</v>
      </c>
      <c r="C2" t="s">
        <v>26</v>
      </c>
      <c r="D2">
        <v>12.087</v>
      </c>
      <c r="E2">
        <v>8.27</v>
      </c>
      <c r="F2">
        <v>5.52</v>
      </c>
      <c r="G2">
        <v>4.8</v>
      </c>
      <c r="H2">
        <v>0.28000000000000003</v>
      </c>
      <c r="I2">
        <v>69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28.92</v>
      </c>
      <c r="Q2">
        <v>1689.74</v>
      </c>
      <c r="R2">
        <v>57.44</v>
      </c>
      <c r="S2">
        <v>13.91</v>
      </c>
      <c r="T2">
        <v>21582.35</v>
      </c>
      <c r="U2">
        <v>0.24</v>
      </c>
      <c r="V2">
        <v>0.73</v>
      </c>
      <c r="W2">
        <v>0.25</v>
      </c>
      <c r="X2">
        <v>1.48</v>
      </c>
      <c r="Y2">
        <v>1</v>
      </c>
      <c r="Z2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85</v>
      </c>
      <c r="C2" t="s">
        <v>26</v>
      </c>
      <c r="D2">
        <v>11.746700000000001</v>
      </c>
      <c r="E2">
        <v>8.51</v>
      </c>
      <c r="F2">
        <v>4.82</v>
      </c>
      <c r="G2">
        <v>7.41</v>
      </c>
      <c r="H2">
        <v>0.11</v>
      </c>
      <c r="I2">
        <v>39</v>
      </c>
      <c r="J2">
        <v>167.88</v>
      </c>
      <c r="K2">
        <v>51.39</v>
      </c>
      <c r="L2">
        <v>1</v>
      </c>
      <c r="M2">
        <v>37</v>
      </c>
      <c r="N2">
        <v>30.49</v>
      </c>
      <c r="O2">
        <v>20939.59</v>
      </c>
      <c r="P2">
        <v>52.4</v>
      </c>
      <c r="Q2">
        <v>1689.82</v>
      </c>
      <c r="R2">
        <v>38.31</v>
      </c>
      <c r="S2">
        <v>13.91</v>
      </c>
      <c r="T2">
        <v>12162.91</v>
      </c>
      <c r="U2">
        <v>0.36</v>
      </c>
      <c r="V2">
        <v>0.83</v>
      </c>
      <c r="W2">
        <v>0.11</v>
      </c>
      <c r="X2">
        <v>0.78</v>
      </c>
      <c r="Y2">
        <v>1</v>
      </c>
      <c r="Z2">
        <v>10</v>
      </c>
    </row>
    <row r="3" spans="1:26" x14ac:dyDescent="0.25">
      <c r="A3">
        <v>1</v>
      </c>
      <c r="B3">
        <v>85</v>
      </c>
      <c r="C3" t="s">
        <v>26</v>
      </c>
      <c r="D3">
        <v>12.6524</v>
      </c>
      <c r="E3">
        <v>7.9</v>
      </c>
      <c r="F3">
        <v>4.58</v>
      </c>
      <c r="G3">
        <v>9.82</v>
      </c>
      <c r="H3">
        <v>0.13</v>
      </c>
      <c r="I3">
        <v>28</v>
      </c>
      <c r="J3">
        <v>168.25</v>
      </c>
      <c r="K3">
        <v>51.39</v>
      </c>
      <c r="L3">
        <v>1.25</v>
      </c>
      <c r="M3">
        <v>26</v>
      </c>
      <c r="N3">
        <v>30.6</v>
      </c>
      <c r="O3">
        <v>20984.25</v>
      </c>
      <c r="P3">
        <v>46.59</v>
      </c>
      <c r="Q3">
        <v>1689.16</v>
      </c>
      <c r="R3">
        <v>30.92</v>
      </c>
      <c r="S3">
        <v>13.91</v>
      </c>
      <c r="T3">
        <v>8526.58</v>
      </c>
      <c r="U3">
        <v>0.45</v>
      </c>
      <c r="V3">
        <v>0.87</v>
      </c>
      <c r="W3">
        <v>0.1</v>
      </c>
      <c r="X3">
        <v>0.54</v>
      </c>
      <c r="Y3">
        <v>1</v>
      </c>
      <c r="Z3">
        <v>10</v>
      </c>
    </row>
    <row r="4" spans="1:26" x14ac:dyDescent="0.25">
      <c r="A4">
        <v>2</v>
      </c>
      <c r="B4">
        <v>85</v>
      </c>
      <c r="C4" t="s">
        <v>26</v>
      </c>
      <c r="D4">
        <v>13.1617</v>
      </c>
      <c r="E4">
        <v>7.6</v>
      </c>
      <c r="F4">
        <v>4.4800000000000004</v>
      </c>
      <c r="G4">
        <v>12.22</v>
      </c>
      <c r="H4">
        <v>0.16</v>
      </c>
      <c r="I4">
        <v>22</v>
      </c>
      <c r="J4">
        <v>168.61</v>
      </c>
      <c r="K4">
        <v>51.39</v>
      </c>
      <c r="L4">
        <v>1.5</v>
      </c>
      <c r="M4">
        <v>9</v>
      </c>
      <c r="N4">
        <v>30.71</v>
      </c>
      <c r="O4">
        <v>21028.94</v>
      </c>
      <c r="P4">
        <v>42.46</v>
      </c>
      <c r="Q4">
        <v>1689.12</v>
      </c>
      <c r="R4">
        <v>27.27</v>
      </c>
      <c r="S4">
        <v>13.91</v>
      </c>
      <c r="T4">
        <v>6728.31</v>
      </c>
      <c r="U4">
        <v>0.51</v>
      </c>
      <c r="V4">
        <v>0.89</v>
      </c>
      <c r="W4">
        <v>0.1</v>
      </c>
      <c r="X4">
        <v>0.44</v>
      </c>
      <c r="Y4">
        <v>1</v>
      </c>
      <c r="Z4">
        <v>10</v>
      </c>
    </row>
    <row r="5" spans="1:26" x14ac:dyDescent="0.25">
      <c r="A5">
        <v>3</v>
      </c>
      <c r="B5">
        <v>85</v>
      </c>
      <c r="C5" t="s">
        <v>26</v>
      </c>
      <c r="D5">
        <v>13.216799999999999</v>
      </c>
      <c r="E5">
        <v>7.57</v>
      </c>
      <c r="F5">
        <v>4.4800000000000004</v>
      </c>
      <c r="G5">
        <v>12.81</v>
      </c>
      <c r="H5">
        <v>0.18</v>
      </c>
      <c r="I5">
        <v>21</v>
      </c>
      <c r="J5">
        <v>168.97</v>
      </c>
      <c r="K5">
        <v>51.39</v>
      </c>
      <c r="L5">
        <v>1.75</v>
      </c>
      <c r="M5">
        <v>0</v>
      </c>
      <c r="N5">
        <v>30.83</v>
      </c>
      <c r="O5">
        <v>21073.68</v>
      </c>
      <c r="P5">
        <v>42.09</v>
      </c>
      <c r="Q5">
        <v>1689.4</v>
      </c>
      <c r="R5">
        <v>27</v>
      </c>
      <c r="S5">
        <v>13.91</v>
      </c>
      <c r="T5">
        <v>6601.57</v>
      </c>
      <c r="U5">
        <v>0.52</v>
      </c>
      <c r="V5">
        <v>0.89</v>
      </c>
      <c r="W5">
        <v>0.11</v>
      </c>
      <c r="X5">
        <v>0.44</v>
      </c>
      <c r="Y5">
        <v>1</v>
      </c>
      <c r="Z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20</v>
      </c>
      <c r="C2" t="s">
        <v>26</v>
      </c>
      <c r="D2">
        <v>11.524100000000001</v>
      </c>
      <c r="E2">
        <v>8.68</v>
      </c>
      <c r="F2">
        <v>5.88</v>
      </c>
      <c r="G2">
        <v>4.0999999999999996</v>
      </c>
      <c r="H2">
        <v>0.34</v>
      </c>
      <c r="I2">
        <v>86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27.46</v>
      </c>
      <c r="Q2">
        <v>1689.98</v>
      </c>
      <c r="R2">
        <v>67.819999999999993</v>
      </c>
      <c r="S2">
        <v>13.91</v>
      </c>
      <c r="T2">
        <v>26684.78</v>
      </c>
      <c r="U2">
        <v>0.21</v>
      </c>
      <c r="V2">
        <v>0.68</v>
      </c>
      <c r="W2">
        <v>0.3</v>
      </c>
      <c r="X2">
        <v>1.84</v>
      </c>
      <c r="Y2">
        <v>1</v>
      </c>
      <c r="Z2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9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120</v>
      </c>
      <c r="C2" t="s">
        <v>26</v>
      </c>
      <c r="D2">
        <v>9.6347000000000005</v>
      </c>
      <c r="E2">
        <v>10.38</v>
      </c>
      <c r="F2">
        <v>5.16</v>
      </c>
      <c r="G2">
        <v>5.63</v>
      </c>
      <c r="H2">
        <v>0.08</v>
      </c>
      <c r="I2">
        <v>55</v>
      </c>
      <c r="J2">
        <v>232.68</v>
      </c>
      <c r="K2">
        <v>57.72</v>
      </c>
      <c r="L2">
        <v>1</v>
      </c>
      <c r="M2">
        <v>53</v>
      </c>
      <c r="N2">
        <v>53.95</v>
      </c>
      <c r="O2">
        <v>28931.02</v>
      </c>
      <c r="P2">
        <v>74.83</v>
      </c>
      <c r="Q2">
        <v>1689.23</v>
      </c>
      <c r="R2">
        <v>49.4</v>
      </c>
      <c r="S2">
        <v>13.91</v>
      </c>
      <c r="T2">
        <v>17630.38</v>
      </c>
      <c r="U2">
        <v>0.28000000000000003</v>
      </c>
      <c r="V2">
        <v>0.77</v>
      </c>
      <c r="W2">
        <v>0.14000000000000001</v>
      </c>
      <c r="X2">
        <v>1.1200000000000001</v>
      </c>
      <c r="Y2">
        <v>1</v>
      </c>
      <c r="Z2">
        <v>10</v>
      </c>
    </row>
    <row r="3" spans="1:26" x14ac:dyDescent="0.25">
      <c r="A3">
        <v>1</v>
      </c>
      <c r="B3">
        <v>120</v>
      </c>
      <c r="C3" t="s">
        <v>26</v>
      </c>
      <c r="D3">
        <v>10.6784</v>
      </c>
      <c r="E3">
        <v>9.36</v>
      </c>
      <c r="F3">
        <v>4.83</v>
      </c>
      <c r="G3">
        <v>7.25</v>
      </c>
      <c r="H3">
        <v>0.1</v>
      </c>
      <c r="I3">
        <v>40</v>
      </c>
      <c r="J3">
        <v>233.1</v>
      </c>
      <c r="K3">
        <v>57.72</v>
      </c>
      <c r="L3">
        <v>1.25</v>
      </c>
      <c r="M3">
        <v>38</v>
      </c>
      <c r="N3">
        <v>54.13</v>
      </c>
      <c r="O3">
        <v>28983.75</v>
      </c>
      <c r="P3">
        <v>68.03</v>
      </c>
      <c r="Q3">
        <v>1688.87</v>
      </c>
      <c r="R3">
        <v>38.840000000000003</v>
      </c>
      <c r="S3">
        <v>13.91</v>
      </c>
      <c r="T3">
        <v>12423.96</v>
      </c>
      <c r="U3">
        <v>0.36</v>
      </c>
      <c r="V3">
        <v>0.83</v>
      </c>
      <c r="W3">
        <v>0.12</v>
      </c>
      <c r="X3">
        <v>0.79</v>
      </c>
      <c r="Y3">
        <v>1</v>
      </c>
      <c r="Z3">
        <v>10</v>
      </c>
    </row>
    <row r="4" spans="1:26" x14ac:dyDescent="0.25">
      <c r="A4">
        <v>2</v>
      </c>
      <c r="B4">
        <v>120</v>
      </c>
      <c r="C4" t="s">
        <v>26</v>
      </c>
      <c r="D4">
        <v>11.3172</v>
      </c>
      <c r="E4">
        <v>8.84</v>
      </c>
      <c r="F4">
        <v>4.67</v>
      </c>
      <c r="G4">
        <v>8.76</v>
      </c>
      <c r="H4">
        <v>0.11</v>
      </c>
      <c r="I4">
        <v>32</v>
      </c>
      <c r="J4">
        <v>233.53</v>
      </c>
      <c r="K4">
        <v>57.72</v>
      </c>
      <c r="L4">
        <v>1.5</v>
      </c>
      <c r="M4">
        <v>30</v>
      </c>
      <c r="N4">
        <v>54.31</v>
      </c>
      <c r="O4">
        <v>29036.54</v>
      </c>
      <c r="P4">
        <v>63.66</v>
      </c>
      <c r="Q4">
        <v>1688.8</v>
      </c>
      <c r="R4">
        <v>33.659999999999997</v>
      </c>
      <c r="S4">
        <v>13.91</v>
      </c>
      <c r="T4">
        <v>9872.76</v>
      </c>
      <c r="U4">
        <v>0.41</v>
      </c>
      <c r="V4">
        <v>0.86</v>
      </c>
      <c r="W4">
        <v>0.11</v>
      </c>
      <c r="X4">
        <v>0.63</v>
      </c>
      <c r="Y4">
        <v>1</v>
      </c>
      <c r="Z4">
        <v>10</v>
      </c>
    </row>
    <row r="5" spans="1:26" x14ac:dyDescent="0.25">
      <c r="A5">
        <v>3</v>
      </c>
      <c r="B5">
        <v>120</v>
      </c>
      <c r="C5" t="s">
        <v>26</v>
      </c>
      <c r="D5">
        <v>11.855399999999999</v>
      </c>
      <c r="E5">
        <v>8.44</v>
      </c>
      <c r="F5">
        <v>4.54</v>
      </c>
      <c r="G5">
        <v>10.48</v>
      </c>
      <c r="H5">
        <v>0.13</v>
      </c>
      <c r="I5">
        <v>26</v>
      </c>
      <c r="J5">
        <v>233.96</v>
      </c>
      <c r="K5">
        <v>57.72</v>
      </c>
      <c r="L5">
        <v>1.75</v>
      </c>
      <c r="M5">
        <v>24</v>
      </c>
      <c r="N5">
        <v>54.49</v>
      </c>
      <c r="O5">
        <v>29089.39</v>
      </c>
      <c r="P5">
        <v>59.73</v>
      </c>
      <c r="Q5">
        <v>1689.18</v>
      </c>
      <c r="R5">
        <v>29.66</v>
      </c>
      <c r="S5">
        <v>13.91</v>
      </c>
      <c r="T5">
        <v>7905.91</v>
      </c>
      <c r="U5">
        <v>0.47</v>
      </c>
      <c r="V5">
        <v>0.88</v>
      </c>
      <c r="W5">
        <v>0.09</v>
      </c>
      <c r="X5">
        <v>0.5</v>
      </c>
      <c r="Y5">
        <v>1</v>
      </c>
      <c r="Z5">
        <v>10</v>
      </c>
    </row>
    <row r="6" spans="1:26" x14ac:dyDescent="0.25">
      <c r="A6">
        <v>4</v>
      </c>
      <c r="B6">
        <v>120</v>
      </c>
      <c r="C6" t="s">
        <v>26</v>
      </c>
      <c r="D6">
        <v>12.363099999999999</v>
      </c>
      <c r="E6">
        <v>8.09</v>
      </c>
      <c r="F6">
        <v>4.42</v>
      </c>
      <c r="G6">
        <v>12.64</v>
      </c>
      <c r="H6">
        <v>0.15</v>
      </c>
      <c r="I6">
        <v>21</v>
      </c>
      <c r="J6">
        <v>234.39</v>
      </c>
      <c r="K6">
        <v>57.72</v>
      </c>
      <c r="L6">
        <v>2</v>
      </c>
      <c r="M6">
        <v>19</v>
      </c>
      <c r="N6">
        <v>54.67</v>
      </c>
      <c r="O6">
        <v>29142.31</v>
      </c>
      <c r="P6">
        <v>55.83</v>
      </c>
      <c r="Q6">
        <v>1689.27</v>
      </c>
      <c r="R6">
        <v>25.86</v>
      </c>
      <c r="S6">
        <v>13.91</v>
      </c>
      <c r="T6">
        <v>6029.52</v>
      </c>
      <c r="U6">
        <v>0.54</v>
      </c>
      <c r="V6">
        <v>0.9</v>
      </c>
      <c r="W6">
        <v>0.09</v>
      </c>
      <c r="X6">
        <v>0.38</v>
      </c>
      <c r="Y6">
        <v>1</v>
      </c>
      <c r="Z6">
        <v>10</v>
      </c>
    </row>
    <row r="7" spans="1:26" x14ac:dyDescent="0.25">
      <c r="A7">
        <v>5</v>
      </c>
      <c r="B7">
        <v>120</v>
      </c>
      <c r="C7" t="s">
        <v>26</v>
      </c>
      <c r="D7">
        <v>12.630699999999999</v>
      </c>
      <c r="E7">
        <v>7.92</v>
      </c>
      <c r="F7">
        <v>4.3899999999999997</v>
      </c>
      <c r="G7">
        <v>14.63</v>
      </c>
      <c r="H7">
        <v>0.17</v>
      </c>
      <c r="I7">
        <v>18</v>
      </c>
      <c r="J7">
        <v>234.82</v>
      </c>
      <c r="K7">
        <v>57.72</v>
      </c>
      <c r="L7">
        <v>2.25</v>
      </c>
      <c r="M7">
        <v>16</v>
      </c>
      <c r="N7">
        <v>54.85</v>
      </c>
      <c r="O7">
        <v>29195.29</v>
      </c>
      <c r="P7">
        <v>52.85</v>
      </c>
      <c r="Q7">
        <v>1688.94</v>
      </c>
      <c r="R7">
        <v>25.33</v>
      </c>
      <c r="S7">
        <v>13.91</v>
      </c>
      <c r="T7">
        <v>5779.04</v>
      </c>
      <c r="U7">
        <v>0.55000000000000004</v>
      </c>
      <c r="V7">
        <v>0.91</v>
      </c>
      <c r="W7">
        <v>7.0000000000000007E-2</v>
      </c>
      <c r="X7">
        <v>0.35</v>
      </c>
      <c r="Y7">
        <v>1</v>
      </c>
      <c r="Z7">
        <v>10</v>
      </c>
    </row>
    <row r="8" spans="1:26" x14ac:dyDescent="0.25">
      <c r="A8">
        <v>6</v>
      </c>
      <c r="B8">
        <v>120</v>
      </c>
      <c r="C8" t="s">
        <v>26</v>
      </c>
      <c r="D8">
        <v>12.8287</v>
      </c>
      <c r="E8">
        <v>7.8</v>
      </c>
      <c r="F8">
        <v>4.3600000000000003</v>
      </c>
      <c r="G8">
        <v>16.34</v>
      </c>
      <c r="H8">
        <v>0.19</v>
      </c>
      <c r="I8">
        <v>16</v>
      </c>
      <c r="J8">
        <v>235.25</v>
      </c>
      <c r="K8">
        <v>57.72</v>
      </c>
      <c r="L8">
        <v>2.5</v>
      </c>
      <c r="M8">
        <v>8</v>
      </c>
      <c r="N8">
        <v>55.03</v>
      </c>
      <c r="O8">
        <v>29248.33</v>
      </c>
      <c r="P8">
        <v>50.85</v>
      </c>
      <c r="Q8">
        <v>1689.13</v>
      </c>
      <c r="R8">
        <v>23.72</v>
      </c>
      <c r="S8">
        <v>13.91</v>
      </c>
      <c r="T8">
        <v>4986.32</v>
      </c>
      <c r="U8">
        <v>0.59</v>
      </c>
      <c r="V8">
        <v>0.92</v>
      </c>
      <c r="W8">
        <v>0.09</v>
      </c>
      <c r="X8">
        <v>0.32</v>
      </c>
      <c r="Y8">
        <v>1</v>
      </c>
      <c r="Z8">
        <v>10</v>
      </c>
    </row>
    <row r="9" spans="1:26" x14ac:dyDescent="0.25">
      <c r="A9">
        <v>7</v>
      </c>
      <c r="B9">
        <v>120</v>
      </c>
      <c r="C9" t="s">
        <v>26</v>
      </c>
      <c r="D9">
        <v>12.8118</v>
      </c>
      <c r="E9">
        <v>7.81</v>
      </c>
      <c r="F9">
        <v>4.37</v>
      </c>
      <c r="G9">
        <v>16.38</v>
      </c>
      <c r="H9">
        <v>0.21</v>
      </c>
      <c r="I9">
        <v>16</v>
      </c>
      <c r="J9">
        <v>235.68</v>
      </c>
      <c r="K9">
        <v>57.72</v>
      </c>
      <c r="L9">
        <v>2.75</v>
      </c>
      <c r="M9">
        <v>0</v>
      </c>
      <c r="N9">
        <v>55.21</v>
      </c>
      <c r="O9">
        <v>29301.439999999999</v>
      </c>
      <c r="P9">
        <v>50.2</v>
      </c>
      <c r="Q9">
        <v>1689.25</v>
      </c>
      <c r="R9">
        <v>23.61</v>
      </c>
      <c r="S9">
        <v>13.91</v>
      </c>
      <c r="T9">
        <v>4927.93</v>
      </c>
      <c r="U9">
        <v>0.59</v>
      </c>
      <c r="V9">
        <v>0.92</v>
      </c>
      <c r="W9">
        <v>0.1</v>
      </c>
      <c r="X9">
        <v>0.33</v>
      </c>
      <c r="Y9">
        <v>1</v>
      </c>
      <c r="Z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145</v>
      </c>
      <c r="C2" t="s">
        <v>26</v>
      </c>
      <c r="D2">
        <v>8.3498000000000001</v>
      </c>
      <c r="E2">
        <v>11.98</v>
      </c>
      <c r="F2">
        <v>5.42</v>
      </c>
      <c r="G2">
        <v>4.8499999999999996</v>
      </c>
      <c r="H2">
        <v>0.06</v>
      </c>
      <c r="I2">
        <v>67</v>
      </c>
      <c r="J2">
        <v>285.18</v>
      </c>
      <c r="K2">
        <v>61.2</v>
      </c>
      <c r="L2">
        <v>1</v>
      </c>
      <c r="M2">
        <v>65</v>
      </c>
      <c r="N2">
        <v>77.98</v>
      </c>
      <c r="O2">
        <v>35406.83</v>
      </c>
      <c r="P2">
        <v>91.43</v>
      </c>
      <c r="Q2">
        <v>1690.17</v>
      </c>
      <c r="R2">
        <v>57.31</v>
      </c>
      <c r="S2">
        <v>13.91</v>
      </c>
      <c r="T2">
        <v>21524.42</v>
      </c>
      <c r="U2">
        <v>0.24</v>
      </c>
      <c r="V2">
        <v>0.74</v>
      </c>
      <c r="W2">
        <v>0.15</v>
      </c>
      <c r="X2">
        <v>1.37</v>
      </c>
      <c r="Y2">
        <v>1</v>
      </c>
      <c r="Z2">
        <v>10</v>
      </c>
    </row>
    <row r="3" spans="1:26" x14ac:dyDescent="0.25">
      <c r="A3">
        <v>1</v>
      </c>
      <c r="B3">
        <v>145</v>
      </c>
      <c r="C3" t="s">
        <v>26</v>
      </c>
      <c r="D3">
        <v>9.4115000000000002</v>
      </c>
      <c r="E3">
        <v>10.63</v>
      </c>
      <c r="F3">
        <v>5.04</v>
      </c>
      <c r="G3">
        <v>6.17</v>
      </c>
      <c r="H3">
        <v>0.08</v>
      </c>
      <c r="I3">
        <v>49</v>
      </c>
      <c r="J3">
        <v>285.68</v>
      </c>
      <c r="K3">
        <v>61.2</v>
      </c>
      <c r="L3">
        <v>1.25</v>
      </c>
      <c r="M3">
        <v>47</v>
      </c>
      <c r="N3">
        <v>78.239999999999995</v>
      </c>
      <c r="O3">
        <v>35468.6</v>
      </c>
      <c r="P3">
        <v>83.36</v>
      </c>
      <c r="Q3">
        <v>1689.51</v>
      </c>
      <c r="R3">
        <v>45.26</v>
      </c>
      <c r="S3">
        <v>13.91</v>
      </c>
      <c r="T3">
        <v>15592.29</v>
      </c>
      <c r="U3">
        <v>0.31</v>
      </c>
      <c r="V3">
        <v>0.79</v>
      </c>
      <c r="W3">
        <v>0.13</v>
      </c>
      <c r="X3">
        <v>0.99</v>
      </c>
      <c r="Y3">
        <v>1</v>
      </c>
      <c r="Z3">
        <v>10</v>
      </c>
    </row>
    <row r="4" spans="1:26" x14ac:dyDescent="0.25">
      <c r="A4">
        <v>2</v>
      </c>
      <c r="B4">
        <v>145</v>
      </c>
      <c r="C4" t="s">
        <v>26</v>
      </c>
      <c r="D4">
        <v>10.1294</v>
      </c>
      <c r="E4">
        <v>9.8699999999999992</v>
      </c>
      <c r="F4">
        <v>4.82</v>
      </c>
      <c r="G4">
        <v>7.42</v>
      </c>
      <c r="H4">
        <v>0.09</v>
      </c>
      <c r="I4">
        <v>39</v>
      </c>
      <c r="J4">
        <v>286.19</v>
      </c>
      <c r="K4">
        <v>61.2</v>
      </c>
      <c r="L4">
        <v>1.5</v>
      </c>
      <c r="M4">
        <v>37</v>
      </c>
      <c r="N4">
        <v>78.489999999999995</v>
      </c>
      <c r="O4">
        <v>35530.47</v>
      </c>
      <c r="P4">
        <v>78.28</v>
      </c>
      <c r="Q4">
        <v>1689.52</v>
      </c>
      <c r="R4">
        <v>38.31</v>
      </c>
      <c r="S4">
        <v>13.91</v>
      </c>
      <c r="T4">
        <v>12163.31</v>
      </c>
      <c r="U4">
        <v>0.36</v>
      </c>
      <c r="V4">
        <v>0.83</v>
      </c>
      <c r="W4">
        <v>0.12</v>
      </c>
      <c r="X4">
        <v>0.78</v>
      </c>
      <c r="Y4">
        <v>1</v>
      </c>
      <c r="Z4">
        <v>10</v>
      </c>
    </row>
    <row r="5" spans="1:26" x14ac:dyDescent="0.25">
      <c r="A5">
        <v>3</v>
      </c>
      <c r="B5">
        <v>145</v>
      </c>
      <c r="C5" t="s">
        <v>26</v>
      </c>
      <c r="D5">
        <v>10.7028</v>
      </c>
      <c r="E5">
        <v>9.34</v>
      </c>
      <c r="F5">
        <v>4.67</v>
      </c>
      <c r="G5">
        <v>8.76</v>
      </c>
      <c r="H5">
        <v>0.11</v>
      </c>
      <c r="I5">
        <v>32</v>
      </c>
      <c r="J5">
        <v>286.69</v>
      </c>
      <c r="K5">
        <v>61.2</v>
      </c>
      <c r="L5">
        <v>1.75</v>
      </c>
      <c r="M5">
        <v>30</v>
      </c>
      <c r="N5">
        <v>78.739999999999995</v>
      </c>
      <c r="O5">
        <v>35592.57</v>
      </c>
      <c r="P5">
        <v>74.28</v>
      </c>
      <c r="Q5">
        <v>1689.37</v>
      </c>
      <c r="R5">
        <v>33.64</v>
      </c>
      <c r="S5">
        <v>13.91</v>
      </c>
      <c r="T5">
        <v>9865.15</v>
      </c>
      <c r="U5">
        <v>0.41</v>
      </c>
      <c r="V5">
        <v>0.86</v>
      </c>
      <c r="W5">
        <v>0.1</v>
      </c>
      <c r="X5">
        <v>0.63</v>
      </c>
      <c r="Y5">
        <v>1</v>
      </c>
      <c r="Z5">
        <v>10</v>
      </c>
    </row>
    <row r="6" spans="1:26" x14ac:dyDescent="0.25">
      <c r="A6">
        <v>4</v>
      </c>
      <c r="B6">
        <v>145</v>
      </c>
      <c r="C6" t="s">
        <v>26</v>
      </c>
      <c r="D6">
        <v>11.1541</v>
      </c>
      <c r="E6">
        <v>8.9700000000000006</v>
      </c>
      <c r="F6">
        <v>4.5599999999999996</v>
      </c>
      <c r="G6">
        <v>10.14</v>
      </c>
      <c r="H6">
        <v>0.12</v>
      </c>
      <c r="I6">
        <v>27</v>
      </c>
      <c r="J6">
        <v>287.19</v>
      </c>
      <c r="K6">
        <v>61.2</v>
      </c>
      <c r="L6">
        <v>2</v>
      </c>
      <c r="M6">
        <v>25</v>
      </c>
      <c r="N6">
        <v>78.989999999999995</v>
      </c>
      <c r="O6">
        <v>35654.65</v>
      </c>
      <c r="P6">
        <v>70.92</v>
      </c>
      <c r="Q6">
        <v>1688.8</v>
      </c>
      <c r="R6">
        <v>30.27</v>
      </c>
      <c r="S6">
        <v>13.91</v>
      </c>
      <c r="T6">
        <v>8205.67</v>
      </c>
      <c r="U6">
        <v>0.46</v>
      </c>
      <c r="V6">
        <v>0.88</v>
      </c>
      <c r="W6">
        <v>0.1</v>
      </c>
      <c r="X6">
        <v>0.52</v>
      </c>
      <c r="Y6">
        <v>1</v>
      </c>
      <c r="Z6">
        <v>10</v>
      </c>
    </row>
    <row r="7" spans="1:26" x14ac:dyDescent="0.25">
      <c r="A7">
        <v>5</v>
      </c>
      <c r="B7">
        <v>145</v>
      </c>
      <c r="C7" t="s">
        <v>26</v>
      </c>
      <c r="D7">
        <v>11.5388</v>
      </c>
      <c r="E7">
        <v>8.67</v>
      </c>
      <c r="F7">
        <v>4.4800000000000004</v>
      </c>
      <c r="G7">
        <v>11.68</v>
      </c>
      <c r="H7">
        <v>0.14000000000000001</v>
      </c>
      <c r="I7">
        <v>23</v>
      </c>
      <c r="J7">
        <v>287.7</v>
      </c>
      <c r="K7">
        <v>61.2</v>
      </c>
      <c r="L7">
        <v>2.25</v>
      </c>
      <c r="M7">
        <v>21</v>
      </c>
      <c r="N7">
        <v>79.25</v>
      </c>
      <c r="O7">
        <v>35716.83</v>
      </c>
      <c r="P7">
        <v>68.040000000000006</v>
      </c>
      <c r="Q7">
        <v>1688.8</v>
      </c>
      <c r="R7">
        <v>27.64</v>
      </c>
      <c r="S7">
        <v>13.91</v>
      </c>
      <c r="T7">
        <v>6912.19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 x14ac:dyDescent="0.25">
      <c r="A8">
        <v>6</v>
      </c>
      <c r="B8">
        <v>145</v>
      </c>
      <c r="C8" t="s">
        <v>26</v>
      </c>
      <c r="D8">
        <v>11.9095</v>
      </c>
      <c r="E8">
        <v>8.4</v>
      </c>
      <c r="F8">
        <v>4.37</v>
      </c>
      <c r="G8">
        <v>13.11</v>
      </c>
      <c r="H8">
        <v>0.15</v>
      </c>
      <c r="I8">
        <v>20</v>
      </c>
      <c r="J8">
        <v>288.2</v>
      </c>
      <c r="K8">
        <v>61.2</v>
      </c>
      <c r="L8">
        <v>2.5</v>
      </c>
      <c r="M8">
        <v>18</v>
      </c>
      <c r="N8">
        <v>79.5</v>
      </c>
      <c r="O8">
        <v>35779.11</v>
      </c>
      <c r="P8">
        <v>64.45</v>
      </c>
      <c r="Q8">
        <v>1689.01</v>
      </c>
      <c r="R8">
        <v>24.01</v>
      </c>
      <c r="S8">
        <v>13.91</v>
      </c>
      <c r="T8">
        <v>5108.68</v>
      </c>
      <c r="U8">
        <v>0.57999999999999996</v>
      </c>
      <c r="V8">
        <v>0.92</v>
      </c>
      <c r="W8">
        <v>0.09</v>
      </c>
      <c r="X8">
        <v>0.33</v>
      </c>
      <c r="Y8">
        <v>1</v>
      </c>
      <c r="Z8">
        <v>10</v>
      </c>
    </row>
    <row r="9" spans="1:26" x14ac:dyDescent="0.25">
      <c r="A9">
        <v>7</v>
      </c>
      <c r="B9">
        <v>145</v>
      </c>
      <c r="C9" t="s">
        <v>26</v>
      </c>
      <c r="D9">
        <v>11.971299999999999</v>
      </c>
      <c r="E9">
        <v>8.35</v>
      </c>
      <c r="F9">
        <v>4.43</v>
      </c>
      <c r="G9">
        <v>14.78</v>
      </c>
      <c r="H9">
        <v>0.17</v>
      </c>
      <c r="I9">
        <v>18</v>
      </c>
      <c r="J9">
        <v>288.70999999999998</v>
      </c>
      <c r="K9">
        <v>61.2</v>
      </c>
      <c r="L9">
        <v>2.75</v>
      </c>
      <c r="M9">
        <v>16</v>
      </c>
      <c r="N9">
        <v>79.760000000000005</v>
      </c>
      <c r="O9">
        <v>35841.5</v>
      </c>
      <c r="P9">
        <v>64.14</v>
      </c>
      <c r="Q9">
        <v>1688.86</v>
      </c>
      <c r="R9">
        <v>26.88</v>
      </c>
      <c r="S9">
        <v>13.91</v>
      </c>
      <c r="T9">
        <v>6556.73</v>
      </c>
      <c r="U9">
        <v>0.52</v>
      </c>
      <c r="V9">
        <v>0.9</v>
      </c>
      <c r="W9">
        <v>7.0000000000000007E-2</v>
      </c>
      <c r="X9">
        <v>0.39</v>
      </c>
      <c r="Y9">
        <v>1</v>
      </c>
      <c r="Z9">
        <v>10</v>
      </c>
    </row>
    <row r="10" spans="1:26" x14ac:dyDescent="0.25">
      <c r="A10">
        <v>8</v>
      </c>
      <c r="B10">
        <v>145</v>
      </c>
      <c r="C10" t="s">
        <v>26</v>
      </c>
      <c r="D10">
        <v>12.2407</v>
      </c>
      <c r="E10">
        <v>8.17</v>
      </c>
      <c r="F10">
        <v>4.3600000000000003</v>
      </c>
      <c r="G10">
        <v>16.34</v>
      </c>
      <c r="H10">
        <v>0.18</v>
      </c>
      <c r="I10">
        <v>16</v>
      </c>
      <c r="J10">
        <v>289.20999999999998</v>
      </c>
      <c r="K10">
        <v>61.2</v>
      </c>
      <c r="L10">
        <v>3</v>
      </c>
      <c r="M10">
        <v>14</v>
      </c>
      <c r="N10">
        <v>80.02</v>
      </c>
      <c r="O10">
        <v>35903.99</v>
      </c>
      <c r="P10">
        <v>61.16</v>
      </c>
      <c r="Q10">
        <v>1689.04</v>
      </c>
      <c r="R10">
        <v>24.05</v>
      </c>
      <c r="S10">
        <v>13.91</v>
      </c>
      <c r="T10">
        <v>5148.55</v>
      </c>
      <c r="U10">
        <v>0.57999999999999996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 x14ac:dyDescent="0.25">
      <c r="A11">
        <v>9</v>
      </c>
      <c r="B11">
        <v>145</v>
      </c>
      <c r="C11" t="s">
        <v>26</v>
      </c>
      <c r="D11">
        <v>12.4818</v>
      </c>
      <c r="E11">
        <v>8.01</v>
      </c>
      <c r="F11">
        <v>4.3099999999999996</v>
      </c>
      <c r="G11">
        <v>18.46</v>
      </c>
      <c r="H11">
        <v>0.2</v>
      </c>
      <c r="I11">
        <v>14</v>
      </c>
      <c r="J11">
        <v>289.72000000000003</v>
      </c>
      <c r="K11">
        <v>61.2</v>
      </c>
      <c r="L11">
        <v>3.25</v>
      </c>
      <c r="M11">
        <v>11</v>
      </c>
      <c r="N11">
        <v>80.27</v>
      </c>
      <c r="O11">
        <v>35966.589999999997</v>
      </c>
      <c r="P11">
        <v>58.1</v>
      </c>
      <c r="Q11">
        <v>1688.8</v>
      </c>
      <c r="R11">
        <v>22.42</v>
      </c>
      <c r="S11">
        <v>13.91</v>
      </c>
      <c r="T11">
        <v>4347.1499999999996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 x14ac:dyDescent="0.25">
      <c r="A12">
        <v>10</v>
      </c>
      <c r="B12">
        <v>145</v>
      </c>
      <c r="C12" t="s">
        <v>26</v>
      </c>
      <c r="D12">
        <v>12.5953</v>
      </c>
      <c r="E12">
        <v>7.94</v>
      </c>
      <c r="F12">
        <v>4.29</v>
      </c>
      <c r="G12">
        <v>19.8</v>
      </c>
      <c r="H12">
        <v>0.21</v>
      </c>
      <c r="I12">
        <v>13</v>
      </c>
      <c r="J12">
        <v>290.23</v>
      </c>
      <c r="K12">
        <v>61.2</v>
      </c>
      <c r="L12">
        <v>3.5</v>
      </c>
      <c r="M12">
        <v>2</v>
      </c>
      <c r="N12">
        <v>80.53</v>
      </c>
      <c r="O12">
        <v>36029.29</v>
      </c>
      <c r="P12">
        <v>56.2</v>
      </c>
      <c r="Q12">
        <v>1688.98</v>
      </c>
      <c r="R12">
        <v>21.39</v>
      </c>
      <c r="S12">
        <v>13.91</v>
      </c>
      <c r="T12">
        <v>3835.03</v>
      </c>
      <c r="U12">
        <v>0.65</v>
      </c>
      <c r="V12">
        <v>0.93</v>
      </c>
      <c r="W12">
        <v>0.09</v>
      </c>
      <c r="X12">
        <v>0.25</v>
      </c>
      <c r="Y12">
        <v>1</v>
      </c>
      <c r="Z12">
        <v>10</v>
      </c>
    </row>
    <row r="13" spans="1:26" x14ac:dyDescent="0.25">
      <c r="A13">
        <v>11</v>
      </c>
      <c r="B13">
        <v>145</v>
      </c>
      <c r="C13" t="s">
        <v>26</v>
      </c>
      <c r="D13">
        <v>12.5945</v>
      </c>
      <c r="E13">
        <v>7.94</v>
      </c>
      <c r="F13">
        <v>4.29</v>
      </c>
      <c r="G13">
        <v>19.8</v>
      </c>
      <c r="H13">
        <v>0.23</v>
      </c>
      <c r="I13">
        <v>13</v>
      </c>
      <c r="J13">
        <v>290.74</v>
      </c>
      <c r="K13">
        <v>61.2</v>
      </c>
      <c r="L13">
        <v>3.75</v>
      </c>
      <c r="M13">
        <v>0</v>
      </c>
      <c r="N13">
        <v>80.790000000000006</v>
      </c>
      <c r="O13">
        <v>36092.1</v>
      </c>
      <c r="P13">
        <v>56.32</v>
      </c>
      <c r="Q13">
        <v>1688.8</v>
      </c>
      <c r="R13">
        <v>21.37</v>
      </c>
      <c r="S13">
        <v>13.91</v>
      </c>
      <c r="T13">
        <v>3825.64</v>
      </c>
      <c r="U13">
        <v>0.65</v>
      </c>
      <c r="V13">
        <v>0.93</v>
      </c>
      <c r="W13">
        <v>0.09</v>
      </c>
      <c r="X13">
        <v>0.25</v>
      </c>
      <c r="Y13">
        <v>1</v>
      </c>
      <c r="Z1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65</v>
      </c>
      <c r="C2" t="s">
        <v>26</v>
      </c>
      <c r="D2">
        <v>13.1738</v>
      </c>
      <c r="E2">
        <v>7.59</v>
      </c>
      <c r="F2">
        <v>4.62</v>
      </c>
      <c r="G2">
        <v>9.56</v>
      </c>
      <c r="H2">
        <v>0.13</v>
      </c>
      <c r="I2">
        <v>29</v>
      </c>
      <c r="J2">
        <v>133.21</v>
      </c>
      <c r="K2">
        <v>46.47</v>
      </c>
      <c r="L2">
        <v>1</v>
      </c>
      <c r="M2">
        <v>19</v>
      </c>
      <c r="N2">
        <v>20.75</v>
      </c>
      <c r="O2">
        <v>16663.419999999998</v>
      </c>
      <c r="P2">
        <v>38.28</v>
      </c>
      <c r="Q2">
        <v>1688.89</v>
      </c>
      <c r="R2">
        <v>31.82</v>
      </c>
      <c r="S2">
        <v>13.91</v>
      </c>
      <c r="T2">
        <v>8968.7199999999993</v>
      </c>
      <c r="U2">
        <v>0.44</v>
      </c>
      <c r="V2">
        <v>0.87</v>
      </c>
      <c r="W2">
        <v>0.11</v>
      </c>
      <c r="X2">
        <v>0.57999999999999996</v>
      </c>
      <c r="Y2">
        <v>1</v>
      </c>
      <c r="Z2">
        <v>10</v>
      </c>
    </row>
    <row r="3" spans="1:26" x14ac:dyDescent="0.25">
      <c r="A3">
        <v>1</v>
      </c>
      <c r="B3">
        <v>65</v>
      </c>
      <c r="C3" t="s">
        <v>26</v>
      </c>
      <c r="D3">
        <v>13.291499999999999</v>
      </c>
      <c r="E3">
        <v>7.52</v>
      </c>
      <c r="F3">
        <v>4.6100000000000003</v>
      </c>
      <c r="G3">
        <v>10.24</v>
      </c>
      <c r="H3">
        <v>0.17</v>
      </c>
      <c r="I3">
        <v>27</v>
      </c>
      <c r="J3">
        <v>133.55000000000001</v>
      </c>
      <c r="K3">
        <v>46.47</v>
      </c>
      <c r="L3">
        <v>1.25</v>
      </c>
      <c r="M3">
        <v>0</v>
      </c>
      <c r="N3">
        <v>20.83</v>
      </c>
      <c r="O3">
        <v>16704.7</v>
      </c>
      <c r="P3">
        <v>37.64</v>
      </c>
      <c r="Q3">
        <v>1689.2</v>
      </c>
      <c r="R3">
        <v>30.68</v>
      </c>
      <c r="S3">
        <v>13.91</v>
      </c>
      <c r="T3">
        <v>8410.9699999999993</v>
      </c>
      <c r="U3">
        <v>0.45</v>
      </c>
      <c r="V3">
        <v>0.87</v>
      </c>
      <c r="W3">
        <v>0.13</v>
      </c>
      <c r="X3">
        <v>0.56999999999999995</v>
      </c>
      <c r="Y3">
        <v>1</v>
      </c>
      <c r="Z3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1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130</v>
      </c>
      <c r="C2" t="s">
        <v>26</v>
      </c>
      <c r="D2">
        <v>9.1486999999999998</v>
      </c>
      <c r="E2">
        <v>10.93</v>
      </c>
      <c r="F2">
        <v>5.24</v>
      </c>
      <c r="G2">
        <v>5.33</v>
      </c>
      <c r="H2">
        <v>7.0000000000000007E-2</v>
      </c>
      <c r="I2">
        <v>59</v>
      </c>
      <c r="J2">
        <v>252.85</v>
      </c>
      <c r="K2">
        <v>59.19</v>
      </c>
      <c r="L2">
        <v>1</v>
      </c>
      <c r="M2">
        <v>57</v>
      </c>
      <c r="N2">
        <v>62.65</v>
      </c>
      <c r="O2">
        <v>31418.63</v>
      </c>
      <c r="P2">
        <v>80.91</v>
      </c>
      <c r="Q2">
        <v>1689.89</v>
      </c>
      <c r="R2">
        <v>51.5</v>
      </c>
      <c r="S2">
        <v>13.91</v>
      </c>
      <c r="T2">
        <v>18659.18</v>
      </c>
      <c r="U2">
        <v>0.27</v>
      </c>
      <c r="V2">
        <v>0.76</v>
      </c>
      <c r="W2">
        <v>0.15</v>
      </c>
      <c r="X2">
        <v>1.2</v>
      </c>
      <c r="Y2">
        <v>1</v>
      </c>
      <c r="Z2">
        <v>10</v>
      </c>
    </row>
    <row r="3" spans="1:26" x14ac:dyDescent="0.25">
      <c r="A3">
        <v>1</v>
      </c>
      <c r="B3">
        <v>130</v>
      </c>
      <c r="C3" t="s">
        <v>26</v>
      </c>
      <c r="D3">
        <v>10.122</v>
      </c>
      <c r="E3">
        <v>9.8800000000000008</v>
      </c>
      <c r="F3">
        <v>4.92</v>
      </c>
      <c r="G3">
        <v>6.71</v>
      </c>
      <c r="H3">
        <v>0.09</v>
      </c>
      <c r="I3">
        <v>44</v>
      </c>
      <c r="J3">
        <v>253.3</v>
      </c>
      <c r="K3">
        <v>59.19</v>
      </c>
      <c r="L3">
        <v>1.25</v>
      </c>
      <c r="M3">
        <v>42</v>
      </c>
      <c r="N3">
        <v>62.86</v>
      </c>
      <c r="O3">
        <v>31474.5</v>
      </c>
      <c r="P3">
        <v>74.17</v>
      </c>
      <c r="Q3">
        <v>1689.13</v>
      </c>
      <c r="R3">
        <v>41.7</v>
      </c>
      <c r="S3">
        <v>13.91</v>
      </c>
      <c r="T3">
        <v>13835.54</v>
      </c>
      <c r="U3">
        <v>0.33</v>
      </c>
      <c r="V3">
        <v>0.81</v>
      </c>
      <c r="W3">
        <v>0.12</v>
      </c>
      <c r="X3">
        <v>0.88</v>
      </c>
      <c r="Y3">
        <v>1</v>
      </c>
      <c r="Z3">
        <v>10</v>
      </c>
    </row>
    <row r="4" spans="1:26" x14ac:dyDescent="0.25">
      <c r="A4">
        <v>2</v>
      </c>
      <c r="B4">
        <v>130</v>
      </c>
      <c r="C4" t="s">
        <v>26</v>
      </c>
      <c r="D4">
        <v>10.887600000000001</v>
      </c>
      <c r="E4">
        <v>9.18</v>
      </c>
      <c r="F4">
        <v>4.72</v>
      </c>
      <c r="G4">
        <v>8.32</v>
      </c>
      <c r="H4">
        <v>0.11</v>
      </c>
      <c r="I4">
        <v>34</v>
      </c>
      <c r="J4">
        <v>253.75</v>
      </c>
      <c r="K4">
        <v>59.19</v>
      </c>
      <c r="L4">
        <v>1.5</v>
      </c>
      <c r="M4">
        <v>32</v>
      </c>
      <c r="N4">
        <v>63.06</v>
      </c>
      <c r="O4">
        <v>31530.44</v>
      </c>
      <c r="P4">
        <v>69.099999999999994</v>
      </c>
      <c r="Q4">
        <v>1689.3</v>
      </c>
      <c r="R4">
        <v>35.19</v>
      </c>
      <c r="S4">
        <v>13.91</v>
      </c>
      <c r="T4">
        <v>10627.54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 x14ac:dyDescent="0.25">
      <c r="A5">
        <v>3</v>
      </c>
      <c r="B5">
        <v>130</v>
      </c>
      <c r="C5" t="s">
        <v>26</v>
      </c>
      <c r="D5">
        <v>11.4246</v>
      </c>
      <c r="E5">
        <v>8.75</v>
      </c>
      <c r="F5">
        <v>4.58</v>
      </c>
      <c r="G5">
        <v>9.81</v>
      </c>
      <c r="H5">
        <v>0.12</v>
      </c>
      <c r="I5">
        <v>28</v>
      </c>
      <c r="J5">
        <v>254.21</v>
      </c>
      <c r="K5">
        <v>59.19</v>
      </c>
      <c r="L5">
        <v>1.75</v>
      </c>
      <c r="M5">
        <v>26</v>
      </c>
      <c r="N5">
        <v>63.26</v>
      </c>
      <c r="O5">
        <v>31586.46</v>
      </c>
      <c r="P5">
        <v>65.400000000000006</v>
      </c>
      <c r="Q5">
        <v>1689.11</v>
      </c>
      <c r="R5">
        <v>30.83</v>
      </c>
      <c r="S5">
        <v>13.91</v>
      </c>
      <c r="T5">
        <v>8480.18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 x14ac:dyDescent="0.25">
      <c r="A6">
        <v>4</v>
      </c>
      <c r="B6">
        <v>130</v>
      </c>
      <c r="C6" t="s">
        <v>26</v>
      </c>
      <c r="D6">
        <v>11.7971</v>
      </c>
      <c r="E6">
        <v>8.48</v>
      </c>
      <c r="F6">
        <v>4.5</v>
      </c>
      <c r="G6">
        <v>11.25</v>
      </c>
      <c r="H6">
        <v>0.14000000000000001</v>
      </c>
      <c r="I6">
        <v>24</v>
      </c>
      <c r="J6">
        <v>254.66</v>
      </c>
      <c r="K6">
        <v>59.19</v>
      </c>
      <c r="L6">
        <v>2</v>
      </c>
      <c r="M6">
        <v>22</v>
      </c>
      <c r="N6">
        <v>63.47</v>
      </c>
      <c r="O6">
        <v>31642.55</v>
      </c>
      <c r="P6">
        <v>62.31</v>
      </c>
      <c r="Q6">
        <v>1688.99</v>
      </c>
      <c r="R6">
        <v>28.2</v>
      </c>
      <c r="S6">
        <v>13.91</v>
      </c>
      <c r="T6">
        <v>7185.49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 x14ac:dyDescent="0.25">
      <c r="A7">
        <v>5</v>
      </c>
      <c r="B7">
        <v>130</v>
      </c>
      <c r="C7" t="s">
        <v>26</v>
      </c>
      <c r="D7">
        <v>12.266999999999999</v>
      </c>
      <c r="E7">
        <v>8.15</v>
      </c>
      <c r="F7">
        <v>4.37</v>
      </c>
      <c r="G7">
        <v>13.11</v>
      </c>
      <c r="H7">
        <v>0.16</v>
      </c>
      <c r="I7">
        <v>20</v>
      </c>
      <c r="J7">
        <v>255.12</v>
      </c>
      <c r="K7">
        <v>59.19</v>
      </c>
      <c r="L7">
        <v>2.25</v>
      </c>
      <c r="M7">
        <v>18</v>
      </c>
      <c r="N7">
        <v>63.67</v>
      </c>
      <c r="O7">
        <v>31698.720000000001</v>
      </c>
      <c r="P7">
        <v>58.18</v>
      </c>
      <c r="Q7">
        <v>1689.33</v>
      </c>
      <c r="R7">
        <v>23.98</v>
      </c>
      <c r="S7">
        <v>13.91</v>
      </c>
      <c r="T7">
        <v>5094.4399999999996</v>
      </c>
      <c r="U7">
        <v>0.57999999999999996</v>
      </c>
      <c r="V7">
        <v>0.92</v>
      </c>
      <c r="W7">
        <v>0.09</v>
      </c>
      <c r="X7">
        <v>0.33</v>
      </c>
      <c r="Y7">
        <v>1</v>
      </c>
      <c r="Z7">
        <v>10</v>
      </c>
    </row>
    <row r="8" spans="1:26" x14ac:dyDescent="0.25">
      <c r="A8">
        <v>6</v>
      </c>
      <c r="B8">
        <v>130</v>
      </c>
      <c r="C8" t="s">
        <v>26</v>
      </c>
      <c r="D8">
        <v>12.2653</v>
      </c>
      <c r="E8">
        <v>8.15</v>
      </c>
      <c r="F8">
        <v>4.47</v>
      </c>
      <c r="G8">
        <v>14.89</v>
      </c>
      <c r="H8">
        <v>0.17</v>
      </c>
      <c r="I8">
        <v>18</v>
      </c>
      <c r="J8">
        <v>255.57</v>
      </c>
      <c r="K8">
        <v>59.19</v>
      </c>
      <c r="L8">
        <v>2.5</v>
      </c>
      <c r="M8">
        <v>16</v>
      </c>
      <c r="N8">
        <v>63.88</v>
      </c>
      <c r="O8">
        <v>31754.97</v>
      </c>
      <c r="P8">
        <v>58.1</v>
      </c>
      <c r="Q8">
        <v>1689.29</v>
      </c>
      <c r="R8">
        <v>27.98</v>
      </c>
      <c r="S8">
        <v>13.91</v>
      </c>
      <c r="T8">
        <v>7106.49</v>
      </c>
      <c r="U8">
        <v>0.5</v>
      </c>
      <c r="V8">
        <v>0.9</v>
      </c>
      <c r="W8">
        <v>0.08</v>
      </c>
      <c r="X8">
        <v>0.43</v>
      </c>
      <c r="Y8">
        <v>1</v>
      </c>
      <c r="Z8">
        <v>10</v>
      </c>
    </row>
    <row r="9" spans="1:26" x14ac:dyDescent="0.25">
      <c r="A9">
        <v>7</v>
      </c>
      <c r="B9">
        <v>130</v>
      </c>
      <c r="C9" t="s">
        <v>26</v>
      </c>
      <c r="D9">
        <v>12.7087</v>
      </c>
      <c r="E9">
        <v>7.87</v>
      </c>
      <c r="F9">
        <v>4.33</v>
      </c>
      <c r="G9">
        <v>17.32</v>
      </c>
      <c r="H9">
        <v>0.19</v>
      </c>
      <c r="I9">
        <v>15</v>
      </c>
      <c r="J9">
        <v>256.02999999999997</v>
      </c>
      <c r="K9">
        <v>59.19</v>
      </c>
      <c r="L9">
        <v>2.75</v>
      </c>
      <c r="M9">
        <v>12</v>
      </c>
      <c r="N9">
        <v>64.09</v>
      </c>
      <c r="O9">
        <v>31811.29</v>
      </c>
      <c r="P9">
        <v>53.33</v>
      </c>
      <c r="Q9">
        <v>1688.97</v>
      </c>
      <c r="R9">
        <v>22.99</v>
      </c>
      <c r="S9">
        <v>13.91</v>
      </c>
      <c r="T9">
        <v>4625.8100000000004</v>
      </c>
      <c r="U9">
        <v>0.6</v>
      </c>
      <c r="V9">
        <v>0.92</v>
      </c>
      <c r="W9">
        <v>0.08</v>
      </c>
      <c r="X9">
        <v>0.28999999999999998</v>
      </c>
      <c r="Y9">
        <v>1</v>
      </c>
      <c r="Z9">
        <v>10</v>
      </c>
    </row>
    <row r="10" spans="1:26" x14ac:dyDescent="0.25">
      <c r="A10">
        <v>8</v>
      </c>
      <c r="B10">
        <v>130</v>
      </c>
      <c r="C10" t="s">
        <v>26</v>
      </c>
      <c r="D10">
        <v>12.6836</v>
      </c>
      <c r="E10">
        <v>7.88</v>
      </c>
      <c r="F10">
        <v>4.3499999999999996</v>
      </c>
      <c r="G10">
        <v>17.38</v>
      </c>
      <c r="H10">
        <v>0.21</v>
      </c>
      <c r="I10">
        <v>15</v>
      </c>
      <c r="J10">
        <v>256.49</v>
      </c>
      <c r="K10">
        <v>59.19</v>
      </c>
      <c r="L10">
        <v>3</v>
      </c>
      <c r="M10">
        <v>1</v>
      </c>
      <c r="N10">
        <v>64.290000000000006</v>
      </c>
      <c r="O10">
        <v>31867.69</v>
      </c>
      <c r="P10">
        <v>52.59</v>
      </c>
      <c r="Q10">
        <v>1688.92</v>
      </c>
      <c r="R10">
        <v>23.06</v>
      </c>
      <c r="S10">
        <v>13.91</v>
      </c>
      <c r="T10">
        <v>4660.03</v>
      </c>
      <c r="U10">
        <v>0.6</v>
      </c>
      <c r="V10">
        <v>0.92</v>
      </c>
      <c r="W10">
        <v>0.09</v>
      </c>
      <c r="X10">
        <v>0.31</v>
      </c>
      <c r="Y10">
        <v>1</v>
      </c>
      <c r="Z10">
        <v>10</v>
      </c>
    </row>
    <row r="11" spans="1:26" x14ac:dyDescent="0.25">
      <c r="A11">
        <v>9</v>
      </c>
      <c r="B11">
        <v>130</v>
      </c>
      <c r="C11" t="s">
        <v>26</v>
      </c>
      <c r="D11">
        <v>12.805</v>
      </c>
      <c r="E11">
        <v>7.81</v>
      </c>
      <c r="F11">
        <v>4.32</v>
      </c>
      <c r="G11">
        <v>18.510000000000002</v>
      </c>
      <c r="H11">
        <v>0.23</v>
      </c>
      <c r="I11">
        <v>14</v>
      </c>
      <c r="J11">
        <v>256.95</v>
      </c>
      <c r="K11">
        <v>59.19</v>
      </c>
      <c r="L11">
        <v>3.25</v>
      </c>
      <c r="M11">
        <v>0</v>
      </c>
      <c r="N11">
        <v>64.5</v>
      </c>
      <c r="O11">
        <v>31924.29</v>
      </c>
      <c r="P11">
        <v>52.23</v>
      </c>
      <c r="Q11">
        <v>1688.8</v>
      </c>
      <c r="R11">
        <v>22.24</v>
      </c>
      <c r="S11">
        <v>13.91</v>
      </c>
      <c r="T11">
        <v>4253.3599999999997</v>
      </c>
      <c r="U11">
        <v>0.63</v>
      </c>
      <c r="V11">
        <v>0.93</v>
      </c>
      <c r="W11">
        <v>0.09</v>
      </c>
      <c r="X11">
        <v>0.28000000000000003</v>
      </c>
      <c r="Y11">
        <v>1</v>
      </c>
      <c r="Z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75</v>
      </c>
      <c r="C2" t="s">
        <v>26</v>
      </c>
      <c r="D2">
        <v>12.4619</v>
      </c>
      <c r="E2">
        <v>8.02</v>
      </c>
      <c r="F2">
        <v>4.71</v>
      </c>
      <c r="G2">
        <v>8.31</v>
      </c>
      <c r="H2">
        <v>0.12</v>
      </c>
      <c r="I2">
        <v>34</v>
      </c>
      <c r="J2">
        <v>150.44</v>
      </c>
      <c r="K2">
        <v>49.1</v>
      </c>
      <c r="L2">
        <v>1</v>
      </c>
      <c r="M2">
        <v>32</v>
      </c>
      <c r="N2">
        <v>25.34</v>
      </c>
      <c r="O2">
        <v>18787.759999999998</v>
      </c>
      <c r="P2">
        <v>45.48</v>
      </c>
      <c r="Q2">
        <v>1689.12</v>
      </c>
      <c r="R2">
        <v>34.83</v>
      </c>
      <c r="S2">
        <v>13.91</v>
      </c>
      <c r="T2">
        <v>10451.84</v>
      </c>
      <c r="U2">
        <v>0.4</v>
      </c>
      <c r="V2">
        <v>0.85</v>
      </c>
      <c r="W2">
        <v>0.11</v>
      </c>
      <c r="X2">
        <v>0.67</v>
      </c>
      <c r="Y2">
        <v>1</v>
      </c>
      <c r="Z2">
        <v>10</v>
      </c>
    </row>
    <row r="3" spans="1:26" x14ac:dyDescent="0.25">
      <c r="A3">
        <v>1</v>
      </c>
      <c r="B3">
        <v>75</v>
      </c>
      <c r="C3" t="s">
        <v>26</v>
      </c>
      <c r="D3">
        <v>13.1936</v>
      </c>
      <c r="E3">
        <v>7.58</v>
      </c>
      <c r="F3">
        <v>4.54</v>
      </c>
      <c r="G3">
        <v>10.89</v>
      </c>
      <c r="H3">
        <v>0.15</v>
      </c>
      <c r="I3">
        <v>25</v>
      </c>
      <c r="J3">
        <v>150.78</v>
      </c>
      <c r="K3">
        <v>49.1</v>
      </c>
      <c r="L3">
        <v>1.25</v>
      </c>
      <c r="M3">
        <v>13</v>
      </c>
      <c r="N3">
        <v>25.44</v>
      </c>
      <c r="O3">
        <v>18830.650000000001</v>
      </c>
      <c r="P3">
        <v>40.24</v>
      </c>
      <c r="Q3">
        <v>1689.1</v>
      </c>
      <c r="R3">
        <v>29.12</v>
      </c>
      <c r="S3">
        <v>13.91</v>
      </c>
      <c r="T3">
        <v>7638.7</v>
      </c>
      <c r="U3">
        <v>0.48</v>
      </c>
      <c r="V3">
        <v>0.88</v>
      </c>
      <c r="W3">
        <v>0.11</v>
      </c>
      <c r="X3">
        <v>0.5</v>
      </c>
      <c r="Y3">
        <v>1</v>
      </c>
      <c r="Z3">
        <v>10</v>
      </c>
    </row>
    <row r="4" spans="1:26" x14ac:dyDescent="0.25">
      <c r="A4">
        <v>2</v>
      </c>
      <c r="B4">
        <v>75</v>
      </c>
      <c r="C4" t="s">
        <v>26</v>
      </c>
      <c r="D4">
        <v>13.242100000000001</v>
      </c>
      <c r="E4">
        <v>7.55</v>
      </c>
      <c r="F4">
        <v>4.54</v>
      </c>
      <c r="G4">
        <v>11.35</v>
      </c>
      <c r="H4">
        <v>0.18</v>
      </c>
      <c r="I4">
        <v>24</v>
      </c>
      <c r="J4">
        <v>151.13</v>
      </c>
      <c r="K4">
        <v>49.1</v>
      </c>
      <c r="L4">
        <v>1.5</v>
      </c>
      <c r="M4">
        <v>0</v>
      </c>
      <c r="N4">
        <v>25.54</v>
      </c>
      <c r="O4">
        <v>18873.580000000002</v>
      </c>
      <c r="P4">
        <v>39.97</v>
      </c>
      <c r="Q4">
        <v>1689.1</v>
      </c>
      <c r="R4">
        <v>28.75</v>
      </c>
      <c r="S4">
        <v>13.91</v>
      </c>
      <c r="T4">
        <v>7462.26</v>
      </c>
      <c r="U4">
        <v>0.48</v>
      </c>
      <c r="V4">
        <v>0.88</v>
      </c>
      <c r="W4">
        <v>0.12</v>
      </c>
      <c r="X4">
        <v>0.5</v>
      </c>
      <c r="Y4">
        <v>1</v>
      </c>
      <c r="Z4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6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95</v>
      </c>
      <c r="C2" t="s">
        <v>26</v>
      </c>
      <c r="D2">
        <v>11.0657</v>
      </c>
      <c r="E2">
        <v>9.0399999999999991</v>
      </c>
      <c r="F2">
        <v>4.93</v>
      </c>
      <c r="G2">
        <v>6.72</v>
      </c>
      <c r="H2">
        <v>0.1</v>
      </c>
      <c r="I2">
        <v>44</v>
      </c>
      <c r="J2">
        <v>185.69</v>
      </c>
      <c r="K2">
        <v>53.44</v>
      </c>
      <c r="L2">
        <v>1</v>
      </c>
      <c r="M2">
        <v>42</v>
      </c>
      <c r="N2">
        <v>36.26</v>
      </c>
      <c r="O2">
        <v>23136.14</v>
      </c>
      <c r="P2">
        <v>59.06</v>
      </c>
      <c r="Q2">
        <v>1689.44</v>
      </c>
      <c r="R2">
        <v>41.83</v>
      </c>
      <c r="S2">
        <v>13.91</v>
      </c>
      <c r="T2">
        <v>13901.08</v>
      </c>
      <c r="U2">
        <v>0.33</v>
      </c>
      <c r="V2">
        <v>0.81</v>
      </c>
      <c r="W2">
        <v>0.12</v>
      </c>
      <c r="X2">
        <v>0.89</v>
      </c>
      <c r="Y2">
        <v>1</v>
      </c>
      <c r="Z2">
        <v>10</v>
      </c>
    </row>
    <row r="3" spans="1:26" x14ac:dyDescent="0.25">
      <c r="A3">
        <v>1</v>
      </c>
      <c r="B3">
        <v>95</v>
      </c>
      <c r="C3" t="s">
        <v>26</v>
      </c>
      <c r="D3">
        <v>12.005599999999999</v>
      </c>
      <c r="E3">
        <v>8.33</v>
      </c>
      <c r="F3">
        <v>4.67</v>
      </c>
      <c r="G3">
        <v>8.76</v>
      </c>
      <c r="H3">
        <v>0.12</v>
      </c>
      <c r="I3">
        <v>32</v>
      </c>
      <c r="J3">
        <v>186.07</v>
      </c>
      <c r="K3">
        <v>53.44</v>
      </c>
      <c r="L3">
        <v>1.25</v>
      </c>
      <c r="M3">
        <v>30</v>
      </c>
      <c r="N3">
        <v>36.39</v>
      </c>
      <c r="O3">
        <v>23182.76</v>
      </c>
      <c r="P3">
        <v>53.24</v>
      </c>
      <c r="Q3">
        <v>1688.99</v>
      </c>
      <c r="R3">
        <v>33.69</v>
      </c>
      <c r="S3">
        <v>13.91</v>
      </c>
      <c r="T3">
        <v>9887.92</v>
      </c>
      <c r="U3">
        <v>0.41</v>
      </c>
      <c r="V3">
        <v>0.86</v>
      </c>
      <c r="W3">
        <v>0.11</v>
      </c>
      <c r="X3">
        <v>0.63</v>
      </c>
      <c r="Y3">
        <v>1</v>
      </c>
      <c r="Z3">
        <v>10</v>
      </c>
    </row>
    <row r="4" spans="1:26" x14ac:dyDescent="0.25">
      <c r="A4">
        <v>2</v>
      </c>
      <c r="B4">
        <v>95</v>
      </c>
      <c r="C4" t="s">
        <v>26</v>
      </c>
      <c r="D4">
        <v>12.724</v>
      </c>
      <c r="E4">
        <v>7.86</v>
      </c>
      <c r="F4">
        <v>4.5</v>
      </c>
      <c r="G4">
        <v>11.24</v>
      </c>
      <c r="H4">
        <v>0.14000000000000001</v>
      </c>
      <c r="I4">
        <v>24</v>
      </c>
      <c r="J4">
        <v>186.45</v>
      </c>
      <c r="K4">
        <v>53.44</v>
      </c>
      <c r="L4">
        <v>1.5</v>
      </c>
      <c r="M4">
        <v>22</v>
      </c>
      <c r="N4">
        <v>36.51</v>
      </c>
      <c r="O4">
        <v>23229.42</v>
      </c>
      <c r="P4">
        <v>48.11</v>
      </c>
      <c r="Q4">
        <v>1689.13</v>
      </c>
      <c r="R4">
        <v>28.2</v>
      </c>
      <c r="S4">
        <v>13.91</v>
      </c>
      <c r="T4">
        <v>7183.06</v>
      </c>
      <c r="U4">
        <v>0.49</v>
      </c>
      <c r="V4">
        <v>0.89</v>
      </c>
      <c r="W4">
        <v>0.09</v>
      </c>
      <c r="X4">
        <v>0.46</v>
      </c>
      <c r="Y4">
        <v>1</v>
      </c>
      <c r="Z4">
        <v>10</v>
      </c>
    </row>
    <row r="5" spans="1:26" x14ac:dyDescent="0.25">
      <c r="A5">
        <v>3</v>
      </c>
      <c r="B5">
        <v>95</v>
      </c>
      <c r="C5" t="s">
        <v>26</v>
      </c>
      <c r="D5">
        <v>13.0938</v>
      </c>
      <c r="E5">
        <v>7.64</v>
      </c>
      <c r="F5">
        <v>4.42</v>
      </c>
      <c r="G5">
        <v>13.27</v>
      </c>
      <c r="H5">
        <v>0.17</v>
      </c>
      <c r="I5">
        <v>20</v>
      </c>
      <c r="J5">
        <v>186.83</v>
      </c>
      <c r="K5">
        <v>53.44</v>
      </c>
      <c r="L5">
        <v>1.75</v>
      </c>
      <c r="M5">
        <v>9</v>
      </c>
      <c r="N5">
        <v>36.64</v>
      </c>
      <c r="O5">
        <v>23276.13</v>
      </c>
      <c r="P5">
        <v>44.68</v>
      </c>
      <c r="Q5">
        <v>1688.8</v>
      </c>
      <c r="R5">
        <v>25.53</v>
      </c>
      <c r="S5">
        <v>13.91</v>
      </c>
      <c r="T5">
        <v>5867.83</v>
      </c>
      <c r="U5">
        <v>0.54</v>
      </c>
      <c r="V5">
        <v>0.9</v>
      </c>
      <c r="W5">
        <v>0.1</v>
      </c>
      <c r="X5">
        <v>0.38</v>
      </c>
      <c r="Y5">
        <v>1</v>
      </c>
      <c r="Z5">
        <v>10</v>
      </c>
    </row>
    <row r="6" spans="1:26" x14ac:dyDescent="0.25">
      <c r="A6">
        <v>4</v>
      </c>
      <c r="B6">
        <v>95</v>
      </c>
      <c r="C6" t="s">
        <v>26</v>
      </c>
      <c r="D6">
        <v>13.112399999999999</v>
      </c>
      <c r="E6">
        <v>7.63</v>
      </c>
      <c r="F6">
        <v>4.45</v>
      </c>
      <c r="G6">
        <v>14.05</v>
      </c>
      <c r="H6">
        <v>0.19</v>
      </c>
      <c r="I6">
        <v>19</v>
      </c>
      <c r="J6">
        <v>187.21</v>
      </c>
      <c r="K6">
        <v>53.44</v>
      </c>
      <c r="L6">
        <v>2</v>
      </c>
      <c r="M6">
        <v>0</v>
      </c>
      <c r="N6">
        <v>36.770000000000003</v>
      </c>
      <c r="O6">
        <v>23322.880000000001</v>
      </c>
      <c r="P6">
        <v>44.47</v>
      </c>
      <c r="Q6">
        <v>1688.8</v>
      </c>
      <c r="R6">
        <v>25.99</v>
      </c>
      <c r="S6">
        <v>13.91</v>
      </c>
      <c r="T6">
        <v>6106.47</v>
      </c>
      <c r="U6">
        <v>0.54</v>
      </c>
      <c r="V6">
        <v>0.9</v>
      </c>
      <c r="W6">
        <v>0.11</v>
      </c>
      <c r="X6">
        <v>0.41</v>
      </c>
      <c r="Y6">
        <v>1</v>
      </c>
      <c r="Z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55</v>
      </c>
      <c r="C2" t="s">
        <v>26</v>
      </c>
      <c r="D2">
        <v>13.226100000000001</v>
      </c>
      <c r="E2">
        <v>7.56</v>
      </c>
      <c r="F2">
        <v>4.71</v>
      </c>
      <c r="G2">
        <v>8.84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0</v>
      </c>
      <c r="N2">
        <v>16.649999999999999</v>
      </c>
      <c r="O2">
        <v>14546.17</v>
      </c>
      <c r="P2">
        <v>35.49</v>
      </c>
      <c r="Q2">
        <v>1689.11</v>
      </c>
      <c r="R2">
        <v>33.69</v>
      </c>
      <c r="S2">
        <v>13.91</v>
      </c>
      <c r="T2">
        <v>9890.3700000000008</v>
      </c>
      <c r="U2">
        <v>0.41</v>
      </c>
      <c r="V2">
        <v>0.85</v>
      </c>
      <c r="W2">
        <v>0.15</v>
      </c>
      <c r="X2">
        <v>0.67</v>
      </c>
      <c r="Y2">
        <v>1</v>
      </c>
      <c r="Z2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13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26</v>
      </c>
      <c r="D2">
        <v>10.7752</v>
      </c>
      <c r="E2">
        <v>9.2799999999999994</v>
      </c>
      <c r="F2">
        <v>4.97</v>
      </c>
      <c r="G2">
        <v>6.49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44</v>
      </c>
      <c r="N2">
        <v>39.4</v>
      </c>
      <c r="O2">
        <v>24256.19</v>
      </c>
      <c r="P2">
        <v>62.18</v>
      </c>
      <c r="Q2">
        <v>1689.13</v>
      </c>
      <c r="R2">
        <v>43.13</v>
      </c>
      <c r="S2">
        <v>13.91</v>
      </c>
      <c r="T2">
        <v>14540.04</v>
      </c>
      <c r="U2">
        <v>0.32</v>
      </c>
      <c r="V2">
        <v>0.8</v>
      </c>
      <c r="W2">
        <v>0.13</v>
      </c>
      <c r="X2">
        <v>0.93</v>
      </c>
      <c r="Y2">
        <v>1</v>
      </c>
      <c r="Z2">
        <v>10</v>
      </c>
    </row>
    <row r="3" spans="1:26" x14ac:dyDescent="0.25">
      <c r="A3">
        <v>1</v>
      </c>
      <c r="B3">
        <v>100</v>
      </c>
      <c r="C3" t="s">
        <v>26</v>
      </c>
      <c r="D3">
        <v>11.678100000000001</v>
      </c>
      <c r="E3">
        <v>8.56</v>
      </c>
      <c r="F3">
        <v>4.72</v>
      </c>
      <c r="G3">
        <v>8.34</v>
      </c>
      <c r="H3">
        <v>0.11</v>
      </c>
      <c r="I3">
        <v>34</v>
      </c>
      <c r="J3">
        <v>195.16</v>
      </c>
      <c r="K3">
        <v>54.38</v>
      </c>
      <c r="L3">
        <v>1.25</v>
      </c>
      <c r="M3">
        <v>32</v>
      </c>
      <c r="N3">
        <v>39.53</v>
      </c>
      <c r="O3">
        <v>24303.87</v>
      </c>
      <c r="P3">
        <v>56.54</v>
      </c>
      <c r="Q3">
        <v>1689.2</v>
      </c>
      <c r="R3">
        <v>35.270000000000003</v>
      </c>
      <c r="S3">
        <v>13.91</v>
      </c>
      <c r="T3">
        <v>10668.99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 x14ac:dyDescent="0.25">
      <c r="A4">
        <v>2</v>
      </c>
      <c r="B4">
        <v>100</v>
      </c>
      <c r="C4" t="s">
        <v>26</v>
      </c>
      <c r="D4">
        <v>12.3954</v>
      </c>
      <c r="E4">
        <v>8.07</v>
      </c>
      <c r="F4">
        <v>4.54</v>
      </c>
      <c r="G4">
        <v>10.48</v>
      </c>
      <c r="H4">
        <v>0.14000000000000001</v>
      </c>
      <c r="I4">
        <v>26</v>
      </c>
      <c r="J4">
        <v>195.55</v>
      </c>
      <c r="K4">
        <v>54.38</v>
      </c>
      <c r="L4">
        <v>1.5</v>
      </c>
      <c r="M4">
        <v>24</v>
      </c>
      <c r="N4">
        <v>39.67</v>
      </c>
      <c r="O4">
        <v>24351.61</v>
      </c>
      <c r="P4">
        <v>51.46</v>
      </c>
      <c r="Q4">
        <v>1688.92</v>
      </c>
      <c r="R4">
        <v>29.54</v>
      </c>
      <c r="S4">
        <v>13.91</v>
      </c>
      <c r="T4">
        <v>7846.6</v>
      </c>
      <c r="U4">
        <v>0.47</v>
      </c>
      <c r="V4">
        <v>0.88</v>
      </c>
      <c r="W4">
        <v>0.1</v>
      </c>
      <c r="X4">
        <v>0.5</v>
      </c>
      <c r="Y4">
        <v>1</v>
      </c>
      <c r="Z4">
        <v>10</v>
      </c>
    </row>
    <row r="5" spans="1:26" x14ac:dyDescent="0.25">
      <c r="A5">
        <v>3</v>
      </c>
      <c r="B5">
        <v>100</v>
      </c>
      <c r="C5" t="s">
        <v>26</v>
      </c>
      <c r="D5">
        <v>12.882899999999999</v>
      </c>
      <c r="E5">
        <v>7.76</v>
      </c>
      <c r="F5">
        <v>4.43</v>
      </c>
      <c r="G5">
        <v>12.65</v>
      </c>
      <c r="H5">
        <v>0.16</v>
      </c>
      <c r="I5">
        <v>21</v>
      </c>
      <c r="J5">
        <v>195.93</v>
      </c>
      <c r="K5">
        <v>54.38</v>
      </c>
      <c r="L5">
        <v>1.75</v>
      </c>
      <c r="M5">
        <v>18</v>
      </c>
      <c r="N5">
        <v>39.81</v>
      </c>
      <c r="O5">
        <v>24399.39</v>
      </c>
      <c r="P5">
        <v>47.28</v>
      </c>
      <c r="Q5">
        <v>1688.8</v>
      </c>
      <c r="R5">
        <v>25.94</v>
      </c>
      <c r="S5">
        <v>13.91</v>
      </c>
      <c r="T5">
        <v>6068.27</v>
      </c>
      <c r="U5">
        <v>0.54</v>
      </c>
      <c r="V5">
        <v>0.9</v>
      </c>
      <c r="W5">
        <v>0.09</v>
      </c>
      <c r="X5">
        <v>0.39</v>
      </c>
      <c r="Y5">
        <v>1</v>
      </c>
      <c r="Z5">
        <v>10</v>
      </c>
    </row>
    <row r="6" spans="1:26" x14ac:dyDescent="0.25">
      <c r="A6">
        <v>4</v>
      </c>
      <c r="B6">
        <v>100</v>
      </c>
      <c r="C6" t="s">
        <v>26</v>
      </c>
      <c r="D6">
        <v>13.2841</v>
      </c>
      <c r="E6">
        <v>7.53</v>
      </c>
      <c r="F6">
        <v>4.3099999999999996</v>
      </c>
      <c r="G6">
        <v>14.37</v>
      </c>
      <c r="H6">
        <v>0.18</v>
      </c>
      <c r="I6">
        <v>18</v>
      </c>
      <c r="J6">
        <v>196.32</v>
      </c>
      <c r="K6">
        <v>54.38</v>
      </c>
      <c r="L6">
        <v>2</v>
      </c>
      <c r="M6">
        <v>1</v>
      </c>
      <c r="N6">
        <v>39.950000000000003</v>
      </c>
      <c r="O6">
        <v>24447.22</v>
      </c>
      <c r="P6">
        <v>44.03</v>
      </c>
      <c r="Q6">
        <v>1688.94</v>
      </c>
      <c r="R6">
        <v>21.61</v>
      </c>
      <c r="S6">
        <v>13.91</v>
      </c>
      <c r="T6">
        <v>3921.09</v>
      </c>
      <c r="U6">
        <v>0.64</v>
      </c>
      <c r="V6">
        <v>0.93</v>
      </c>
      <c r="W6">
        <v>0.1</v>
      </c>
      <c r="X6">
        <v>0.27</v>
      </c>
      <c r="Y6">
        <v>1</v>
      </c>
      <c r="Z6">
        <v>10</v>
      </c>
    </row>
    <row r="7" spans="1:26" x14ac:dyDescent="0.25">
      <c r="A7">
        <v>5</v>
      </c>
      <c r="B7">
        <v>100</v>
      </c>
      <c r="C7" t="s">
        <v>26</v>
      </c>
      <c r="D7">
        <v>13.2714</v>
      </c>
      <c r="E7">
        <v>7.54</v>
      </c>
      <c r="F7">
        <v>4.32</v>
      </c>
      <c r="G7">
        <v>14.39</v>
      </c>
      <c r="H7">
        <v>0.2</v>
      </c>
      <c r="I7">
        <v>18</v>
      </c>
      <c r="J7">
        <v>196.71</v>
      </c>
      <c r="K7">
        <v>54.38</v>
      </c>
      <c r="L7">
        <v>2.25</v>
      </c>
      <c r="M7">
        <v>0</v>
      </c>
      <c r="N7">
        <v>40.08</v>
      </c>
      <c r="O7">
        <v>24495.09</v>
      </c>
      <c r="P7">
        <v>44.24</v>
      </c>
      <c r="Q7">
        <v>1688.8</v>
      </c>
      <c r="R7">
        <v>21.81</v>
      </c>
      <c r="S7">
        <v>13.91</v>
      </c>
      <c r="T7">
        <v>4021.79</v>
      </c>
      <c r="U7">
        <v>0.64</v>
      </c>
      <c r="V7">
        <v>0.93</v>
      </c>
      <c r="W7">
        <v>0.1</v>
      </c>
      <c r="X7">
        <v>0.28000000000000003</v>
      </c>
      <c r="Y7">
        <v>1</v>
      </c>
      <c r="Z7">
        <v>10</v>
      </c>
    </row>
    <row r="8" spans="1:26" x14ac:dyDescent="0.25">
      <c r="A8">
        <v>0</v>
      </c>
      <c r="B8">
        <v>140</v>
      </c>
      <c r="C8" t="s">
        <v>26</v>
      </c>
      <c r="D8">
        <v>8.6256000000000004</v>
      </c>
      <c r="E8">
        <v>11.59</v>
      </c>
      <c r="F8">
        <v>5.35</v>
      </c>
      <c r="G8">
        <v>5.0199999999999996</v>
      </c>
      <c r="H8">
        <v>0.06</v>
      </c>
      <c r="I8">
        <v>64</v>
      </c>
      <c r="J8">
        <v>274.08999999999997</v>
      </c>
      <c r="K8">
        <v>60.56</v>
      </c>
      <c r="L8">
        <v>1</v>
      </c>
      <c r="M8">
        <v>62</v>
      </c>
      <c r="N8">
        <v>72.53</v>
      </c>
      <c r="O8">
        <v>34038.11</v>
      </c>
      <c r="P8">
        <v>87.75</v>
      </c>
      <c r="Q8">
        <v>1689.27</v>
      </c>
      <c r="R8">
        <v>54.98</v>
      </c>
      <c r="S8">
        <v>13.91</v>
      </c>
      <c r="T8">
        <v>20375.71</v>
      </c>
      <c r="U8">
        <v>0.25</v>
      </c>
      <c r="V8">
        <v>0.75</v>
      </c>
      <c r="W8">
        <v>0.16</v>
      </c>
      <c r="X8">
        <v>1.31</v>
      </c>
      <c r="Y8">
        <v>1</v>
      </c>
      <c r="Z8">
        <v>10</v>
      </c>
    </row>
    <row r="9" spans="1:26" x14ac:dyDescent="0.25">
      <c r="A9">
        <v>1</v>
      </c>
      <c r="B9">
        <v>140</v>
      </c>
      <c r="C9" t="s">
        <v>26</v>
      </c>
      <c r="D9">
        <v>9.6759000000000004</v>
      </c>
      <c r="E9">
        <v>10.34</v>
      </c>
      <c r="F9">
        <v>4.9800000000000004</v>
      </c>
      <c r="G9">
        <v>6.36</v>
      </c>
      <c r="H9">
        <v>0.08</v>
      </c>
      <c r="I9">
        <v>47</v>
      </c>
      <c r="J9">
        <v>274.57</v>
      </c>
      <c r="K9">
        <v>60.56</v>
      </c>
      <c r="L9">
        <v>1.25</v>
      </c>
      <c r="M9">
        <v>45</v>
      </c>
      <c r="N9">
        <v>72.760000000000005</v>
      </c>
      <c r="O9">
        <v>34097.72</v>
      </c>
      <c r="P9">
        <v>80</v>
      </c>
      <c r="Q9">
        <v>1688.95</v>
      </c>
      <c r="R9">
        <v>43.5</v>
      </c>
      <c r="S9">
        <v>13.91</v>
      </c>
      <c r="T9">
        <v>14719.44</v>
      </c>
      <c r="U9">
        <v>0.32</v>
      </c>
      <c r="V9">
        <v>0.8</v>
      </c>
      <c r="W9">
        <v>0.13</v>
      </c>
      <c r="X9">
        <v>0.94</v>
      </c>
      <c r="Y9">
        <v>1</v>
      </c>
      <c r="Z9">
        <v>10</v>
      </c>
    </row>
    <row r="10" spans="1:26" x14ac:dyDescent="0.25">
      <c r="A10">
        <v>2</v>
      </c>
      <c r="B10">
        <v>140</v>
      </c>
      <c r="C10" t="s">
        <v>26</v>
      </c>
      <c r="D10">
        <v>10.3977</v>
      </c>
      <c r="E10">
        <v>9.6199999999999992</v>
      </c>
      <c r="F10">
        <v>4.78</v>
      </c>
      <c r="G10">
        <v>7.76</v>
      </c>
      <c r="H10">
        <v>0.1</v>
      </c>
      <c r="I10">
        <v>37</v>
      </c>
      <c r="J10">
        <v>275.05</v>
      </c>
      <c r="K10">
        <v>60.56</v>
      </c>
      <c r="L10">
        <v>1.5</v>
      </c>
      <c r="M10">
        <v>35</v>
      </c>
      <c r="N10">
        <v>73</v>
      </c>
      <c r="O10">
        <v>34157.42</v>
      </c>
      <c r="P10">
        <v>75.150000000000006</v>
      </c>
      <c r="Q10">
        <v>1689.05</v>
      </c>
      <c r="R10">
        <v>37.26</v>
      </c>
      <c r="S10">
        <v>13.91</v>
      </c>
      <c r="T10">
        <v>11651.72</v>
      </c>
      <c r="U10">
        <v>0.37</v>
      </c>
      <c r="V10">
        <v>0.84</v>
      </c>
      <c r="W10">
        <v>0.11</v>
      </c>
      <c r="X10">
        <v>0.74</v>
      </c>
      <c r="Y10">
        <v>1</v>
      </c>
      <c r="Z10">
        <v>10</v>
      </c>
    </row>
    <row r="11" spans="1:26" x14ac:dyDescent="0.25">
      <c r="A11">
        <v>3</v>
      </c>
      <c r="B11">
        <v>140</v>
      </c>
      <c r="C11" t="s">
        <v>26</v>
      </c>
      <c r="D11">
        <v>10.899800000000001</v>
      </c>
      <c r="E11">
        <v>9.17</v>
      </c>
      <c r="F11">
        <v>4.6500000000000004</v>
      </c>
      <c r="G11">
        <v>9.01</v>
      </c>
      <c r="H11">
        <v>0.11</v>
      </c>
      <c r="I11">
        <v>31</v>
      </c>
      <c r="J11">
        <v>275.54000000000002</v>
      </c>
      <c r="K11">
        <v>60.56</v>
      </c>
      <c r="L11">
        <v>1.75</v>
      </c>
      <c r="M11">
        <v>29</v>
      </c>
      <c r="N11">
        <v>73.23</v>
      </c>
      <c r="O11">
        <v>34217.22</v>
      </c>
      <c r="P11">
        <v>71.39</v>
      </c>
      <c r="Q11">
        <v>1689.68</v>
      </c>
      <c r="R11">
        <v>33.1</v>
      </c>
      <c r="S11">
        <v>13.91</v>
      </c>
      <c r="T11">
        <v>9598.2800000000007</v>
      </c>
      <c r="U11">
        <v>0.42</v>
      </c>
      <c r="V11">
        <v>0.86</v>
      </c>
      <c r="W11">
        <v>0.1</v>
      </c>
      <c r="X11">
        <v>0.61</v>
      </c>
      <c r="Y11">
        <v>1</v>
      </c>
      <c r="Z11">
        <v>10</v>
      </c>
    </row>
    <row r="12" spans="1:26" x14ac:dyDescent="0.25">
      <c r="A12">
        <v>4</v>
      </c>
      <c r="B12">
        <v>140</v>
      </c>
      <c r="C12" t="s">
        <v>26</v>
      </c>
      <c r="D12">
        <v>11.3611</v>
      </c>
      <c r="E12">
        <v>8.8000000000000007</v>
      </c>
      <c r="F12">
        <v>4.54</v>
      </c>
      <c r="G12">
        <v>10.48</v>
      </c>
      <c r="H12">
        <v>0.13</v>
      </c>
      <c r="I12">
        <v>26</v>
      </c>
      <c r="J12">
        <v>276.02</v>
      </c>
      <c r="K12">
        <v>60.56</v>
      </c>
      <c r="L12">
        <v>2</v>
      </c>
      <c r="M12">
        <v>24</v>
      </c>
      <c r="N12">
        <v>73.47</v>
      </c>
      <c r="O12">
        <v>34277.1</v>
      </c>
      <c r="P12">
        <v>68.16</v>
      </c>
      <c r="Q12">
        <v>1689.39</v>
      </c>
      <c r="R12">
        <v>29.75</v>
      </c>
      <c r="S12">
        <v>13.91</v>
      </c>
      <c r="T12">
        <v>7948.64</v>
      </c>
      <c r="U12">
        <v>0.47</v>
      </c>
      <c r="V12">
        <v>0.88</v>
      </c>
      <c r="W12">
        <v>0.09</v>
      </c>
      <c r="X12">
        <v>0.5</v>
      </c>
      <c r="Y12">
        <v>1</v>
      </c>
      <c r="Z12">
        <v>10</v>
      </c>
    </row>
    <row r="13" spans="1:26" x14ac:dyDescent="0.25">
      <c r="A13">
        <v>5</v>
      </c>
      <c r="B13">
        <v>140</v>
      </c>
      <c r="C13" t="s">
        <v>26</v>
      </c>
      <c r="D13">
        <v>11.7524</v>
      </c>
      <c r="E13">
        <v>8.51</v>
      </c>
      <c r="F13">
        <v>4.46</v>
      </c>
      <c r="G13">
        <v>12.16</v>
      </c>
      <c r="H13">
        <v>0.14000000000000001</v>
      </c>
      <c r="I13">
        <v>22</v>
      </c>
      <c r="J13">
        <v>276.51</v>
      </c>
      <c r="K13">
        <v>60.56</v>
      </c>
      <c r="L13">
        <v>2.25</v>
      </c>
      <c r="M13">
        <v>20</v>
      </c>
      <c r="N13">
        <v>73.709999999999994</v>
      </c>
      <c r="O13">
        <v>34337.08</v>
      </c>
      <c r="P13">
        <v>65.180000000000007</v>
      </c>
      <c r="Q13">
        <v>1689.01</v>
      </c>
      <c r="R13">
        <v>26.96</v>
      </c>
      <c r="S13">
        <v>13.91</v>
      </c>
      <c r="T13">
        <v>6576.66</v>
      </c>
      <c r="U13">
        <v>0.52</v>
      </c>
      <c r="V13">
        <v>0.9</v>
      </c>
      <c r="W13">
        <v>0.09</v>
      </c>
      <c r="X13">
        <v>0.42</v>
      </c>
      <c r="Y13">
        <v>1</v>
      </c>
      <c r="Z13">
        <v>10</v>
      </c>
    </row>
    <row r="14" spans="1:26" x14ac:dyDescent="0.25">
      <c r="A14">
        <v>6</v>
      </c>
      <c r="B14">
        <v>140</v>
      </c>
      <c r="C14" t="s">
        <v>26</v>
      </c>
      <c r="D14">
        <v>12.155200000000001</v>
      </c>
      <c r="E14">
        <v>8.23</v>
      </c>
      <c r="F14">
        <v>4.33</v>
      </c>
      <c r="G14">
        <v>13.69</v>
      </c>
      <c r="H14">
        <v>0.16</v>
      </c>
      <c r="I14">
        <v>19</v>
      </c>
      <c r="J14">
        <v>277</v>
      </c>
      <c r="K14">
        <v>60.56</v>
      </c>
      <c r="L14">
        <v>2.5</v>
      </c>
      <c r="M14">
        <v>17</v>
      </c>
      <c r="N14">
        <v>73.94</v>
      </c>
      <c r="O14">
        <v>34397.15</v>
      </c>
      <c r="P14">
        <v>60.97</v>
      </c>
      <c r="Q14">
        <v>1689.04</v>
      </c>
      <c r="R14">
        <v>22.97</v>
      </c>
      <c r="S14">
        <v>13.91</v>
      </c>
      <c r="T14">
        <v>4593.3100000000004</v>
      </c>
      <c r="U14">
        <v>0.61</v>
      </c>
      <c r="V14">
        <v>0.92</v>
      </c>
      <c r="W14">
        <v>0.08</v>
      </c>
      <c r="X14">
        <v>0.28999999999999998</v>
      </c>
      <c r="Y14">
        <v>1</v>
      </c>
      <c r="Z14">
        <v>10</v>
      </c>
    </row>
    <row r="15" spans="1:26" x14ac:dyDescent="0.25">
      <c r="A15">
        <v>7</v>
      </c>
      <c r="B15">
        <v>140</v>
      </c>
      <c r="C15" t="s">
        <v>26</v>
      </c>
      <c r="D15">
        <v>12.2441</v>
      </c>
      <c r="E15">
        <v>8.17</v>
      </c>
      <c r="F15">
        <v>4.38</v>
      </c>
      <c r="G15">
        <v>15.45</v>
      </c>
      <c r="H15">
        <v>0.18</v>
      </c>
      <c r="I15">
        <v>17</v>
      </c>
      <c r="J15">
        <v>277.48</v>
      </c>
      <c r="K15">
        <v>60.56</v>
      </c>
      <c r="L15">
        <v>2.75</v>
      </c>
      <c r="M15">
        <v>15</v>
      </c>
      <c r="N15">
        <v>74.180000000000007</v>
      </c>
      <c r="O15">
        <v>34457.31</v>
      </c>
      <c r="P15">
        <v>60.17</v>
      </c>
      <c r="Q15">
        <v>1688.94</v>
      </c>
      <c r="R15">
        <v>24.68</v>
      </c>
      <c r="S15">
        <v>13.91</v>
      </c>
      <c r="T15">
        <v>5460.02</v>
      </c>
      <c r="U15">
        <v>0.56000000000000005</v>
      </c>
      <c r="V15">
        <v>0.91</v>
      </c>
      <c r="W15">
        <v>0.08</v>
      </c>
      <c r="X15">
        <v>0.34</v>
      </c>
      <c r="Y15">
        <v>1</v>
      </c>
      <c r="Z15">
        <v>10</v>
      </c>
    </row>
    <row r="16" spans="1:26" x14ac:dyDescent="0.25">
      <c r="A16">
        <v>8</v>
      </c>
      <c r="B16">
        <v>140</v>
      </c>
      <c r="C16" t="s">
        <v>26</v>
      </c>
      <c r="D16">
        <v>12.4801</v>
      </c>
      <c r="E16">
        <v>8.01</v>
      </c>
      <c r="F16">
        <v>4.33</v>
      </c>
      <c r="G16">
        <v>17.309999999999999</v>
      </c>
      <c r="H16">
        <v>0.19</v>
      </c>
      <c r="I16">
        <v>15</v>
      </c>
      <c r="J16">
        <v>277.97000000000003</v>
      </c>
      <c r="K16">
        <v>60.56</v>
      </c>
      <c r="L16">
        <v>3</v>
      </c>
      <c r="M16">
        <v>13</v>
      </c>
      <c r="N16">
        <v>74.42</v>
      </c>
      <c r="O16">
        <v>34517.57</v>
      </c>
      <c r="P16">
        <v>57.26</v>
      </c>
      <c r="Q16">
        <v>1689.06</v>
      </c>
      <c r="R16">
        <v>23.03</v>
      </c>
      <c r="S16">
        <v>13.91</v>
      </c>
      <c r="T16">
        <v>4642.5600000000004</v>
      </c>
      <c r="U16">
        <v>0.6</v>
      </c>
      <c r="V16">
        <v>0.92</v>
      </c>
      <c r="W16">
        <v>0.08</v>
      </c>
      <c r="X16">
        <v>0.28999999999999998</v>
      </c>
      <c r="Y16">
        <v>1</v>
      </c>
      <c r="Z16">
        <v>10</v>
      </c>
    </row>
    <row r="17" spans="1:26" x14ac:dyDescent="0.25">
      <c r="A17">
        <v>9</v>
      </c>
      <c r="B17">
        <v>140</v>
      </c>
      <c r="C17" t="s">
        <v>26</v>
      </c>
      <c r="D17">
        <v>12.577299999999999</v>
      </c>
      <c r="E17">
        <v>7.95</v>
      </c>
      <c r="F17">
        <v>4.32</v>
      </c>
      <c r="G17">
        <v>18.510000000000002</v>
      </c>
      <c r="H17">
        <v>0.21</v>
      </c>
      <c r="I17">
        <v>14</v>
      </c>
      <c r="J17">
        <v>278.45999999999998</v>
      </c>
      <c r="K17">
        <v>60.56</v>
      </c>
      <c r="L17">
        <v>3.25</v>
      </c>
      <c r="M17">
        <v>3</v>
      </c>
      <c r="N17">
        <v>74.66</v>
      </c>
      <c r="O17">
        <v>34577.919999999998</v>
      </c>
      <c r="P17">
        <v>55.42</v>
      </c>
      <c r="Q17">
        <v>1688.8</v>
      </c>
      <c r="R17">
        <v>22.35</v>
      </c>
      <c r="S17">
        <v>13.91</v>
      </c>
      <c r="T17">
        <v>4310.58</v>
      </c>
      <c r="U17">
        <v>0.62</v>
      </c>
      <c r="V17">
        <v>0.93</v>
      </c>
      <c r="W17">
        <v>0.09</v>
      </c>
      <c r="X17">
        <v>0.28000000000000003</v>
      </c>
      <c r="Y17">
        <v>1</v>
      </c>
      <c r="Z17">
        <v>10</v>
      </c>
    </row>
    <row r="18" spans="1:26" x14ac:dyDescent="0.25">
      <c r="A18">
        <v>10</v>
      </c>
      <c r="B18">
        <v>140</v>
      </c>
      <c r="C18" t="s">
        <v>26</v>
      </c>
      <c r="D18">
        <v>12.572900000000001</v>
      </c>
      <c r="E18">
        <v>7.95</v>
      </c>
      <c r="F18">
        <v>4.32</v>
      </c>
      <c r="G18">
        <v>18.52</v>
      </c>
      <c r="H18">
        <v>0.22</v>
      </c>
      <c r="I18">
        <v>14</v>
      </c>
      <c r="J18">
        <v>278.95</v>
      </c>
      <c r="K18">
        <v>60.56</v>
      </c>
      <c r="L18">
        <v>3.5</v>
      </c>
      <c r="M18">
        <v>0</v>
      </c>
      <c r="N18">
        <v>74.900000000000006</v>
      </c>
      <c r="O18">
        <v>34638.36</v>
      </c>
      <c r="P18">
        <v>55.23</v>
      </c>
      <c r="Q18">
        <v>1688.95</v>
      </c>
      <c r="R18">
        <v>22.31</v>
      </c>
      <c r="S18">
        <v>13.91</v>
      </c>
      <c r="T18">
        <v>4288.62</v>
      </c>
      <c r="U18">
        <v>0.62</v>
      </c>
      <c r="V18">
        <v>0.93</v>
      </c>
      <c r="W18">
        <v>0.09</v>
      </c>
      <c r="X18">
        <v>0.28000000000000003</v>
      </c>
      <c r="Y18">
        <v>1</v>
      </c>
      <c r="Z18">
        <v>10</v>
      </c>
    </row>
    <row r="19" spans="1:26" x14ac:dyDescent="0.25">
      <c r="A19">
        <v>0</v>
      </c>
      <c r="B19">
        <v>40</v>
      </c>
      <c r="C19" t="s">
        <v>26</v>
      </c>
      <c r="D19">
        <v>12.9176</v>
      </c>
      <c r="E19">
        <v>7.74</v>
      </c>
      <c r="F19">
        <v>4.97</v>
      </c>
      <c r="G19">
        <v>6.78</v>
      </c>
      <c r="H19">
        <v>0.2</v>
      </c>
      <c r="I19">
        <v>44</v>
      </c>
      <c r="J19">
        <v>89.87</v>
      </c>
      <c r="K19">
        <v>37.549999999999997</v>
      </c>
      <c r="L19">
        <v>1</v>
      </c>
      <c r="M19">
        <v>0</v>
      </c>
      <c r="N19">
        <v>11.32</v>
      </c>
      <c r="O19">
        <v>11317.98</v>
      </c>
      <c r="P19">
        <v>32.520000000000003</v>
      </c>
      <c r="Q19">
        <v>1689.01</v>
      </c>
      <c r="R19">
        <v>41.27</v>
      </c>
      <c r="S19">
        <v>13.91</v>
      </c>
      <c r="T19">
        <v>13618.22</v>
      </c>
      <c r="U19">
        <v>0.34</v>
      </c>
      <c r="V19">
        <v>0.8</v>
      </c>
      <c r="W19">
        <v>0.18</v>
      </c>
      <c r="X19">
        <v>0.93</v>
      </c>
      <c r="Y19">
        <v>1</v>
      </c>
      <c r="Z19">
        <v>10</v>
      </c>
    </row>
    <row r="20" spans="1:26" x14ac:dyDescent="0.25">
      <c r="A20">
        <v>0</v>
      </c>
      <c r="B20">
        <v>125</v>
      </c>
      <c r="C20" t="s">
        <v>26</v>
      </c>
      <c r="D20">
        <v>9.3963000000000001</v>
      </c>
      <c r="E20">
        <v>10.64</v>
      </c>
      <c r="F20">
        <v>5.19</v>
      </c>
      <c r="G20">
        <v>5.47</v>
      </c>
      <c r="H20">
        <v>7.0000000000000007E-2</v>
      </c>
      <c r="I20">
        <v>57</v>
      </c>
      <c r="J20">
        <v>242.64</v>
      </c>
      <c r="K20">
        <v>58.47</v>
      </c>
      <c r="L20">
        <v>1</v>
      </c>
      <c r="M20">
        <v>55</v>
      </c>
      <c r="N20">
        <v>58.17</v>
      </c>
      <c r="O20">
        <v>30160.1</v>
      </c>
      <c r="P20">
        <v>77.709999999999994</v>
      </c>
      <c r="Q20">
        <v>1689.11</v>
      </c>
      <c r="R20">
        <v>50.11</v>
      </c>
      <c r="S20">
        <v>13.91</v>
      </c>
      <c r="T20">
        <v>17973.099999999999</v>
      </c>
      <c r="U20">
        <v>0.28000000000000003</v>
      </c>
      <c r="V20">
        <v>0.77</v>
      </c>
      <c r="W20">
        <v>0.14000000000000001</v>
      </c>
      <c r="X20">
        <v>1.1499999999999999</v>
      </c>
      <c r="Y20">
        <v>1</v>
      </c>
      <c r="Z20">
        <v>10</v>
      </c>
    </row>
    <row r="21" spans="1:26" x14ac:dyDescent="0.25">
      <c r="A21">
        <v>1</v>
      </c>
      <c r="B21">
        <v>125</v>
      </c>
      <c r="C21" t="s">
        <v>26</v>
      </c>
      <c r="D21">
        <v>10.395300000000001</v>
      </c>
      <c r="E21">
        <v>9.6199999999999992</v>
      </c>
      <c r="F21">
        <v>4.88</v>
      </c>
      <c r="G21">
        <v>6.97</v>
      </c>
      <c r="H21">
        <v>0.09</v>
      </c>
      <c r="I21">
        <v>42</v>
      </c>
      <c r="J21">
        <v>243.08</v>
      </c>
      <c r="K21">
        <v>58.47</v>
      </c>
      <c r="L21">
        <v>1.25</v>
      </c>
      <c r="M21">
        <v>40</v>
      </c>
      <c r="N21">
        <v>58.36</v>
      </c>
      <c r="O21">
        <v>30214.33</v>
      </c>
      <c r="P21">
        <v>71.13</v>
      </c>
      <c r="Q21">
        <v>1688.8</v>
      </c>
      <c r="R21">
        <v>40.25</v>
      </c>
      <c r="S21">
        <v>13.91</v>
      </c>
      <c r="T21">
        <v>13118.55</v>
      </c>
      <c r="U21">
        <v>0.35</v>
      </c>
      <c r="V21">
        <v>0.82</v>
      </c>
      <c r="W21">
        <v>0.12</v>
      </c>
      <c r="X21">
        <v>0.84</v>
      </c>
      <c r="Y21">
        <v>1</v>
      </c>
      <c r="Z21">
        <v>10</v>
      </c>
    </row>
    <row r="22" spans="1:26" x14ac:dyDescent="0.25">
      <c r="A22">
        <v>2</v>
      </c>
      <c r="B22">
        <v>125</v>
      </c>
      <c r="C22" t="s">
        <v>26</v>
      </c>
      <c r="D22">
        <v>11.099500000000001</v>
      </c>
      <c r="E22">
        <v>9.01</v>
      </c>
      <c r="F22">
        <v>4.6900000000000004</v>
      </c>
      <c r="G22">
        <v>8.5299999999999994</v>
      </c>
      <c r="H22">
        <v>0.11</v>
      </c>
      <c r="I22">
        <v>33</v>
      </c>
      <c r="J22">
        <v>243.52</v>
      </c>
      <c r="K22">
        <v>58.47</v>
      </c>
      <c r="L22">
        <v>1.5</v>
      </c>
      <c r="M22">
        <v>31</v>
      </c>
      <c r="N22">
        <v>58.55</v>
      </c>
      <c r="O22">
        <v>30268.639999999999</v>
      </c>
      <c r="P22">
        <v>66.42</v>
      </c>
      <c r="Q22">
        <v>1689.28</v>
      </c>
      <c r="R22">
        <v>34.46</v>
      </c>
      <c r="S22">
        <v>13.91</v>
      </c>
      <c r="T22">
        <v>10271.92</v>
      </c>
      <c r="U22">
        <v>0.4</v>
      </c>
      <c r="V22">
        <v>0.85</v>
      </c>
      <c r="W22">
        <v>0.11</v>
      </c>
      <c r="X22">
        <v>0.65</v>
      </c>
      <c r="Y22">
        <v>1</v>
      </c>
      <c r="Z22">
        <v>10</v>
      </c>
    </row>
    <row r="23" spans="1:26" x14ac:dyDescent="0.25">
      <c r="A23">
        <v>3</v>
      </c>
      <c r="B23">
        <v>125</v>
      </c>
      <c r="C23" t="s">
        <v>26</v>
      </c>
      <c r="D23">
        <v>11.625299999999999</v>
      </c>
      <c r="E23">
        <v>8.6</v>
      </c>
      <c r="F23">
        <v>4.57</v>
      </c>
      <c r="G23">
        <v>10.16</v>
      </c>
      <c r="H23">
        <v>0.13</v>
      </c>
      <c r="I23">
        <v>27</v>
      </c>
      <c r="J23">
        <v>243.96</v>
      </c>
      <c r="K23">
        <v>58.47</v>
      </c>
      <c r="L23">
        <v>1.75</v>
      </c>
      <c r="M23">
        <v>25</v>
      </c>
      <c r="N23">
        <v>58.74</v>
      </c>
      <c r="O23">
        <v>30323.01</v>
      </c>
      <c r="P23">
        <v>62.65</v>
      </c>
      <c r="Q23">
        <v>1688.96</v>
      </c>
      <c r="R23">
        <v>30.41</v>
      </c>
      <c r="S23">
        <v>13.91</v>
      </c>
      <c r="T23">
        <v>8272.84</v>
      </c>
      <c r="U23">
        <v>0.46</v>
      </c>
      <c r="V23">
        <v>0.88</v>
      </c>
      <c r="W23">
        <v>0.1</v>
      </c>
      <c r="X23">
        <v>0.53</v>
      </c>
      <c r="Y23">
        <v>1</v>
      </c>
      <c r="Z23">
        <v>10</v>
      </c>
    </row>
    <row r="24" spans="1:26" x14ac:dyDescent="0.25">
      <c r="A24">
        <v>4</v>
      </c>
      <c r="B24">
        <v>125</v>
      </c>
      <c r="C24" t="s">
        <v>26</v>
      </c>
      <c r="D24">
        <v>12.018000000000001</v>
      </c>
      <c r="E24">
        <v>8.32</v>
      </c>
      <c r="F24">
        <v>4.4800000000000004</v>
      </c>
      <c r="G24">
        <v>11.68</v>
      </c>
      <c r="H24">
        <v>0.15</v>
      </c>
      <c r="I24">
        <v>23</v>
      </c>
      <c r="J24">
        <v>244.41</v>
      </c>
      <c r="K24">
        <v>58.47</v>
      </c>
      <c r="L24">
        <v>2</v>
      </c>
      <c r="M24">
        <v>21</v>
      </c>
      <c r="N24">
        <v>58.93</v>
      </c>
      <c r="O24">
        <v>30377.45</v>
      </c>
      <c r="P24">
        <v>59.34</v>
      </c>
      <c r="Q24">
        <v>1689.08</v>
      </c>
      <c r="R24">
        <v>27.58</v>
      </c>
      <c r="S24">
        <v>13.91</v>
      </c>
      <c r="T24">
        <v>6881.09</v>
      </c>
      <c r="U24">
        <v>0.5</v>
      </c>
      <c r="V24">
        <v>0.89</v>
      </c>
      <c r="W24">
        <v>0.09</v>
      </c>
      <c r="X24">
        <v>0.44</v>
      </c>
      <c r="Y24">
        <v>1</v>
      </c>
      <c r="Z24">
        <v>10</v>
      </c>
    </row>
    <row r="25" spans="1:26" x14ac:dyDescent="0.25">
      <c r="A25">
        <v>5</v>
      </c>
      <c r="B25">
        <v>125</v>
      </c>
      <c r="C25" t="s">
        <v>26</v>
      </c>
      <c r="D25">
        <v>12.513500000000001</v>
      </c>
      <c r="E25">
        <v>7.99</v>
      </c>
      <c r="F25">
        <v>4.34</v>
      </c>
      <c r="G25">
        <v>13.7</v>
      </c>
      <c r="H25">
        <v>0.16</v>
      </c>
      <c r="I25">
        <v>19</v>
      </c>
      <c r="J25">
        <v>244.85</v>
      </c>
      <c r="K25">
        <v>58.47</v>
      </c>
      <c r="L25">
        <v>2.25</v>
      </c>
      <c r="M25">
        <v>17</v>
      </c>
      <c r="N25">
        <v>59.12</v>
      </c>
      <c r="O25">
        <v>30431.96</v>
      </c>
      <c r="P25">
        <v>54.82</v>
      </c>
      <c r="Q25">
        <v>1689.14</v>
      </c>
      <c r="R25">
        <v>23.07</v>
      </c>
      <c r="S25">
        <v>13.91</v>
      </c>
      <c r="T25">
        <v>4645.58</v>
      </c>
      <c r="U25">
        <v>0.6</v>
      </c>
      <c r="V25">
        <v>0.92</v>
      </c>
      <c r="W25">
        <v>0.08</v>
      </c>
      <c r="X25">
        <v>0.3</v>
      </c>
      <c r="Y25">
        <v>1</v>
      </c>
      <c r="Z25">
        <v>10</v>
      </c>
    </row>
    <row r="26" spans="1:26" x14ac:dyDescent="0.25">
      <c r="A26">
        <v>6</v>
      </c>
      <c r="B26">
        <v>125</v>
      </c>
      <c r="C26" t="s">
        <v>26</v>
      </c>
      <c r="D26">
        <v>12.5703</v>
      </c>
      <c r="E26">
        <v>7.96</v>
      </c>
      <c r="F26">
        <v>4.4000000000000004</v>
      </c>
      <c r="G26">
        <v>15.51</v>
      </c>
      <c r="H26">
        <v>0.18</v>
      </c>
      <c r="I26">
        <v>17</v>
      </c>
      <c r="J26">
        <v>245.29</v>
      </c>
      <c r="K26">
        <v>58.47</v>
      </c>
      <c r="L26">
        <v>2.5</v>
      </c>
      <c r="M26">
        <v>14</v>
      </c>
      <c r="N26">
        <v>59.32</v>
      </c>
      <c r="O26">
        <v>30486.54</v>
      </c>
      <c r="P26">
        <v>53.76</v>
      </c>
      <c r="Q26">
        <v>1689.03</v>
      </c>
      <c r="R26">
        <v>25.16</v>
      </c>
      <c r="S26">
        <v>13.91</v>
      </c>
      <c r="T26">
        <v>5698.13</v>
      </c>
      <c r="U26">
        <v>0.55000000000000004</v>
      </c>
      <c r="V26">
        <v>0.91</v>
      </c>
      <c r="W26">
        <v>0.08</v>
      </c>
      <c r="X26">
        <v>0.35</v>
      </c>
      <c r="Y26">
        <v>1</v>
      </c>
      <c r="Z26">
        <v>10</v>
      </c>
    </row>
    <row r="27" spans="1:26" x14ac:dyDescent="0.25">
      <c r="A27">
        <v>7</v>
      </c>
      <c r="B27">
        <v>125</v>
      </c>
      <c r="C27" t="s">
        <v>26</v>
      </c>
      <c r="D27">
        <v>12.815899999999999</v>
      </c>
      <c r="E27">
        <v>7.8</v>
      </c>
      <c r="F27">
        <v>4.34</v>
      </c>
      <c r="G27">
        <v>17.350000000000001</v>
      </c>
      <c r="H27">
        <v>0.2</v>
      </c>
      <c r="I27">
        <v>15</v>
      </c>
      <c r="J27">
        <v>245.73</v>
      </c>
      <c r="K27">
        <v>58.47</v>
      </c>
      <c r="L27">
        <v>2.75</v>
      </c>
      <c r="M27">
        <v>2</v>
      </c>
      <c r="N27">
        <v>59.51</v>
      </c>
      <c r="O27">
        <v>30541.19</v>
      </c>
      <c r="P27">
        <v>51.13</v>
      </c>
      <c r="Q27">
        <v>1688.8</v>
      </c>
      <c r="R27">
        <v>22.9</v>
      </c>
      <c r="S27">
        <v>13.91</v>
      </c>
      <c r="T27">
        <v>4579.75</v>
      </c>
      <c r="U27">
        <v>0.61</v>
      </c>
      <c r="V27">
        <v>0.92</v>
      </c>
      <c r="W27">
        <v>0.09</v>
      </c>
      <c r="X27">
        <v>0.3</v>
      </c>
      <c r="Y27">
        <v>1</v>
      </c>
      <c r="Z27">
        <v>10</v>
      </c>
    </row>
    <row r="28" spans="1:26" x14ac:dyDescent="0.25">
      <c r="A28">
        <v>8</v>
      </c>
      <c r="B28">
        <v>125</v>
      </c>
      <c r="C28" t="s">
        <v>26</v>
      </c>
      <c r="D28">
        <v>12.808199999999999</v>
      </c>
      <c r="E28">
        <v>7.81</v>
      </c>
      <c r="F28">
        <v>4.34</v>
      </c>
      <c r="G28">
        <v>17.37</v>
      </c>
      <c r="H28">
        <v>0.22</v>
      </c>
      <c r="I28">
        <v>15</v>
      </c>
      <c r="J28">
        <v>246.18</v>
      </c>
      <c r="K28">
        <v>58.47</v>
      </c>
      <c r="L28">
        <v>3</v>
      </c>
      <c r="M28">
        <v>0</v>
      </c>
      <c r="N28">
        <v>59.7</v>
      </c>
      <c r="O28">
        <v>30595.91</v>
      </c>
      <c r="P28">
        <v>51.25</v>
      </c>
      <c r="Q28">
        <v>1688.8</v>
      </c>
      <c r="R28">
        <v>22.97</v>
      </c>
      <c r="S28">
        <v>13.91</v>
      </c>
      <c r="T28">
        <v>4615.1000000000004</v>
      </c>
      <c r="U28">
        <v>0.61</v>
      </c>
      <c r="V28">
        <v>0.92</v>
      </c>
      <c r="W28">
        <v>0.09</v>
      </c>
      <c r="X28">
        <v>0.3</v>
      </c>
      <c r="Y28">
        <v>1</v>
      </c>
      <c r="Z28">
        <v>10</v>
      </c>
    </row>
    <row r="29" spans="1:26" x14ac:dyDescent="0.25">
      <c r="A29">
        <v>0</v>
      </c>
      <c r="B29">
        <v>30</v>
      </c>
      <c r="C29" t="s">
        <v>26</v>
      </c>
      <c r="D29">
        <v>12.4641</v>
      </c>
      <c r="E29">
        <v>8.02</v>
      </c>
      <c r="F29">
        <v>5.28</v>
      </c>
      <c r="G29">
        <v>5.46</v>
      </c>
      <c r="H29">
        <v>0.24</v>
      </c>
      <c r="I29">
        <v>58</v>
      </c>
      <c r="J29">
        <v>71.52</v>
      </c>
      <c r="K29">
        <v>32.270000000000003</v>
      </c>
      <c r="L29">
        <v>1</v>
      </c>
      <c r="M29">
        <v>0</v>
      </c>
      <c r="N29">
        <v>8.25</v>
      </c>
      <c r="O29">
        <v>9054.6</v>
      </c>
      <c r="P29">
        <v>30.2</v>
      </c>
      <c r="Q29">
        <v>1689.19</v>
      </c>
      <c r="R29">
        <v>50.27</v>
      </c>
      <c r="S29">
        <v>13.91</v>
      </c>
      <c r="T29">
        <v>18049.38</v>
      </c>
      <c r="U29">
        <v>0.28000000000000003</v>
      </c>
      <c r="V29">
        <v>0.76</v>
      </c>
      <c r="W29">
        <v>0.22</v>
      </c>
      <c r="X29">
        <v>1.24</v>
      </c>
      <c r="Y29">
        <v>1</v>
      </c>
      <c r="Z29">
        <v>10</v>
      </c>
    </row>
    <row r="30" spans="1:26" x14ac:dyDescent="0.25">
      <c r="A30">
        <v>0</v>
      </c>
      <c r="B30">
        <v>15</v>
      </c>
      <c r="C30" t="s">
        <v>26</v>
      </c>
      <c r="D30">
        <v>10.5708</v>
      </c>
      <c r="E30">
        <v>9.4600000000000009</v>
      </c>
      <c r="F30">
        <v>6.49</v>
      </c>
      <c r="G30">
        <v>3.42</v>
      </c>
      <c r="H30">
        <v>0.43</v>
      </c>
      <c r="I30">
        <v>114</v>
      </c>
      <c r="J30">
        <v>39.78</v>
      </c>
      <c r="K30">
        <v>19.54</v>
      </c>
      <c r="L30">
        <v>1</v>
      </c>
      <c r="M30">
        <v>0</v>
      </c>
      <c r="N30">
        <v>4.24</v>
      </c>
      <c r="O30">
        <v>5140</v>
      </c>
      <c r="P30">
        <v>25.59</v>
      </c>
      <c r="Q30">
        <v>1690.44</v>
      </c>
      <c r="R30">
        <v>85.84</v>
      </c>
      <c r="S30">
        <v>13.91</v>
      </c>
      <c r="T30">
        <v>35552.92</v>
      </c>
      <c r="U30">
        <v>0.16</v>
      </c>
      <c r="V30">
        <v>0.62</v>
      </c>
      <c r="W30">
        <v>0.39</v>
      </c>
      <c r="X30">
        <v>2.4500000000000002</v>
      </c>
      <c r="Y30">
        <v>1</v>
      </c>
      <c r="Z30">
        <v>10</v>
      </c>
    </row>
    <row r="31" spans="1:26" x14ac:dyDescent="0.25">
      <c r="A31">
        <v>0</v>
      </c>
      <c r="B31">
        <v>70</v>
      </c>
      <c r="C31" t="s">
        <v>26</v>
      </c>
      <c r="D31">
        <v>12.860799999999999</v>
      </c>
      <c r="E31">
        <v>7.78</v>
      </c>
      <c r="F31">
        <v>4.6500000000000004</v>
      </c>
      <c r="G31">
        <v>9</v>
      </c>
      <c r="H31">
        <v>0.12</v>
      </c>
      <c r="I31">
        <v>31</v>
      </c>
      <c r="J31">
        <v>141.81</v>
      </c>
      <c r="K31">
        <v>47.83</v>
      </c>
      <c r="L31">
        <v>1</v>
      </c>
      <c r="M31">
        <v>29</v>
      </c>
      <c r="N31">
        <v>22.98</v>
      </c>
      <c r="O31">
        <v>17723.39</v>
      </c>
      <c r="P31">
        <v>41.56</v>
      </c>
      <c r="Q31">
        <v>1688.95</v>
      </c>
      <c r="R31">
        <v>33.119999999999997</v>
      </c>
      <c r="S31">
        <v>13.91</v>
      </c>
      <c r="T31">
        <v>9610.19</v>
      </c>
      <c r="U31">
        <v>0.42</v>
      </c>
      <c r="V31">
        <v>0.86</v>
      </c>
      <c r="W31">
        <v>0.1</v>
      </c>
      <c r="X31">
        <v>0.61</v>
      </c>
      <c r="Y31">
        <v>1</v>
      </c>
      <c r="Z31">
        <v>10</v>
      </c>
    </row>
    <row r="32" spans="1:26" x14ac:dyDescent="0.25">
      <c r="A32">
        <v>1</v>
      </c>
      <c r="B32">
        <v>70</v>
      </c>
      <c r="C32" t="s">
        <v>26</v>
      </c>
      <c r="D32">
        <v>13.2295</v>
      </c>
      <c r="E32">
        <v>7.56</v>
      </c>
      <c r="F32">
        <v>4.58</v>
      </c>
      <c r="G32">
        <v>10.57</v>
      </c>
      <c r="H32">
        <v>0.16</v>
      </c>
      <c r="I32">
        <v>26</v>
      </c>
      <c r="J32">
        <v>142.15</v>
      </c>
      <c r="K32">
        <v>47.83</v>
      </c>
      <c r="L32">
        <v>1.25</v>
      </c>
      <c r="M32">
        <v>0</v>
      </c>
      <c r="N32">
        <v>23.07</v>
      </c>
      <c r="O32">
        <v>17765.46</v>
      </c>
      <c r="P32">
        <v>38.86</v>
      </c>
      <c r="Q32">
        <v>1689.01</v>
      </c>
      <c r="R32">
        <v>29.9</v>
      </c>
      <c r="S32">
        <v>13.91</v>
      </c>
      <c r="T32">
        <v>8027.12</v>
      </c>
      <c r="U32">
        <v>0.47</v>
      </c>
      <c r="V32">
        <v>0.87</v>
      </c>
      <c r="W32">
        <v>0.13</v>
      </c>
      <c r="X32">
        <v>0.54</v>
      </c>
      <c r="Y32">
        <v>1</v>
      </c>
      <c r="Z32">
        <v>10</v>
      </c>
    </row>
    <row r="33" spans="1:26" x14ac:dyDescent="0.25">
      <c r="A33">
        <v>0</v>
      </c>
      <c r="B33">
        <v>90</v>
      </c>
      <c r="C33" t="s">
        <v>26</v>
      </c>
      <c r="D33">
        <v>11.4427</v>
      </c>
      <c r="E33">
        <v>8.74</v>
      </c>
      <c r="F33">
        <v>4.8600000000000003</v>
      </c>
      <c r="G33">
        <v>7.11</v>
      </c>
      <c r="H33">
        <v>0.1</v>
      </c>
      <c r="I33">
        <v>41</v>
      </c>
      <c r="J33">
        <v>176.73</v>
      </c>
      <c r="K33">
        <v>52.44</v>
      </c>
      <c r="L33">
        <v>1</v>
      </c>
      <c r="M33">
        <v>39</v>
      </c>
      <c r="N33">
        <v>33.29</v>
      </c>
      <c r="O33">
        <v>22031.19</v>
      </c>
      <c r="P33">
        <v>55.55</v>
      </c>
      <c r="Q33">
        <v>1689.03</v>
      </c>
      <c r="R33">
        <v>39.58</v>
      </c>
      <c r="S33">
        <v>13.91</v>
      </c>
      <c r="T33">
        <v>12789.31</v>
      </c>
      <c r="U33">
        <v>0.35</v>
      </c>
      <c r="V33">
        <v>0.82</v>
      </c>
      <c r="W33">
        <v>0.12</v>
      </c>
      <c r="X33">
        <v>0.82</v>
      </c>
      <c r="Y33">
        <v>1</v>
      </c>
      <c r="Z33">
        <v>10</v>
      </c>
    </row>
    <row r="34" spans="1:26" x14ac:dyDescent="0.25">
      <c r="A34">
        <v>1</v>
      </c>
      <c r="B34">
        <v>90</v>
      </c>
      <c r="C34" t="s">
        <v>26</v>
      </c>
      <c r="D34">
        <v>12.3195</v>
      </c>
      <c r="E34">
        <v>8.1199999999999992</v>
      </c>
      <c r="F34">
        <v>4.63</v>
      </c>
      <c r="G34">
        <v>9.26</v>
      </c>
      <c r="H34">
        <v>0.13</v>
      </c>
      <c r="I34">
        <v>30</v>
      </c>
      <c r="J34">
        <v>177.1</v>
      </c>
      <c r="K34">
        <v>52.44</v>
      </c>
      <c r="L34">
        <v>1.25</v>
      </c>
      <c r="M34">
        <v>28</v>
      </c>
      <c r="N34">
        <v>33.409999999999997</v>
      </c>
      <c r="O34">
        <v>22076.81</v>
      </c>
      <c r="P34">
        <v>49.94</v>
      </c>
      <c r="Q34">
        <v>1689.04</v>
      </c>
      <c r="R34">
        <v>32.4</v>
      </c>
      <c r="S34">
        <v>13.91</v>
      </c>
      <c r="T34">
        <v>9253.49</v>
      </c>
      <c r="U34">
        <v>0.43</v>
      </c>
      <c r="V34">
        <v>0.86</v>
      </c>
      <c r="W34">
        <v>0.1</v>
      </c>
      <c r="X34">
        <v>0.59</v>
      </c>
      <c r="Y34">
        <v>1</v>
      </c>
      <c r="Z34">
        <v>10</v>
      </c>
    </row>
    <row r="35" spans="1:26" x14ac:dyDescent="0.25">
      <c r="A35">
        <v>2</v>
      </c>
      <c r="B35">
        <v>90</v>
      </c>
      <c r="C35" t="s">
        <v>26</v>
      </c>
      <c r="D35">
        <v>12.963200000000001</v>
      </c>
      <c r="E35">
        <v>7.71</v>
      </c>
      <c r="F35">
        <v>4.4800000000000004</v>
      </c>
      <c r="G35">
        <v>11.68</v>
      </c>
      <c r="H35">
        <v>0.15</v>
      </c>
      <c r="I35">
        <v>23</v>
      </c>
      <c r="J35">
        <v>177.47</v>
      </c>
      <c r="K35">
        <v>52.44</v>
      </c>
      <c r="L35">
        <v>1.5</v>
      </c>
      <c r="M35">
        <v>20</v>
      </c>
      <c r="N35">
        <v>33.53</v>
      </c>
      <c r="O35">
        <v>22122.46</v>
      </c>
      <c r="P35">
        <v>45</v>
      </c>
      <c r="Q35">
        <v>1688.9</v>
      </c>
      <c r="R35">
        <v>27.45</v>
      </c>
      <c r="S35">
        <v>13.91</v>
      </c>
      <c r="T35">
        <v>6816.73</v>
      </c>
      <c r="U35">
        <v>0.51</v>
      </c>
      <c r="V35">
        <v>0.89</v>
      </c>
      <c r="W35">
        <v>0.09</v>
      </c>
      <c r="X35">
        <v>0.44</v>
      </c>
      <c r="Y35">
        <v>1</v>
      </c>
      <c r="Z35">
        <v>10</v>
      </c>
    </row>
    <row r="36" spans="1:26" x14ac:dyDescent="0.25">
      <c r="A36">
        <v>3</v>
      </c>
      <c r="B36">
        <v>90</v>
      </c>
      <c r="C36" t="s">
        <v>26</v>
      </c>
      <c r="D36">
        <v>13.190200000000001</v>
      </c>
      <c r="E36">
        <v>7.58</v>
      </c>
      <c r="F36">
        <v>4.45</v>
      </c>
      <c r="G36">
        <v>13.35</v>
      </c>
      <c r="H36">
        <v>0.17</v>
      </c>
      <c r="I36">
        <v>20</v>
      </c>
      <c r="J36">
        <v>177.84</v>
      </c>
      <c r="K36">
        <v>52.44</v>
      </c>
      <c r="L36">
        <v>1.75</v>
      </c>
      <c r="M36">
        <v>2</v>
      </c>
      <c r="N36">
        <v>33.65</v>
      </c>
      <c r="O36">
        <v>22168.15</v>
      </c>
      <c r="P36">
        <v>43.16</v>
      </c>
      <c r="Q36">
        <v>1689.36</v>
      </c>
      <c r="R36">
        <v>26.11</v>
      </c>
      <c r="S36">
        <v>13.91</v>
      </c>
      <c r="T36">
        <v>6158.69</v>
      </c>
      <c r="U36">
        <v>0.53</v>
      </c>
      <c r="V36">
        <v>0.9</v>
      </c>
      <c r="W36">
        <v>0.11</v>
      </c>
      <c r="X36">
        <v>0.41</v>
      </c>
      <c r="Y36">
        <v>1</v>
      </c>
      <c r="Z36">
        <v>10</v>
      </c>
    </row>
    <row r="37" spans="1:26" x14ac:dyDescent="0.25">
      <c r="A37">
        <v>4</v>
      </c>
      <c r="B37">
        <v>90</v>
      </c>
      <c r="C37" t="s">
        <v>26</v>
      </c>
      <c r="D37">
        <v>13.1873</v>
      </c>
      <c r="E37">
        <v>7.58</v>
      </c>
      <c r="F37">
        <v>4.45</v>
      </c>
      <c r="G37">
        <v>13.35</v>
      </c>
      <c r="H37">
        <v>0.2</v>
      </c>
      <c r="I37">
        <v>20</v>
      </c>
      <c r="J37">
        <v>178.21</v>
      </c>
      <c r="K37">
        <v>52.44</v>
      </c>
      <c r="L37">
        <v>2</v>
      </c>
      <c r="M37">
        <v>0</v>
      </c>
      <c r="N37">
        <v>33.770000000000003</v>
      </c>
      <c r="O37">
        <v>22213.89</v>
      </c>
      <c r="P37">
        <v>43.28</v>
      </c>
      <c r="Q37">
        <v>1689.32</v>
      </c>
      <c r="R37">
        <v>26.07</v>
      </c>
      <c r="S37">
        <v>13.91</v>
      </c>
      <c r="T37">
        <v>6140.85</v>
      </c>
      <c r="U37">
        <v>0.53</v>
      </c>
      <c r="V37">
        <v>0.9</v>
      </c>
      <c r="W37">
        <v>0.11</v>
      </c>
      <c r="X37">
        <v>0.41</v>
      </c>
      <c r="Y37">
        <v>1</v>
      </c>
      <c r="Z37">
        <v>10</v>
      </c>
    </row>
    <row r="38" spans="1:26" x14ac:dyDescent="0.25">
      <c r="A38">
        <v>0</v>
      </c>
      <c r="B38">
        <v>110</v>
      </c>
      <c r="C38" t="s">
        <v>26</v>
      </c>
      <c r="D38">
        <v>10.225199999999999</v>
      </c>
      <c r="E38">
        <v>9.7799999999999994</v>
      </c>
      <c r="F38">
        <v>5.0599999999999996</v>
      </c>
      <c r="G38">
        <v>6.07</v>
      </c>
      <c r="H38">
        <v>0.08</v>
      </c>
      <c r="I38">
        <v>50</v>
      </c>
      <c r="J38">
        <v>213.37</v>
      </c>
      <c r="K38">
        <v>56.13</v>
      </c>
      <c r="L38">
        <v>1</v>
      </c>
      <c r="M38">
        <v>48</v>
      </c>
      <c r="N38">
        <v>46.25</v>
      </c>
      <c r="O38">
        <v>26550.29</v>
      </c>
      <c r="P38">
        <v>68.239999999999995</v>
      </c>
      <c r="Q38">
        <v>1689.39</v>
      </c>
      <c r="R38">
        <v>45.79</v>
      </c>
      <c r="S38">
        <v>13.91</v>
      </c>
      <c r="T38">
        <v>15849.74</v>
      </c>
      <c r="U38">
        <v>0.3</v>
      </c>
      <c r="V38">
        <v>0.79</v>
      </c>
      <c r="W38">
        <v>0.13</v>
      </c>
      <c r="X38">
        <v>1.01</v>
      </c>
      <c r="Y38">
        <v>1</v>
      </c>
      <c r="Z38">
        <v>10</v>
      </c>
    </row>
    <row r="39" spans="1:26" x14ac:dyDescent="0.25">
      <c r="A39">
        <v>1</v>
      </c>
      <c r="B39">
        <v>110</v>
      </c>
      <c r="C39" t="s">
        <v>26</v>
      </c>
      <c r="D39">
        <v>11.16</v>
      </c>
      <c r="E39">
        <v>8.9600000000000009</v>
      </c>
      <c r="F39">
        <v>4.79</v>
      </c>
      <c r="G39">
        <v>7.76</v>
      </c>
      <c r="H39">
        <v>0.1</v>
      </c>
      <c r="I39">
        <v>37</v>
      </c>
      <c r="J39">
        <v>213.78</v>
      </c>
      <c r="K39">
        <v>56.13</v>
      </c>
      <c r="L39">
        <v>1.25</v>
      </c>
      <c r="M39">
        <v>35</v>
      </c>
      <c r="N39">
        <v>46.4</v>
      </c>
      <c r="O39">
        <v>26600.32</v>
      </c>
      <c r="P39">
        <v>62.36</v>
      </c>
      <c r="Q39">
        <v>1688.8</v>
      </c>
      <c r="R39">
        <v>37.270000000000003</v>
      </c>
      <c r="S39">
        <v>13.91</v>
      </c>
      <c r="T39">
        <v>11655.4</v>
      </c>
      <c r="U39">
        <v>0.37</v>
      </c>
      <c r="V39">
        <v>0.84</v>
      </c>
      <c r="W39">
        <v>0.11</v>
      </c>
      <c r="X39">
        <v>0.75</v>
      </c>
      <c r="Y39">
        <v>1</v>
      </c>
      <c r="Z39">
        <v>10</v>
      </c>
    </row>
    <row r="40" spans="1:26" x14ac:dyDescent="0.25">
      <c r="A40">
        <v>2</v>
      </c>
      <c r="B40">
        <v>110</v>
      </c>
      <c r="C40" t="s">
        <v>26</v>
      </c>
      <c r="D40">
        <v>11.8437</v>
      </c>
      <c r="E40">
        <v>8.44</v>
      </c>
      <c r="F40">
        <v>4.6100000000000003</v>
      </c>
      <c r="G40">
        <v>9.5299999999999994</v>
      </c>
      <c r="H40">
        <v>0.12</v>
      </c>
      <c r="I40">
        <v>29</v>
      </c>
      <c r="J40">
        <v>214.19</v>
      </c>
      <c r="K40">
        <v>56.13</v>
      </c>
      <c r="L40">
        <v>1.5</v>
      </c>
      <c r="M40">
        <v>27</v>
      </c>
      <c r="N40">
        <v>46.56</v>
      </c>
      <c r="O40">
        <v>26650.41</v>
      </c>
      <c r="P40">
        <v>57.72</v>
      </c>
      <c r="Q40">
        <v>1689.03</v>
      </c>
      <c r="R40">
        <v>31.53</v>
      </c>
      <c r="S40">
        <v>13.91</v>
      </c>
      <c r="T40">
        <v>8823.3700000000008</v>
      </c>
      <c r="U40">
        <v>0.44</v>
      </c>
      <c r="V40">
        <v>0.87</v>
      </c>
      <c r="W40">
        <v>0.1</v>
      </c>
      <c r="X40">
        <v>0.56000000000000005</v>
      </c>
      <c r="Y40">
        <v>1</v>
      </c>
      <c r="Z40">
        <v>10</v>
      </c>
    </row>
    <row r="41" spans="1:26" x14ac:dyDescent="0.25">
      <c r="A41">
        <v>3</v>
      </c>
      <c r="B41">
        <v>110</v>
      </c>
      <c r="C41" t="s">
        <v>26</v>
      </c>
      <c r="D41">
        <v>12.403499999999999</v>
      </c>
      <c r="E41">
        <v>8.06</v>
      </c>
      <c r="F41">
        <v>4.4800000000000004</v>
      </c>
      <c r="G41">
        <v>11.68</v>
      </c>
      <c r="H41">
        <v>0.14000000000000001</v>
      </c>
      <c r="I41">
        <v>23</v>
      </c>
      <c r="J41">
        <v>214.59</v>
      </c>
      <c r="K41">
        <v>56.13</v>
      </c>
      <c r="L41">
        <v>1.75</v>
      </c>
      <c r="M41">
        <v>21</v>
      </c>
      <c r="N41">
        <v>46.72</v>
      </c>
      <c r="O41">
        <v>26700.55</v>
      </c>
      <c r="P41">
        <v>53.58</v>
      </c>
      <c r="Q41">
        <v>1688.96</v>
      </c>
      <c r="R41">
        <v>27.54</v>
      </c>
      <c r="S41">
        <v>13.91</v>
      </c>
      <c r="T41">
        <v>6861.76</v>
      </c>
      <c r="U41">
        <v>0.5</v>
      </c>
      <c r="V41">
        <v>0.89</v>
      </c>
      <c r="W41">
        <v>0.09</v>
      </c>
      <c r="X41">
        <v>0.44</v>
      </c>
      <c r="Y41">
        <v>1</v>
      </c>
      <c r="Z41">
        <v>10</v>
      </c>
    </row>
    <row r="42" spans="1:26" x14ac:dyDescent="0.25">
      <c r="A42">
        <v>4</v>
      </c>
      <c r="B42">
        <v>110</v>
      </c>
      <c r="C42" t="s">
        <v>26</v>
      </c>
      <c r="D42">
        <v>12.8972</v>
      </c>
      <c r="E42">
        <v>7.75</v>
      </c>
      <c r="F42">
        <v>4.34</v>
      </c>
      <c r="G42">
        <v>13.7</v>
      </c>
      <c r="H42">
        <v>0.17</v>
      </c>
      <c r="I42">
        <v>19</v>
      </c>
      <c r="J42">
        <v>215</v>
      </c>
      <c r="K42">
        <v>56.13</v>
      </c>
      <c r="L42">
        <v>2</v>
      </c>
      <c r="M42">
        <v>16</v>
      </c>
      <c r="N42">
        <v>46.87</v>
      </c>
      <c r="O42">
        <v>26750.75</v>
      </c>
      <c r="P42">
        <v>48.74</v>
      </c>
      <c r="Q42">
        <v>1688.94</v>
      </c>
      <c r="R42">
        <v>23.11</v>
      </c>
      <c r="S42">
        <v>13.91</v>
      </c>
      <c r="T42">
        <v>4666.03</v>
      </c>
      <c r="U42">
        <v>0.6</v>
      </c>
      <c r="V42">
        <v>0.92</v>
      </c>
      <c r="W42">
        <v>0.08</v>
      </c>
      <c r="X42">
        <v>0.3</v>
      </c>
      <c r="Y42">
        <v>1</v>
      </c>
      <c r="Z42">
        <v>10</v>
      </c>
    </row>
    <row r="43" spans="1:26" x14ac:dyDescent="0.25">
      <c r="A43">
        <v>5</v>
      </c>
      <c r="B43">
        <v>110</v>
      </c>
      <c r="C43" t="s">
        <v>26</v>
      </c>
      <c r="D43">
        <v>12.9468</v>
      </c>
      <c r="E43">
        <v>7.72</v>
      </c>
      <c r="F43">
        <v>4.3899999999999997</v>
      </c>
      <c r="G43">
        <v>15.51</v>
      </c>
      <c r="H43">
        <v>0.19</v>
      </c>
      <c r="I43">
        <v>17</v>
      </c>
      <c r="J43">
        <v>215.41</v>
      </c>
      <c r="K43">
        <v>56.13</v>
      </c>
      <c r="L43">
        <v>2.25</v>
      </c>
      <c r="M43">
        <v>3</v>
      </c>
      <c r="N43">
        <v>47.03</v>
      </c>
      <c r="O43">
        <v>26801</v>
      </c>
      <c r="P43">
        <v>47.65</v>
      </c>
      <c r="Q43">
        <v>1688.8</v>
      </c>
      <c r="R43">
        <v>24.73</v>
      </c>
      <c r="S43">
        <v>13.91</v>
      </c>
      <c r="T43">
        <v>5484.07</v>
      </c>
      <c r="U43">
        <v>0.56000000000000005</v>
      </c>
      <c r="V43">
        <v>0.91</v>
      </c>
      <c r="W43">
        <v>0.09</v>
      </c>
      <c r="X43">
        <v>0.35</v>
      </c>
      <c r="Y43">
        <v>1</v>
      </c>
      <c r="Z43">
        <v>10</v>
      </c>
    </row>
    <row r="44" spans="1:26" x14ac:dyDescent="0.25">
      <c r="A44">
        <v>6</v>
      </c>
      <c r="B44">
        <v>110</v>
      </c>
      <c r="C44" t="s">
        <v>26</v>
      </c>
      <c r="D44">
        <v>12.940799999999999</v>
      </c>
      <c r="E44">
        <v>7.73</v>
      </c>
      <c r="F44">
        <v>4.4000000000000004</v>
      </c>
      <c r="G44">
        <v>15.52</v>
      </c>
      <c r="H44">
        <v>0.21</v>
      </c>
      <c r="I44">
        <v>17</v>
      </c>
      <c r="J44">
        <v>215.82</v>
      </c>
      <c r="K44">
        <v>56.13</v>
      </c>
      <c r="L44">
        <v>2.5</v>
      </c>
      <c r="M44">
        <v>0</v>
      </c>
      <c r="N44">
        <v>47.19</v>
      </c>
      <c r="O44">
        <v>26851.31</v>
      </c>
      <c r="P44">
        <v>47.7</v>
      </c>
      <c r="Q44">
        <v>1688.99</v>
      </c>
      <c r="R44">
        <v>24.63</v>
      </c>
      <c r="S44">
        <v>13.91</v>
      </c>
      <c r="T44">
        <v>5437.23</v>
      </c>
      <c r="U44">
        <v>0.56000000000000005</v>
      </c>
      <c r="V44">
        <v>0.91</v>
      </c>
      <c r="W44">
        <v>0.1</v>
      </c>
      <c r="X44">
        <v>0.36</v>
      </c>
      <c r="Y44">
        <v>1</v>
      </c>
      <c r="Z44">
        <v>10</v>
      </c>
    </row>
    <row r="45" spans="1:26" x14ac:dyDescent="0.25">
      <c r="A45">
        <v>0</v>
      </c>
      <c r="B45">
        <v>150</v>
      </c>
      <c r="C45" t="s">
        <v>26</v>
      </c>
      <c r="D45">
        <v>8.1371000000000002</v>
      </c>
      <c r="E45">
        <v>12.29</v>
      </c>
      <c r="F45">
        <v>5.46</v>
      </c>
      <c r="G45">
        <v>4.75</v>
      </c>
      <c r="H45">
        <v>0.06</v>
      </c>
      <c r="I45">
        <v>69</v>
      </c>
      <c r="J45">
        <v>296.64999999999998</v>
      </c>
      <c r="K45">
        <v>61.82</v>
      </c>
      <c r="L45">
        <v>1</v>
      </c>
      <c r="M45">
        <v>67</v>
      </c>
      <c r="N45">
        <v>83.83</v>
      </c>
      <c r="O45">
        <v>36821.519999999997</v>
      </c>
      <c r="P45">
        <v>94.78</v>
      </c>
      <c r="Q45">
        <v>1689.64</v>
      </c>
      <c r="R45">
        <v>58.36</v>
      </c>
      <c r="S45">
        <v>13.91</v>
      </c>
      <c r="T45">
        <v>22041.23</v>
      </c>
      <c r="U45">
        <v>0.24</v>
      </c>
      <c r="V45">
        <v>0.73</v>
      </c>
      <c r="W45">
        <v>0.16</v>
      </c>
      <c r="X45">
        <v>1.42</v>
      </c>
      <c r="Y45">
        <v>1</v>
      </c>
      <c r="Z45">
        <v>10</v>
      </c>
    </row>
    <row r="46" spans="1:26" x14ac:dyDescent="0.25">
      <c r="A46">
        <v>1</v>
      </c>
      <c r="B46">
        <v>150</v>
      </c>
      <c r="C46" t="s">
        <v>26</v>
      </c>
      <c r="D46">
        <v>9.1736000000000004</v>
      </c>
      <c r="E46">
        <v>10.9</v>
      </c>
      <c r="F46">
        <v>5.07</v>
      </c>
      <c r="G46">
        <v>5.97</v>
      </c>
      <c r="H46">
        <v>7.0000000000000007E-2</v>
      </c>
      <c r="I46">
        <v>51</v>
      </c>
      <c r="J46">
        <v>297.17</v>
      </c>
      <c r="K46">
        <v>61.82</v>
      </c>
      <c r="L46">
        <v>1.25</v>
      </c>
      <c r="M46">
        <v>49</v>
      </c>
      <c r="N46">
        <v>84.1</v>
      </c>
      <c r="O46">
        <v>36885.699999999997</v>
      </c>
      <c r="P46">
        <v>86.53</v>
      </c>
      <c r="Q46">
        <v>1689.47</v>
      </c>
      <c r="R46">
        <v>46.29</v>
      </c>
      <c r="S46">
        <v>13.91</v>
      </c>
      <c r="T46">
        <v>16092.57</v>
      </c>
      <c r="U46">
        <v>0.3</v>
      </c>
      <c r="V46">
        <v>0.79</v>
      </c>
      <c r="W46">
        <v>0.13</v>
      </c>
      <c r="X46">
        <v>1.03</v>
      </c>
      <c r="Y46">
        <v>1</v>
      </c>
      <c r="Z46">
        <v>10</v>
      </c>
    </row>
    <row r="47" spans="1:26" x14ac:dyDescent="0.25">
      <c r="A47">
        <v>2</v>
      </c>
      <c r="B47">
        <v>150</v>
      </c>
      <c r="C47" t="s">
        <v>26</v>
      </c>
      <c r="D47">
        <v>9.9405999999999999</v>
      </c>
      <c r="E47">
        <v>10.06</v>
      </c>
      <c r="F47">
        <v>4.84</v>
      </c>
      <c r="G47">
        <v>7.26</v>
      </c>
      <c r="H47">
        <v>0.09</v>
      </c>
      <c r="I47">
        <v>40</v>
      </c>
      <c r="J47">
        <v>297.7</v>
      </c>
      <c r="K47">
        <v>61.82</v>
      </c>
      <c r="L47">
        <v>1.5</v>
      </c>
      <c r="M47">
        <v>38</v>
      </c>
      <c r="N47">
        <v>84.37</v>
      </c>
      <c r="O47">
        <v>36949.99</v>
      </c>
      <c r="P47">
        <v>81.11</v>
      </c>
      <c r="Q47">
        <v>1689.2</v>
      </c>
      <c r="R47">
        <v>38.92</v>
      </c>
      <c r="S47">
        <v>13.91</v>
      </c>
      <c r="T47">
        <v>12462.76</v>
      </c>
      <c r="U47">
        <v>0.36</v>
      </c>
      <c r="V47">
        <v>0.83</v>
      </c>
      <c r="W47">
        <v>0.12</v>
      </c>
      <c r="X47">
        <v>0.8</v>
      </c>
      <c r="Y47">
        <v>1</v>
      </c>
      <c r="Z47">
        <v>10</v>
      </c>
    </row>
    <row r="48" spans="1:26" x14ac:dyDescent="0.25">
      <c r="A48">
        <v>3</v>
      </c>
      <c r="B48">
        <v>150</v>
      </c>
      <c r="C48" t="s">
        <v>26</v>
      </c>
      <c r="D48">
        <v>10.5014</v>
      </c>
      <c r="E48">
        <v>9.52</v>
      </c>
      <c r="F48">
        <v>4.6900000000000004</v>
      </c>
      <c r="G48">
        <v>8.5299999999999994</v>
      </c>
      <c r="H48">
        <v>0.1</v>
      </c>
      <c r="I48">
        <v>33</v>
      </c>
      <c r="J48">
        <v>298.22000000000003</v>
      </c>
      <c r="K48">
        <v>61.82</v>
      </c>
      <c r="L48">
        <v>1.75</v>
      </c>
      <c r="M48">
        <v>31</v>
      </c>
      <c r="N48">
        <v>84.65</v>
      </c>
      <c r="O48">
        <v>37014.39</v>
      </c>
      <c r="P48">
        <v>77.150000000000006</v>
      </c>
      <c r="Q48">
        <v>1689.26</v>
      </c>
      <c r="R48">
        <v>34.28</v>
      </c>
      <c r="S48">
        <v>13.91</v>
      </c>
      <c r="T48">
        <v>10181.74</v>
      </c>
      <c r="U48">
        <v>0.41</v>
      </c>
      <c r="V48">
        <v>0.85</v>
      </c>
      <c r="W48">
        <v>0.11</v>
      </c>
      <c r="X48">
        <v>0.65</v>
      </c>
      <c r="Y48">
        <v>1</v>
      </c>
      <c r="Z48">
        <v>10</v>
      </c>
    </row>
    <row r="49" spans="1:26" x14ac:dyDescent="0.25">
      <c r="A49">
        <v>4</v>
      </c>
      <c r="B49">
        <v>150</v>
      </c>
      <c r="C49" t="s">
        <v>26</v>
      </c>
      <c r="D49">
        <v>10.9489</v>
      </c>
      <c r="E49">
        <v>9.1300000000000008</v>
      </c>
      <c r="F49">
        <v>4.58</v>
      </c>
      <c r="G49">
        <v>9.82</v>
      </c>
      <c r="H49">
        <v>0.12</v>
      </c>
      <c r="I49">
        <v>28</v>
      </c>
      <c r="J49">
        <v>298.74</v>
      </c>
      <c r="K49">
        <v>61.82</v>
      </c>
      <c r="L49">
        <v>2</v>
      </c>
      <c r="M49">
        <v>26</v>
      </c>
      <c r="N49">
        <v>84.92</v>
      </c>
      <c r="O49">
        <v>37078.910000000003</v>
      </c>
      <c r="P49">
        <v>73.88</v>
      </c>
      <c r="Q49">
        <v>1688.86</v>
      </c>
      <c r="R49">
        <v>30.91</v>
      </c>
      <c r="S49">
        <v>13.91</v>
      </c>
      <c r="T49">
        <v>8518.08</v>
      </c>
      <c r="U49">
        <v>0.45</v>
      </c>
      <c r="V49">
        <v>0.87</v>
      </c>
      <c r="W49">
        <v>0.1</v>
      </c>
      <c r="X49">
        <v>0.54</v>
      </c>
      <c r="Y49">
        <v>1</v>
      </c>
      <c r="Z49">
        <v>10</v>
      </c>
    </row>
    <row r="50" spans="1:26" x14ac:dyDescent="0.25">
      <c r="A50">
        <v>5</v>
      </c>
      <c r="B50">
        <v>150</v>
      </c>
      <c r="C50" t="s">
        <v>26</v>
      </c>
      <c r="D50">
        <v>11.322900000000001</v>
      </c>
      <c r="E50">
        <v>8.83</v>
      </c>
      <c r="F50">
        <v>4.5</v>
      </c>
      <c r="G50">
        <v>11.25</v>
      </c>
      <c r="H50">
        <v>0.13</v>
      </c>
      <c r="I50">
        <v>24</v>
      </c>
      <c r="J50">
        <v>299.26</v>
      </c>
      <c r="K50">
        <v>61.82</v>
      </c>
      <c r="L50">
        <v>2.25</v>
      </c>
      <c r="M50">
        <v>22</v>
      </c>
      <c r="N50">
        <v>85.19</v>
      </c>
      <c r="O50">
        <v>37143.54</v>
      </c>
      <c r="P50">
        <v>71.08</v>
      </c>
      <c r="Q50">
        <v>1688.91</v>
      </c>
      <c r="R50">
        <v>28.36</v>
      </c>
      <c r="S50">
        <v>13.91</v>
      </c>
      <c r="T50">
        <v>7267.14</v>
      </c>
      <c r="U50">
        <v>0.49</v>
      </c>
      <c r="V50">
        <v>0.89</v>
      </c>
      <c r="W50">
        <v>0.09</v>
      </c>
      <c r="X50">
        <v>0.46</v>
      </c>
      <c r="Y50">
        <v>1</v>
      </c>
      <c r="Z50">
        <v>10</v>
      </c>
    </row>
    <row r="51" spans="1:26" x14ac:dyDescent="0.25">
      <c r="A51">
        <v>6</v>
      </c>
      <c r="B51">
        <v>150</v>
      </c>
      <c r="C51" t="s">
        <v>26</v>
      </c>
      <c r="D51">
        <v>11.6471</v>
      </c>
      <c r="E51">
        <v>8.59</v>
      </c>
      <c r="F51">
        <v>4.42</v>
      </c>
      <c r="G51">
        <v>12.63</v>
      </c>
      <c r="H51">
        <v>0.15</v>
      </c>
      <c r="I51">
        <v>21</v>
      </c>
      <c r="J51">
        <v>299.79000000000002</v>
      </c>
      <c r="K51">
        <v>61.82</v>
      </c>
      <c r="L51">
        <v>2.5</v>
      </c>
      <c r="M51">
        <v>19</v>
      </c>
      <c r="N51">
        <v>85.47</v>
      </c>
      <c r="O51">
        <v>37208.42</v>
      </c>
      <c r="P51">
        <v>68.14</v>
      </c>
      <c r="Q51">
        <v>1689.28</v>
      </c>
      <c r="R51">
        <v>25.76</v>
      </c>
      <c r="S51">
        <v>13.91</v>
      </c>
      <c r="T51">
        <v>5977.59</v>
      </c>
      <c r="U51">
        <v>0.54</v>
      </c>
      <c r="V51">
        <v>0.9</v>
      </c>
      <c r="W51">
        <v>0.09</v>
      </c>
      <c r="X51">
        <v>0.38</v>
      </c>
      <c r="Y51">
        <v>1</v>
      </c>
      <c r="Z51">
        <v>10</v>
      </c>
    </row>
    <row r="52" spans="1:26" x14ac:dyDescent="0.25">
      <c r="A52">
        <v>7</v>
      </c>
      <c r="B52">
        <v>150</v>
      </c>
      <c r="C52" t="s">
        <v>26</v>
      </c>
      <c r="D52">
        <v>11.9808</v>
      </c>
      <c r="E52">
        <v>8.35</v>
      </c>
      <c r="F52">
        <v>4.3499999999999996</v>
      </c>
      <c r="G52">
        <v>14.5</v>
      </c>
      <c r="H52">
        <v>0.16</v>
      </c>
      <c r="I52">
        <v>18</v>
      </c>
      <c r="J52">
        <v>300.32</v>
      </c>
      <c r="K52">
        <v>61.82</v>
      </c>
      <c r="L52">
        <v>2.75</v>
      </c>
      <c r="M52">
        <v>16</v>
      </c>
      <c r="N52">
        <v>85.74</v>
      </c>
      <c r="O52">
        <v>37273.29</v>
      </c>
      <c r="P52">
        <v>64.91</v>
      </c>
      <c r="Q52">
        <v>1688.87</v>
      </c>
      <c r="R52">
        <v>23.88</v>
      </c>
      <c r="S52">
        <v>13.91</v>
      </c>
      <c r="T52">
        <v>5056.75</v>
      </c>
      <c r="U52">
        <v>0.57999999999999996</v>
      </c>
      <c r="V52">
        <v>0.92</v>
      </c>
      <c r="W52">
        <v>7.0000000000000007E-2</v>
      </c>
      <c r="X52">
        <v>0.31</v>
      </c>
      <c r="Y52">
        <v>1</v>
      </c>
      <c r="Z52">
        <v>10</v>
      </c>
    </row>
    <row r="53" spans="1:26" x14ac:dyDescent="0.25">
      <c r="A53">
        <v>8</v>
      </c>
      <c r="B53">
        <v>150</v>
      </c>
      <c r="C53" t="s">
        <v>26</v>
      </c>
      <c r="D53">
        <v>12.0008</v>
      </c>
      <c r="E53">
        <v>8.33</v>
      </c>
      <c r="F53">
        <v>4.3899999999999997</v>
      </c>
      <c r="G53">
        <v>15.5</v>
      </c>
      <c r="H53">
        <v>0.18</v>
      </c>
      <c r="I53">
        <v>17</v>
      </c>
      <c r="J53">
        <v>300.83999999999997</v>
      </c>
      <c r="K53">
        <v>61.82</v>
      </c>
      <c r="L53">
        <v>3</v>
      </c>
      <c r="M53">
        <v>15</v>
      </c>
      <c r="N53">
        <v>86.02</v>
      </c>
      <c r="O53">
        <v>37338.269999999997</v>
      </c>
      <c r="P53">
        <v>64.44</v>
      </c>
      <c r="Q53">
        <v>1688.8</v>
      </c>
      <c r="R53">
        <v>25.13</v>
      </c>
      <c r="S53">
        <v>13.91</v>
      </c>
      <c r="T53">
        <v>5684.03</v>
      </c>
      <c r="U53">
        <v>0.55000000000000004</v>
      </c>
      <c r="V53">
        <v>0.91</v>
      </c>
      <c r="W53">
        <v>0.08</v>
      </c>
      <c r="X53">
        <v>0.35</v>
      </c>
      <c r="Y53">
        <v>1</v>
      </c>
      <c r="Z53">
        <v>10</v>
      </c>
    </row>
    <row r="54" spans="1:26" x14ac:dyDescent="0.25">
      <c r="A54">
        <v>9</v>
      </c>
      <c r="B54">
        <v>150</v>
      </c>
      <c r="C54" t="s">
        <v>26</v>
      </c>
      <c r="D54">
        <v>12.247</v>
      </c>
      <c r="E54">
        <v>8.17</v>
      </c>
      <c r="F54">
        <v>4.33</v>
      </c>
      <c r="G54">
        <v>17.34</v>
      </c>
      <c r="H54">
        <v>0.19</v>
      </c>
      <c r="I54">
        <v>15</v>
      </c>
      <c r="J54">
        <v>301.37</v>
      </c>
      <c r="K54">
        <v>61.82</v>
      </c>
      <c r="L54">
        <v>3.25</v>
      </c>
      <c r="M54">
        <v>13</v>
      </c>
      <c r="N54">
        <v>86.3</v>
      </c>
      <c r="O54">
        <v>37403.379999999997</v>
      </c>
      <c r="P54">
        <v>61.63</v>
      </c>
      <c r="Q54">
        <v>1688.94</v>
      </c>
      <c r="R54">
        <v>23.21</v>
      </c>
      <c r="S54">
        <v>13.91</v>
      </c>
      <c r="T54">
        <v>4734.7700000000004</v>
      </c>
      <c r="U54">
        <v>0.6</v>
      </c>
      <c r="V54">
        <v>0.92</v>
      </c>
      <c r="W54">
        <v>0.08</v>
      </c>
      <c r="X54">
        <v>0.28999999999999998</v>
      </c>
      <c r="Y54">
        <v>1</v>
      </c>
      <c r="Z54">
        <v>10</v>
      </c>
    </row>
    <row r="55" spans="1:26" x14ac:dyDescent="0.25">
      <c r="A55">
        <v>10</v>
      </c>
      <c r="B55">
        <v>150</v>
      </c>
      <c r="C55" t="s">
        <v>26</v>
      </c>
      <c r="D55">
        <v>12.4939</v>
      </c>
      <c r="E55">
        <v>8</v>
      </c>
      <c r="F55">
        <v>4.28</v>
      </c>
      <c r="G55">
        <v>19.77</v>
      </c>
      <c r="H55">
        <v>0.21</v>
      </c>
      <c r="I55">
        <v>13</v>
      </c>
      <c r="J55">
        <v>301.89999999999998</v>
      </c>
      <c r="K55">
        <v>61.82</v>
      </c>
      <c r="L55">
        <v>3.5</v>
      </c>
      <c r="M55">
        <v>10</v>
      </c>
      <c r="N55">
        <v>86.58</v>
      </c>
      <c r="O55">
        <v>37468.6</v>
      </c>
      <c r="P55">
        <v>58.54</v>
      </c>
      <c r="Q55">
        <v>1688.86</v>
      </c>
      <c r="R55">
        <v>21.6</v>
      </c>
      <c r="S55">
        <v>13.91</v>
      </c>
      <c r="T55">
        <v>3940.26</v>
      </c>
      <c r="U55">
        <v>0.64</v>
      </c>
      <c r="V55">
        <v>0.93</v>
      </c>
      <c r="W55">
        <v>0.08</v>
      </c>
      <c r="X55">
        <v>0.24</v>
      </c>
      <c r="Y55">
        <v>1</v>
      </c>
      <c r="Z55">
        <v>10</v>
      </c>
    </row>
    <row r="56" spans="1:26" x14ac:dyDescent="0.25">
      <c r="A56">
        <v>11</v>
      </c>
      <c r="B56">
        <v>150</v>
      </c>
      <c r="C56" t="s">
        <v>26</v>
      </c>
      <c r="D56">
        <v>12.4636</v>
      </c>
      <c r="E56">
        <v>8.02</v>
      </c>
      <c r="F56">
        <v>4.3</v>
      </c>
      <c r="G56">
        <v>19.86</v>
      </c>
      <c r="H56">
        <v>0.22</v>
      </c>
      <c r="I56">
        <v>13</v>
      </c>
      <c r="J56">
        <v>302.43</v>
      </c>
      <c r="K56">
        <v>61.82</v>
      </c>
      <c r="L56">
        <v>3.75</v>
      </c>
      <c r="M56">
        <v>2</v>
      </c>
      <c r="N56">
        <v>86.86</v>
      </c>
      <c r="O56">
        <v>37533.94</v>
      </c>
      <c r="P56">
        <v>58.09</v>
      </c>
      <c r="Q56">
        <v>1689.01</v>
      </c>
      <c r="R56">
        <v>21.97</v>
      </c>
      <c r="S56">
        <v>13.91</v>
      </c>
      <c r="T56">
        <v>4122.66</v>
      </c>
      <c r="U56">
        <v>0.63</v>
      </c>
      <c r="V56">
        <v>0.93</v>
      </c>
      <c r="W56">
        <v>0.09</v>
      </c>
      <c r="X56">
        <v>0.26</v>
      </c>
      <c r="Y56">
        <v>1</v>
      </c>
      <c r="Z56">
        <v>10</v>
      </c>
    </row>
    <row r="57" spans="1:26" x14ac:dyDescent="0.25">
      <c r="A57">
        <v>12</v>
      </c>
      <c r="B57">
        <v>150</v>
      </c>
      <c r="C57" t="s">
        <v>26</v>
      </c>
      <c r="D57">
        <v>12.460599999999999</v>
      </c>
      <c r="E57">
        <v>8.0299999999999994</v>
      </c>
      <c r="F57">
        <v>4.3099999999999996</v>
      </c>
      <c r="G57">
        <v>19.87</v>
      </c>
      <c r="H57">
        <v>0.24</v>
      </c>
      <c r="I57">
        <v>13</v>
      </c>
      <c r="J57">
        <v>302.95999999999998</v>
      </c>
      <c r="K57">
        <v>61.82</v>
      </c>
      <c r="L57">
        <v>4</v>
      </c>
      <c r="M57">
        <v>0</v>
      </c>
      <c r="N57">
        <v>87.14</v>
      </c>
      <c r="O57">
        <v>37599.4</v>
      </c>
      <c r="P57">
        <v>58.22</v>
      </c>
      <c r="Q57">
        <v>1688.8</v>
      </c>
      <c r="R57">
        <v>21.93</v>
      </c>
      <c r="S57">
        <v>13.91</v>
      </c>
      <c r="T57">
        <v>4106.78</v>
      </c>
      <c r="U57">
        <v>0.63</v>
      </c>
      <c r="V57">
        <v>0.93</v>
      </c>
      <c r="W57">
        <v>0.09</v>
      </c>
      <c r="X57">
        <v>0.27</v>
      </c>
      <c r="Y57">
        <v>1</v>
      </c>
      <c r="Z57">
        <v>10</v>
      </c>
    </row>
    <row r="58" spans="1:26" x14ac:dyDescent="0.25">
      <c r="A58">
        <v>0</v>
      </c>
      <c r="B58">
        <v>10</v>
      </c>
      <c r="C58" t="s">
        <v>26</v>
      </c>
      <c r="D58">
        <v>8.9223999999999997</v>
      </c>
      <c r="E58">
        <v>11.21</v>
      </c>
      <c r="F58">
        <v>7.68</v>
      </c>
      <c r="G58">
        <v>2.73</v>
      </c>
      <c r="H58">
        <v>0.64</v>
      </c>
      <c r="I58">
        <v>169</v>
      </c>
      <c r="J58">
        <v>26.11</v>
      </c>
      <c r="K58">
        <v>12.1</v>
      </c>
      <c r="L58">
        <v>1</v>
      </c>
      <c r="M58">
        <v>0</v>
      </c>
      <c r="N58">
        <v>3.01</v>
      </c>
      <c r="O58">
        <v>3454.41</v>
      </c>
      <c r="P58">
        <v>22.35</v>
      </c>
      <c r="Q58">
        <v>1690.81</v>
      </c>
      <c r="R58">
        <v>120.7</v>
      </c>
      <c r="S58">
        <v>13.91</v>
      </c>
      <c r="T58">
        <v>52709.18</v>
      </c>
      <c r="U58">
        <v>0.12</v>
      </c>
      <c r="V58">
        <v>0.52</v>
      </c>
      <c r="W58">
        <v>0.54</v>
      </c>
      <c r="X58">
        <v>3.64</v>
      </c>
      <c r="Y58">
        <v>1</v>
      </c>
      <c r="Z58">
        <v>10</v>
      </c>
    </row>
    <row r="59" spans="1:26" x14ac:dyDescent="0.25">
      <c r="A59">
        <v>0</v>
      </c>
      <c r="B59">
        <v>45</v>
      </c>
      <c r="C59" t="s">
        <v>26</v>
      </c>
      <c r="D59">
        <v>13.053900000000001</v>
      </c>
      <c r="E59">
        <v>7.66</v>
      </c>
      <c r="F59">
        <v>4.87</v>
      </c>
      <c r="G59">
        <v>7.49</v>
      </c>
      <c r="H59">
        <v>0.18</v>
      </c>
      <c r="I59">
        <v>39</v>
      </c>
      <c r="J59">
        <v>98.71</v>
      </c>
      <c r="K59">
        <v>39.72</v>
      </c>
      <c r="L59">
        <v>1</v>
      </c>
      <c r="M59">
        <v>0</v>
      </c>
      <c r="N59">
        <v>12.99</v>
      </c>
      <c r="O59">
        <v>12407.75</v>
      </c>
      <c r="P59">
        <v>33.64</v>
      </c>
      <c r="Q59">
        <v>1689.41</v>
      </c>
      <c r="R59">
        <v>38.369999999999997</v>
      </c>
      <c r="S59">
        <v>13.91</v>
      </c>
      <c r="T59">
        <v>12194.47</v>
      </c>
      <c r="U59">
        <v>0.36</v>
      </c>
      <c r="V59">
        <v>0.82</v>
      </c>
      <c r="W59">
        <v>0.17</v>
      </c>
      <c r="X59">
        <v>0.83</v>
      </c>
      <c r="Y59">
        <v>1</v>
      </c>
      <c r="Z59">
        <v>10</v>
      </c>
    </row>
    <row r="60" spans="1:26" x14ac:dyDescent="0.25">
      <c r="A60">
        <v>0</v>
      </c>
      <c r="B60">
        <v>105</v>
      </c>
      <c r="C60" t="s">
        <v>26</v>
      </c>
      <c r="D60">
        <v>10.503</v>
      </c>
      <c r="E60">
        <v>9.52</v>
      </c>
      <c r="F60">
        <v>5.01</v>
      </c>
      <c r="G60">
        <v>6.26</v>
      </c>
      <c r="H60">
        <v>0.09</v>
      </c>
      <c r="I60">
        <v>48</v>
      </c>
      <c r="J60">
        <v>204</v>
      </c>
      <c r="K60">
        <v>55.27</v>
      </c>
      <c r="L60">
        <v>1</v>
      </c>
      <c r="M60">
        <v>46</v>
      </c>
      <c r="N60">
        <v>42.72</v>
      </c>
      <c r="O60">
        <v>25393.599999999999</v>
      </c>
      <c r="P60">
        <v>65.2</v>
      </c>
      <c r="Q60">
        <v>1689.45</v>
      </c>
      <c r="R60">
        <v>44.44</v>
      </c>
      <c r="S60">
        <v>13.91</v>
      </c>
      <c r="T60">
        <v>15186.32</v>
      </c>
      <c r="U60">
        <v>0.31</v>
      </c>
      <c r="V60">
        <v>0.8</v>
      </c>
      <c r="W60">
        <v>0.13</v>
      </c>
      <c r="X60">
        <v>0.97</v>
      </c>
      <c r="Y60">
        <v>1</v>
      </c>
      <c r="Z60">
        <v>10</v>
      </c>
    </row>
    <row r="61" spans="1:26" x14ac:dyDescent="0.25">
      <c r="A61">
        <v>1</v>
      </c>
      <c r="B61">
        <v>105</v>
      </c>
      <c r="C61" t="s">
        <v>26</v>
      </c>
      <c r="D61">
        <v>11.484</v>
      </c>
      <c r="E61">
        <v>8.7100000000000009</v>
      </c>
      <c r="F61">
        <v>4.72</v>
      </c>
      <c r="G61">
        <v>8.1</v>
      </c>
      <c r="H61">
        <v>0.11</v>
      </c>
      <c r="I61">
        <v>35</v>
      </c>
      <c r="J61">
        <v>204.39</v>
      </c>
      <c r="K61">
        <v>55.27</v>
      </c>
      <c r="L61">
        <v>1.25</v>
      </c>
      <c r="M61">
        <v>33</v>
      </c>
      <c r="N61">
        <v>42.87</v>
      </c>
      <c r="O61">
        <v>25442.42</v>
      </c>
      <c r="P61">
        <v>59.01</v>
      </c>
      <c r="Q61">
        <v>1689.17</v>
      </c>
      <c r="R61">
        <v>35.340000000000003</v>
      </c>
      <c r="S61">
        <v>13.91</v>
      </c>
      <c r="T61">
        <v>10701.41</v>
      </c>
      <c r="U61">
        <v>0.39</v>
      </c>
      <c r="V61">
        <v>0.85</v>
      </c>
      <c r="W61">
        <v>0.11</v>
      </c>
      <c r="X61">
        <v>0.68</v>
      </c>
      <c r="Y61">
        <v>1</v>
      </c>
      <c r="Z61">
        <v>10</v>
      </c>
    </row>
    <row r="62" spans="1:26" x14ac:dyDescent="0.25">
      <c r="A62">
        <v>2</v>
      </c>
      <c r="B62">
        <v>105</v>
      </c>
      <c r="C62" t="s">
        <v>26</v>
      </c>
      <c r="D62">
        <v>12.158099999999999</v>
      </c>
      <c r="E62">
        <v>8.2200000000000006</v>
      </c>
      <c r="F62">
        <v>4.57</v>
      </c>
      <c r="G62">
        <v>10.15</v>
      </c>
      <c r="H62">
        <v>0.13</v>
      </c>
      <c r="I62">
        <v>27</v>
      </c>
      <c r="J62">
        <v>204.79</v>
      </c>
      <c r="K62">
        <v>55.27</v>
      </c>
      <c r="L62">
        <v>1.5</v>
      </c>
      <c r="M62">
        <v>25</v>
      </c>
      <c r="N62">
        <v>43.02</v>
      </c>
      <c r="O62">
        <v>25491.3</v>
      </c>
      <c r="P62">
        <v>54.38</v>
      </c>
      <c r="Q62">
        <v>1689.09</v>
      </c>
      <c r="R62">
        <v>30.46</v>
      </c>
      <c r="S62">
        <v>13.91</v>
      </c>
      <c r="T62">
        <v>8298.51</v>
      </c>
      <c r="U62">
        <v>0.46</v>
      </c>
      <c r="V62">
        <v>0.88</v>
      </c>
      <c r="W62">
        <v>0.1</v>
      </c>
      <c r="X62">
        <v>0.52</v>
      </c>
      <c r="Y62">
        <v>1</v>
      </c>
      <c r="Z62">
        <v>10</v>
      </c>
    </row>
    <row r="63" spans="1:26" x14ac:dyDescent="0.25">
      <c r="A63">
        <v>3</v>
      </c>
      <c r="B63">
        <v>105</v>
      </c>
      <c r="C63" t="s">
        <v>26</v>
      </c>
      <c r="D63">
        <v>12.6449</v>
      </c>
      <c r="E63">
        <v>7.91</v>
      </c>
      <c r="F63">
        <v>4.45</v>
      </c>
      <c r="G63">
        <v>12.14</v>
      </c>
      <c r="H63">
        <v>0.15</v>
      </c>
      <c r="I63">
        <v>22</v>
      </c>
      <c r="J63">
        <v>205.18</v>
      </c>
      <c r="K63">
        <v>55.27</v>
      </c>
      <c r="L63">
        <v>1.75</v>
      </c>
      <c r="M63">
        <v>20</v>
      </c>
      <c r="N63">
        <v>43.16</v>
      </c>
      <c r="O63">
        <v>25540.22</v>
      </c>
      <c r="P63">
        <v>50.49</v>
      </c>
      <c r="Q63">
        <v>1689.14</v>
      </c>
      <c r="R63">
        <v>26.72</v>
      </c>
      <c r="S63">
        <v>13.91</v>
      </c>
      <c r="T63">
        <v>6455.61</v>
      </c>
      <c r="U63">
        <v>0.52</v>
      </c>
      <c r="V63">
        <v>0.9</v>
      </c>
      <c r="W63">
        <v>0.09</v>
      </c>
      <c r="X63">
        <v>0.41</v>
      </c>
      <c r="Y63">
        <v>1</v>
      </c>
      <c r="Z63">
        <v>10</v>
      </c>
    </row>
    <row r="64" spans="1:26" x14ac:dyDescent="0.25">
      <c r="A64">
        <v>4</v>
      </c>
      <c r="B64">
        <v>105</v>
      </c>
      <c r="C64" t="s">
        <v>26</v>
      </c>
      <c r="D64">
        <v>13.050599999999999</v>
      </c>
      <c r="E64">
        <v>7.66</v>
      </c>
      <c r="F64">
        <v>4.37</v>
      </c>
      <c r="G64">
        <v>14.56</v>
      </c>
      <c r="H64">
        <v>0.17</v>
      </c>
      <c r="I64">
        <v>18</v>
      </c>
      <c r="J64">
        <v>205.58</v>
      </c>
      <c r="K64">
        <v>55.27</v>
      </c>
      <c r="L64">
        <v>2</v>
      </c>
      <c r="M64">
        <v>9</v>
      </c>
      <c r="N64">
        <v>43.31</v>
      </c>
      <c r="O64">
        <v>25589.200000000001</v>
      </c>
      <c r="P64">
        <v>46.46</v>
      </c>
      <c r="Q64">
        <v>1689.04</v>
      </c>
      <c r="R64">
        <v>24.19</v>
      </c>
      <c r="S64">
        <v>13.91</v>
      </c>
      <c r="T64">
        <v>5208.2700000000004</v>
      </c>
      <c r="U64">
        <v>0.57999999999999996</v>
      </c>
      <c r="V64">
        <v>0.92</v>
      </c>
      <c r="W64">
        <v>0.08</v>
      </c>
      <c r="X64">
        <v>0.33</v>
      </c>
      <c r="Y64">
        <v>1</v>
      </c>
      <c r="Z64">
        <v>10</v>
      </c>
    </row>
    <row r="65" spans="1:26" x14ac:dyDescent="0.25">
      <c r="A65">
        <v>5</v>
      </c>
      <c r="B65">
        <v>105</v>
      </c>
      <c r="C65" t="s">
        <v>26</v>
      </c>
      <c r="D65">
        <v>13.0138</v>
      </c>
      <c r="E65">
        <v>7.68</v>
      </c>
      <c r="F65">
        <v>4.3899999999999997</v>
      </c>
      <c r="G65">
        <v>14.63</v>
      </c>
      <c r="H65">
        <v>0.19</v>
      </c>
      <c r="I65">
        <v>18</v>
      </c>
      <c r="J65">
        <v>205.98</v>
      </c>
      <c r="K65">
        <v>55.27</v>
      </c>
      <c r="L65">
        <v>2.25</v>
      </c>
      <c r="M65">
        <v>0</v>
      </c>
      <c r="N65">
        <v>43.46</v>
      </c>
      <c r="O65">
        <v>25638.22</v>
      </c>
      <c r="P65">
        <v>46.29</v>
      </c>
      <c r="Q65">
        <v>1689.03</v>
      </c>
      <c r="R65">
        <v>24.14</v>
      </c>
      <c r="S65">
        <v>13.91</v>
      </c>
      <c r="T65">
        <v>5182.99</v>
      </c>
      <c r="U65">
        <v>0.57999999999999996</v>
      </c>
      <c r="V65">
        <v>0.91</v>
      </c>
      <c r="W65">
        <v>0.1</v>
      </c>
      <c r="X65">
        <v>0.35</v>
      </c>
      <c r="Y65">
        <v>1</v>
      </c>
      <c r="Z65">
        <v>10</v>
      </c>
    </row>
    <row r="66" spans="1:26" x14ac:dyDescent="0.25">
      <c r="A66">
        <v>0</v>
      </c>
      <c r="B66">
        <v>60</v>
      </c>
      <c r="C66" t="s">
        <v>26</v>
      </c>
      <c r="D66">
        <v>13.2197</v>
      </c>
      <c r="E66">
        <v>7.56</v>
      </c>
      <c r="F66">
        <v>4.67</v>
      </c>
      <c r="G66">
        <v>9.33</v>
      </c>
      <c r="H66">
        <v>0.14000000000000001</v>
      </c>
      <c r="I66">
        <v>30</v>
      </c>
      <c r="J66">
        <v>124.63</v>
      </c>
      <c r="K66">
        <v>45</v>
      </c>
      <c r="L66">
        <v>1</v>
      </c>
      <c r="M66">
        <v>3</v>
      </c>
      <c r="N66">
        <v>18.64</v>
      </c>
      <c r="O66">
        <v>15605.44</v>
      </c>
      <c r="P66">
        <v>36.78</v>
      </c>
      <c r="Q66">
        <v>1688.95</v>
      </c>
      <c r="R66">
        <v>32.47</v>
      </c>
      <c r="S66">
        <v>13.91</v>
      </c>
      <c r="T66">
        <v>9287.73</v>
      </c>
      <c r="U66">
        <v>0.43</v>
      </c>
      <c r="V66">
        <v>0.86</v>
      </c>
      <c r="W66">
        <v>0.14000000000000001</v>
      </c>
      <c r="X66">
        <v>0.62</v>
      </c>
      <c r="Y66">
        <v>1</v>
      </c>
      <c r="Z66">
        <v>10</v>
      </c>
    </row>
    <row r="67" spans="1:26" x14ac:dyDescent="0.25">
      <c r="A67">
        <v>1</v>
      </c>
      <c r="B67">
        <v>60</v>
      </c>
      <c r="C67" t="s">
        <v>26</v>
      </c>
      <c r="D67">
        <v>13.2163</v>
      </c>
      <c r="E67">
        <v>7.57</v>
      </c>
      <c r="F67">
        <v>4.67</v>
      </c>
      <c r="G67">
        <v>9.34</v>
      </c>
      <c r="H67">
        <v>0.18</v>
      </c>
      <c r="I67">
        <v>30</v>
      </c>
      <c r="J67">
        <v>124.96</v>
      </c>
      <c r="K67">
        <v>45</v>
      </c>
      <c r="L67">
        <v>1.25</v>
      </c>
      <c r="M67">
        <v>0</v>
      </c>
      <c r="N67">
        <v>18.71</v>
      </c>
      <c r="O67">
        <v>15645.96</v>
      </c>
      <c r="P67">
        <v>36.869999999999997</v>
      </c>
      <c r="Q67">
        <v>1689.38</v>
      </c>
      <c r="R67">
        <v>32.4</v>
      </c>
      <c r="S67">
        <v>13.91</v>
      </c>
      <c r="T67">
        <v>9253.26</v>
      </c>
      <c r="U67">
        <v>0.43</v>
      </c>
      <c r="V67">
        <v>0.86</v>
      </c>
      <c r="W67">
        <v>0.14000000000000001</v>
      </c>
      <c r="X67">
        <v>0.63</v>
      </c>
      <c r="Y67">
        <v>1</v>
      </c>
      <c r="Z67">
        <v>10</v>
      </c>
    </row>
    <row r="68" spans="1:26" x14ac:dyDescent="0.25">
      <c r="A68">
        <v>0</v>
      </c>
      <c r="B68">
        <v>135</v>
      </c>
      <c r="C68" t="s">
        <v>26</v>
      </c>
      <c r="D68">
        <v>8.8501999999999992</v>
      </c>
      <c r="E68">
        <v>11.3</v>
      </c>
      <c r="F68">
        <v>5.31</v>
      </c>
      <c r="G68">
        <v>5.14</v>
      </c>
      <c r="H68">
        <v>7.0000000000000007E-2</v>
      </c>
      <c r="I68">
        <v>62</v>
      </c>
      <c r="J68">
        <v>263.32</v>
      </c>
      <c r="K68">
        <v>59.89</v>
      </c>
      <c r="L68">
        <v>1</v>
      </c>
      <c r="M68">
        <v>60</v>
      </c>
      <c r="N68">
        <v>67.430000000000007</v>
      </c>
      <c r="O68">
        <v>32710.1</v>
      </c>
      <c r="P68">
        <v>84.55</v>
      </c>
      <c r="Q68">
        <v>1689.87</v>
      </c>
      <c r="R68">
        <v>53.66</v>
      </c>
      <c r="S68">
        <v>13.91</v>
      </c>
      <c r="T68">
        <v>19725.009999999998</v>
      </c>
      <c r="U68">
        <v>0.26</v>
      </c>
      <c r="V68">
        <v>0.75</v>
      </c>
      <c r="W68">
        <v>0.15</v>
      </c>
      <c r="X68">
        <v>1.27</v>
      </c>
      <c r="Y68">
        <v>1</v>
      </c>
      <c r="Z68">
        <v>10</v>
      </c>
    </row>
    <row r="69" spans="1:26" x14ac:dyDescent="0.25">
      <c r="A69">
        <v>1</v>
      </c>
      <c r="B69">
        <v>135</v>
      </c>
      <c r="C69" t="s">
        <v>26</v>
      </c>
      <c r="D69">
        <v>9.8519000000000005</v>
      </c>
      <c r="E69">
        <v>10.15</v>
      </c>
      <c r="F69">
        <v>4.97</v>
      </c>
      <c r="G69">
        <v>6.48</v>
      </c>
      <c r="H69">
        <v>0.08</v>
      </c>
      <c r="I69">
        <v>46</v>
      </c>
      <c r="J69">
        <v>263.79000000000002</v>
      </c>
      <c r="K69">
        <v>59.89</v>
      </c>
      <c r="L69">
        <v>1.25</v>
      </c>
      <c r="M69">
        <v>44</v>
      </c>
      <c r="N69">
        <v>67.650000000000006</v>
      </c>
      <c r="O69">
        <v>32767.75</v>
      </c>
      <c r="P69">
        <v>77.41</v>
      </c>
      <c r="Q69">
        <v>1689.35</v>
      </c>
      <c r="R69">
        <v>43.06</v>
      </c>
      <c r="S69">
        <v>13.91</v>
      </c>
      <c r="T69">
        <v>14506.2</v>
      </c>
      <c r="U69">
        <v>0.32</v>
      </c>
      <c r="V69">
        <v>0.8</v>
      </c>
      <c r="W69">
        <v>0.13</v>
      </c>
      <c r="X69">
        <v>0.93</v>
      </c>
      <c r="Y69">
        <v>1</v>
      </c>
      <c r="Z69">
        <v>10</v>
      </c>
    </row>
    <row r="70" spans="1:26" x14ac:dyDescent="0.25">
      <c r="A70">
        <v>2</v>
      </c>
      <c r="B70">
        <v>135</v>
      </c>
      <c r="C70" t="s">
        <v>26</v>
      </c>
      <c r="D70">
        <v>10.616300000000001</v>
      </c>
      <c r="E70">
        <v>9.42</v>
      </c>
      <c r="F70">
        <v>4.75</v>
      </c>
      <c r="G70">
        <v>7.91</v>
      </c>
      <c r="H70">
        <v>0.1</v>
      </c>
      <c r="I70">
        <v>36</v>
      </c>
      <c r="J70">
        <v>264.25</v>
      </c>
      <c r="K70">
        <v>59.89</v>
      </c>
      <c r="L70">
        <v>1.5</v>
      </c>
      <c r="M70">
        <v>34</v>
      </c>
      <c r="N70">
        <v>67.87</v>
      </c>
      <c r="O70">
        <v>32825.49</v>
      </c>
      <c r="P70">
        <v>72.05</v>
      </c>
      <c r="Q70">
        <v>1689.18</v>
      </c>
      <c r="R70">
        <v>35.96</v>
      </c>
      <c r="S70">
        <v>13.91</v>
      </c>
      <c r="T70">
        <v>11006.1</v>
      </c>
      <c r="U70">
        <v>0.39</v>
      </c>
      <c r="V70">
        <v>0.84</v>
      </c>
      <c r="W70">
        <v>0.11</v>
      </c>
      <c r="X70">
        <v>0.71</v>
      </c>
      <c r="Y70">
        <v>1</v>
      </c>
      <c r="Z70">
        <v>10</v>
      </c>
    </row>
    <row r="71" spans="1:26" x14ac:dyDescent="0.25">
      <c r="A71">
        <v>3</v>
      </c>
      <c r="B71">
        <v>135</v>
      </c>
      <c r="C71" t="s">
        <v>26</v>
      </c>
      <c r="D71">
        <v>11.203799999999999</v>
      </c>
      <c r="E71">
        <v>8.93</v>
      </c>
      <c r="F71">
        <v>4.6100000000000003</v>
      </c>
      <c r="G71">
        <v>9.5299999999999994</v>
      </c>
      <c r="H71">
        <v>0.12</v>
      </c>
      <c r="I71">
        <v>29</v>
      </c>
      <c r="J71">
        <v>264.72000000000003</v>
      </c>
      <c r="K71">
        <v>59.89</v>
      </c>
      <c r="L71">
        <v>1.75</v>
      </c>
      <c r="M71">
        <v>27</v>
      </c>
      <c r="N71">
        <v>68.09</v>
      </c>
      <c r="O71">
        <v>32883.31</v>
      </c>
      <c r="P71">
        <v>68.27</v>
      </c>
      <c r="Q71">
        <v>1689.03</v>
      </c>
      <c r="R71">
        <v>31.71</v>
      </c>
      <c r="S71">
        <v>13.91</v>
      </c>
      <c r="T71">
        <v>8913.06</v>
      </c>
      <c r="U71">
        <v>0.44</v>
      </c>
      <c r="V71">
        <v>0.87</v>
      </c>
      <c r="W71">
        <v>0.1</v>
      </c>
      <c r="X71">
        <v>0.56999999999999995</v>
      </c>
      <c r="Y71">
        <v>1</v>
      </c>
      <c r="Z71">
        <v>10</v>
      </c>
    </row>
    <row r="72" spans="1:26" x14ac:dyDescent="0.25">
      <c r="A72">
        <v>4</v>
      </c>
      <c r="B72">
        <v>135</v>
      </c>
      <c r="C72" t="s">
        <v>26</v>
      </c>
      <c r="D72">
        <v>11.5778</v>
      </c>
      <c r="E72">
        <v>8.64</v>
      </c>
      <c r="F72">
        <v>4.5199999999999996</v>
      </c>
      <c r="G72">
        <v>10.85</v>
      </c>
      <c r="H72">
        <v>0.13</v>
      </c>
      <c r="I72">
        <v>25</v>
      </c>
      <c r="J72">
        <v>265.19</v>
      </c>
      <c r="K72">
        <v>59.89</v>
      </c>
      <c r="L72">
        <v>2</v>
      </c>
      <c r="M72">
        <v>23</v>
      </c>
      <c r="N72">
        <v>68.31</v>
      </c>
      <c r="O72">
        <v>32941.21</v>
      </c>
      <c r="P72">
        <v>65.06</v>
      </c>
      <c r="Q72">
        <v>1688.92</v>
      </c>
      <c r="R72">
        <v>28.96</v>
      </c>
      <c r="S72">
        <v>13.91</v>
      </c>
      <c r="T72">
        <v>7561.19</v>
      </c>
      <c r="U72">
        <v>0.48</v>
      </c>
      <c r="V72">
        <v>0.88</v>
      </c>
      <c r="W72">
        <v>0.09</v>
      </c>
      <c r="X72">
        <v>0.48</v>
      </c>
      <c r="Y72">
        <v>1</v>
      </c>
      <c r="Z72">
        <v>10</v>
      </c>
    </row>
    <row r="73" spans="1:26" x14ac:dyDescent="0.25">
      <c r="A73">
        <v>5</v>
      </c>
      <c r="B73">
        <v>135</v>
      </c>
      <c r="C73" t="s">
        <v>26</v>
      </c>
      <c r="D73">
        <v>11.9884</v>
      </c>
      <c r="E73">
        <v>8.34</v>
      </c>
      <c r="F73">
        <v>4.43</v>
      </c>
      <c r="G73">
        <v>12.65</v>
      </c>
      <c r="H73">
        <v>0.15</v>
      </c>
      <c r="I73">
        <v>21</v>
      </c>
      <c r="J73">
        <v>265.66000000000003</v>
      </c>
      <c r="K73">
        <v>59.89</v>
      </c>
      <c r="L73">
        <v>2.25</v>
      </c>
      <c r="M73">
        <v>19</v>
      </c>
      <c r="N73">
        <v>68.53</v>
      </c>
      <c r="O73">
        <v>32999.19</v>
      </c>
      <c r="P73">
        <v>62</v>
      </c>
      <c r="Q73">
        <v>1689.02</v>
      </c>
      <c r="R73">
        <v>25.96</v>
      </c>
      <c r="S73">
        <v>13.91</v>
      </c>
      <c r="T73">
        <v>6078.45</v>
      </c>
      <c r="U73">
        <v>0.54</v>
      </c>
      <c r="V73">
        <v>0.9</v>
      </c>
      <c r="W73">
        <v>0.09</v>
      </c>
      <c r="X73">
        <v>0.39</v>
      </c>
      <c r="Y73">
        <v>1</v>
      </c>
      <c r="Z73">
        <v>10</v>
      </c>
    </row>
    <row r="74" spans="1:26" x14ac:dyDescent="0.25">
      <c r="A74">
        <v>6</v>
      </c>
      <c r="B74">
        <v>135</v>
      </c>
      <c r="C74" t="s">
        <v>26</v>
      </c>
      <c r="D74">
        <v>12.2951</v>
      </c>
      <c r="E74">
        <v>8.1300000000000008</v>
      </c>
      <c r="F74">
        <v>4.37</v>
      </c>
      <c r="G74">
        <v>14.57</v>
      </c>
      <c r="H74">
        <v>0.17</v>
      </c>
      <c r="I74">
        <v>18</v>
      </c>
      <c r="J74">
        <v>266.13</v>
      </c>
      <c r="K74">
        <v>59.89</v>
      </c>
      <c r="L74">
        <v>2.5</v>
      </c>
      <c r="M74">
        <v>16</v>
      </c>
      <c r="N74">
        <v>68.75</v>
      </c>
      <c r="O74">
        <v>33057.26</v>
      </c>
      <c r="P74">
        <v>58.83</v>
      </c>
      <c r="Q74">
        <v>1688.8</v>
      </c>
      <c r="R74">
        <v>24.63</v>
      </c>
      <c r="S74">
        <v>13.91</v>
      </c>
      <c r="T74">
        <v>5430.14</v>
      </c>
      <c r="U74">
        <v>0.56000000000000005</v>
      </c>
      <c r="V74">
        <v>0.92</v>
      </c>
      <c r="W74">
        <v>7.0000000000000007E-2</v>
      </c>
      <c r="X74">
        <v>0.33</v>
      </c>
      <c r="Y74">
        <v>1</v>
      </c>
      <c r="Z74">
        <v>10</v>
      </c>
    </row>
    <row r="75" spans="1:26" x14ac:dyDescent="0.25">
      <c r="A75">
        <v>7</v>
      </c>
      <c r="B75">
        <v>135</v>
      </c>
      <c r="C75" t="s">
        <v>26</v>
      </c>
      <c r="D75">
        <v>12.4727</v>
      </c>
      <c r="E75">
        <v>8.02</v>
      </c>
      <c r="F75">
        <v>4.3600000000000003</v>
      </c>
      <c r="G75">
        <v>16.329999999999998</v>
      </c>
      <c r="H75">
        <v>0.18</v>
      </c>
      <c r="I75">
        <v>16</v>
      </c>
      <c r="J75">
        <v>266.60000000000002</v>
      </c>
      <c r="K75">
        <v>59.89</v>
      </c>
      <c r="L75">
        <v>2.75</v>
      </c>
      <c r="M75">
        <v>14</v>
      </c>
      <c r="N75">
        <v>68.97</v>
      </c>
      <c r="O75">
        <v>33115.410000000003</v>
      </c>
      <c r="P75">
        <v>57.09</v>
      </c>
      <c r="Q75">
        <v>1689.05</v>
      </c>
      <c r="R75">
        <v>23.88</v>
      </c>
      <c r="S75">
        <v>13.91</v>
      </c>
      <c r="T75">
        <v>5064.5200000000004</v>
      </c>
      <c r="U75">
        <v>0.57999999999999996</v>
      </c>
      <c r="V75">
        <v>0.92</v>
      </c>
      <c r="W75">
        <v>0.08</v>
      </c>
      <c r="X75">
        <v>0.31</v>
      </c>
      <c r="Y75">
        <v>1</v>
      </c>
      <c r="Z75">
        <v>10</v>
      </c>
    </row>
    <row r="76" spans="1:26" x14ac:dyDescent="0.25">
      <c r="A76">
        <v>8</v>
      </c>
      <c r="B76">
        <v>135</v>
      </c>
      <c r="C76" t="s">
        <v>26</v>
      </c>
      <c r="D76">
        <v>12.709199999999999</v>
      </c>
      <c r="E76">
        <v>7.87</v>
      </c>
      <c r="F76">
        <v>4.3099999999999996</v>
      </c>
      <c r="G76">
        <v>18.46</v>
      </c>
      <c r="H76">
        <v>0.2</v>
      </c>
      <c r="I76">
        <v>14</v>
      </c>
      <c r="J76">
        <v>267.08</v>
      </c>
      <c r="K76">
        <v>59.89</v>
      </c>
      <c r="L76">
        <v>3</v>
      </c>
      <c r="M76">
        <v>8</v>
      </c>
      <c r="N76">
        <v>69.19</v>
      </c>
      <c r="O76">
        <v>33173.65</v>
      </c>
      <c r="P76">
        <v>54</v>
      </c>
      <c r="Q76">
        <v>1688.93</v>
      </c>
      <c r="R76">
        <v>22.19</v>
      </c>
      <c r="S76">
        <v>13.91</v>
      </c>
      <c r="T76">
        <v>4229.07</v>
      </c>
      <c r="U76">
        <v>0.63</v>
      </c>
      <c r="V76">
        <v>0.93</v>
      </c>
      <c r="W76">
        <v>0.08</v>
      </c>
      <c r="X76">
        <v>0.27</v>
      </c>
      <c r="Y76">
        <v>1</v>
      </c>
      <c r="Z76">
        <v>10</v>
      </c>
    </row>
    <row r="77" spans="1:26" x14ac:dyDescent="0.25">
      <c r="A77">
        <v>9</v>
      </c>
      <c r="B77">
        <v>135</v>
      </c>
      <c r="C77" t="s">
        <v>26</v>
      </c>
      <c r="D77">
        <v>12.693899999999999</v>
      </c>
      <c r="E77">
        <v>7.88</v>
      </c>
      <c r="F77">
        <v>4.32</v>
      </c>
      <c r="G77">
        <v>18.5</v>
      </c>
      <c r="H77">
        <v>0.22</v>
      </c>
      <c r="I77">
        <v>14</v>
      </c>
      <c r="J77">
        <v>267.55</v>
      </c>
      <c r="K77">
        <v>59.89</v>
      </c>
      <c r="L77">
        <v>3.25</v>
      </c>
      <c r="M77">
        <v>1</v>
      </c>
      <c r="N77">
        <v>69.41</v>
      </c>
      <c r="O77">
        <v>33231.97</v>
      </c>
      <c r="P77">
        <v>54.1</v>
      </c>
      <c r="Q77">
        <v>1689.28</v>
      </c>
      <c r="R77">
        <v>22.2</v>
      </c>
      <c r="S77">
        <v>13.91</v>
      </c>
      <c r="T77">
        <v>4236.1000000000004</v>
      </c>
      <c r="U77">
        <v>0.63</v>
      </c>
      <c r="V77">
        <v>0.93</v>
      </c>
      <c r="W77">
        <v>0.09</v>
      </c>
      <c r="X77">
        <v>0.28000000000000003</v>
      </c>
      <c r="Y77">
        <v>1</v>
      </c>
      <c r="Z77">
        <v>10</v>
      </c>
    </row>
    <row r="78" spans="1:26" x14ac:dyDescent="0.25">
      <c r="A78">
        <v>10</v>
      </c>
      <c r="B78">
        <v>135</v>
      </c>
      <c r="C78" t="s">
        <v>26</v>
      </c>
      <c r="D78">
        <v>12.693</v>
      </c>
      <c r="E78">
        <v>7.88</v>
      </c>
      <c r="F78">
        <v>4.32</v>
      </c>
      <c r="G78">
        <v>18.5</v>
      </c>
      <c r="H78">
        <v>0.23</v>
      </c>
      <c r="I78">
        <v>14</v>
      </c>
      <c r="J78">
        <v>268.02</v>
      </c>
      <c r="K78">
        <v>59.89</v>
      </c>
      <c r="L78">
        <v>3.5</v>
      </c>
      <c r="M78">
        <v>0</v>
      </c>
      <c r="N78">
        <v>69.64</v>
      </c>
      <c r="O78">
        <v>33290.379999999997</v>
      </c>
      <c r="P78">
        <v>54.17</v>
      </c>
      <c r="Q78">
        <v>1689.12</v>
      </c>
      <c r="R78">
        <v>22.19</v>
      </c>
      <c r="S78">
        <v>13.91</v>
      </c>
      <c r="T78">
        <v>4229.26</v>
      </c>
      <c r="U78">
        <v>0.63</v>
      </c>
      <c r="V78">
        <v>0.93</v>
      </c>
      <c r="W78">
        <v>0.09</v>
      </c>
      <c r="X78">
        <v>0.28000000000000003</v>
      </c>
      <c r="Y78">
        <v>1</v>
      </c>
      <c r="Z78">
        <v>10</v>
      </c>
    </row>
    <row r="79" spans="1:26" x14ac:dyDescent="0.25">
      <c r="A79">
        <v>0</v>
      </c>
      <c r="B79">
        <v>80</v>
      </c>
      <c r="C79" t="s">
        <v>26</v>
      </c>
      <c r="D79">
        <v>12.145300000000001</v>
      </c>
      <c r="E79">
        <v>8.23</v>
      </c>
      <c r="F79">
        <v>4.75</v>
      </c>
      <c r="G79">
        <v>7.92</v>
      </c>
      <c r="H79">
        <v>0.11</v>
      </c>
      <c r="I79">
        <v>36</v>
      </c>
      <c r="J79">
        <v>159.12</v>
      </c>
      <c r="K79">
        <v>50.28</v>
      </c>
      <c r="L79">
        <v>1</v>
      </c>
      <c r="M79">
        <v>34</v>
      </c>
      <c r="N79">
        <v>27.84</v>
      </c>
      <c r="O79">
        <v>19859.16</v>
      </c>
      <c r="P79">
        <v>48.75</v>
      </c>
      <c r="Q79">
        <v>1688.97</v>
      </c>
      <c r="R79">
        <v>36.020000000000003</v>
      </c>
      <c r="S79">
        <v>13.91</v>
      </c>
      <c r="T79">
        <v>11036.34</v>
      </c>
      <c r="U79">
        <v>0.39</v>
      </c>
      <c r="V79">
        <v>0.84</v>
      </c>
      <c r="W79">
        <v>0.11</v>
      </c>
      <c r="X79">
        <v>0.71</v>
      </c>
      <c r="Y79">
        <v>1</v>
      </c>
      <c r="Z79">
        <v>10</v>
      </c>
    </row>
    <row r="80" spans="1:26" x14ac:dyDescent="0.25">
      <c r="A80">
        <v>1</v>
      </c>
      <c r="B80">
        <v>80</v>
      </c>
      <c r="C80" t="s">
        <v>26</v>
      </c>
      <c r="D80">
        <v>12.982799999999999</v>
      </c>
      <c r="E80">
        <v>7.7</v>
      </c>
      <c r="F80">
        <v>4.54</v>
      </c>
      <c r="G80">
        <v>10.48</v>
      </c>
      <c r="H80">
        <v>0.14000000000000001</v>
      </c>
      <c r="I80">
        <v>26</v>
      </c>
      <c r="J80">
        <v>159.47999999999999</v>
      </c>
      <c r="K80">
        <v>50.28</v>
      </c>
      <c r="L80">
        <v>1.25</v>
      </c>
      <c r="M80">
        <v>22</v>
      </c>
      <c r="N80">
        <v>27.95</v>
      </c>
      <c r="O80">
        <v>19902.91</v>
      </c>
      <c r="P80">
        <v>42.96</v>
      </c>
      <c r="Q80">
        <v>1688.9</v>
      </c>
      <c r="R80">
        <v>29.42</v>
      </c>
      <c r="S80">
        <v>13.91</v>
      </c>
      <c r="T80">
        <v>7786.9</v>
      </c>
      <c r="U80">
        <v>0.47</v>
      </c>
      <c r="V80">
        <v>0.88</v>
      </c>
      <c r="W80">
        <v>0.1</v>
      </c>
      <c r="X80">
        <v>0.5</v>
      </c>
      <c r="Y80">
        <v>1</v>
      </c>
      <c r="Z80">
        <v>10</v>
      </c>
    </row>
    <row r="81" spans="1:26" x14ac:dyDescent="0.25">
      <c r="A81">
        <v>2</v>
      </c>
      <c r="B81">
        <v>80</v>
      </c>
      <c r="C81" t="s">
        <v>26</v>
      </c>
      <c r="D81">
        <v>13.1839</v>
      </c>
      <c r="E81">
        <v>7.58</v>
      </c>
      <c r="F81">
        <v>4.5199999999999996</v>
      </c>
      <c r="G81">
        <v>11.79</v>
      </c>
      <c r="H81">
        <v>0.17</v>
      </c>
      <c r="I81">
        <v>23</v>
      </c>
      <c r="J81">
        <v>159.83000000000001</v>
      </c>
      <c r="K81">
        <v>50.28</v>
      </c>
      <c r="L81">
        <v>1.5</v>
      </c>
      <c r="M81">
        <v>0</v>
      </c>
      <c r="N81">
        <v>28.05</v>
      </c>
      <c r="O81">
        <v>19946.71</v>
      </c>
      <c r="P81">
        <v>41.1</v>
      </c>
      <c r="Q81">
        <v>1689.04</v>
      </c>
      <c r="R81">
        <v>27.99</v>
      </c>
      <c r="S81">
        <v>13.91</v>
      </c>
      <c r="T81">
        <v>7083.93</v>
      </c>
      <c r="U81">
        <v>0.5</v>
      </c>
      <c r="V81">
        <v>0.89</v>
      </c>
      <c r="W81">
        <v>0.12</v>
      </c>
      <c r="X81">
        <v>0.48</v>
      </c>
      <c r="Y81">
        <v>1</v>
      </c>
      <c r="Z81">
        <v>10</v>
      </c>
    </row>
    <row r="82" spans="1:26" x14ac:dyDescent="0.25">
      <c r="A82">
        <v>0</v>
      </c>
      <c r="B82">
        <v>115</v>
      </c>
      <c r="C82" t="s">
        <v>26</v>
      </c>
      <c r="D82">
        <v>9.8925999999999998</v>
      </c>
      <c r="E82">
        <v>10.11</v>
      </c>
      <c r="F82">
        <v>5.12</v>
      </c>
      <c r="G82">
        <v>5.8</v>
      </c>
      <c r="H82">
        <v>0.08</v>
      </c>
      <c r="I82">
        <v>53</v>
      </c>
      <c r="J82">
        <v>222.93</v>
      </c>
      <c r="K82">
        <v>56.94</v>
      </c>
      <c r="L82">
        <v>1</v>
      </c>
      <c r="M82">
        <v>51</v>
      </c>
      <c r="N82">
        <v>49.99</v>
      </c>
      <c r="O82">
        <v>27728.69</v>
      </c>
      <c r="P82">
        <v>71.680000000000007</v>
      </c>
      <c r="Q82">
        <v>1689.83</v>
      </c>
      <c r="R82">
        <v>47.89</v>
      </c>
      <c r="S82">
        <v>13.91</v>
      </c>
      <c r="T82">
        <v>16884.060000000001</v>
      </c>
      <c r="U82">
        <v>0.28999999999999998</v>
      </c>
      <c r="V82">
        <v>0.78</v>
      </c>
      <c r="W82">
        <v>0.14000000000000001</v>
      </c>
      <c r="X82">
        <v>1.08</v>
      </c>
      <c r="Y82">
        <v>1</v>
      </c>
      <c r="Z82">
        <v>10</v>
      </c>
    </row>
    <row r="83" spans="1:26" x14ac:dyDescent="0.25">
      <c r="A83">
        <v>1</v>
      </c>
      <c r="B83">
        <v>115</v>
      </c>
      <c r="C83" t="s">
        <v>26</v>
      </c>
      <c r="D83">
        <v>10.879099999999999</v>
      </c>
      <c r="E83">
        <v>9.19</v>
      </c>
      <c r="F83">
        <v>4.82</v>
      </c>
      <c r="G83">
        <v>7.41</v>
      </c>
      <c r="H83">
        <v>0.1</v>
      </c>
      <c r="I83">
        <v>39</v>
      </c>
      <c r="J83">
        <v>223.35</v>
      </c>
      <c r="K83">
        <v>56.94</v>
      </c>
      <c r="L83">
        <v>1.25</v>
      </c>
      <c r="M83">
        <v>37</v>
      </c>
      <c r="N83">
        <v>50.15</v>
      </c>
      <c r="O83">
        <v>27780.03</v>
      </c>
      <c r="P83">
        <v>65.31</v>
      </c>
      <c r="Q83">
        <v>1689.11</v>
      </c>
      <c r="R83">
        <v>38.340000000000003</v>
      </c>
      <c r="S83">
        <v>13.91</v>
      </c>
      <c r="T83">
        <v>12180.26</v>
      </c>
      <c r="U83">
        <v>0.36</v>
      </c>
      <c r="V83">
        <v>0.83</v>
      </c>
      <c r="W83">
        <v>0.12</v>
      </c>
      <c r="X83">
        <v>0.78</v>
      </c>
      <c r="Y83">
        <v>1</v>
      </c>
      <c r="Z83">
        <v>10</v>
      </c>
    </row>
    <row r="84" spans="1:26" x14ac:dyDescent="0.25">
      <c r="A84">
        <v>2</v>
      </c>
      <c r="B84">
        <v>115</v>
      </c>
      <c r="C84" t="s">
        <v>26</v>
      </c>
      <c r="D84">
        <v>11.617800000000001</v>
      </c>
      <c r="E84">
        <v>8.61</v>
      </c>
      <c r="F84">
        <v>4.63</v>
      </c>
      <c r="G84">
        <v>9.26</v>
      </c>
      <c r="H84">
        <v>0.12</v>
      </c>
      <c r="I84">
        <v>30</v>
      </c>
      <c r="J84">
        <v>223.76</v>
      </c>
      <c r="K84">
        <v>56.94</v>
      </c>
      <c r="L84">
        <v>1.5</v>
      </c>
      <c r="M84">
        <v>28</v>
      </c>
      <c r="N84">
        <v>50.32</v>
      </c>
      <c r="O84">
        <v>27831.42</v>
      </c>
      <c r="P84">
        <v>60.48</v>
      </c>
      <c r="Q84">
        <v>1689.13</v>
      </c>
      <c r="R84">
        <v>32.369999999999997</v>
      </c>
      <c r="S84">
        <v>13.91</v>
      </c>
      <c r="T84">
        <v>9241.41</v>
      </c>
      <c r="U84">
        <v>0.43</v>
      </c>
      <c r="V84">
        <v>0.86</v>
      </c>
      <c r="W84">
        <v>0.1</v>
      </c>
      <c r="X84">
        <v>0.59</v>
      </c>
      <c r="Y84">
        <v>1</v>
      </c>
      <c r="Z84">
        <v>10</v>
      </c>
    </row>
    <row r="85" spans="1:26" x14ac:dyDescent="0.25">
      <c r="A85">
        <v>3</v>
      </c>
      <c r="B85">
        <v>115</v>
      </c>
      <c r="C85" t="s">
        <v>26</v>
      </c>
      <c r="D85">
        <v>12.081799999999999</v>
      </c>
      <c r="E85">
        <v>8.2799999999999994</v>
      </c>
      <c r="F85">
        <v>4.5199999999999996</v>
      </c>
      <c r="G85">
        <v>10.85</v>
      </c>
      <c r="H85">
        <v>0.14000000000000001</v>
      </c>
      <c r="I85">
        <v>25</v>
      </c>
      <c r="J85">
        <v>224.18</v>
      </c>
      <c r="K85">
        <v>56.94</v>
      </c>
      <c r="L85">
        <v>1.75</v>
      </c>
      <c r="M85">
        <v>23</v>
      </c>
      <c r="N85">
        <v>50.49</v>
      </c>
      <c r="O85">
        <v>27882.87</v>
      </c>
      <c r="P85">
        <v>56.76</v>
      </c>
      <c r="Q85">
        <v>1689.13</v>
      </c>
      <c r="R85">
        <v>28.92</v>
      </c>
      <c r="S85">
        <v>13.91</v>
      </c>
      <c r="T85">
        <v>7542.47</v>
      </c>
      <c r="U85">
        <v>0.48</v>
      </c>
      <c r="V85">
        <v>0.89</v>
      </c>
      <c r="W85">
        <v>0.09</v>
      </c>
      <c r="X85">
        <v>0.48</v>
      </c>
      <c r="Y85">
        <v>1</v>
      </c>
      <c r="Z85">
        <v>10</v>
      </c>
    </row>
    <row r="86" spans="1:26" x14ac:dyDescent="0.25">
      <c r="A86">
        <v>4</v>
      </c>
      <c r="B86">
        <v>115</v>
      </c>
      <c r="C86" t="s">
        <v>26</v>
      </c>
      <c r="D86">
        <v>12.6294</v>
      </c>
      <c r="E86">
        <v>7.92</v>
      </c>
      <c r="F86">
        <v>4.38</v>
      </c>
      <c r="G86">
        <v>13.14</v>
      </c>
      <c r="H86">
        <v>0.16</v>
      </c>
      <c r="I86">
        <v>20</v>
      </c>
      <c r="J86">
        <v>224.6</v>
      </c>
      <c r="K86">
        <v>56.94</v>
      </c>
      <c r="L86">
        <v>2</v>
      </c>
      <c r="M86">
        <v>18</v>
      </c>
      <c r="N86">
        <v>50.65</v>
      </c>
      <c r="O86">
        <v>27934.37</v>
      </c>
      <c r="P86">
        <v>52.39</v>
      </c>
      <c r="Q86">
        <v>1688.82</v>
      </c>
      <c r="R86">
        <v>24.34</v>
      </c>
      <c r="S86">
        <v>13.91</v>
      </c>
      <c r="T86">
        <v>5272.94</v>
      </c>
      <c r="U86">
        <v>0.56999999999999995</v>
      </c>
      <c r="V86">
        <v>0.91</v>
      </c>
      <c r="W86">
        <v>0.09</v>
      </c>
      <c r="X86">
        <v>0.34</v>
      </c>
      <c r="Y86">
        <v>1</v>
      </c>
      <c r="Z86">
        <v>10</v>
      </c>
    </row>
    <row r="87" spans="1:26" x14ac:dyDescent="0.25">
      <c r="A87">
        <v>5</v>
      </c>
      <c r="B87">
        <v>115</v>
      </c>
      <c r="C87" t="s">
        <v>26</v>
      </c>
      <c r="D87">
        <v>12.8558</v>
      </c>
      <c r="E87">
        <v>7.78</v>
      </c>
      <c r="F87">
        <v>4.37</v>
      </c>
      <c r="G87">
        <v>15.43</v>
      </c>
      <c r="H87">
        <v>0.18</v>
      </c>
      <c r="I87">
        <v>17</v>
      </c>
      <c r="J87">
        <v>225.01</v>
      </c>
      <c r="K87">
        <v>56.94</v>
      </c>
      <c r="L87">
        <v>2.25</v>
      </c>
      <c r="M87">
        <v>14</v>
      </c>
      <c r="N87">
        <v>50.82</v>
      </c>
      <c r="O87">
        <v>27985.94</v>
      </c>
      <c r="P87">
        <v>49.72</v>
      </c>
      <c r="Q87">
        <v>1688.99</v>
      </c>
      <c r="R87">
        <v>24.33</v>
      </c>
      <c r="S87">
        <v>13.91</v>
      </c>
      <c r="T87">
        <v>5283.08</v>
      </c>
      <c r="U87">
        <v>0.56999999999999995</v>
      </c>
      <c r="V87">
        <v>0.92</v>
      </c>
      <c r="W87">
        <v>0.08</v>
      </c>
      <c r="X87">
        <v>0.33</v>
      </c>
      <c r="Y87">
        <v>1</v>
      </c>
      <c r="Z87">
        <v>10</v>
      </c>
    </row>
    <row r="88" spans="1:26" x14ac:dyDescent="0.25">
      <c r="A88">
        <v>6</v>
      </c>
      <c r="B88">
        <v>115</v>
      </c>
      <c r="C88" t="s">
        <v>26</v>
      </c>
      <c r="D88">
        <v>12.9604</v>
      </c>
      <c r="E88">
        <v>7.72</v>
      </c>
      <c r="F88">
        <v>4.3499999999999996</v>
      </c>
      <c r="G88">
        <v>16.32</v>
      </c>
      <c r="H88">
        <v>0.2</v>
      </c>
      <c r="I88">
        <v>16</v>
      </c>
      <c r="J88">
        <v>225.43</v>
      </c>
      <c r="K88">
        <v>56.94</v>
      </c>
      <c r="L88">
        <v>2.5</v>
      </c>
      <c r="M88">
        <v>1</v>
      </c>
      <c r="N88">
        <v>50.99</v>
      </c>
      <c r="O88">
        <v>28037.57</v>
      </c>
      <c r="P88">
        <v>48.73</v>
      </c>
      <c r="Q88">
        <v>1689.19</v>
      </c>
      <c r="R88">
        <v>23.19</v>
      </c>
      <c r="S88">
        <v>13.91</v>
      </c>
      <c r="T88">
        <v>4719.6899999999996</v>
      </c>
      <c r="U88">
        <v>0.6</v>
      </c>
      <c r="V88">
        <v>0.92</v>
      </c>
      <c r="W88">
        <v>0.1</v>
      </c>
      <c r="X88">
        <v>0.31</v>
      </c>
      <c r="Y88">
        <v>1</v>
      </c>
      <c r="Z88">
        <v>10</v>
      </c>
    </row>
    <row r="89" spans="1:26" x14ac:dyDescent="0.25">
      <c r="A89">
        <v>7</v>
      </c>
      <c r="B89">
        <v>115</v>
      </c>
      <c r="C89" t="s">
        <v>26</v>
      </c>
      <c r="D89">
        <v>12.957100000000001</v>
      </c>
      <c r="E89">
        <v>7.72</v>
      </c>
      <c r="F89">
        <v>4.3499999999999996</v>
      </c>
      <c r="G89">
        <v>16.329999999999998</v>
      </c>
      <c r="H89">
        <v>0.22</v>
      </c>
      <c r="I89">
        <v>16</v>
      </c>
      <c r="J89">
        <v>225.85</v>
      </c>
      <c r="K89">
        <v>56.94</v>
      </c>
      <c r="L89">
        <v>2.75</v>
      </c>
      <c r="M89">
        <v>0</v>
      </c>
      <c r="N89">
        <v>51.16</v>
      </c>
      <c r="O89">
        <v>28089.25</v>
      </c>
      <c r="P89">
        <v>48.86</v>
      </c>
      <c r="Q89">
        <v>1689.22</v>
      </c>
      <c r="R89">
        <v>23.19</v>
      </c>
      <c r="S89">
        <v>13.91</v>
      </c>
      <c r="T89">
        <v>4720.66</v>
      </c>
      <c r="U89">
        <v>0.6</v>
      </c>
      <c r="V89">
        <v>0.92</v>
      </c>
      <c r="W89">
        <v>0.1</v>
      </c>
      <c r="X89">
        <v>0.31</v>
      </c>
      <c r="Y89">
        <v>1</v>
      </c>
      <c r="Z89">
        <v>10</v>
      </c>
    </row>
    <row r="90" spans="1:26" x14ac:dyDescent="0.25">
      <c r="A90">
        <v>0</v>
      </c>
      <c r="B90">
        <v>35</v>
      </c>
      <c r="C90" t="s">
        <v>26</v>
      </c>
      <c r="D90">
        <v>12.729799999999999</v>
      </c>
      <c r="E90">
        <v>7.86</v>
      </c>
      <c r="F90">
        <v>5.0999999999999996</v>
      </c>
      <c r="G90">
        <v>6.12</v>
      </c>
      <c r="H90">
        <v>0.22</v>
      </c>
      <c r="I90">
        <v>50</v>
      </c>
      <c r="J90">
        <v>80.84</v>
      </c>
      <c r="K90">
        <v>35.1</v>
      </c>
      <c r="L90">
        <v>1</v>
      </c>
      <c r="M90">
        <v>0</v>
      </c>
      <c r="N90">
        <v>9.74</v>
      </c>
      <c r="O90">
        <v>10204.209999999999</v>
      </c>
      <c r="P90">
        <v>31.45</v>
      </c>
      <c r="Q90">
        <v>1689.41</v>
      </c>
      <c r="R90">
        <v>45.17</v>
      </c>
      <c r="S90">
        <v>13.91</v>
      </c>
      <c r="T90">
        <v>15541.51</v>
      </c>
      <c r="U90">
        <v>0.31</v>
      </c>
      <c r="V90">
        <v>0.78</v>
      </c>
      <c r="W90">
        <v>0.2</v>
      </c>
      <c r="X90">
        <v>1.06</v>
      </c>
      <c r="Y90">
        <v>1</v>
      </c>
      <c r="Z90">
        <v>10</v>
      </c>
    </row>
    <row r="91" spans="1:26" x14ac:dyDescent="0.25">
      <c r="A91">
        <v>0</v>
      </c>
      <c r="B91">
        <v>50</v>
      </c>
      <c r="C91" t="s">
        <v>26</v>
      </c>
      <c r="D91">
        <v>13.167</v>
      </c>
      <c r="E91">
        <v>7.59</v>
      </c>
      <c r="F91">
        <v>4.78</v>
      </c>
      <c r="G91">
        <v>8.1999999999999993</v>
      </c>
      <c r="H91">
        <v>0.16</v>
      </c>
      <c r="I91">
        <v>35</v>
      </c>
      <c r="J91">
        <v>107.41</v>
      </c>
      <c r="K91">
        <v>41.65</v>
      </c>
      <c r="L91">
        <v>1</v>
      </c>
      <c r="M91">
        <v>0</v>
      </c>
      <c r="N91">
        <v>14.77</v>
      </c>
      <c r="O91">
        <v>13481.73</v>
      </c>
      <c r="P91">
        <v>34.520000000000003</v>
      </c>
      <c r="Q91">
        <v>1689.17</v>
      </c>
      <c r="R91">
        <v>35.840000000000003</v>
      </c>
      <c r="S91">
        <v>13.91</v>
      </c>
      <c r="T91">
        <v>10947.55</v>
      </c>
      <c r="U91">
        <v>0.39</v>
      </c>
      <c r="V91">
        <v>0.84</v>
      </c>
      <c r="W91">
        <v>0.15</v>
      </c>
      <c r="X91">
        <v>0.74</v>
      </c>
      <c r="Y91">
        <v>1</v>
      </c>
      <c r="Z91">
        <v>10</v>
      </c>
    </row>
    <row r="92" spans="1:26" x14ac:dyDescent="0.25">
      <c r="A92">
        <v>0</v>
      </c>
      <c r="B92">
        <v>25</v>
      </c>
      <c r="C92" t="s">
        <v>26</v>
      </c>
      <c r="D92">
        <v>12.087</v>
      </c>
      <c r="E92">
        <v>8.27</v>
      </c>
      <c r="F92">
        <v>5.52</v>
      </c>
      <c r="G92">
        <v>4.8</v>
      </c>
      <c r="H92">
        <v>0.28000000000000003</v>
      </c>
      <c r="I92">
        <v>69</v>
      </c>
      <c r="J92">
        <v>61.76</v>
      </c>
      <c r="K92">
        <v>28.92</v>
      </c>
      <c r="L92">
        <v>1</v>
      </c>
      <c r="M92">
        <v>0</v>
      </c>
      <c r="N92">
        <v>6.84</v>
      </c>
      <c r="O92">
        <v>7851.41</v>
      </c>
      <c r="P92">
        <v>28.92</v>
      </c>
      <c r="Q92">
        <v>1689.74</v>
      </c>
      <c r="R92">
        <v>57.44</v>
      </c>
      <c r="S92">
        <v>13.91</v>
      </c>
      <c r="T92">
        <v>21582.35</v>
      </c>
      <c r="U92">
        <v>0.24</v>
      </c>
      <c r="V92">
        <v>0.73</v>
      </c>
      <c r="W92">
        <v>0.25</v>
      </c>
      <c r="X92">
        <v>1.48</v>
      </c>
      <c r="Y92">
        <v>1</v>
      </c>
      <c r="Z92">
        <v>10</v>
      </c>
    </row>
    <row r="93" spans="1:26" x14ac:dyDescent="0.25">
      <c r="A93">
        <v>0</v>
      </c>
      <c r="B93">
        <v>85</v>
      </c>
      <c r="C93" t="s">
        <v>26</v>
      </c>
      <c r="D93">
        <v>11.746700000000001</v>
      </c>
      <c r="E93">
        <v>8.51</v>
      </c>
      <c r="F93">
        <v>4.82</v>
      </c>
      <c r="G93">
        <v>7.41</v>
      </c>
      <c r="H93">
        <v>0.11</v>
      </c>
      <c r="I93">
        <v>39</v>
      </c>
      <c r="J93">
        <v>167.88</v>
      </c>
      <c r="K93">
        <v>51.39</v>
      </c>
      <c r="L93">
        <v>1</v>
      </c>
      <c r="M93">
        <v>37</v>
      </c>
      <c r="N93">
        <v>30.49</v>
      </c>
      <c r="O93">
        <v>20939.59</v>
      </c>
      <c r="P93">
        <v>52.4</v>
      </c>
      <c r="Q93">
        <v>1689.82</v>
      </c>
      <c r="R93">
        <v>38.31</v>
      </c>
      <c r="S93">
        <v>13.91</v>
      </c>
      <c r="T93">
        <v>12162.91</v>
      </c>
      <c r="U93">
        <v>0.36</v>
      </c>
      <c r="V93">
        <v>0.83</v>
      </c>
      <c r="W93">
        <v>0.11</v>
      </c>
      <c r="X93">
        <v>0.78</v>
      </c>
      <c r="Y93">
        <v>1</v>
      </c>
      <c r="Z93">
        <v>10</v>
      </c>
    </row>
    <row r="94" spans="1:26" x14ac:dyDescent="0.25">
      <c r="A94">
        <v>1</v>
      </c>
      <c r="B94">
        <v>85</v>
      </c>
      <c r="C94" t="s">
        <v>26</v>
      </c>
      <c r="D94">
        <v>12.6524</v>
      </c>
      <c r="E94">
        <v>7.9</v>
      </c>
      <c r="F94">
        <v>4.58</v>
      </c>
      <c r="G94">
        <v>9.82</v>
      </c>
      <c r="H94">
        <v>0.13</v>
      </c>
      <c r="I94">
        <v>28</v>
      </c>
      <c r="J94">
        <v>168.25</v>
      </c>
      <c r="K94">
        <v>51.39</v>
      </c>
      <c r="L94">
        <v>1.25</v>
      </c>
      <c r="M94">
        <v>26</v>
      </c>
      <c r="N94">
        <v>30.6</v>
      </c>
      <c r="O94">
        <v>20984.25</v>
      </c>
      <c r="P94">
        <v>46.59</v>
      </c>
      <c r="Q94">
        <v>1689.16</v>
      </c>
      <c r="R94">
        <v>30.92</v>
      </c>
      <c r="S94">
        <v>13.91</v>
      </c>
      <c r="T94">
        <v>8526.58</v>
      </c>
      <c r="U94">
        <v>0.45</v>
      </c>
      <c r="V94">
        <v>0.87</v>
      </c>
      <c r="W94">
        <v>0.1</v>
      </c>
      <c r="X94">
        <v>0.54</v>
      </c>
      <c r="Y94">
        <v>1</v>
      </c>
      <c r="Z94">
        <v>10</v>
      </c>
    </row>
    <row r="95" spans="1:26" x14ac:dyDescent="0.25">
      <c r="A95">
        <v>2</v>
      </c>
      <c r="B95">
        <v>85</v>
      </c>
      <c r="C95" t="s">
        <v>26</v>
      </c>
      <c r="D95">
        <v>13.1617</v>
      </c>
      <c r="E95">
        <v>7.6</v>
      </c>
      <c r="F95">
        <v>4.4800000000000004</v>
      </c>
      <c r="G95">
        <v>12.22</v>
      </c>
      <c r="H95">
        <v>0.16</v>
      </c>
      <c r="I95">
        <v>22</v>
      </c>
      <c r="J95">
        <v>168.61</v>
      </c>
      <c r="K95">
        <v>51.39</v>
      </c>
      <c r="L95">
        <v>1.5</v>
      </c>
      <c r="M95">
        <v>9</v>
      </c>
      <c r="N95">
        <v>30.71</v>
      </c>
      <c r="O95">
        <v>21028.94</v>
      </c>
      <c r="P95">
        <v>42.46</v>
      </c>
      <c r="Q95">
        <v>1689.12</v>
      </c>
      <c r="R95">
        <v>27.27</v>
      </c>
      <c r="S95">
        <v>13.91</v>
      </c>
      <c r="T95">
        <v>6728.31</v>
      </c>
      <c r="U95">
        <v>0.51</v>
      </c>
      <c r="V95">
        <v>0.89</v>
      </c>
      <c r="W95">
        <v>0.1</v>
      </c>
      <c r="X95">
        <v>0.44</v>
      </c>
      <c r="Y95">
        <v>1</v>
      </c>
      <c r="Z95">
        <v>10</v>
      </c>
    </row>
    <row r="96" spans="1:26" x14ac:dyDescent="0.25">
      <c r="A96">
        <v>3</v>
      </c>
      <c r="B96">
        <v>85</v>
      </c>
      <c r="C96" t="s">
        <v>26</v>
      </c>
      <c r="D96">
        <v>13.216799999999999</v>
      </c>
      <c r="E96">
        <v>7.57</v>
      </c>
      <c r="F96">
        <v>4.4800000000000004</v>
      </c>
      <c r="G96">
        <v>12.81</v>
      </c>
      <c r="H96">
        <v>0.18</v>
      </c>
      <c r="I96">
        <v>21</v>
      </c>
      <c r="J96">
        <v>168.97</v>
      </c>
      <c r="K96">
        <v>51.39</v>
      </c>
      <c r="L96">
        <v>1.75</v>
      </c>
      <c r="M96">
        <v>0</v>
      </c>
      <c r="N96">
        <v>30.83</v>
      </c>
      <c r="O96">
        <v>21073.68</v>
      </c>
      <c r="P96">
        <v>42.09</v>
      </c>
      <c r="Q96">
        <v>1689.4</v>
      </c>
      <c r="R96">
        <v>27</v>
      </c>
      <c r="S96">
        <v>13.91</v>
      </c>
      <c r="T96">
        <v>6601.57</v>
      </c>
      <c r="U96">
        <v>0.52</v>
      </c>
      <c r="V96">
        <v>0.89</v>
      </c>
      <c r="W96">
        <v>0.11</v>
      </c>
      <c r="X96">
        <v>0.44</v>
      </c>
      <c r="Y96">
        <v>1</v>
      </c>
      <c r="Z96">
        <v>10</v>
      </c>
    </row>
    <row r="97" spans="1:26" x14ac:dyDescent="0.25">
      <c r="A97">
        <v>0</v>
      </c>
      <c r="B97">
        <v>20</v>
      </c>
      <c r="C97" t="s">
        <v>26</v>
      </c>
      <c r="D97">
        <v>11.524100000000001</v>
      </c>
      <c r="E97">
        <v>8.68</v>
      </c>
      <c r="F97">
        <v>5.88</v>
      </c>
      <c r="G97">
        <v>4.0999999999999996</v>
      </c>
      <c r="H97">
        <v>0.34</v>
      </c>
      <c r="I97">
        <v>86</v>
      </c>
      <c r="J97">
        <v>51.33</v>
      </c>
      <c r="K97">
        <v>24.83</v>
      </c>
      <c r="L97">
        <v>1</v>
      </c>
      <c r="M97">
        <v>0</v>
      </c>
      <c r="N97">
        <v>5.51</v>
      </c>
      <c r="O97">
        <v>6564.78</v>
      </c>
      <c r="P97">
        <v>27.46</v>
      </c>
      <c r="Q97">
        <v>1689.98</v>
      </c>
      <c r="R97">
        <v>67.819999999999993</v>
      </c>
      <c r="S97">
        <v>13.91</v>
      </c>
      <c r="T97">
        <v>26684.78</v>
      </c>
      <c r="U97">
        <v>0.21</v>
      </c>
      <c r="V97">
        <v>0.68</v>
      </c>
      <c r="W97">
        <v>0.3</v>
      </c>
      <c r="X97">
        <v>1.84</v>
      </c>
      <c r="Y97">
        <v>1</v>
      </c>
      <c r="Z97">
        <v>10</v>
      </c>
    </row>
    <row r="98" spans="1:26" x14ac:dyDescent="0.25">
      <c r="A98">
        <v>0</v>
      </c>
      <c r="B98">
        <v>120</v>
      </c>
      <c r="C98" t="s">
        <v>26</v>
      </c>
      <c r="D98">
        <v>9.6347000000000005</v>
      </c>
      <c r="E98">
        <v>10.38</v>
      </c>
      <c r="F98">
        <v>5.16</v>
      </c>
      <c r="G98">
        <v>5.63</v>
      </c>
      <c r="H98">
        <v>0.08</v>
      </c>
      <c r="I98">
        <v>55</v>
      </c>
      <c r="J98">
        <v>232.68</v>
      </c>
      <c r="K98">
        <v>57.72</v>
      </c>
      <c r="L98">
        <v>1</v>
      </c>
      <c r="M98">
        <v>53</v>
      </c>
      <c r="N98">
        <v>53.95</v>
      </c>
      <c r="O98">
        <v>28931.02</v>
      </c>
      <c r="P98">
        <v>74.83</v>
      </c>
      <c r="Q98">
        <v>1689.23</v>
      </c>
      <c r="R98">
        <v>49.4</v>
      </c>
      <c r="S98">
        <v>13.91</v>
      </c>
      <c r="T98">
        <v>17630.38</v>
      </c>
      <c r="U98">
        <v>0.28000000000000003</v>
      </c>
      <c r="V98">
        <v>0.77</v>
      </c>
      <c r="W98">
        <v>0.14000000000000001</v>
      </c>
      <c r="X98">
        <v>1.1200000000000001</v>
      </c>
      <c r="Y98">
        <v>1</v>
      </c>
      <c r="Z98">
        <v>10</v>
      </c>
    </row>
    <row r="99" spans="1:26" x14ac:dyDescent="0.25">
      <c r="A99">
        <v>1</v>
      </c>
      <c r="B99">
        <v>120</v>
      </c>
      <c r="C99" t="s">
        <v>26</v>
      </c>
      <c r="D99">
        <v>10.6784</v>
      </c>
      <c r="E99">
        <v>9.36</v>
      </c>
      <c r="F99">
        <v>4.83</v>
      </c>
      <c r="G99">
        <v>7.25</v>
      </c>
      <c r="H99">
        <v>0.1</v>
      </c>
      <c r="I99">
        <v>40</v>
      </c>
      <c r="J99">
        <v>233.1</v>
      </c>
      <c r="K99">
        <v>57.72</v>
      </c>
      <c r="L99">
        <v>1.25</v>
      </c>
      <c r="M99">
        <v>38</v>
      </c>
      <c r="N99">
        <v>54.13</v>
      </c>
      <c r="O99">
        <v>28983.75</v>
      </c>
      <c r="P99">
        <v>68.03</v>
      </c>
      <c r="Q99">
        <v>1688.87</v>
      </c>
      <c r="R99">
        <v>38.840000000000003</v>
      </c>
      <c r="S99">
        <v>13.91</v>
      </c>
      <c r="T99">
        <v>12423.96</v>
      </c>
      <c r="U99">
        <v>0.36</v>
      </c>
      <c r="V99">
        <v>0.83</v>
      </c>
      <c r="W99">
        <v>0.12</v>
      </c>
      <c r="X99">
        <v>0.79</v>
      </c>
      <c r="Y99">
        <v>1</v>
      </c>
      <c r="Z99">
        <v>10</v>
      </c>
    </row>
    <row r="100" spans="1:26" x14ac:dyDescent="0.25">
      <c r="A100">
        <v>2</v>
      </c>
      <c r="B100">
        <v>120</v>
      </c>
      <c r="C100" t="s">
        <v>26</v>
      </c>
      <c r="D100">
        <v>11.3172</v>
      </c>
      <c r="E100">
        <v>8.84</v>
      </c>
      <c r="F100">
        <v>4.67</v>
      </c>
      <c r="G100">
        <v>8.76</v>
      </c>
      <c r="H100">
        <v>0.11</v>
      </c>
      <c r="I100">
        <v>32</v>
      </c>
      <c r="J100">
        <v>233.53</v>
      </c>
      <c r="K100">
        <v>57.72</v>
      </c>
      <c r="L100">
        <v>1.5</v>
      </c>
      <c r="M100">
        <v>30</v>
      </c>
      <c r="N100">
        <v>54.31</v>
      </c>
      <c r="O100">
        <v>29036.54</v>
      </c>
      <c r="P100">
        <v>63.66</v>
      </c>
      <c r="Q100">
        <v>1688.8</v>
      </c>
      <c r="R100">
        <v>33.659999999999997</v>
      </c>
      <c r="S100">
        <v>13.91</v>
      </c>
      <c r="T100">
        <v>9872.76</v>
      </c>
      <c r="U100">
        <v>0.41</v>
      </c>
      <c r="V100">
        <v>0.86</v>
      </c>
      <c r="W100">
        <v>0.11</v>
      </c>
      <c r="X100">
        <v>0.63</v>
      </c>
      <c r="Y100">
        <v>1</v>
      </c>
      <c r="Z100">
        <v>10</v>
      </c>
    </row>
    <row r="101" spans="1:26" x14ac:dyDescent="0.25">
      <c r="A101">
        <v>3</v>
      </c>
      <c r="B101">
        <v>120</v>
      </c>
      <c r="C101" t="s">
        <v>26</v>
      </c>
      <c r="D101">
        <v>11.855399999999999</v>
      </c>
      <c r="E101">
        <v>8.44</v>
      </c>
      <c r="F101">
        <v>4.54</v>
      </c>
      <c r="G101">
        <v>10.48</v>
      </c>
      <c r="H101">
        <v>0.13</v>
      </c>
      <c r="I101">
        <v>26</v>
      </c>
      <c r="J101">
        <v>233.96</v>
      </c>
      <c r="K101">
        <v>57.72</v>
      </c>
      <c r="L101">
        <v>1.75</v>
      </c>
      <c r="M101">
        <v>24</v>
      </c>
      <c r="N101">
        <v>54.49</v>
      </c>
      <c r="O101">
        <v>29089.39</v>
      </c>
      <c r="P101">
        <v>59.73</v>
      </c>
      <c r="Q101">
        <v>1689.18</v>
      </c>
      <c r="R101">
        <v>29.66</v>
      </c>
      <c r="S101">
        <v>13.91</v>
      </c>
      <c r="T101">
        <v>7905.91</v>
      </c>
      <c r="U101">
        <v>0.47</v>
      </c>
      <c r="V101">
        <v>0.88</v>
      </c>
      <c r="W101">
        <v>0.09</v>
      </c>
      <c r="X101">
        <v>0.5</v>
      </c>
      <c r="Y101">
        <v>1</v>
      </c>
      <c r="Z101">
        <v>10</v>
      </c>
    </row>
    <row r="102" spans="1:26" x14ac:dyDescent="0.25">
      <c r="A102">
        <v>4</v>
      </c>
      <c r="B102">
        <v>120</v>
      </c>
      <c r="C102" t="s">
        <v>26</v>
      </c>
      <c r="D102">
        <v>12.363099999999999</v>
      </c>
      <c r="E102">
        <v>8.09</v>
      </c>
      <c r="F102">
        <v>4.42</v>
      </c>
      <c r="G102">
        <v>12.64</v>
      </c>
      <c r="H102">
        <v>0.15</v>
      </c>
      <c r="I102">
        <v>21</v>
      </c>
      <c r="J102">
        <v>234.39</v>
      </c>
      <c r="K102">
        <v>57.72</v>
      </c>
      <c r="L102">
        <v>2</v>
      </c>
      <c r="M102">
        <v>19</v>
      </c>
      <c r="N102">
        <v>54.67</v>
      </c>
      <c r="O102">
        <v>29142.31</v>
      </c>
      <c r="P102">
        <v>55.83</v>
      </c>
      <c r="Q102">
        <v>1689.27</v>
      </c>
      <c r="R102">
        <v>25.86</v>
      </c>
      <c r="S102">
        <v>13.91</v>
      </c>
      <c r="T102">
        <v>6029.52</v>
      </c>
      <c r="U102">
        <v>0.54</v>
      </c>
      <c r="V102">
        <v>0.9</v>
      </c>
      <c r="W102">
        <v>0.09</v>
      </c>
      <c r="X102">
        <v>0.38</v>
      </c>
      <c r="Y102">
        <v>1</v>
      </c>
      <c r="Z102">
        <v>10</v>
      </c>
    </row>
    <row r="103" spans="1:26" x14ac:dyDescent="0.25">
      <c r="A103">
        <v>5</v>
      </c>
      <c r="B103">
        <v>120</v>
      </c>
      <c r="C103" t="s">
        <v>26</v>
      </c>
      <c r="D103">
        <v>12.630699999999999</v>
      </c>
      <c r="E103">
        <v>7.92</v>
      </c>
      <c r="F103">
        <v>4.3899999999999997</v>
      </c>
      <c r="G103">
        <v>14.63</v>
      </c>
      <c r="H103">
        <v>0.17</v>
      </c>
      <c r="I103">
        <v>18</v>
      </c>
      <c r="J103">
        <v>234.82</v>
      </c>
      <c r="K103">
        <v>57.72</v>
      </c>
      <c r="L103">
        <v>2.25</v>
      </c>
      <c r="M103">
        <v>16</v>
      </c>
      <c r="N103">
        <v>54.85</v>
      </c>
      <c r="O103">
        <v>29195.29</v>
      </c>
      <c r="P103">
        <v>52.85</v>
      </c>
      <c r="Q103">
        <v>1688.94</v>
      </c>
      <c r="R103">
        <v>25.33</v>
      </c>
      <c r="S103">
        <v>13.91</v>
      </c>
      <c r="T103">
        <v>5779.04</v>
      </c>
      <c r="U103">
        <v>0.55000000000000004</v>
      </c>
      <c r="V103">
        <v>0.91</v>
      </c>
      <c r="W103">
        <v>7.0000000000000007E-2</v>
      </c>
      <c r="X103">
        <v>0.35</v>
      </c>
      <c r="Y103">
        <v>1</v>
      </c>
      <c r="Z103">
        <v>10</v>
      </c>
    </row>
    <row r="104" spans="1:26" x14ac:dyDescent="0.25">
      <c r="A104">
        <v>6</v>
      </c>
      <c r="B104">
        <v>120</v>
      </c>
      <c r="C104" t="s">
        <v>26</v>
      </c>
      <c r="D104">
        <v>12.8287</v>
      </c>
      <c r="E104">
        <v>7.8</v>
      </c>
      <c r="F104">
        <v>4.3600000000000003</v>
      </c>
      <c r="G104">
        <v>16.34</v>
      </c>
      <c r="H104">
        <v>0.19</v>
      </c>
      <c r="I104">
        <v>16</v>
      </c>
      <c r="J104">
        <v>235.25</v>
      </c>
      <c r="K104">
        <v>57.72</v>
      </c>
      <c r="L104">
        <v>2.5</v>
      </c>
      <c r="M104">
        <v>8</v>
      </c>
      <c r="N104">
        <v>55.03</v>
      </c>
      <c r="O104">
        <v>29248.33</v>
      </c>
      <c r="P104">
        <v>50.85</v>
      </c>
      <c r="Q104">
        <v>1689.13</v>
      </c>
      <c r="R104">
        <v>23.72</v>
      </c>
      <c r="S104">
        <v>13.91</v>
      </c>
      <c r="T104">
        <v>4986.32</v>
      </c>
      <c r="U104">
        <v>0.59</v>
      </c>
      <c r="V104">
        <v>0.92</v>
      </c>
      <c r="W104">
        <v>0.09</v>
      </c>
      <c r="X104">
        <v>0.32</v>
      </c>
      <c r="Y104">
        <v>1</v>
      </c>
      <c r="Z104">
        <v>10</v>
      </c>
    </row>
    <row r="105" spans="1:26" x14ac:dyDescent="0.25">
      <c r="A105">
        <v>7</v>
      </c>
      <c r="B105">
        <v>120</v>
      </c>
      <c r="C105" t="s">
        <v>26</v>
      </c>
      <c r="D105">
        <v>12.8118</v>
      </c>
      <c r="E105">
        <v>7.81</v>
      </c>
      <c r="F105">
        <v>4.37</v>
      </c>
      <c r="G105">
        <v>16.38</v>
      </c>
      <c r="H105">
        <v>0.21</v>
      </c>
      <c r="I105">
        <v>16</v>
      </c>
      <c r="J105">
        <v>235.68</v>
      </c>
      <c r="K105">
        <v>57.72</v>
      </c>
      <c r="L105">
        <v>2.75</v>
      </c>
      <c r="M105">
        <v>0</v>
      </c>
      <c r="N105">
        <v>55.21</v>
      </c>
      <c r="O105">
        <v>29301.439999999999</v>
      </c>
      <c r="P105">
        <v>50.2</v>
      </c>
      <c r="Q105">
        <v>1689.25</v>
      </c>
      <c r="R105">
        <v>23.61</v>
      </c>
      <c r="S105">
        <v>13.91</v>
      </c>
      <c r="T105">
        <v>4927.93</v>
      </c>
      <c r="U105">
        <v>0.59</v>
      </c>
      <c r="V105">
        <v>0.92</v>
      </c>
      <c r="W105">
        <v>0.1</v>
      </c>
      <c r="X105">
        <v>0.33</v>
      </c>
      <c r="Y105">
        <v>1</v>
      </c>
      <c r="Z105">
        <v>10</v>
      </c>
    </row>
    <row r="106" spans="1:26" x14ac:dyDescent="0.25">
      <c r="A106">
        <v>0</v>
      </c>
      <c r="B106">
        <v>145</v>
      </c>
      <c r="C106" t="s">
        <v>26</v>
      </c>
      <c r="D106">
        <v>8.3498000000000001</v>
      </c>
      <c r="E106">
        <v>11.98</v>
      </c>
      <c r="F106">
        <v>5.42</v>
      </c>
      <c r="G106">
        <v>4.8499999999999996</v>
      </c>
      <c r="H106">
        <v>0.06</v>
      </c>
      <c r="I106">
        <v>67</v>
      </c>
      <c r="J106">
        <v>285.18</v>
      </c>
      <c r="K106">
        <v>61.2</v>
      </c>
      <c r="L106">
        <v>1</v>
      </c>
      <c r="M106">
        <v>65</v>
      </c>
      <c r="N106">
        <v>77.98</v>
      </c>
      <c r="O106">
        <v>35406.83</v>
      </c>
      <c r="P106">
        <v>91.43</v>
      </c>
      <c r="Q106">
        <v>1690.17</v>
      </c>
      <c r="R106">
        <v>57.31</v>
      </c>
      <c r="S106">
        <v>13.91</v>
      </c>
      <c r="T106">
        <v>21524.42</v>
      </c>
      <c r="U106">
        <v>0.24</v>
      </c>
      <c r="V106">
        <v>0.74</v>
      </c>
      <c r="W106">
        <v>0.15</v>
      </c>
      <c r="X106">
        <v>1.37</v>
      </c>
      <c r="Y106">
        <v>1</v>
      </c>
      <c r="Z106">
        <v>10</v>
      </c>
    </row>
    <row r="107" spans="1:26" x14ac:dyDescent="0.25">
      <c r="A107">
        <v>1</v>
      </c>
      <c r="B107">
        <v>145</v>
      </c>
      <c r="C107" t="s">
        <v>26</v>
      </c>
      <c r="D107">
        <v>9.4115000000000002</v>
      </c>
      <c r="E107">
        <v>10.63</v>
      </c>
      <c r="F107">
        <v>5.04</v>
      </c>
      <c r="G107">
        <v>6.17</v>
      </c>
      <c r="H107">
        <v>0.08</v>
      </c>
      <c r="I107">
        <v>49</v>
      </c>
      <c r="J107">
        <v>285.68</v>
      </c>
      <c r="K107">
        <v>61.2</v>
      </c>
      <c r="L107">
        <v>1.25</v>
      </c>
      <c r="M107">
        <v>47</v>
      </c>
      <c r="N107">
        <v>78.239999999999995</v>
      </c>
      <c r="O107">
        <v>35468.6</v>
      </c>
      <c r="P107">
        <v>83.36</v>
      </c>
      <c r="Q107">
        <v>1689.51</v>
      </c>
      <c r="R107">
        <v>45.26</v>
      </c>
      <c r="S107">
        <v>13.91</v>
      </c>
      <c r="T107">
        <v>15592.29</v>
      </c>
      <c r="U107">
        <v>0.31</v>
      </c>
      <c r="V107">
        <v>0.79</v>
      </c>
      <c r="W107">
        <v>0.13</v>
      </c>
      <c r="X107">
        <v>0.99</v>
      </c>
      <c r="Y107">
        <v>1</v>
      </c>
      <c r="Z107">
        <v>10</v>
      </c>
    </row>
    <row r="108" spans="1:26" x14ac:dyDescent="0.25">
      <c r="A108">
        <v>2</v>
      </c>
      <c r="B108">
        <v>145</v>
      </c>
      <c r="C108" t="s">
        <v>26</v>
      </c>
      <c r="D108">
        <v>10.1294</v>
      </c>
      <c r="E108">
        <v>9.8699999999999992</v>
      </c>
      <c r="F108">
        <v>4.82</v>
      </c>
      <c r="G108">
        <v>7.42</v>
      </c>
      <c r="H108">
        <v>0.09</v>
      </c>
      <c r="I108">
        <v>39</v>
      </c>
      <c r="J108">
        <v>286.19</v>
      </c>
      <c r="K108">
        <v>61.2</v>
      </c>
      <c r="L108">
        <v>1.5</v>
      </c>
      <c r="M108">
        <v>37</v>
      </c>
      <c r="N108">
        <v>78.489999999999995</v>
      </c>
      <c r="O108">
        <v>35530.47</v>
      </c>
      <c r="P108">
        <v>78.28</v>
      </c>
      <c r="Q108">
        <v>1689.52</v>
      </c>
      <c r="R108">
        <v>38.31</v>
      </c>
      <c r="S108">
        <v>13.91</v>
      </c>
      <c r="T108">
        <v>12163.31</v>
      </c>
      <c r="U108">
        <v>0.36</v>
      </c>
      <c r="V108">
        <v>0.83</v>
      </c>
      <c r="W108">
        <v>0.12</v>
      </c>
      <c r="X108">
        <v>0.78</v>
      </c>
      <c r="Y108">
        <v>1</v>
      </c>
      <c r="Z108">
        <v>10</v>
      </c>
    </row>
    <row r="109" spans="1:26" x14ac:dyDescent="0.25">
      <c r="A109">
        <v>3</v>
      </c>
      <c r="B109">
        <v>145</v>
      </c>
      <c r="C109" t="s">
        <v>26</v>
      </c>
      <c r="D109">
        <v>10.7028</v>
      </c>
      <c r="E109">
        <v>9.34</v>
      </c>
      <c r="F109">
        <v>4.67</v>
      </c>
      <c r="G109">
        <v>8.76</v>
      </c>
      <c r="H109">
        <v>0.11</v>
      </c>
      <c r="I109">
        <v>32</v>
      </c>
      <c r="J109">
        <v>286.69</v>
      </c>
      <c r="K109">
        <v>61.2</v>
      </c>
      <c r="L109">
        <v>1.75</v>
      </c>
      <c r="M109">
        <v>30</v>
      </c>
      <c r="N109">
        <v>78.739999999999995</v>
      </c>
      <c r="O109">
        <v>35592.57</v>
      </c>
      <c r="P109">
        <v>74.28</v>
      </c>
      <c r="Q109">
        <v>1689.37</v>
      </c>
      <c r="R109">
        <v>33.64</v>
      </c>
      <c r="S109">
        <v>13.91</v>
      </c>
      <c r="T109">
        <v>9865.15</v>
      </c>
      <c r="U109">
        <v>0.41</v>
      </c>
      <c r="V109">
        <v>0.86</v>
      </c>
      <c r="W109">
        <v>0.1</v>
      </c>
      <c r="X109">
        <v>0.63</v>
      </c>
      <c r="Y109">
        <v>1</v>
      </c>
      <c r="Z109">
        <v>10</v>
      </c>
    </row>
    <row r="110" spans="1:26" x14ac:dyDescent="0.25">
      <c r="A110">
        <v>4</v>
      </c>
      <c r="B110">
        <v>145</v>
      </c>
      <c r="C110" t="s">
        <v>26</v>
      </c>
      <c r="D110">
        <v>11.1541</v>
      </c>
      <c r="E110">
        <v>8.9700000000000006</v>
      </c>
      <c r="F110">
        <v>4.5599999999999996</v>
      </c>
      <c r="G110">
        <v>10.14</v>
      </c>
      <c r="H110">
        <v>0.12</v>
      </c>
      <c r="I110">
        <v>27</v>
      </c>
      <c r="J110">
        <v>287.19</v>
      </c>
      <c r="K110">
        <v>61.2</v>
      </c>
      <c r="L110">
        <v>2</v>
      </c>
      <c r="M110">
        <v>25</v>
      </c>
      <c r="N110">
        <v>78.989999999999995</v>
      </c>
      <c r="O110">
        <v>35654.65</v>
      </c>
      <c r="P110">
        <v>70.92</v>
      </c>
      <c r="Q110">
        <v>1688.8</v>
      </c>
      <c r="R110">
        <v>30.27</v>
      </c>
      <c r="S110">
        <v>13.91</v>
      </c>
      <c r="T110">
        <v>8205.67</v>
      </c>
      <c r="U110">
        <v>0.46</v>
      </c>
      <c r="V110">
        <v>0.88</v>
      </c>
      <c r="W110">
        <v>0.1</v>
      </c>
      <c r="X110">
        <v>0.52</v>
      </c>
      <c r="Y110">
        <v>1</v>
      </c>
      <c r="Z110">
        <v>10</v>
      </c>
    </row>
    <row r="111" spans="1:26" x14ac:dyDescent="0.25">
      <c r="A111">
        <v>5</v>
      </c>
      <c r="B111">
        <v>145</v>
      </c>
      <c r="C111" t="s">
        <v>26</v>
      </c>
      <c r="D111">
        <v>11.5388</v>
      </c>
      <c r="E111">
        <v>8.67</v>
      </c>
      <c r="F111">
        <v>4.4800000000000004</v>
      </c>
      <c r="G111">
        <v>11.68</v>
      </c>
      <c r="H111">
        <v>0.14000000000000001</v>
      </c>
      <c r="I111">
        <v>23</v>
      </c>
      <c r="J111">
        <v>287.7</v>
      </c>
      <c r="K111">
        <v>61.2</v>
      </c>
      <c r="L111">
        <v>2.25</v>
      </c>
      <c r="M111">
        <v>21</v>
      </c>
      <c r="N111">
        <v>79.25</v>
      </c>
      <c r="O111">
        <v>35716.83</v>
      </c>
      <c r="P111">
        <v>68.040000000000006</v>
      </c>
      <c r="Q111">
        <v>1688.8</v>
      </c>
      <c r="R111">
        <v>27.64</v>
      </c>
      <c r="S111">
        <v>13.91</v>
      </c>
      <c r="T111">
        <v>6912.19</v>
      </c>
      <c r="U111">
        <v>0.5</v>
      </c>
      <c r="V111">
        <v>0.89</v>
      </c>
      <c r="W111">
        <v>0.09</v>
      </c>
      <c r="X111">
        <v>0.44</v>
      </c>
      <c r="Y111">
        <v>1</v>
      </c>
      <c r="Z111">
        <v>10</v>
      </c>
    </row>
    <row r="112" spans="1:26" x14ac:dyDescent="0.25">
      <c r="A112">
        <v>6</v>
      </c>
      <c r="B112">
        <v>145</v>
      </c>
      <c r="C112" t="s">
        <v>26</v>
      </c>
      <c r="D112">
        <v>11.9095</v>
      </c>
      <c r="E112">
        <v>8.4</v>
      </c>
      <c r="F112">
        <v>4.37</v>
      </c>
      <c r="G112">
        <v>13.11</v>
      </c>
      <c r="H112">
        <v>0.15</v>
      </c>
      <c r="I112">
        <v>20</v>
      </c>
      <c r="J112">
        <v>288.2</v>
      </c>
      <c r="K112">
        <v>61.2</v>
      </c>
      <c r="L112">
        <v>2.5</v>
      </c>
      <c r="M112">
        <v>18</v>
      </c>
      <c r="N112">
        <v>79.5</v>
      </c>
      <c r="O112">
        <v>35779.11</v>
      </c>
      <c r="P112">
        <v>64.45</v>
      </c>
      <c r="Q112">
        <v>1689.01</v>
      </c>
      <c r="R112">
        <v>24.01</v>
      </c>
      <c r="S112">
        <v>13.91</v>
      </c>
      <c r="T112">
        <v>5108.68</v>
      </c>
      <c r="U112">
        <v>0.57999999999999996</v>
      </c>
      <c r="V112">
        <v>0.92</v>
      </c>
      <c r="W112">
        <v>0.09</v>
      </c>
      <c r="X112">
        <v>0.33</v>
      </c>
      <c r="Y112">
        <v>1</v>
      </c>
      <c r="Z112">
        <v>10</v>
      </c>
    </row>
    <row r="113" spans="1:26" x14ac:dyDescent="0.25">
      <c r="A113">
        <v>7</v>
      </c>
      <c r="B113">
        <v>145</v>
      </c>
      <c r="C113" t="s">
        <v>26</v>
      </c>
      <c r="D113">
        <v>11.971299999999999</v>
      </c>
      <c r="E113">
        <v>8.35</v>
      </c>
      <c r="F113">
        <v>4.43</v>
      </c>
      <c r="G113">
        <v>14.78</v>
      </c>
      <c r="H113">
        <v>0.17</v>
      </c>
      <c r="I113">
        <v>18</v>
      </c>
      <c r="J113">
        <v>288.70999999999998</v>
      </c>
      <c r="K113">
        <v>61.2</v>
      </c>
      <c r="L113">
        <v>2.75</v>
      </c>
      <c r="M113">
        <v>16</v>
      </c>
      <c r="N113">
        <v>79.760000000000005</v>
      </c>
      <c r="O113">
        <v>35841.5</v>
      </c>
      <c r="P113">
        <v>64.14</v>
      </c>
      <c r="Q113">
        <v>1688.86</v>
      </c>
      <c r="R113">
        <v>26.88</v>
      </c>
      <c r="S113">
        <v>13.91</v>
      </c>
      <c r="T113">
        <v>6556.73</v>
      </c>
      <c r="U113">
        <v>0.52</v>
      </c>
      <c r="V113">
        <v>0.9</v>
      </c>
      <c r="W113">
        <v>7.0000000000000007E-2</v>
      </c>
      <c r="X113">
        <v>0.39</v>
      </c>
      <c r="Y113">
        <v>1</v>
      </c>
      <c r="Z113">
        <v>10</v>
      </c>
    </row>
    <row r="114" spans="1:26" x14ac:dyDescent="0.25">
      <c r="A114">
        <v>8</v>
      </c>
      <c r="B114">
        <v>145</v>
      </c>
      <c r="C114" t="s">
        <v>26</v>
      </c>
      <c r="D114">
        <v>12.2407</v>
      </c>
      <c r="E114">
        <v>8.17</v>
      </c>
      <c r="F114">
        <v>4.3600000000000003</v>
      </c>
      <c r="G114">
        <v>16.34</v>
      </c>
      <c r="H114">
        <v>0.18</v>
      </c>
      <c r="I114">
        <v>16</v>
      </c>
      <c r="J114">
        <v>289.20999999999998</v>
      </c>
      <c r="K114">
        <v>61.2</v>
      </c>
      <c r="L114">
        <v>3</v>
      </c>
      <c r="M114">
        <v>14</v>
      </c>
      <c r="N114">
        <v>80.02</v>
      </c>
      <c r="O114">
        <v>35903.99</v>
      </c>
      <c r="P114">
        <v>61.16</v>
      </c>
      <c r="Q114">
        <v>1689.04</v>
      </c>
      <c r="R114">
        <v>24.05</v>
      </c>
      <c r="S114">
        <v>13.91</v>
      </c>
      <c r="T114">
        <v>5148.55</v>
      </c>
      <c r="U114">
        <v>0.57999999999999996</v>
      </c>
      <c r="V114">
        <v>0.92</v>
      </c>
      <c r="W114">
        <v>0.08</v>
      </c>
      <c r="X114">
        <v>0.32</v>
      </c>
      <c r="Y114">
        <v>1</v>
      </c>
      <c r="Z114">
        <v>10</v>
      </c>
    </row>
    <row r="115" spans="1:26" x14ac:dyDescent="0.25">
      <c r="A115">
        <v>9</v>
      </c>
      <c r="B115">
        <v>145</v>
      </c>
      <c r="C115" t="s">
        <v>26</v>
      </c>
      <c r="D115">
        <v>12.4818</v>
      </c>
      <c r="E115">
        <v>8.01</v>
      </c>
      <c r="F115">
        <v>4.3099999999999996</v>
      </c>
      <c r="G115">
        <v>18.46</v>
      </c>
      <c r="H115">
        <v>0.2</v>
      </c>
      <c r="I115">
        <v>14</v>
      </c>
      <c r="J115">
        <v>289.72000000000003</v>
      </c>
      <c r="K115">
        <v>61.2</v>
      </c>
      <c r="L115">
        <v>3.25</v>
      </c>
      <c r="M115">
        <v>11</v>
      </c>
      <c r="N115">
        <v>80.27</v>
      </c>
      <c r="O115">
        <v>35966.589999999997</v>
      </c>
      <c r="P115">
        <v>58.1</v>
      </c>
      <c r="Q115">
        <v>1688.8</v>
      </c>
      <c r="R115">
        <v>22.42</v>
      </c>
      <c r="S115">
        <v>13.91</v>
      </c>
      <c r="T115">
        <v>4347.1499999999996</v>
      </c>
      <c r="U115">
        <v>0.62</v>
      </c>
      <c r="V115">
        <v>0.93</v>
      </c>
      <c r="W115">
        <v>0.08</v>
      </c>
      <c r="X115">
        <v>0.27</v>
      </c>
      <c r="Y115">
        <v>1</v>
      </c>
      <c r="Z115">
        <v>10</v>
      </c>
    </row>
    <row r="116" spans="1:26" x14ac:dyDescent="0.25">
      <c r="A116">
        <v>10</v>
      </c>
      <c r="B116">
        <v>145</v>
      </c>
      <c r="C116" t="s">
        <v>26</v>
      </c>
      <c r="D116">
        <v>12.5953</v>
      </c>
      <c r="E116">
        <v>7.94</v>
      </c>
      <c r="F116">
        <v>4.29</v>
      </c>
      <c r="G116">
        <v>19.8</v>
      </c>
      <c r="H116">
        <v>0.21</v>
      </c>
      <c r="I116">
        <v>13</v>
      </c>
      <c r="J116">
        <v>290.23</v>
      </c>
      <c r="K116">
        <v>61.2</v>
      </c>
      <c r="L116">
        <v>3.5</v>
      </c>
      <c r="M116">
        <v>2</v>
      </c>
      <c r="N116">
        <v>80.53</v>
      </c>
      <c r="O116">
        <v>36029.29</v>
      </c>
      <c r="P116">
        <v>56.2</v>
      </c>
      <c r="Q116">
        <v>1688.98</v>
      </c>
      <c r="R116">
        <v>21.39</v>
      </c>
      <c r="S116">
        <v>13.91</v>
      </c>
      <c r="T116">
        <v>3835.03</v>
      </c>
      <c r="U116">
        <v>0.65</v>
      </c>
      <c r="V116">
        <v>0.93</v>
      </c>
      <c r="W116">
        <v>0.09</v>
      </c>
      <c r="X116">
        <v>0.25</v>
      </c>
      <c r="Y116">
        <v>1</v>
      </c>
      <c r="Z116">
        <v>10</v>
      </c>
    </row>
    <row r="117" spans="1:26" x14ac:dyDescent="0.25">
      <c r="A117">
        <v>11</v>
      </c>
      <c r="B117">
        <v>145</v>
      </c>
      <c r="C117" t="s">
        <v>26</v>
      </c>
      <c r="D117">
        <v>12.5945</v>
      </c>
      <c r="E117">
        <v>7.94</v>
      </c>
      <c r="F117">
        <v>4.29</v>
      </c>
      <c r="G117">
        <v>19.8</v>
      </c>
      <c r="H117">
        <v>0.23</v>
      </c>
      <c r="I117">
        <v>13</v>
      </c>
      <c r="J117">
        <v>290.74</v>
      </c>
      <c r="K117">
        <v>61.2</v>
      </c>
      <c r="L117">
        <v>3.75</v>
      </c>
      <c r="M117">
        <v>0</v>
      </c>
      <c r="N117">
        <v>80.790000000000006</v>
      </c>
      <c r="O117">
        <v>36092.1</v>
      </c>
      <c r="P117">
        <v>56.32</v>
      </c>
      <c r="Q117">
        <v>1688.8</v>
      </c>
      <c r="R117">
        <v>21.37</v>
      </c>
      <c r="S117">
        <v>13.91</v>
      </c>
      <c r="T117">
        <v>3825.64</v>
      </c>
      <c r="U117">
        <v>0.65</v>
      </c>
      <c r="V117">
        <v>0.93</v>
      </c>
      <c r="W117">
        <v>0.09</v>
      </c>
      <c r="X117">
        <v>0.25</v>
      </c>
      <c r="Y117">
        <v>1</v>
      </c>
      <c r="Z117">
        <v>10</v>
      </c>
    </row>
    <row r="118" spans="1:26" x14ac:dyDescent="0.25">
      <c r="A118">
        <v>0</v>
      </c>
      <c r="B118">
        <v>65</v>
      </c>
      <c r="C118" t="s">
        <v>26</v>
      </c>
      <c r="D118">
        <v>13.1738</v>
      </c>
      <c r="E118">
        <v>7.59</v>
      </c>
      <c r="F118">
        <v>4.62</v>
      </c>
      <c r="G118">
        <v>9.56</v>
      </c>
      <c r="H118">
        <v>0.13</v>
      </c>
      <c r="I118">
        <v>29</v>
      </c>
      <c r="J118">
        <v>133.21</v>
      </c>
      <c r="K118">
        <v>46.47</v>
      </c>
      <c r="L118">
        <v>1</v>
      </c>
      <c r="M118">
        <v>19</v>
      </c>
      <c r="N118">
        <v>20.75</v>
      </c>
      <c r="O118">
        <v>16663.419999999998</v>
      </c>
      <c r="P118">
        <v>38.28</v>
      </c>
      <c r="Q118">
        <v>1688.89</v>
      </c>
      <c r="R118">
        <v>31.82</v>
      </c>
      <c r="S118">
        <v>13.91</v>
      </c>
      <c r="T118">
        <v>8968.7199999999993</v>
      </c>
      <c r="U118">
        <v>0.44</v>
      </c>
      <c r="V118">
        <v>0.87</v>
      </c>
      <c r="W118">
        <v>0.11</v>
      </c>
      <c r="X118">
        <v>0.57999999999999996</v>
      </c>
      <c r="Y118">
        <v>1</v>
      </c>
      <c r="Z118">
        <v>10</v>
      </c>
    </row>
    <row r="119" spans="1:26" x14ac:dyDescent="0.25">
      <c r="A119">
        <v>1</v>
      </c>
      <c r="B119">
        <v>65</v>
      </c>
      <c r="C119" t="s">
        <v>26</v>
      </c>
      <c r="D119">
        <v>13.291499999999999</v>
      </c>
      <c r="E119">
        <v>7.52</v>
      </c>
      <c r="F119">
        <v>4.6100000000000003</v>
      </c>
      <c r="G119">
        <v>10.24</v>
      </c>
      <c r="H119">
        <v>0.17</v>
      </c>
      <c r="I119">
        <v>27</v>
      </c>
      <c r="J119">
        <v>133.55000000000001</v>
      </c>
      <c r="K119">
        <v>46.47</v>
      </c>
      <c r="L119">
        <v>1.25</v>
      </c>
      <c r="M119">
        <v>0</v>
      </c>
      <c r="N119">
        <v>20.83</v>
      </c>
      <c r="O119">
        <v>16704.7</v>
      </c>
      <c r="P119">
        <v>37.64</v>
      </c>
      <c r="Q119">
        <v>1689.2</v>
      </c>
      <c r="R119">
        <v>30.68</v>
      </c>
      <c r="S119">
        <v>13.91</v>
      </c>
      <c r="T119">
        <v>8410.9699999999993</v>
      </c>
      <c r="U119">
        <v>0.45</v>
      </c>
      <c r="V119">
        <v>0.87</v>
      </c>
      <c r="W119">
        <v>0.13</v>
      </c>
      <c r="X119">
        <v>0.56999999999999995</v>
      </c>
      <c r="Y119">
        <v>1</v>
      </c>
      <c r="Z119">
        <v>10</v>
      </c>
    </row>
    <row r="120" spans="1:26" x14ac:dyDescent="0.25">
      <c r="A120">
        <v>0</v>
      </c>
      <c r="B120">
        <v>130</v>
      </c>
      <c r="C120" t="s">
        <v>26</v>
      </c>
      <c r="D120">
        <v>9.1486999999999998</v>
      </c>
      <c r="E120">
        <v>10.93</v>
      </c>
      <c r="F120">
        <v>5.24</v>
      </c>
      <c r="G120">
        <v>5.33</v>
      </c>
      <c r="H120">
        <v>7.0000000000000007E-2</v>
      </c>
      <c r="I120">
        <v>59</v>
      </c>
      <c r="J120">
        <v>252.85</v>
      </c>
      <c r="K120">
        <v>59.19</v>
      </c>
      <c r="L120">
        <v>1</v>
      </c>
      <c r="M120">
        <v>57</v>
      </c>
      <c r="N120">
        <v>62.65</v>
      </c>
      <c r="O120">
        <v>31418.63</v>
      </c>
      <c r="P120">
        <v>80.91</v>
      </c>
      <c r="Q120">
        <v>1689.89</v>
      </c>
      <c r="R120">
        <v>51.5</v>
      </c>
      <c r="S120">
        <v>13.91</v>
      </c>
      <c r="T120">
        <v>18659.18</v>
      </c>
      <c r="U120">
        <v>0.27</v>
      </c>
      <c r="V120">
        <v>0.76</v>
      </c>
      <c r="W120">
        <v>0.15</v>
      </c>
      <c r="X120">
        <v>1.2</v>
      </c>
      <c r="Y120">
        <v>1</v>
      </c>
      <c r="Z120">
        <v>10</v>
      </c>
    </row>
    <row r="121" spans="1:26" x14ac:dyDescent="0.25">
      <c r="A121">
        <v>1</v>
      </c>
      <c r="B121">
        <v>130</v>
      </c>
      <c r="C121" t="s">
        <v>26</v>
      </c>
      <c r="D121">
        <v>10.122</v>
      </c>
      <c r="E121">
        <v>9.8800000000000008</v>
      </c>
      <c r="F121">
        <v>4.92</v>
      </c>
      <c r="G121">
        <v>6.71</v>
      </c>
      <c r="H121">
        <v>0.09</v>
      </c>
      <c r="I121">
        <v>44</v>
      </c>
      <c r="J121">
        <v>253.3</v>
      </c>
      <c r="K121">
        <v>59.19</v>
      </c>
      <c r="L121">
        <v>1.25</v>
      </c>
      <c r="M121">
        <v>42</v>
      </c>
      <c r="N121">
        <v>62.86</v>
      </c>
      <c r="O121">
        <v>31474.5</v>
      </c>
      <c r="P121">
        <v>74.17</v>
      </c>
      <c r="Q121">
        <v>1689.13</v>
      </c>
      <c r="R121">
        <v>41.7</v>
      </c>
      <c r="S121">
        <v>13.91</v>
      </c>
      <c r="T121">
        <v>13835.54</v>
      </c>
      <c r="U121">
        <v>0.33</v>
      </c>
      <c r="V121">
        <v>0.81</v>
      </c>
      <c r="W121">
        <v>0.12</v>
      </c>
      <c r="X121">
        <v>0.88</v>
      </c>
      <c r="Y121">
        <v>1</v>
      </c>
      <c r="Z121">
        <v>10</v>
      </c>
    </row>
    <row r="122" spans="1:26" x14ac:dyDescent="0.25">
      <c r="A122">
        <v>2</v>
      </c>
      <c r="B122">
        <v>130</v>
      </c>
      <c r="C122" t="s">
        <v>26</v>
      </c>
      <c r="D122">
        <v>10.887600000000001</v>
      </c>
      <c r="E122">
        <v>9.18</v>
      </c>
      <c r="F122">
        <v>4.72</v>
      </c>
      <c r="G122">
        <v>8.32</v>
      </c>
      <c r="H122">
        <v>0.11</v>
      </c>
      <c r="I122">
        <v>34</v>
      </c>
      <c r="J122">
        <v>253.75</v>
      </c>
      <c r="K122">
        <v>59.19</v>
      </c>
      <c r="L122">
        <v>1.5</v>
      </c>
      <c r="M122">
        <v>32</v>
      </c>
      <c r="N122">
        <v>63.06</v>
      </c>
      <c r="O122">
        <v>31530.44</v>
      </c>
      <c r="P122">
        <v>69.099999999999994</v>
      </c>
      <c r="Q122">
        <v>1689.3</v>
      </c>
      <c r="R122">
        <v>35.19</v>
      </c>
      <c r="S122">
        <v>13.91</v>
      </c>
      <c r="T122">
        <v>10627.54</v>
      </c>
      <c r="U122">
        <v>0.4</v>
      </c>
      <c r="V122">
        <v>0.85</v>
      </c>
      <c r="W122">
        <v>0.11</v>
      </c>
      <c r="X122">
        <v>0.68</v>
      </c>
      <c r="Y122">
        <v>1</v>
      </c>
      <c r="Z122">
        <v>10</v>
      </c>
    </row>
    <row r="123" spans="1:26" x14ac:dyDescent="0.25">
      <c r="A123">
        <v>3</v>
      </c>
      <c r="B123">
        <v>130</v>
      </c>
      <c r="C123" t="s">
        <v>26</v>
      </c>
      <c r="D123">
        <v>11.4246</v>
      </c>
      <c r="E123">
        <v>8.75</v>
      </c>
      <c r="F123">
        <v>4.58</v>
      </c>
      <c r="G123">
        <v>9.81</v>
      </c>
      <c r="H123">
        <v>0.12</v>
      </c>
      <c r="I123">
        <v>28</v>
      </c>
      <c r="J123">
        <v>254.21</v>
      </c>
      <c r="K123">
        <v>59.19</v>
      </c>
      <c r="L123">
        <v>1.75</v>
      </c>
      <c r="M123">
        <v>26</v>
      </c>
      <c r="N123">
        <v>63.26</v>
      </c>
      <c r="O123">
        <v>31586.46</v>
      </c>
      <c r="P123">
        <v>65.400000000000006</v>
      </c>
      <c r="Q123">
        <v>1689.11</v>
      </c>
      <c r="R123">
        <v>30.83</v>
      </c>
      <c r="S123">
        <v>13.91</v>
      </c>
      <c r="T123">
        <v>8480.18</v>
      </c>
      <c r="U123">
        <v>0.45</v>
      </c>
      <c r="V123">
        <v>0.87</v>
      </c>
      <c r="W123">
        <v>0.1</v>
      </c>
      <c r="X123">
        <v>0.54</v>
      </c>
      <c r="Y123">
        <v>1</v>
      </c>
      <c r="Z123">
        <v>10</v>
      </c>
    </row>
    <row r="124" spans="1:26" x14ac:dyDescent="0.25">
      <c r="A124">
        <v>4</v>
      </c>
      <c r="B124">
        <v>130</v>
      </c>
      <c r="C124" t="s">
        <v>26</v>
      </c>
      <c r="D124">
        <v>11.7971</v>
      </c>
      <c r="E124">
        <v>8.48</v>
      </c>
      <c r="F124">
        <v>4.5</v>
      </c>
      <c r="G124">
        <v>11.25</v>
      </c>
      <c r="H124">
        <v>0.14000000000000001</v>
      </c>
      <c r="I124">
        <v>24</v>
      </c>
      <c r="J124">
        <v>254.66</v>
      </c>
      <c r="K124">
        <v>59.19</v>
      </c>
      <c r="L124">
        <v>2</v>
      </c>
      <c r="M124">
        <v>22</v>
      </c>
      <c r="N124">
        <v>63.47</v>
      </c>
      <c r="O124">
        <v>31642.55</v>
      </c>
      <c r="P124">
        <v>62.31</v>
      </c>
      <c r="Q124">
        <v>1688.99</v>
      </c>
      <c r="R124">
        <v>28.2</v>
      </c>
      <c r="S124">
        <v>13.91</v>
      </c>
      <c r="T124">
        <v>7185.49</v>
      </c>
      <c r="U124">
        <v>0.49</v>
      </c>
      <c r="V124">
        <v>0.89</v>
      </c>
      <c r="W124">
        <v>0.09</v>
      </c>
      <c r="X124">
        <v>0.46</v>
      </c>
      <c r="Y124">
        <v>1</v>
      </c>
      <c r="Z124">
        <v>10</v>
      </c>
    </row>
    <row r="125" spans="1:26" x14ac:dyDescent="0.25">
      <c r="A125">
        <v>5</v>
      </c>
      <c r="B125">
        <v>130</v>
      </c>
      <c r="C125" t="s">
        <v>26</v>
      </c>
      <c r="D125">
        <v>12.266999999999999</v>
      </c>
      <c r="E125">
        <v>8.15</v>
      </c>
      <c r="F125">
        <v>4.37</v>
      </c>
      <c r="G125">
        <v>13.11</v>
      </c>
      <c r="H125">
        <v>0.16</v>
      </c>
      <c r="I125">
        <v>20</v>
      </c>
      <c r="J125">
        <v>255.12</v>
      </c>
      <c r="K125">
        <v>59.19</v>
      </c>
      <c r="L125">
        <v>2.25</v>
      </c>
      <c r="M125">
        <v>18</v>
      </c>
      <c r="N125">
        <v>63.67</v>
      </c>
      <c r="O125">
        <v>31698.720000000001</v>
      </c>
      <c r="P125">
        <v>58.18</v>
      </c>
      <c r="Q125">
        <v>1689.33</v>
      </c>
      <c r="R125">
        <v>23.98</v>
      </c>
      <c r="S125">
        <v>13.91</v>
      </c>
      <c r="T125">
        <v>5094.4399999999996</v>
      </c>
      <c r="U125">
        <v>0.57999999999999996</v>
      </c>
      <c r="V125">
        <v>0.92</v>
      </c>
      <c r="W125">
        <v>0.09</v>
      </c>
      <c r="X125">
        <v>0.33</v>
      </c>
      <c r="Y125">
        <v>1</v>
      </c>
      <c r="Z125">
        <v>10</v>
      </c>
    </row>
    <row r="126" spans="1:26" x14ac:dyDescent="0.25">
      <c r="A126">
        <v>6</v>
      </c>
      <c r="B126">
        <v>130</v>
      </c>
      <c r="C126" t="s">
        <v>26</v>
      </c>
      <c r="D126">
        <v>12.2653</v>
      </c>
      <c r="E126">
        <v>8.15</v>
      </c>
      <c r="F126">
        <v>4.47</v>
      </c>
      <c r="G126">
        <v>14.89</v>
      </c>
      <c r="H126">
        <v>0.17</v>
      </c>
      <c r="I126">
        <v>18</v>
      </c>
      <c r="J126">
        <v>255.57</v>
      </c>
      <c r="K126">
        <v>59.19</v>
      </c>
      <c r="L126">
        <v>2.5</v>
      </c>
      <c r="M126">
        <v>16</v>
      </c>
      <c r="N126">
        <v>63.88</v>
      </c>
      <c r="O126">
        <v>31754.97</v>
      </c>
      <c r="P126">
        <v>58.1</v>
      </c>
      <c r="Q126">
        <v>1689.29</v>
      </c>
      <c r="R126">
        <v>27.98</v>
      </c>
      <c r="S126">
        <v>13.91</v>
      </c>
      <c r="T126">
        <v>7106.49</v>
      </c>
      <c r="U126">
        <v>0.5</v>
      </c>
      <c r="V126">
        <v>0.9</v>
      </c>
      <c r="W126">
        <v>0.08</v>
      </c>
      <c r="X126">
        <v>0.43</v>
      </c>
      <c r="Y126">
        <v>1</v>
      </c>
      <c r="Z126">
        <v>10</v>
      </c>
    </row>
    <row r="127" spans="1:26" x14ac:dyDescent="0.25">
      <c r="A127">
        <v>7</v>
      </c>
      <c r="B127">
        <v>130</v>
      </c>
      <c r="C127" t="s">
        <v>26</v>
      </c>
      <c r="D127">
        <v>12.7087</v>
      </c>
      <c r="E127">
        <v>7.87</v>
      </c>
      <c r="F127">
        <v>4.33</v>
      </c>
      <c r="G127">
        <v>17.32</v>
      </c>
      <c r="H127">
        <v>0.19</v>
      </c>
      <c r="I127">
        <v>15</v>
      </c>
      <c r="J127">
        <v>256.02999999999997</v>
      </c>
      <c r="K127">
        <v>59.19</v>
      </c>
      <c r="L127">
        <v>2.75</v>
      </c>
      <c r="M127">
        <v>12</v>
      </c>
      <c r="N127">
        <v>64.09</v>
      </c>
      <c r="O127">
        <v>31811.29</v>
      </c>
      <c r="P127">
        <v>53.33</v>
      </c>
      <c r="Q127">
        <v>1688.97</v>
      </c>
      <c r="R127">
        <v>22.99</v>
      </c>
      <c r="S127">
        <v>13.91</v>
      </c>
      <c r="T127">
        <v>4625.8100000000004</v>
      </c>
      <c r="U127">
        <v>0.6</v>
      </c>
      <c r="V127">
        <v>0.92</v>
      </c>
      <c r="W127">
        <v>0.08</v>
      </c>
      <c r="X127">
        <v>0.28999999999999998</v>
      </c>
      <c r="Y127">
        <v>1</v>
      </c>
      <c r="Z127">
        <v>10</v>
      </c>
    </row>
    <row r="128" spans="1:26" x14ac:dyDescent="0.25">
      <c r="A128">
        <v>8</v>
      </c>
      <c r="B128">
        <v>130</v>
      </c>
      <c r="C128" t="s">
        <v>26</v>
      </c>
      <c r="D128">
        <v>12.6836</v>
      </c>
      <c r="E128">
        <v>7.88</v>
      </c>
      <c r="F128">
        <v>4.3499999999999996</v>
      </c>
      <c r="G128">
        <v>17.38</v>
      </c>
      <c r="H128">
        <v>0.21</v>
      </c>
      <c r="I128">
        <v>15</v>
      </c>
      <c r="J128">
        <v>256.49</v>
      </c>
      <c r="K128">
        <v>59.19</v>
      </c>
      <c r="L128">
        <v>3</v>
      </c>
      <c r="M128">
        <v>1</v>
      </c>
      <c r="N128">
        <v>64.290000000000006</v>
      </c>
      <c r="O128">
        <v>31867.69</v>
      </c>
      <c r="P128">
        <v>52.59</v>
      </c>
      <c r="Q128">
        <v>1688.92</v>
      </c>
      <c r="R128">
        <v>23.06</v>
      </c>
      <c r="S128">
        <v>13.91</v>
      </c>
      <c r="T128">
        <v>4660.03</v>
      </c>
      <c r="U128">
        <v>0.6</v>
      </c>
      <c r="V128">
        <v>0.92</v>
      </c>
      <c r="W128">
        <v>0.09</v>
      </c>
      <c r="X128">
        <v>0.31</v>
      </c>
      <c r="Y128">
        <v>1</v>
      </c>
      <c r="Z128">
        <v>10</v>
      </c>
    </row>
    <row r="129" spans="1:26" x14ac:dyDescent="0.25">
      <c r="A129">
        <v>9</v>
      </c>
      <c r="B129">
        <v>130</v>
      </c>
      <c r="C129" t="s">
        <v>26</v>
      </c>
      <c r="D129">
        <v>12.805</v>
      </c>
      <c r="E129">
        <v>7.81</v>
      </c>
      <c r="F129">
        <v>4.32</v>
      </c>
      <c r="G129">
        <v>18.510000000000002</v>
      </c>
      <c r="H129">
        <v>0.23</v>
      </c>
      <c r="I129">
        <v>14</v>
      </c>
      <c r="J129">
        <v>256.95</v>
      </c>
      <c r="K129">
        <v>59.19</v>
      </c>
      <c r="L129">
        <v>3.25</v>
      </c>
      <c r="M129">
        <v>0</v>
      </c>
      <c r="N129">
        <v>64.5</v>
      </c>
      <c r="O129">
        <v>31924.29</v>
      </c>
      <c r="P129">
        <v>52.23</v>
      </c>
      <c r="Q129">
        <v>1688.8</v>
      </c>
      <c r="R129">
        <v>22.24</v>
      </c>
      <c r="S129">
        <v>13.91</v>
      </c>
      <c r="T129">
        <v>4253.3599999999997</v>
      </c>
      <c r="U129">
        <v>0.63</v>
      </c>
      <c r="V129">
        <v>0.93</v>
      </c>
      <c r="W129">
        <v>0.09</v>
      </c>
      <c r="X129">
        <v>0.28000000000000003</v>
      </c>
      <c r="Y129">
        <v>1</v>
      </c>
      <c r="Z129">
        <v>10</v>
      </c>
    </row>
    <row r="130" spans="1:26" x14ac:dyDescent="0.25">
      <c r="A130">
        <v>0</v>
      </c>
      <c r="B130">
        <v>75</v>
      </c>
      <c r="C130" t="s">
        <v>26</v>
      </c>
      <c r="D130">
        <v>12.4619</v>
      </c>
      <c r="E130">
        <v>8.02</v>
      </c>
      <c r="F130">
        <v>4.71</v>
      </c>
      <c r="G130">
        <v>8.31</v>
      </c>
      <c r="H130">
        <v>0.12</v>
      </c>
      <c r="I130">
        <v>34</v>
      </c>
      <c r="J130">
        <v>150.44</v>
      </c>
      <c r="K130">
        <v>49.1</v>
      </c>
      <c r="L130">
        <v>1</v>
      </c>
      <c r="M130">
        <v>32</v>
      </c>
      <c r="N130">
        <v>25.34</v>
      </c>
      <c r="O130">
        <v>18787.759999999998</v>
      </c>
      <c r="P130">
        <v>45.48</v>
      </c>
      <c r="Q130">
        <v>1689.12</v>
      </c>
      <c r="R130">
        <v>34.83</v>
      </c>
      <c r="S130">
        <v>13.91</v>
      </c>
      <c r="T130">
        <v>10451.84</v>
      </c>
      <c r="U130">
        <v>0.4</v>
      </c>
      <c r="V130">
        <v>0.85</v>
      </c>
      <c r="W130">
        <v>0.11</v>
      </c>
      <c r="X130">
        <v>0.67</v>
      </c>
      <c r="Y130">
        <v>1</v>
      </c>
      <c r="Z130">
        <v>10</v>
      </c>
    </row>
    <row r="131" spans="1:26" x14ac:dyDescent="0.25">
      <c r="A131">
        <v>1</v>
      </c>
      <c r="B131">
        <v>75</v>
      </c>
      <c r="C131" t="s">
        <v>26</v>
      </c>
      <c r="D131">
        <v>13.1936</v>
      </c>
      <c r="E131">
        <v>7.58</v>
      </c>
      <c r="F131">
        <v>4.54</v>
      </c>
      <c r="G131">
        <v>10.89</v>
      </c>
      <c r="H131">
        <v>0.15</v>
      </c>
      <c r="I131">
        <v>25</v>
      </c>
      <c r="J131">
        <v>150.78</v>
      </c>
      <c r="K131">
        <v>49.1</v>
      </c>
      <c r="L131">
        <v>1.25</v>
      </c>
      <c r="M131">
        <v>13</v>
      </c>
      <c r="N131">
        <v>25.44</v>
      </c>
      <c r="O131">
        <v>18830.650000000001</v>
      </c>
      <c r="P131">
        <v>40.24</v>
      </c>
      <c r="Q131">
        <v>1689.1</v>
      </c>
      <c r="R131">
        <v>29.12</v>
      </c>
      <c r="S131">
        <v>13.91</v>
      </c>
      <c r="T131">
        <v>7638.7</v>
      </c>
      <c r="U131">
        <v>0.48</v>
      </c>
      <c r="V131">
        <v>0.88</v>
      </c>
      <c r="W131">
        <v>0.11</v>
      </c>
      <c r="X131">
        <v>0.5</v>
      </c>
      <c r="Y131">
        <v>1</v>
      </c>
      <c r="Z131">
        <v>10</v>
      </c>
    </row>
    <row r="132" spans="1:26" x14ac:dyDescent="0.25">
      <c r="A132">
        <v>2</v>
      </c>
      <c r="B132">
        <v>75</v>
      </c>
      <c r="C132" t="s">
        <v>26</v>
      </c>
      <c r="D132">
        <v>13.242100000000001</v>
      </c>
      <c r="E132">
        <v>7.55</v>
      </c>
      <c r="F132">
        <v>4.54</v>
      </c>
      <c r="G132">
        <v>11.35</v>
      </c>
      <c r="H132">
        <v>0.18</v>
      </c>
      <c r="I132">
        <v>24</v>
      </c>
      <c r="J132">
        <v>151.13</v>
      </c>
      <c r="K132">
        <v>49.1</v>
      </c>
      <c r="L132">
        <v>1.5</v>
      </c>
      <c r="M132">
        <v>0</v>
      </c>
      <c r="N132">
        <v>25.54</v>
      </c>
      <c r="O132">
        <v>18873.580000000002</v>
      </c>
      <c r="P132">
        <v>39.97</v>
      </c>
      <c r="Q132">
        <v>1689.1</v>
      </c>
      <c r="R132">
        <v>28.75</v>
      </c>
      <c r="S132">
        <v>13.91</v>
      </c>
      <c r="T132">
        <v>7462.26</v>
      </c>
      <c r="U132">
        <v>0.48</v>
      </c>
      <c r="V132">
        <v>0.88</v>
      </c>
      <c r="W132">
        <v>0.12</v>
      </c>
      <c r="X132">
        <v>0.5</v>
      </c>
      <c r="Y132">
        <v>1</v>
      </c>
      <c r="Z132">
        <v>10</v>
      </c>
    </row>
    <row r="133" spans="1:26" x14ac:dyDescent="0.25">
      <c r="A133">
        <v>0</v>
      </c>
      <c r="B133">
        <v>95</v>
      </c>
      <c r="C133" t="s">
        <v>26</v>
      </c>
      <c r="D133">
        <v>11.0657</v>
      </c>
      <c r="E133">
        <v>9.0399999999999991</v>
      </c>
      <c r="F133">
        <v>4.93</v>
      </c>
      <c r="G133">
        <v>6.72</v>
      </c>
      <c r="H133">
        <v>0.1</v>
      </c>
      <c r="I133">
        <v>44</v>
      </c>
      <c r="J133">
        <v>185.69</v>
      </c>
      <c r="K133">
        <v>53.44</v>
      </c>
      <c r="L133">
        <v>1</v>
      </c>
      <c r="M133">
        <v>42</v>
      </c>
      <c r="N133">
        <v>36.26</v>
      </c>
      <c r="O133">
        <v>23136.14</v>
      </c>
      <c r="P133">
        <v>59.06</v>
      </c>
      <c r="Q133">
        <v>1689.44</v>
      </c>
      <c r="R133">
        <v>41.83</v>
      </c>
      <c r="S133">
        <v>13.91</v>
      </c>
      <c r="T133">
        <v>13901.08</v>
      </c>
      <c r="U133">
        <v>0.33</v>
      </c>
      <c r="V133">
        <v>0.81</v>
      </c>
      <c r="W133">
        <v>0.12</v>
      </c>
      <c r="X133">
        <v>0.89</v>
      </c>
      <c r="Y133">
        <v>1</v>
      </c>
      <c r="Z133">
        <v>10</v>
      </c>
    </row>
    <row r="134" spans="1:26" x14ac:dyDescent="0.25">
      <c r="A134">
        <v>1</v>
      </c>
      <c r="B134">
        <v>95</v>
      </c>
      <c r="C134" t="s">
        <v>26</v>
      </c>
      <c r="D134">
        <v>12.005599999999999</v>
      </c>
      <c r="E134">
        <v>8.33</v>
      </c>
      <c r="F134">
        <v>4.67</v>
      </c>
      <c r="G134">
        <v>8.76</v>
      </c>
      <c r="H134">
        <v>0.12</v>
      </c>
      <c r="I134">
        <v>32</v>
      </c>
      <c r="J134">
        <v>186.07</v>
      </c>
      <c r="K134">
        <v>53.44</v>
      </c>
      <c r="L134">
        <v>1.25</v>
      </c>
      <c r="M134">
        <v>30</v>
      </c>
      <c r="N134">
        <v>36.39</v>
      </c>
      <c r="O134">
        <v>23182.76</v>
      </c>
      <c r="P134">
        <v>53.24</v>
      </c>
      <c r="Q134">
        <v>1688.99</v>
      </c>
      <c r="R134">
        <v>33.69</v>
      </c>
      <c r="S134">
        <v>13.91</v>
      </c>
      <c r="T134">
        <v>9887.92</v>
      </c>
      <c r="U134">
        <v>0.41</v>
      </c>
      <c r="V134">
        <v>0.86</v>
      </c>
      <c r="W134">
        <v>0.11</v>
      </c>
      <c r="X134">
        <v>0.63</v>
      </c>
      <c r="Y134">
        <v>1</v>
      </c>
      <c r="Z134">
        <v>10</v>
      </c>
    </row>
    <row r="135" spans="1:26" x14ac:dyDescent="0.25">
      <c r="A135">
        <v>2</v>
      </c>
      <c r="B135">
        <v>95</v>
      </c>
      <c r="C135" t="s">
        <v>26</v>
      </c>
      <c r="D135">
        <v>12.724</v>
      </c>
      <c r="E135">
        <v>7.86</v>
      </c>
      <c r="F135">
        <v>4.5</v>
      </c>
      <c r="G135">
        <v>11.24</v>
      </c>
      <c r="H135">
        <v>0.14000000000000001</v>
      </c>
      <c r="I135">
        <v>24</v>
      </c>
      <c r="J135">
        <v>186.45</v>
      </c>
      <c r="K135">
        <v>53.44</v>
      </c>
      <c r="L135">
        <v>1.5</v>
      </c>
      <c r="M135">
        <v>22</v>
      </c>
      <c r="N135">
        <v>36.51</v>
      </c>
      <c r="O135">
        <v>23229.42</v>
      </c>
      <c r="P135">
        <v>48.11</v>
      </c>
      <c r="Q135">
        <v>1689.13</v>
      </c>
      <c r="R135">
        <v>28.2</v>
      </c>
      <c r="S135">
        <v>13.91</v>
      </c>
      <c r="T135">
        <v>7183.06</v>
      </c>
      <c r="U135">
        <v>0.49</v>
      </c>
      <c r="V135">
        <v>0.89</v>
      </c>
      <c r="W135">
        <v>0.09</v>
      </c>
      <c r="X135">
        <v>0.46</v>
      </c>
      <c r="Y135">
        <v>1</v>
      </c>
      <c r="Z135">
        <v>10</v>
      </c>
    </row>
    <row r="136" spans="1:26" x14ac:dyDescent="0.25">
      <c r="A136">
        <v>3</v>
      </c>
      <c r="B136">
        <v>95</v>
      </c>
      <c r="C136" t="s">
        <v>26</v>
      </c>
      <c r="D136">
        <v>13.0938</v>
      </c>
      <c r="E136">
        <v>7.64</v>
      </c>
      <c r="F136">
        <v>4.42</v>
      </c>
      <c r="G136">
        <v>13.27</v>
      </c>
      <c r="H136">
        <v>0.17</v>
      </c>
      <c r="I136">
        <v>20</v>
      </c>
      <c r="J136">
        <v>186.83</v>
      </c>
      <c r="K136">
        <v>53.44</v>
      </c>
      <c r="L136">
        <v>1.75</v>
      </c>
      <c r="M136">
        <v>9</v>
      </c>
      <c r="N136">
        <v>36.64</v>
      </c>
      <c r="O136">
        <v>23276.13</v>
      </c>
      <c r="P136">
        <v>44.68</v>
      </c>
      <c r="Q136">
        <v>1688.8</v>
      </c>
      <c r="R136">
        <v>25.53</v>
      </c>
      <c r="S136">
        <v>13.91</v>
      </c>
      <c r="T136">
        <v>5867.83</v>
      </c>
      <c r="U136">
        <v>0.54</v>
      </c>
      <c r="V136">
        <v>0.9</v>
      </c>
      <c r="W136">
        <v>0.1</v>
      </c>
      <c r="X136">
        <v>0.38</v>
      </c>
      <c r="Y136">
        <v>1</v>
      </c>
      <c r="Z136">
        <v>10</v>
      </c>
    </row>
    <row r="137" spans="1:26" x14ac:dyDescent="0.25">
      <c r="A137">
        <v>4</v>
      </c>
      <c r="B137">
        <v>95</v>
      </c>
      <c r="C137" t="s">
        <v>26</v>
      </c>
      <c r="D137">
        <v>13.112399999999999</v>
      </c>
      <c r="E137">
        <v>7.63</v>
      </c>
      <c r="F137">
        <v>4.45</v>
      </c>
      <c r="G137">
        <v>14.05</v>
      </c>
      <c r="H137">
        <v>0.19</v>
      </c>
      <c r="I137">
        <v>19</v>
      </c>
      <c r="J137">
        <v>187.21</v>
      </c>
      <c r="K137">
        <v>53.44</v>
      </c>
      <c r="L137">
        <v>2</v>
      </c>
      <c r="M137">
        <v>0</v>
      </c>
      <c r="N137">
        <v>36.770000000000003</v>
      </c>
      <c r="O137">
        <v>23322.880000000001</v>
      </c>
      <c r="P137">
        <v>44.47</v>
      </c>
      <c r="Q137">
        <v>1688.8</v>
      </c>
      <c r="R137">
        <v>25.99</v>
      </c>
      <c r="S137">
        <v>13.91</v>
      </c>
      <c r="T137">
        <v>6106.47</v>
      </c>
      <c r="U137">
        <v>0.54</v>
      </c>
      <c r="V137">
        <v>0.9</v>
      </c>
      <c r="W137">
        <v>0.11</v>
      </c>
      <c r="X137">
        <v>0.41</v>
      </c>
      <c r="Y137">
        <v>1</v>
      </c>
      <c r="Z137">
        <v>10</v>
      </c>
    </row>
    <row r="138" spans="1:26" x14ac:dyDescent="0.25">
      <c r="A138">
        <v>0</v>
      </c>
      <c r="B138">
        <v>55</v>
      </c>
      <c r="C138" t="s">
        <v>26</v>
      </c>
      <c r="D138">
        <v>13.226100000000001</v>
      </c>
      <c r="E138">
        <v>7.56</v>
      </c>
      <c r="F138">
        <v>4.71</v>
      </c>
      <c r="G138">
        <v>8.84</v>
      </c>
      <c r="H138">
        <v>0.15</v>
      </c>
      <c r="I138">
        <v>32</v>
      </c>
      <c r="J138">
        <v>116.05</v>
      </c>
      <c r="K138">
        <v>43.4</v>
      </c>
      <c r="L138">
        <v>1</v>
      </c>
      <c r="M138">
        <v>0</v>
      </c>
      <c r="N138">
        <v>16.649999999999999</v>
      </c>
      <c r="O138">
        <v>14546.17</v>
      </c>
      <c r="P138">
        <v>35.49</v>
      </c>
      <c r="Q138">
        <v>1689.11</v>
      </c>
      <c r="R138">
        <v>33.69</v>
      </c>
      <c r="S138">
        <v>13.91</v>
      </c>
      <c r="T138">
        <v>9890.3700000000008</v>
      </c>
      <c r="U138">
        <v>0.41</v>
      </c>
      <c r="V138">
        <v>0.85</v>
      </c>
      <c r="W138">
        <v>0.15</v>
      </c>
      <c r="X138">
        <v>0.67</v>
      </c>
      <c r="Y138">
        <v>1</v>
      </c>
      <c r="Z138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143"/>
  <sheetViews>
    <sheetView workbookViewId="0"/>
  </sheetViews>
  <sheetFormatPr defaultRowHeight="15" x14ac:dyDescent="0.25"/>
  <sheetData>
    <row r="1" spans="1:3" x14ac:dyDescent="0.25">
      <c r="A1" t="s">
        <v>27</v>
      </c>
    </row>
    <row r="2" spans="1:3" x14ac:dyDescent="0.25">
      <c r="A2" t="s">
        <v>28</v>
      </c>
    </row>
    <row r="3" spans="1:3" x14ac:dyDescent="0.25">
      <c r="A3" t="s">
        <v>29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e">
        <f>INDEX(resultados!$A$2:$ZZ$138, 1, MATCH($B$1, resultados!$A$1:$ZZ$1, 0))</f>
        <v>#N/A</v>
      </c>
      <c r="B7" t="e">
        <f>INDEX(resultados!$A$2:$ZZ$138, 1, MATCH($B$2, resultados!$A$1:$ZZ$1, 0))</f>
        <v>#N/A</v>
      </c>
      <c r="C7" t="e">
        <f>INDEX(resultados!$A$2:$ZZ$138, 1, MATCH($B$3, resultados!$A$1:$ZZ$1, 0))</f>
        <v>#N/A</v>
      </c>
    </row>
    <row r="8" spans="1:3" x14ac:dyDescent="0.25">
      <c r="A8" t="e">
        <f>INDEX(resultados!$A$2:$ZZ$138, 2, MATCH($B$1, resultados!$A$1:$ZZ$1, 0))</f>
        <v>#N/A</v>
      </c>
      <c r="B8" t="e">
        <f>INDEX(resultados!$A$2:$ZZ$138, 2, MATCH($B$2, resultados!$A$1:$ZZ$1, 0))</f>
        <v>#N/A</v>
      </c>
      <c r="C8" t="e">
        <f>INDEX(resultados!$A$2:$ZZ$138, 2, MATCH($B$3, resultados!$A$1:$ZZ$1, 0))</f>
        <v>#N/A</v>
      </c>
    </row>
    <row r="9" spans="1:3" x14ac:dyDescent="0.25">
      <c r="A9" t="e">
        <f>INDEX(resultados!$A$2:$ZZ$138, 3, MATCH($B$1, resultados!$A$1:$ZZ$1, 0))</f>
        <v>#N/A</v>
      </c>
      <c r="B9" t="e">
        <f>INDEX(resultados!$A$2:$ZZ$138, 3, MATCH($B$2, resultados!$A$1:$ZZ$1, 0))</f>
        <v>#N/A</v>
      </c>
      <c r="C9" t="e">
        <f>INDEX(resultados!$A$2:$ZZ$138, 3, MATCH($B$3, resultados!$A$1:$ZZ$1, 0))</f>
        <v>#N/A</v>
      </c>
    </row>
    <row r="10" spans="1:3" x14ac:dyDescent="0.25">
      <c r="A10" t="e">
        <f>INDEX(resultados!$A$2:$ZZ$138, 4, MATCH($B$1, resultados!$A$1:$ZZ$1, 0))</f>
        <v>#N/A</v>
      </c>
      <c r="B10" t="e">
        <f>INDEX(resultados!$A$2:$ZZ$138, 4, MATCH($B$2, resultados!$A$1:$ZZ$1, 0))</f>
        <v>#N/A</v>
      </c>
      <c r="C10" t="e">
        <f>INDEX(resultados!$A$2:$ZZ$138, 4, MATCH($B$3, resultados!$A$1:$ZZ$1, 0))</f>
        <v>#N/A</v>
      </c>
    </row>
    <row r="11" spans="1:3" x14ac:dyDescent="0.25">
      <c r="A11" t="e">
        <f>INDEX(resultados!$A$2:$ZZ$138, 5, MATCH($B$1, resultados!$A$1:$ZZ$1, 0))</f>
        <v>#N/A</v>
      </c>
      <c r="B11" t="e">
        <f>INDEX(resultados!$A$2:$ZZ$138, 5, MATCH($B$2, resultados!$A$1:$ZZ$1, 0))</f>
        <v>#N/A</v>
      </c>
      <c r="C11" t="e">
        <f>INDEX(resultados!$A$2:$ZZ$138, 5, MATCH($B$3, resultados!$A$1:$ZZ$1, 0))</f>
        <v>#N/A</v>
      </c>
    </row>
    <row r="12" spans="1:3" x14ac:dyDescent="0.25">
      <c r="A12" t="e">
        <f>INDEX(resultados!$A$2:$ZZ$138, 6, MATCH($B$1, resultados!$A$1:$ZZ$1, 0))</f>
        <v>#N/A</v>
      </c>
      <c r="B12" t="e">
        <f>INDEX(resultados!$A$2:$ZZ$138, 6, MATCH($B$2, resultados!$A$1:$ZZ$1, 0))</f>
        <v>#N/A</v>
      </c>
      <c r="C12" t="e">
        <f>INDEX(resultados!$A$2:$ZZ$138, 6, MATCH($B$3, resultados!$A$1:$ZZ$1, 0))</f>
        <v>#N/A</v>
      </c>
    </row>
    <row r="13" spans="1:3" x14ac:dyDescent="0.25">
      <c r="A13" t="e">
        <f>INDEX(resultados!$A$2:$ZZ$138, 7, MATCH($B$1, resultados!$A$1:$ZZ$1, 0))</f>
        <v>#N/A</v>
      </c>
      <c r="B13" t="e">
        <f>INDEX(resultados!$A$2:$ZZ$138, 7, MATCH($B$2, resultados!$A$1:$ZZ$1, 0))</f>
        <v>#N/A</v>
      </c>
      <c r="C13" t="e">
        <f>INDEX(resultados!$A$2:$ZZ$138, 7, MATCH($B$3, resultados!$A$1:$ZZ$1, 0))</f>
        <v>#N/A</v>
      </c>
    </row>
    <row r="14" spans="1:3" x14ac:dyDescent="0.25">
      <c r="A14" t="e">
        <f>INDEX(resultados!$A$2:$ZZ$138, 8, MATCH($B$1, resultados!$A$1:$ZZ$1, 0))</f>
        <v>#N/A</v>
      </c>
      <c r="B14" t="e">
        <f>INDEX(resultados!$A$2:$ZZ$138, 8, MATCH($B$2, resultados!$A$1:$ZZ$1, 0))</f>
        <v>#N/A</v>
      </c>
      <c r="C14" t="e">
        <f>INDEX(resultados!$A$2:$ZZ$138, 8, MATCH($B$3, resultados!$A$1:$ZZ$1, 0))</f>
        <v>#N/A</v>
      </c>
    </row>
    <row r="15" spans="1:3" x14ac:dyDescent="0.25">
      <c r="A15" t="e">
        <f>INDEX(resultados!$A$2:$ZZ$138, 9, MATCH($B$1, resultados!$A$1:$ZZ$1, 0))</f>
        <v>#N/A</v>
      </c>
      <c r="B15" t="e">
        <f>INDEX(resultados!$A$2:$ZZ$138, 9, MATCH($B$2, resultados!$A$1:$ZZ$1, 0))</f>
        <v>#N/A</v>
      </c>
      <c r="C15" t="e">
        <f>INDEX(resultados!$A$2:$ZZ$138, 9, MATCH($B$3, resultados!$A$1:$ZZ$1, 0))</f>
        <v>#N/A</v>
      </c>
    </row>
    <row r="16" spans="1:3" x14ac:dyDescent="0.25">
      <c r="A16" t="e">
        <f>INDEX(resultados!$A$2:$ZZ$138, 10, MATCH($B$1, resultados!$A$1:$ZZ$1, 0))</f>
        <v>#N/A</v>
      </c>
      <c r="B16" t="e">
        <f>INDEX(resultados!$A$2:$ZZ$138, 10, MATCH($B$2, resultados!$A$1:$ZZ$1, 0))</f>
        <v>#N/A</v>
      </c>
      <c r="C16" t="e">
        <f>INDEX(resultados!$A$2:$ZZ$138, 10, MATCH($B$3, resultados!$A$1:$ZZ$1, 0))</f>
        <v>#N/A</v>
      </c>
    </row>
    <row r="17" spans="1:3" x14ac:dyDescent="0.25">
      <c r="A17" t="e">
        <f>INDEX(resultados!$A$2:$ZZ$138, 11, MATCH($B$1, resultados!$A$1:$ZZ$1, 0))</f>
        <v>#N/A</v>
      </c>
      <c r="B17" t="e">
        <f>INDEX(resultados!$A$2:$ZZ$138, 11, MATCH($B$2, resultados!$A$1:$ZZ$1, 0))</f>
        <v>#N/A</v>
      </c>
      <c r="C17" t="e">
        <f>INDEX(resultados!$A$2:$ZZ$138, 11, MATCH($B$3, resultados!$A$1:$ZZ$1, 0))</f>
        <v>#N/A</v>
      </c>
    </row>
    <row r="18" spans="1:3" x14ac:dyDescent="0.25">
      <c r="A18" t="e">
        <f>INDEX(resultados!$A$2:$ZZ$138, 12, MATCH($B$1, resultados!$A$1:$ZZ$1, 0))</f>
        <v>#N/A</v>
      </c>
      <c r="B18" t="e">
        <f>INDEX(resultados!$A$2:$ZZ$138, 12, MATCH($B$2, resultados!$A$1:$ZZ$1, 0))</f>
        <v>#N/A</v>
      </c>
      <c r="C18" t="e">
        <f>INDEX(resultados!$A$2:$ZZ$138, 12, MATCH($B$3, resultados!$A$1:$ZZ$1, 0))</f>
        <v>#N/A</v>
      </c>
    </row>
    <row r="19" spans="1:3" x14ac:dyDescent="0.25">
      <c r="A19" t="e">
        <f>INDEX(resultados!$A$2:$ZZ$138, 13, MATCH($B$1, resultados!$A$1:$ZZ$1, 0))</f>
        <v>#N/A</v>
      </c>
      <c r="B19" t="e">
        <f>INDEX(resultados!$A$2:$ZZ$138, 13, MATCH($B$2, resultados!$A$1:$ZZ$1, 0))</f>
        <v>#N/A</v>
      </c>
      <c r="C19" t="e">
        <f>INDEX(resultados!$A$2:$ZZ$138, 13, MATCH($B$3, resultados!$A$1:$ZZ$1, 0))</f>
        <v>#N/A</v>
      </c>
    </row>
    <row r="20" spans="1:3" x14ac:dyDescent="0.25">
      <c r="A20" t="e">
        <f>INDEX(resultados!$A$2:$ZZ$138, 14, MATCH($B$1, resultados!$A$1:$ZZ$1, 0))</f>
        <v>#N/A</v>
      </c>
      <c r="B20" t="e">
        <f>INDEX(resultados!$A$2:$ZZ$138, 14, MATCH($B$2, resultados!$A$1:$ZZ$1, 0))</f>
        <v>#N/A</v>
      </c>
      <c r="C20" t="e">
        <f>INDEX(resultados!$A$2:$ZZ$138, 14, MATCH($B$3, resultados!$A$1:$ZZ$1, 0))</f>
        <v>#N/A</v>
      </c>
    </row>
    <row r="21" spans="1:3" x14ac:dyDescent="0.25">
      <c r="A21" t="e">
        <f>INDEX(resultados!$A$2:$ZZ$138, 15, MATCH($B$1, resultados!$A$1:$ZZ$1, 0))</f>
        <v>#N/A</v>
      </c>
      <c r="B21" t="e">
        <f>INDEX(resultados!$A$2:$ZZ$138, 15, MATCH($B$2, resultados!$A$1:$ZZ$1, 0))</f>
        <v>#N/A</v>
      </c>
      <c r="C21" t="e">
        <f>INDEX(resultados!$A$2:$ZZ$138, 15, MATCH($B$3, resultados!$A$1:$ZZ$1, 0))</f>
        <v>#N/A</v>
      </c>
    </row>
    <row r="22" spans="1:3" x14ac:dyDescent="0.25">
      <c r="A22" t="e">
        <f>INDEX(resultados!$A$2:$ZZ$138, 16, MATCH($B$1, resultados!$A$1:$ZZ$1, 0))</f>
        <v>#N/A</v>
      </c>
      <c r="B22" t="e">
        <f>INDEX(resultados!$A$2:$ZZ$138, 16, MATCH($B$2, resultados!$A$1:$ZZ$1, 0))</f>
        <v>#N/A</v>
      </c>
      <c r="C22" t="e">
        <f>INDEX(resultados!$A$2:$ZZ$138, 16, MATCH($B$3, resultados!$A$1:$ZZ$1, 0))</f>
        <v>#N/A</v>
      </c>
    </row>
    <row r="23" spans="1:3" x14ac:dyDescent="0.25">
      <c r="A23" t="e">
        <f>INDEX(resultados!$A$2:$ZZ$138, 17, MATCH($B$1, resultados!$A$1:$ZZ$1, 0))</f>
        <v>#N/A</v>
      </c>
      <c r="B23" t="e">
        <f>INDEX(resultados!$A$2:$ZZ$138, 17, MATCH($B$2, resultados!$A$1:$ZZ$1, 0))</f>
        <v>#N/A</v>
      </c>
      <c r="C23" t="e">
        <f>INDEX(resultados!$A$2:$ZZ$138, 17, MATCH($B$3, resultados!$A$1:$ZZ$1, 0))</f>
        <v>#N/A</v>
      </c>
    </row>
    <row r="24" spans="1:3" x14ac:dyDescent="0.25">
      <c r="A24" t="e">
        <f>INDEX(resultados!$A$2:$ZZ$138, 18, MATCH($B$1, resultados!$A$1:$ZZ$1, 0))</f>
        <v>#N/A</v>
      </c>
      <c r="B24" t="e">
        <f>INDEX(resultados!$A$2:$ZZ$138, 18, MATCH($B$2, resultados!$A$1:$ZZ$1, 0))</f>
        <v>#N/A</v>
      </c>
      <c r="C24" t="e">
        <f>INDEX(resultados!$A$2:$ZZ$138, 18, MATCH($B$3, resultados!$A$1:$ZZ$1, 0))</f>
        <v>#N/A</v>
      </c>
    </row>
    <row r="25" spans="1:3" x14ac:dyDescent="0.25">
      <c r="A25" t="e">
        <f>INDEX(resultados!$A$2:$ZZ$138, 19, MATCH($B$1, resultados!$A$1:$ZZ$1, 0))</f>
        <v>#N/A</v>
      </c>
      <c r="B25" t="e">
        <f>INDEX(resultados!$A$2:$ZZ$138, 19, MATCH($B$2, resultados!$A$1:$ZZ$1, 0))</f>
        <v>#N/A</v>
      </c>
      <c r="C25" t="e">
        <f>INDEX(resultados!$A$2:$ZZ$138, 19, MATCH($B$3, resultados!$A$1:$ZZ$1, 0))</f>
        <v>#N/A</v>
      </c>
    </row>
    <row r="26" spans="1:3" x14ac:dyDescent="0.25">
      <c r="A26" t="e">
        <f>INDEX(resultados!$A$2:$ZZ$138, 20, MATCH($B$1, resultados!$A$1:$ZZ$1, 0))</f>
        <v>#N/A</v>
      </c>
      <c r="B26" t="e">
        <f>INDEX(resultados!$A$2:$ZZ$138, 20, MATCH($B$2, resultados!$A$1:$ZZ$1, 0))</f>
        <v>#N/A</v>
      </c>
      <c r="C26" t="e">
        <f>INDEX(resultados!$A$2:$ZZ$138, 20, MATCH($B$3, resultados!$A$1:$ZZ$1, 0))</f>
        <v>#N/A</v>
      </c>
    </row>
    <row r="27" spans="1:3" x14ac:dyDescent="0.25">
      <c r="A27" t="e">
        <f>INDEX(resultados!$A$2:$ZZ$138, 21, MATCH($B$1, resultados!$A$1:$ZZ$1, 0))</f>
        <v>#N/A</v>
      </c>
      <c r="B27" t="e">
        <f>INDEX(resultados!$A$2:$ZZ$138, 21, MATCH($B$2, resultados!$A$1:$ZZ$1, 0))</f>
        <v>#N/A</v>
      </c>
      <c r="C27" t="e">
        <f>INDEX(resultados!$A$2:$ZZ$138, 21, MATCH($B$3, resultados!$A$1:$ZZ$1, 0))</f>
        <v>#N/A</v>
      </c>
    </row>
    <row r="28" spans="1:3" x14ac:dyDescent="0.25">
      <c r="A28" t="e">
        <f>INDEX(resultados!$A$2:$ZZ$138, 22, MATCH($B$1, resultados!$A$1:$ZZ$1, 0))</f>
        <v>#N/A</v>
      </c>
      <c r="B28" t="e">
        <f>INDEX(resultados!$A$2:$ZZ$138, 22, MATCH($B$2, resultados!$A$1:$ZZ$1, 0))</f>
        <v>#N/A</v>
      </c>
      <c r="C28" t="e">
        <f>INDEX(resultados!$A$2:$ZZ$138, 22, MATCH($B$3, resultados!$A$1:$ZZ$1, 0))</f>
        <v>#N/A</v>
      </c>
    </row>
    <row r="29" spans="1:3" x14ac:dyDescent="0.25">
      <c r="A29" t="e">
        <f>INDEX(resultados!$A$2:$ZZ$138, 23, MATCH($B$1, resultados!$A$1:$ZZ$1, 0))</f>
        <v>#N/A</v>
      </c>
      <c r="B29" t="e">
        <f>INDEX(resultados!$A$2:$ZZ$138, 23, MATCH($B$2, resultados!$A$1:$ZZ$1, 0))</f>
        <v>#N/A</v>
      </c>
      <c r="C29" t="e">
        <f>INDEX(resultados!$A$2:$ZZ$138, 23, MATCH($B$3, resultados!$A$1:$ZZ$1, 0))</f>
        <v>#N/A</v>
      </c>
    </row>
    <row r="30" spans="1:3" x14ac:dyDescent="0.25">
      <c r="A30" t="e">
        <f>INDEX(resultados!$A$2:$ZZ$138, 24, MATCH($B$1, resultados!$A$1:$ZZ$1, 0))</f>
        <v>#N/A</v>
      </c>
      <c r="B30" t="e">
        <f>INDEX(resultados!$A$2:$ZZ$138, 24, MATCH($B$2, resultados!$A$1:$ZZ$1, 0))</f>
        <v>#N/A</v>
      </c>
      <c r="C30" t="e">
        <f>INDEX(resultados!$A$2:$ZZ$138, 24, MATCH($B$3, resultados!$A$1:$ZZ$1, 0))</f>
        <v>#N/A</v>
      </c>
    </row>
    <row r="31" spans="1:3" x14ac:dyDescent="0.25">
      <c r="A31" t="e">
        <f>INDEX(resultados!$A$2:$ZZ$138, 25, MATCH($B$1, resultados!$A$1:$ZZ$1, 0))</f>
        <v>#N/A</v>
      </c>
      <c r="B31" t="e">
        <f>INDEX(resultados!$A$2:$ZZ$138, 25, MATCH($B$2, resultados!$A$1:$ZZ$1, 0))</f>
        <v>#N/A</v>
      </c>
      <c r="C31" t="e">
        <f>INDEX(resultados!$A$2:$ZZ$138, 25, MATCH($B$3, resultados!$A$1:$ZZ$1, 0))</f>
        <v>#N/A</v>
      </c>
    </row>
    <row r="32" spans="1:3" x14ac:dyDescent="0.25">
      <c r="A32" t="e">
        <f>INDEX(resultados!$A$2:$ZZ$138, 26, MATCH($B$1, resultados!$A$1:$ZZ$1, 0))</f>
        <v>#N/A</v>
      </c>
      <c r="B32" t="e">
        <f>INDEX(resultados!$A$2:$ZZ$138, 26, MATCH($B$2, resultados!$A$1:$ZZ$1, 0))</f>
        <v>#N/A</v>
      </c>
      <c r="C32" t="e">
        <f>INDEX(resultados!$A$2:$ZZ$138, 26, MATCH($B$3, resultados!$A$1:$ZZ$1, 0))</f>
        <v>#N/A</v>
      </c>
    </row>
    <row r="33" spans="1:3" x14ac:dyDescent="0.25">
      <c r="A33" t="e">
        <f>INDEX(resultados!$A$2:$ZZ$138, 27, MATCH($B$1, resultados!$A$1:$ZZ$1, 0))</f>
        <v>#N/A</v>
      </c>
      <c r="B33" t="e">
        <f>INDEX(resultados!$A$2:$ZZ$138, 27, MATCH($B$2, resultados!$A$1:$ZZ$1, 0))</f>
        <v>#N/A</v>
      </c>
      <c r="C33" t="e">
        <f>INDEX(resultados!$A$2:$ZZ$138, 27, MATCH($B$3, resultados!$A$1:$ZZ$1, 0))</f>
        <v>#N/A</v>
      </c>
    </row>
    <row r="34" spans="1:3" x14ac:dyDescent="0.25">
      <c r="A34" t="e">
        <f>INDEX(resultados!$A$2:$ZZ$138, 28, MATCH($B$1, resultados!$A$1:$ZZ$1, 0))</f>
        <v>#N/A</v>
      </c>
      <c r="B34" t="e">
        <f>INDEX(resultados!$A$2:$ZZ$138, 28, MATCH($B$2, resultados!$A$1:$ZZ$1, 0))</f>
        <v>#N/A</v>
      </c>
      <c r="C34" t="e">
        <f>INDEX(resultados!$A$2:$ZZ$138, 28, MATCH($B$3, resultados!$A$1:$ZZ$1, 0))</f>
        <v>#N/A</v>
      </c>
    </row>
    <row r="35" spans="1:3" x14ac:dyDescent="0.25">
      <c r="A35" t="e">
        <f>INDEX(resultados!$A$2:$ZZ$138, 29, MATCH($B$1, resultados!$A$1:$ZZ$1, 0))</f>
        <v>#N/A</v>
      </c>
      <c r="B35" t="e">
        <f>INDEX(resultados!$A$2:$ZZ$138, 29, MATCH($B$2, resultados!$A$1:$ZZ$1, 0))</f>
        <v>#N/A</v>
      </c>
      <c r="C35" t="e">
        <f>INDEX(resultados!$A$2:$ZZ$138, 29, MATCH($B$3, resultados!$A$1:$ZZ$1, 0))</f>
        <v>#N/A</v>
      </c>
    </row>
    <row r="36" spans="1:3" x14ac:dyDescent="0.25">
      <c r="A36" t="e">
        <f>INDEX(resultados!$A$2:$ZZ$138, 30, MATCH($B$1, resultados!$A$1:$ZZ$1, 0))</f>
        <v>#N/A</v>
      </c>
      <c r="B36" t="e">
        <f>INDEX(resultados!$A$2:$ZZ$138, 30, MATCH($B$2, resultados!$A$1:$ZZ$1, 0))</f>
        <v>#N/A</v>
      </c>
      <c r="C36" t="e">
        <f>INDEX(resultados!$A$2:$ZZ$138, 30, MATCH($B$3, resultados!$A$1:$ZZ$1, 0))</f>
        <v>#N/A</v>
      </c>
    </row>
    <row r="37" spans="1:3" x14ac:dyDescent="0.25">
      <c r="A37" t="e">
        <f>INDEX(resultados!$A$2:$ZZ$138, 31, MATCH($B$1, resultados!$A$1:$ZZ$1, 0))</f>
        <v>#N/A</v>
      </c>
      <c r="B37" t="e">
        <f>INDEX(resultados!$A$2:$ZZ$138, 31, MATCH($B$2, resultados!$A$1:$ZZ$1, 0))</f>
        <v>#N/A</v>
      </c>
      <c r="C37" t="e">
        <f>INDEX(resultados!$A$2:$ZZ$138, 31, MATCH($B$3, resultados!$A$1:$ZZ$1, 0))</f>
        <v>#N/A</v>
      </c>
    </row>
    <row r="38" spans="1:3" x14ac:dyDescent="0.25">
      <c r="A38" t="e">
        <f>INDEX(resultados!$A$2:$ZZ$138, 32, MATCH($B$1, resultados!$A$1:$ZZ$1, 0))</f>
        <v>#N/A</v>
      </c>
      <c r="B38" t="e">
        <f>INDEX(resultados!$A$2:$ZZ$138, 32, MATCH($B$2, resultados!$A$1:$ZZ$1, 0))</f>
        <v>#N/A</v>
      </c>
      <c r="C38" t="e">
        <f>INDEX(resultados!$A$2:$ZZ$138, 32, MATCH($B$3, resultados!$A$1:$ZZ$1, 0))</f>
        <v>#N/A</v>
      </c>
    </row>
    <row r="39" spans="1:3" x14ac:dyDescent="0.25">
      <c r="A39" t="e">
        <f>INDEX(resultados!$A$2:$ZZ$138, 33, MATCH($B$1, resultados!$A$1:$ZZ$1, 0))</f>
        <v>#N/A</v>
      </c>
      <c r="B39" t="e">
        <f>INDEX(resultados!$A$2:$ZZ$138, 33, MATCH($B$2, resultados!$A$1:$ZZ$1, 0))</f>
        <v>#N/A</v>
      </c>
      <c r="C39" t="e">
        <f>INDEX(resultados!$A$2:$ZZ$138, 33, MATCH($B$3, resultados!$A$1:$ZZ$1, 0))</f>
        <v>#N/A</v>
      </c>
    </row>
    <row r="40" spans="1:3" x14ac:dyDescent="0.25">
      <c r="A40" t="e">
        <f>INDEX(resultados!$A$2:$ZZ$138, 34, MATCH($B$1, resultados!$A$1:$ZZ$1, 0))</f>
        <v>#N/A</v>
      </c>
      <c r="B40" t="e">
        <f>INDEX(resultados!$A$2:$ZZ$138, 34, MATCH($B$2, resultados!$A$1:$ZZ$1, 0))</f>
        <v>#N/A</v>
      </c>
      <c r="C40" t="e">
        <f>INDEX(resultados!$A$2:$ZZ$138, 34, MATCH($B$3, resultados!$A$1:$ZZ$1, 0))</f>
        <v>#N/A</v>
      </c>
    </row>
    <row r="41" spans="1:3" x14ac:dyDescent="0.25">
      <c r="A41" t="e">
        <f>INDEX(resultados!$A$2:$ZZ$138, 35, MATCH($B$1, resultados!$A$1:$ZZ$1, 0))</f>
        <v>#N/A</v>
      </c>
      <c r="B41" t="e">
        <f>INDEX(resultados!$A$2:$ZZ$138, 35, MATCH($B$2, resultados!$A$1:$ZZ$1, 0))</f>
        <v>#N/A</v>
      </c>
      <c r="C41" t="e">
        <f>INDEX(resultados!$A$2:$ZZ$138, 35, MATCH($B$3, resultados!$A$1:$ZZ$1, 0))</f>
        <v>#N/A</v>
      </c>
    </row>
    <row r="42" spans="1:3" x14ac:dyDescent="0.25">
      <c r="A42" t="e">
        <f>INDEX(resultados!$A$2:$ZZ$138, 36, MATCH($B$1, resultados!$A$1:$ZZ$1, 0))</f>
        <v>#N/A</v>
      </c>
      <c r="B42" t="e">
        <f>INDEX(resultados!$A$2:$ZZ$138, 36, MATCH($B$2, resultados!$A$1:$ZZ$1, 0))</f>
        <v>#N/A</v>
      </c>
      <c r="C42" t="e">
        <f>INDEX(resultados!$A$2:$ZZ$138, 36, MATCH($B$3, resultados!$A$1:$ZZ$1, 0))</f>
        <v>#N/A</v>
      </c>
    </row>
    <row r="43" spans="1:3" x14ac:dyDescent="0.25">
      <c r="A43" t="e">
        <f>INDEX(resultados!$A$2:$ZZ$138, 37, MATCH($B$1, resultados!$A$1:$ZZ$1, 0))</f>
        <v>#N/A</v>
      </c>
      <c r="B43" t="e">
        <f>INDEX(resultados!$A$2:$ZZ$138, 37, MATCH($B$2, resultados!$A$1:$ZZ$1, 0))</f>
        <v>#N/A</v>
      </c>
      <c r="C43" t="e">
        <f>INDEX(resultados!$A$2:$ZZ$138, 37, MATCH($B$3, resultados!$A$1:$ZZ$1, 0))</f>
        <v>#N/A</v>
      </c>
    </row>
    <row r="44" spans="1:3" x14ac:dyDescent="0.25">
      <c r="A44" t="e">
        <f>INDEX(resultados!$A$2:$ZZ$138, 38, MATCH($B$1, resultados!$A$1:$ZZ$1, 0))</f>
        <v>#N/A</v>
      </c>
      <c r="B44" t="e">
        <f>INDEX(resultados!$A$2:$ZZ$138, 38, MATCH($B$2, resultados!$A$1:$ZZ$1, 0))</f>
        <v>#N/A</v>
      </c>
      <c r="C44" t="e">
        <f>INDEX(resultados!$A$2:$ZZ$138, 38, MATCH($B$3, resultados!$A$1:$ZZ$1, 0))</f>
        <v>#N/A</v>
      </c>
    </row>
    <row r="45" spans="1:3" x14ac:dyDescent="0.25">
      <c r="A45" t="e">
        <f>INDEX(resultados!$A$2:$ZZ$138, 39, MATCH($B$1, resultados!$A$1:$ZZ$1, 0))</f>
        <v>#N/A</v>
      </c>
      <c r="B45" t="e">
        <f>INDEX(resultados!$A$2:$ZZ$138, 39, MATCH($B$2, resultados!$A$1:$ZZ$1, 0))</f>
        <v>#N/A</v>
      </c>
      <c r="C45" t="e">
        <f>INDEX(resultados!$A$2:$ZZ$138, 39, MATCH($B$3, resultados!$A$1:$ZZ$1, 0))</f>
        <v>#N/A</v>
      </c>
    </row>
    <row r="46" spans="1:3" x14ac:dyDescent="0.25">
      <c r="A46" t="e">
        <f>INDEX(resultados!$A$2:$ZZ$138, 40, MATCH($B$1, resultados!$A$1:$ZZ$1, 0))</f>
        <v>#N/A</v>
      </c>
      <c r="B46" t="e">
        <f>INDEX(resultados!$A$2:$ZZ$138, 40, MATCH($B$2, resultados!$A$1:$ZZ$1, 0))</f>
        <v>#N/A</v>
      </c>
      <c r="C46" t="e">
        <f>INDEX(resultados!$A$2:$ZZ$138, 40, MATCH($B$3, resultados!$A$1:$ZZ$1, 0))</f>
        <v>#N/A</v>
      </c>
    </row>
    <row r="47" spans="1:3" x14ac:dyDescent="0.25">
      <c r="A47" t="e">
        <f>INDEX(resultados!$A$2:$ZZ$138, 41, MATCH($B$1, resultados!$A$1:$ZZ$1, 0))</f>
        <v>#N/A</v>
      </c>
      <c r="B47" t="e">
        <f>INDEX(resultados!$A$2:$ZZ$138, 41, MATCH($B$2, resultados!$A$1:$ZZ$1, 0))</f>
        <v>#N/A</v>
      </c>
      <c r="C47" t="e">
        <f>INDEX(resultados!$A$2:$ZZ$138, 41, MATCH($B$3, resultados!$A$1:$ZZ$1, 0))</f>
        <v>#N/A</v>
      </c>
    </row>
    <row r="48" spans="1:3" x14ac:dyDescent="0.25">
      <c r="A48" t="e">
        <f>INDEX(resultados!$A$2:$ZZ$138, 42, MATCH($B$1, resultados!$A$1:$ZZ$1, 0))</f>
        <v>#N/A</v>
      </c>
      <c r="B48" t="e">
        <f>INDEX(resultados!$A$2:$ZZ$138, 42, MATCH($B$2, resultados!$A$1:$ZZ$1, 0))</f>
        <v>#N/A</v>
      </c>
      <c r="C48" t="e">
        <f>INDEX(resultados!$A$2:$ZZ$138, 42, MATCH($B$3, resultados!$A$1:$ZZ$1, 0))</f>
        <v>#N/A</v>
      </c>
    </row>
    <row r="49" spans="1:3" x14ac:dyDescent="0.25">
      <c r="A49" t="e">
        <f>INDEX(resultados!$A$2:$ZZ$138, 43, MATCH($B$1, resultados!$A$1:$ZZ$1, 0))</f>
        <v>#N/A</v>
      </c>
      <c r="B49" t="e">
        <f>INDEX(resultados!$A$2:$ZZ$138, 43, MATCH($B$2, resultados!$A$1:$ZZ$1, 0))</f>
        <v>#N/A</v>
      </c>
      <c r="C49" t="e">
        <f>INDEX(resultados!$A$2:$ZZ$138, 43, MATCH($B$3, resultados!$A$1:$ZZ$1, 0))</f>
        <v>#N/A</v>
      </c>
    </row>
    <row r="50" spans="1:3" x14ac:dyDescent="0.25">
      <c r="A50" t="e">
        <f>INDEX(resultados!$A$2:$ZZ$138, 44, MATCH($B$1, resultados!$A$1:$ZZ$1, 0))</f>
        <v>#N/A</v>
      </c>
      <c r="B50" t="e">
        <f>INDEX(resultados!$A$2:$ZZ$138, 44, MATCH($B$2, resultados!$A$1:$ZZ$1, 0))</f>
        <v>#N/A</v>
      </c>
      <c r="C50" t="e">
        <f>INDEX(resultados!$A$2:$ZZ$138, 44, MATCH($B$3, resultados!$A$1:$ZZ$1, 0))</f>
        <v>#N/A</v>
      </c>
    </row>
    <row r="51" spans="1:3" x14ac:dyDescent="0.25">
      <c r="A51" t="e">
        <f>INDEX(resultados!$A$2:$ZZ$138, 45, MATCH($B$1, resultados!$A$1:$ZZ$1, 0))</f>
        <v>#N/A</v>
      </c>
      <c r="B51" t="e">
        <f>INDEX(resultados!$A$2:$ZZ$138, 45, MATCH($B$2, resultados!$A$1:$ZZ$1, 0))</f>
        <v>#N/A</v>
      </c>
      <c r="C51" t="e">
        <f>INDEX(resultados!$A$2:$ZZ$138, 45, MATCH($B$3, resultados!$A$1:$ZZ$1, 0))</f>
        <v>#N/A</v>
      </c>
    </row>
    <row r="52" spans="1:3" x14ac:dyDescent="0.25">
      <c r="A52" t="e">
        <f>INDEX(resultados!$A$2:$ZZ$138, 46, MATCH($B$1, resultados!$A$1:$ZZ$1, 0))</f>
        <v>#N/A</v>
      </c>
      <c r="B52" t="e">
        <f>INDEX(resultados!$A$2:$ZZ$138, 46, MATCH($B$2, resultados!$A$1:$ZZ$1, 0))</f>
        <v>#N/A</v>
      </c>
      <c r="C52" t="e">
        <f>INDEX(resultados!$A$2:$ZZ$138, 46, MATCH($B$3, resultados!$A$1:$ZZ$1, 0))</f>
        <v>#N/A</v>
      </c>
    </row>
    <row r="53" spans="1:3" x14ac:dyDescent="0.25">
      <c r="A53" t="e">
        <f>INDEX(resultados!$A$2:$ZZ$138, 47, MATCH($B$1, resultados!$A$1:$ZZ$1, 0))</f>
        <v>#N/A</v>
      </c>
      <c r="B53" t="e">
        <f>INDEX(resultados!$A$2:$ZZ$138, 47, MATCH($B$2, resultados!$A$1:$ZZ$1, 0))</f>
        <v>#N/A</v>
      </c>
      <c r="C53" t="e">
        <f>INDEX(resultados!$A$2:$ZZ$138, 47, MATCH($B$3, resultados!$A$1:$ZZ$1, 0))</f>
        <v>#N/A</v>
      </c>
    </row>
    <row r="54" spans="1:3" x14ac:dyDescent="0.25">
      <c r="A54" t="e">
        <f>INDEX(resultados!$A$2:$ZZ$138, 48, MATCH($B$1, resultados!$A$1:$ZZ$1, 0))</f>
        <v>#N/A</v>
      </c>
      <c r="B54" t="e">
        <f>INDEX(resultados!$A$2:$ZZ$138, 48, MATCH($B$2, resultados!$A$1:$ZZ$1, 0))</f>
        <v>#N/A</v>
      </c>
      <c r="C54" t="e">
        <f>INDEX(resultados!$A$2:$ZZ$138, 48, MATCH($B$3, resultados!$A$1:$ZZ$1, 0))</f>
        <v>#N/A</v>
      </c>
    </row>
    <row r="55" spans="1:3" x14ac:dyDescent="0.25">
      <c r="A55" t="e">
        <f>INDEX(resultados!$A$2:$ZZ$138, 49, MATCH($B$1, resultados!$A$1:$ZZ$1, 0))</f>
        <v>#N/A</v>
      </c>
      <c r="B55" t="e">
        <f>INDEX(resultados!$A$2:$ZZ$138, 49, MATCH($B$2, resultados!$A$1:$ZZ$1, 0))</f>
        <v>#N/A</v>
      </c>
      <c r="C55" t="e">
        <f>INDEX(resultados!$A$2:$ZZ$138, 49, MATCH($B$3, resultados!$A$1:$ZZ$1, 0))</f>
        <v>#N/A</v>
      </c>
    </row>
    <row r="56" spans="1:3" x14ac:dyDescent="0.25">
      <c r="A56" t="e">
        <f>INDEX(resultados!$A$2:$ZZ$138, 50, MATCH($B$1, resultados!$A$1:$ZZ$1, 0))</f>
        <v>#N/A</v>
      </c>
      <c r="B56" t="e">
        <f>INDEX(resultados!$A$2:$ZZ$138, 50, MATCH($B$2, resultados!$A$1:$ZZ$1, 0))</f>
        <v>#N/A</v>
      </c>
      <c r="C56" t="e">
        <f>INDEX(resultados!$A$2:$ZZ$138, 50, MATCH($B$3, resultados!$A$1:$ZZ$1, 0))</f>
        <v>#N/A</v>
      </c>
    </row>
    <row r="57" spans="1:3" x14ac:dyDescent="0.25">
      <c r="A57" t="e">
        <f>INDEX(resultados!$A$2:$ZZ$138, 51, MATCH($B$1, resultados!$A$1:$ZZ$1, 0))</f>
        <v>#N/A</v>
      </c>
      <c r="B57" t="e">
        <f>INDEX(resultados!$A$2:$ZZ$138, 51, MATCH($B$2, resultados!$A$1:$ZZ$1, 0))</f>
        <v>#N/A</v>
      </c>
      <c r="C57" t="e">
        <f>INDEX(resultados!$A$2:$ZZ$138, 51, MATCH($B$3, resultados!$A$1:$ZZ$1, 0))</f>
        <v>#N/A</v>
      </c>
    </row>
    <row r="58" spans="1:3" x14ac:dyDescent="0.25">
      <c r="A58" t="e">
        <f>INDEX(resultados!$A$2:$ZZ$138, 52, MATCH($B$1, resultados!$A$1:$ZZ$1, 0))</f>
        <v>#N/A</v>
      </c>
      <c r="B58" t="e">
        <f>INDEX(resultados!$A$2:$ZZ$138, 52, MATCH($B$2, resultados!$A$1:$ZZ$1, 0))</f>
        <v>#N/A</v>
      </c>
      <c r="C58" t="e">
        <f>INDEX(resultados!$A$2:$ZZ$138, 52, MATCH($B$3, resultados!$A$1:$ZZ$1, 0))</f>
        <v>#N/A</v>
      </c>
    </row>
    <row r="59" spans="1:3" x14ac:dyDescent="0.25">
      <c r="A59" t="e">
        <f>INDEX(resultados!$A$2:$ZZ$138, 53, MATCH($B$1, resultados!$A$1:$ZZ$1, 0))</f>
        <v>#N/A</v>
      </c>
      <c r="B59" t="e">
        <f>INDEX(resultados!$A$2:$ZZ$138, 53, MATCH($B$2, resultados!$A$1:$ZZ$1, 0))</f>
        <v>#N/A</v>
      </c>
      <c r="C59" t="e">
        <f>INDEX(resultados!$A$2:$ZZ$138, 53, MATCH($B$3, resultados!$A$1:$ZZ$1, 0))</f>
        <v>#N/A</v>
      </c>
    </row>
    <row r="60" spans="1:3" x14ac:dyDescent="0.25">
      <c r="A60" t="e">
        <f>INDEX(resultados!$A$2:$ZZ$138, 54, MATCH($B$1, resultados!$A$1:$ZZ$1, 0))</f>
        <v>#N/A</v>
      </c>
      <c r="B60" t="e">
        <f>INDEX(resultados!$A$2:$ZZ$138, 54, MATCH($B$2, resultados!$A$1:$ZZ$1, 0))</f>
        <v>#N/A</v>
      </c>
      <c r="C60" t="e">
        <f>INDEX(resultados!$A$2:$ZZ$138, 54, MATCH($B$3, resultados!$A$1:$ZZ$1, 0))</f>
        <v>#N/A</v>
      </c>
    </row>
    <row r="61" spans="1:3" x14ac:dyDescent="0.25">
      <c r="A61" t="e">
        <f>INDEX(resultados!$A$2:$ZZ$138, 55, MATCH($B$1, resultados!$A$1:$ZZ$1, 0))</f>
        <v>#N/A</v>
      </c>
      <c r="B61" t="e">
        <f>INDEX(resultados!$A$2:$ZZ$138, 55, MATCH($B$2, resultados!$A$1:$ZZ$1, 0))</f>
        <v>#N/A</v>
      </c>
      <c r="C61" t="e">
        <f>INDEX(resultados!$A$2:$ZZ$138, 55, MATCH($B$3, resultados!$A$1:$ZZ$1, 0))</f>
        <v>#N/A</v>
      </c>
    </row>
    <row r="62" spans="1:3" x14ac:dyDescent="0.25">
      <c r="A62" t="e">
        <f>INDEX(resultados!$A$2:$ZZ$138, 56, MATCH($B$1, resultados!$A$1:$ZZ$1, 0))</f>
        <v>#N/A</v>
      </c>
      <c r="B62" t="e">
        <f>INDEX(resultados!$A$2:$ZZ$138, 56, MATCH($B$2, resultados!$A$1:$ZZ$1, 0))</f>
        <v>#N/A</v>
      </c>
      <c r="C62" t="e">
        <f>INDEX(resultados!$A$2:$ZZ$138, 56, MATCH($B$3, resultados!$A$1:$ZZ$1, 0))</f>
        <v>#N/A</v>
      </c>
    </row>
    <row r="63" spans="1:3" x14ac:dyDescent="0.25">
      <c r="A63" t="e">
        <f>INDEX(resultados!$A$2:$ZZ$138, 57, MATCH($B$1, resultados!$A$1:$ZZ$1, 0))</f>
        <v>#N/A</v>
      </c>
      <c r="B63" t="e">
        <f>INDEX(resultados!$A$2:$ZZ$138, 57, MATCH($B$2, resultados!$A$1:$ZZ$1, 0))</f>
        <v>#N/A</v>
      </c>
      <c r="C63" t="e">
        <f>INDEX(resultados!$A$2:$ZZ$138, 57, MATCH($B$3, resultados!$A$1:$ZZ$1, 0))</f>
        <v>#N/A</v>
      </c>
    </row>
    <row r="64" spans="1:3" x14ac:dyDescent="0.25">
      <c r="A64" t="e">
        <f>INDEX(resultados!$A$2:$ZZ$138, 58, MATCH($B$1, resultados!$A$1:$ZZ$1, 0))</f>
        <v>#N/A</v>
      </c>
      <c r="B64" t="e">
        <f>INDEX(resultados!$A$2:$ZZ$138, 58, MATCH($B$2, resultados!$A$1:$ZZ$1, 0))</f>
        <v>#N/A</v>
      </c>
      <c r="C64" t="e">
        <f>INDEX(resultados!$A$2:$ZZ$138, 58, MATCH($B$3, resultados!$A$1:$ZZ$1, 0))</f>
        <v>#N/A</v>
      </c>
    </row>
    <row r="65" spans="1:3" x14ac:dyDescent="0.25">
      <c r="A65" t="e">
        <f>INDEX(resultados!$A$2:$ZZ$138, 59, MATCH($B$1, resultados!$A$1:$ZZ$1, 0))</f>
        <v>#N/A</v>
      </c>
      <c r="B65" t="e">
        <f>INDEX(resultados!$A$2:$ZZ$138, 59, MATCH($B$2, resultados!$A$1:$ZZ$1, 0))</f>
        <v>#N/A</v>
      </c>
      <c r="C65" t="e">
        <f>INDEX(resultados!$A$2:$ZZ$138, 59, MATCH($B$3, resultados!$A$1:$ZZ$1, 0))</f>
        <v>#N/A</v>
      </c>
    </row>
    <row r="66" spans="1:3" x14ac:dyDescent="0.25">
      <c r="A66" t="e">
        <f>INDEX(resultados!$A$2:$ZZ$138, 60, MATCH($B$1, resultados!$A$1:$ZZ$1, 0))</f>
        <v>#N/A</v>
      </c>
      <c r="B66" t="e">
        <f>INDEX(resultados!$A$2:$ZZ$138, 60, MATCH($B$2, resultados!$A$1:$ZZ$1, 0))</f>
        <v>#N/A</v>
      </c>
      <c r="C66" t="e">
        <f>INDEX(resultados!$A$2:$ZZ$138, 60, MATCH($B$3, resultados!$A$1:$ZZ$1, 0))</f>
        <v>#N/A</v>
      </c>
    </row>
    <row r="67" spans="1:3" x14ac:dyDescent="0.25">
      <c r="A67" t="e">
        <f>INDEX(resultados!$A$2:$ZZ$138, 61, MATCH($B$1, resultados!$A$1:$ZZ$1, 0))</f>
        <v>#N/A</v>
      </c>
      <c r="B67" t="e">
        <f>INDEX(resultados!$A$2:$ZZ$138, 61, MATCH($B$2, resultados!$A$1:$ZZ$1, 0))</f>
        <v>#N/A</v>
      </c>
      <c r="C67" t="e">
        <f>INDEX(resultados!$A$2:$ZZ$138, 61, MATCH($B$3, resultados!$A$1:$ZZ$1, 0))</f>
        <v>#N/A</v>
      </c>
    </row>
    <row r="68" spans="1:3" x14ac:dyDescent="0.25">
      <c r="A68" t="e">
        <f>INDEX(resultados!$A$2:$ZZ$138, 62, MATCH($B$1, resultados!$A$1:$ZZ$1, 0))</f>
        <v>#N/A</v>
      </c>
      <c r="B68" t="e">
        <f>INDEX(resultados!$A$2:$ZZ$138, 62, MATCH($B$2, resultados!$A$1:$ZZ$1, 0))</f>
        <v>#N/A</v>
      </c>
      <c r="C68" t="e">
        <f>INDEX(resultados!$A$2:$ZZ$138, 62, MATCH($B$3, resultados!$A$1:$ZZ$1, 0))</f>
        <v>#N/A</v>
      </c>
    </row>
    <row r="69" spans="1:3" x14ac:dyDescent="0.25">
      <c r="A69" t="e">
        <f>INDEX(resultados!$A$2:$ZZ$138, 63, MATCH($B$1, resultados!$A$1:$ZZ$1, 0))</f>
        <v>#N/A</v>
      </c>
      <c r="B69" t="e">
        <f>INDEX(resultados!$A$2:$ZZ$138, 63, MATCH($B$2, resultados!$A$1:$ZZ$1, 0))</f>
        <v>#N/A</v>
      </c>
      <c r="C69" t="e">
        <f>INDEX(resultados!$A$2:$ZZ$138, 63, MATCH($B$3, resultados!$A$1:$ZZ$1, 0))</f>
        <v>#N/A</v>
      </c>
    </row>
    <row r="70" spans="1:3" x14ac:dyDescent="0.25">
      <c r="A70" t="e">
        <f>INDEX(resultados!$A$2:$ZZ$138, 64, MATCH($B$1, resultados!$A$1:$ZZ$1, 0))</f>
        <v>#N/A</v>
      </c>
      <c r="B70" t="e">
        <f>INDEX(resultados!$A$2:$ZZ$138, 64, MATCH($B$2, resultados!$A$1:$ZZ$1, 0))</f>
        <v>#N/A</v>
      </c>
      <c r="C70" t="e">
        <f>INDEX(resultados!$A$2:$ZZ$138, 64, MATCH($B$3, resultados!$A$1:$ZZ$1, 0))</f>
        <v>#N/A</v>
      </c>
    </row>
    <row r="71" spans="1:3" x14ac:dyDescent="0.25">
      <c r="A71" t="e">
        <f>INDEX(resultados!$A$2:$ZZ$138, 65, MATCH($B$1, resultados!$A$1:$ZZ$1, 0))</f>
        <v>#N/A</v>
      </c>
      <c r="B71" t="e">
        <f>INDEX(resultados!$A$2:$ZZ$138, 65, MATCH($B$2, resultados!$A$1:$ZZ$1, 0))</f>
        <v>#N/A</v>
      </c>
      <c r="C71" t="e">
        <f>INDEX(resultados!$A$2:$ZZ$138, 65, MATCH($B$3, resultados!$A$1:$ZZ$1, 0))</f>
        <v>#N/A</v>
      </c>
    </row>
    <row r="72" spans="1:3" x14ac:dyDescent="0.25">
      <c r="A72" t="e">
        <f>INDEX(resultados!$A$2:$ZZ$138, 66, MATCH($B$1, resultados!$A$1:$ZZ$1, 0))</f>
        <v>#N/A</v>
      </c>
      <c r="B72" t="e">
        <f>INDEX(resultados!$A$2:$ZZ$138, 66, MATCH($B$2, resultados!$A$1:$ZZ$1, 0))</f>
        <v>#N/A</v>
      </c>
      <c r="C72" t="e">
        <f>INDEX(resultados!$A$2:$ZZ$138, 66, MATCH($B$3, resultados!$A$1:$ZZ$1, 0))</f>
        <v>#N/A</v>
      </c>
    </row>
    <row r="73" spans="1:3" x14ac:dyDescent="0.25">
      <c r="A73" t="e">
        <f>INDEX(resultados!$A$2:$ZZ$138, 67, MATCH($B$1, resultados!$A$1:$ZZ$1, 0))</f>
        <v>#N/A</v>
      </c>
      <c r="B73" t="e">
        <f>INDEX(resultados!$A$2:$ZZ$138, 67, MATCH($B$2, resultados!$A$1:$ZZ$1, 0))</f>
        <v>#N/A</v>
      </c>
      <c r="C73" t="e">
        <f>INDEX(resultados!$A$2:$ZZ$138, 67, MATCH($B$3, resultados!$A$1:$ZZ$1, 0))</f>
        <v>#N/A</v>
      </c>
    </row>
    <row r="74" spans="1:3" x14ac:dyDescent="0.25">
      <c r="A74" t="e">
        <f>INDEX(resultados!$A$2:$ZZ$138, 68, MATCH($B$1, resultados!$A$1:$ZZ$1, 0))</f>
        <v>#N/A</v>
      </c>
      <c r="B74" t="e">
        <f>INDEX(resultados!$A$2:$ZZ$138, 68, MATCH($B$2, resultados!$A$1:$ZZ$1, 0))</f>
        <v>#N/A</v>
      </c>
      <c r="C74" t="e">
        <f>INDEX(resultados!$A$2:$ZZ$138, 68, MATCH($B$3, resultados!$A$1:$ZZ$1, 0))</f>
        <v>#N/A</v>
      </c>
    </row>
    <row r="75" spans="1:3" x14ac:dyDescent="0.25">
      <c r="A75" t="e">
        <f>INDEX(resultados!$A$2:$ZZ$138, 69, MATCH($B$1, resultados!$A$1:$ZZ$1, 0))</f>
        <v>#N/A</v>
      </c>
      <c r="B75" t="e">
        <f>INDEX(resultados!$A$2:$ZZ$138, 69, MATCH($B$2, resultados!$A$1:$ZZ$1, 0))</f>
        <v>#N/A</v>
      </c>
      <c r="C75" t="e">
        <f>INDEX(resultados!$A$2:$ZZ$138, 69, MATCH($B$3, resultados!$A$1:$ZZ$1, 0))</f>
        <v>#N/A</v>
      </c>
    </row>
    <row r="76" spans="1:3" x14ac:dyDescent="0.25">
      <c r="A76" t="e">
        <f>INDEX(resultados!$A$2:$ZZ$138, 70, MATCH($B$1, resultados!$A$1:$ZZ$1, 0))</f>
        <v>#N/A</v>
      </c>
      <c r="B76" t="e">
        <f>INDEX(resultados!$A$2:$ZZ$138, 70, MATCH($B$2, resultados!$A$1:$ZZ$1, 0))</f>
        <v>#N/A</v>
      </c>
      <c r="C76" t="e">
        <f>INDEX(resultados!$A$2:$ZZ$138, 70, MATCH($B$3, resultados!$A$1:$ZZ$1, 0))</f>
        <v>#N/A</v>
      </c>
    </row>
    <row r="77" spans="1:3" x14ac:dyDescent="0.25">
      <c r="A77" t="e">
        <f>INDEX(resultados!$A$2:$ZZ$138, 71, MATCH($B$1, resultados!$A$1:$ZZ$1, 0))</f>
        <v>#N/A</v>
      </c>
      <c r="B77" t="e">
        <f>INDEX(resultados!$A$2:$ZZ$138, 71, MATCH($B$2, resultados!$A$1:$ZZ$1, 0))</f>
        <v>#N/A</v>
      </c>
      <c r="C77" t="e">
        <f>INDEX(resultados!$A$2:$ZZ$138, 71, MATCH($B$3, resultados!$A$1:$ZZ$1, 0))</f>
        <v>#N/A</v>
      </c>
    </row>
    <row r="78" spans="1:3" x14ac:dyDescent="0.25">
      <c r="A78" t="e">
        <f>INDEX(resultados!$A$2:$ZZ$138, 72, MATCH($B$1, resultados!$A$1:$ZZ$1, 0))</f>
        <v>#N/A</v>
      </c>
      <c r="B78" t="e">
        <f>INDEX(resultados!$A$2:$ZZ$138, 72, MATCH($B$2, resultados!$A$1:$ZZ$1, 0))</f>
        <v>#N/A</v>
      </c>
      <c r="C78" t="e">
        <f>INDEX(resultados!$A$2:$ZZ$138, 72, MATCH($B$3, resultados!$A$1:$ZZ$1, 0))</f>
        <v>#N/A</v>
      </c>
    </row>
    <row r="79" spans="1:3" x14ac:dyDescent="0.25">
      <c r="A79" t="e">
        <f>INDEX(resultados!$A$2:$ZZ$138, 73, MATCH($B$1, resultados!$A$1:$ZZ$1, 0))</f>
        <v>#N/A</v>
      </c>
      <c r="B79" t="e">
        <f>INDEX(resultados!$A$2:$ZZ$138, 73, MATCH($B$2, resultados!$A$1:$ZZ$1, 0))</f>
        <v>#N/A</v>
      </c>
      <c r="C79" t="e">
        <f>INDEX(resultados!$A$2:$ZZ$138, 73, MATCH($B$3, resultados!$A$1:$ZZ$1, 0))</f>
        <v>#N/A</v>
      </c>
    </row>
    <row r="80" spans="1:3" x14ac:dyDescent="0.25">
      <c r="A80" t="e">
        <f>INDEX(resultados!$A$2:$ZZ$138, 74, MATCH($B$1, resultados!$A$1:$ZZ$1, 0))</f>
        <v>#N/A</v>
      </c>
      <c r="B80" t="e">
        <f>INDEX(resultados!$A$2:$ZZ$138, 74, MATCH($B$2, resultados!$A$1:$ZZ$1, 0))</f>
        <v>#N/A</v>
      </c>
      <c r="C80" t="e">
        <f>INDEX(resultados!$A$2:$ZZ$138, 74, MATCH($B$3, resultados!$A$1:$ZZ$1, 0))</f>
        <v>#N/A</v>
      </c>
    </row>
    <row r="81" spans="1:3" x14ac:dyDescent="0.25">
      <c r="A81" t="e">
        <f>INDEX(resultados!$A$2:$ZZ$138, 75, MATCH($B$1, resultados!$A$1:$ZZ$1, 0))</f>
        <v>#N/A</v>
      </c>
      <c r="B81" t="e">
        <f>INDEX(resultados!$A$2:$ZZ$138, 75, MATCH($B$2, resultados!$A$1:$ZZ$1, 0))</f>
        <v>#N/A</v>
      </c>
      <c r="C81" t="e">
        <f>INDEX(resultados!$A$2:$ZZ$138, 75, MATCH($B$3, resultados!$A$1:$ZZ$1, 0))</f>
        <v>#N/A</v>
      </c>
    </row>
    <row r="82" spans="1:3" x14ac:dyDescent="0.25">
      <c r="A82" t="e">
        <f>INDEX(resultados!$A$2:$ZZ$138, 76, MATCH($B$1, resultados!$A$1:$ZZ$1, 0))</f>
        <v>#N/A</v>
      </c>
      <c r="B82" t="e">
        <f>INDEX(resultados!$A$2:$ZZ$138, 76, MATCH($B$2, resultados!$A$1:$ZZ$1, 0))</f>
        <v>#N/A</v>
      </c>
      <c r="C82" t="e">
        <f>INDEX(resultados!$A$2:$ZZ$138, 76, MATCH($B$3, resultados!$A$1:$ZZ$1, 0))</f>
        <v>#N/A</v>
      </c>
    </row>
    <row r="83" spans="1:3" x14ac:dyDescent="0.25">
      <c r="A83" t="e">
        <f>INDEX(resultados!$A$2:$ZZ$138, 77, MATCH($B$1, resultados!$A$1:$ZZ$1, 0))</f>
        <v>#N/A</v>
      </c>
      <c r="B83" t="e">
        <f>INDEX(resultados!$A$2:$ZZ$138, 77, MATCH($B$2, resultados!$A$1:$ZZ$1, 0))</f>
        <v>#N/A</v>
      </c>
      <c r="C83" t="e">
        <f>INDEX(resultados!$A$2:$ZZ$138, 77, MATCH($B$3, resultados!$A$1:$ZZ$1, 0))</f>
        <v>#N/A</v>
      </c>
    </row>
    <row r="84" spans="1:3" x14ac:dyDescent="0.25">
      <c r="A84" t="e">
        <f>INDEX(resultados!$A$2:$ZZ$138, 78, MATCH($B$1, resultados!$A$1:$ZZ$1, 0))</f>
        <v>#N/A</v>
      </c>
      <c r="B84" t="e">
        <f>INDEX(resultados!$A$2:$ZZ$138, 78, MATCH($B$2, resultados!$A$1:$ZZ$1, 0))</f>
        <v>#N/A</v>
      </c>
      <c r="C84" t="e">
        <f>INDEX(resultados!$A$2:$ZZ$138, 78, MATCH($B$3, resultados!$A$1:$ZZ$1, 0))</f>
        <v>#N/A</v>
      </c>
    </row>
    <row r="85" spans="1:3" x14ac:dyDescent="0.25">
      <c r="A85" t="e">
        <f>INDEX(resultados!$A$2:$ZZ$138, 79, MATCH($B$1, resultados!$A$1:$ZZ$1, 0))</f>
        <v>#N/A</v>
      </c>
      <c r="B85" t="e">
        <f>INDEX(resultados!$A$2:$ZZ$138, 79, MATCH($B$2, resultados!$A$1:$ZZ$1, 0))</f>
        <v>#N/A</v>
      </c>
      <c r="C85" t="e">
        <f>INDEX(resultados!$A$2:$ZZ$138, 79, MATCH($B$3, resultados!$A$1:$ZZ$1, 0))</f>
        <v>#N/A</v>
      </c>
    </row>
    <row r="86" spans="1:3" x14ac:dyDescent="0.25">
      <c r="A86" t="e">
        <f>INDEX(resultados!$A$2:$ZZ$138, 80, MATCH($B$1, resultados!$A$1:$ZZ$1, 0))</f>
        <v>#N/A</v>
      </c>
      <c r="B86" t="e">
        <f>INDEX(resultados!$A$2:$ZZ$138, 80, MATCH($B$2, resultados!$A$1:$ZZ$1, 0))</f>
        <v>#N/A</v>
      </c>
      <c r="C86" t="e">
        <f>INDEX(resultados!$A$2:$ZZ$138, 80, MATCH($B$3, resultados!$A$1:$ZZ$1, 0))</f>
        <v>#N/A</v>
      </c>
    </row>
    <row r="87" spans="1:3" x14ac:dyDescent="0.25">
      <c r="A87" t="e">
        <f>INDEX(resultados!$A$2:$ZZ$138, 81, MATCH($B$1, resultados!$A$1:$ZZ$1, 0))</f>
        <v>#N/A</v>
      </c>
      <c r="B87" t="e">
        <f>INDEX(resultados!$A$2:$ZZ$138, 81, MATCH($B$2, resultados!$A$1:$ZZ$1, 0))</f>
        <v>#N/A</v>
      </c>
      <c r="C87" t="e">
        <f>INDEX(resultados!$A$2:$ZZ$138, 81, MATCH($B$3, resultados!$A$1:$ZZ$1, 0))</f>
        <v>#N/A</v>
      </c>
    </row>
    <row r="88" spans="1:3" x14ac:dyDescent="0.25">
      <c r="A88" t="e">
        <f>INDEX(resultados!$A$2:$ZZ$138, 82, MATCH($B$1, resultados!$A$1:$ZZ$1, 0))</f>
        <v>#N/A</v>
      </c>
      <c r="B88" t="e">
        <f>INDEX(resultados!$A$2:$ZZ$138, 82, MATCH($B$2, resultados!$A$1:$ZZ$1, 0))</f>
        <v>#N/A</v>
      </c>
      <c r="C88" t="e">
        <f>INDEX(resultados!$A$2:$ZZ$138, 82, MATCH($B$3, resultados!$A$1:$ZZ$1, 0))</f>
        <v>#N/A</v>
      </c>
    </row>
    <row r="89" spans="1:3" x14ac:dyDescent="0.25">
      <c r="A89" t="e">
        <f>INDEX(resultados!$A$2:$ZZ$138, 83, MATCH($B$1, resultados!$A$1:$ZZ$1, 0))</f>
        <v>#N/A</v>
      </c>
      <c r="B89" t="e">
        <f>INDEX(resultados!$A$2:$ZZ$138, 83, MATCH($B$2, resultados!$A$1:$ZZ$1, 0))</f>
        <v>#N/A</v>
      </c>
      <c r="C89" t="e">
        <f>INDEX(resultados!$A$2:$ZZ$138, 83, MATCH($B$3, resultados!$A$1:$ZZ$1, 0))</f>
        <v>#N/A</v>
      </c>
    </row>
    <row r="90" spans="1:3" x14ac:dyDescent="0.25">
      <c r="A90" t="e">
        <f>INDEX(resultados!$A$2:$ZZ$138, 84, MATCH($B$1, resultados!$A$1:$ZZ$1, 0))</f>
        <v>#N/A</v>
      </c>
      <c r="B90" t="e">
        <f>INDEX(resultados!$A$2:$ZZ$138, 84, MATCH($B$2, resultados!$A$1:$ZZ$1, 0))</f>
        <v>#N/A</v>
      </c>
      <c r="C90" t="e">
        <f>INDEX(resultados!$A$2:$ZZ$138, 84, MATCH($B$3, resultados!$A$1:$ZZ$1, 0))</f>
        <v>#N/A</v>
      </c>
    </row>
    <row r="91" spans="1:3" x14ac:dyDescent="0.25">
      <c r="A91" t="e">
        <f>INDEX(resultados!$A$2:$ZZ$138, 85, MATCH($B$1, resultados!$A$1:$ZZ$1, 0))</f>
        <v>#N/A</v>
      </c>
      <c r="B91" t="e">
        <f>INDEX(resultados!$A$2:$ZZ$138, 85, MATCH($B$2, resultados!$A$1:$ZZ$1, 0))</f>
        <v>#N/A</v>
      </c>
      <c r="C91" t="e">
        <f>INDEX(resultados!$A$2:$ZZ$138, 85, MATCH($B$3, resultados!$A$1:$ZZ$1, 0))</f>
        <v>#N/A</v>
      </c>
    </row>
    <row r="92" spans="1:3" x14ac:dyDescent="0.25">
      <c r="A92" t="e">
        <f>INDEX(resultados!$A$2:$ZZ$138, 86, MATCH($B$1, resultados!$A$1:$ZZ$1, 0))</f>
        <v>#N/A</v>
      </c>
      <c r="B92" t="e">
        <f>INDEX(resultados!$A$2:$ZZ$138, 86, MATCH($B$2, resultados!$A$1:$ZZ$1, 0))</f>
        <v>#N/A</v>
      </c>
      <c r="C92" t="e">
        <f>INDEX(resultados!$A$2:$ZZ$138, 86, MATCH($B$3, resultados!$A$1:$ZZ$1, 0))</f>
        <v>#N/A</v>
      </c>
    </row>
    <row r="93" spans="1:3" x14ac:dyDescent="0.25">
      <c r="A93" t="e">
        <f>INDEX(resultados!$A$2:$ZZ$138, 87, MATCH($B$1, resultados!$A$1:$ZZ$1, 0))</f>
        <v>#N/A</v>
      </c>
      <c r="B93" t="e">
        <f>INDEX(resultados!$A$2:$ZZ$138, 87, MATCH($B$2, resultados!$A$1:$ZZ$1, 0))</f>
        <v>#N/A</v>
      </c>
      <c r="C93" t="e">
        <f>INDEX(resultados!$A$2:$ZZ$138, 87, MATCH($B$3, resultados!$A$1:$ZZ$1, 0))</f>
        <v>#N/A</v>
      </c>
    </row>
    <row r="94" spans="1:3" x14ac:dyDescent="0.25">
      <c r="A94" t="e">
        <f>INDEX(resultados!$A$2:$ZZ$138, 88, MATCH($B$1, resultados!$A$1:$ZZ$1, 0))</f>
        <v>#N/A</v>
      </c>
      <c r="B94" t="e">
        <f>INDEX(resultados!$A$2:$ZZ$138, 88, MATCH($B$2, resultados!$A$1:$ZZ$1, 0))</f>
        <v>#N/A</v>
      </c>
      <c r="C94" t="e">
        <f>INDEX(resultados!$A$2:$ZZ$138, 88, MATCH($B$3, resultados!$A$1:$ZZ$1, 0))</f>
        <v>#N/A</v>
      </c>
    </row>
    <row r="95" spans="1:3" x14ac:dyDescent="0.25">
      <c r="A95" t="e">
        <f>INDEX(resultados!$A$2:$ZZ$138, 89, MATCH($B$1, resultados!$A$1:$ZZ$1, 0))</f>
        <v>#N/A</v>
      </c>
      <c r="B95" t="e">
        <f>INDEX(resultados!$A$2:$ZZ$138, 89, MATCH($B$2, resultados!$A$1:$ZZ$1, 0))</f>
        <v>#N/A</v>
      </c>
      <c r="C95" t="e">
        <f>INDEX(resultados!$A$2:$ZZ$138, 89, MATCH($B$3, resultados!$A$1:$ZZ$1, 0))</f>
        <v>#N/A</v>
      </c>
    </row>
    <row r="96" spans="1:3" x14ac:dyDescent="0.25">
      <c r="A96" t="e">
        <f>INDEX(resultados!$A$2:$ZZ$138, 90, MATCH($B$1, resultados!$A$1:$ZZ$1, 0))</f>
        <v>#N/A</v>
      </c>
      <c r="B96" t="e">
        <f>INDEX(resultados!$A$2:$ZZ$138, 90, MATCH($B$2, resultados!$A$1:$ZZ$1, 0))</f>
        <v>#N/A</v>
      </c>
      <c r="C96" t="e">
        <f>INDEX(resultados!$A$2:$ZZ$138, 90, MATCH($B$3, resultados!$A$1:$ZZ$1, 0))</f>
        <v>#N/A</v>
      </c>
    </row>
    <row r="97" spans="1:3" x14ac:dyDescent="0.25">
      <c r="A97" t="e">
        <f>INDEX(resultados!$A$2:$ZZ$138, 91, MATCH($B$1, resultados!$A$1:$ZZ$1, 0))</f>
        <v>#N/A</v>
      </c>
      <c r="B97" t="e">
        <f>INDEX(resultados!$A$2:$ZZ$138, 91, MATCH($B$2, resultados!$A$1:$ZZ$1, 0))</f>
        <v>#N/A</v>
      </c>
      <c r="C97" t="e">
        <f>INDEX(resultados!$A$2:$ZZ$138, 91, MATCH($B$3, resultados!$A$1:$ZZ$1, 0))</f>
        <v>#N/A</v>
      </c>
    </row>
    <row r="98" spans="1:3" x14ac:dyDescent="0.25">
      <c r="A98" t="e">
        <f>INDEX(resultados!$A$2:$ZZ$138, 92, MATCH($B$1, resultados!$A$1:$ZZ$1, 0))</f>
        <v>#N/A</v>
      </c>
      <c r="B98" t="e">
        <f>INDEX(resultados!$A$2:$ZZ$138, 92, MATCH($B$2, resultados!$A$1:$ZZ$1, 0))</f>
        <v>#N/A</v>
      </c>
      <c r="C98" t="e">
        <f>INDEX(resultados!$A$2:$ZZ$138, 92, MATCH($B$3, resultados!$A$1:$ZZ$1, 0))</f>
        <v>#N/A</v>
      </c>
    </row>
    <row r="99" spans="1:3" x14ac:dyDescent="0.25">
      <c r="A99" t="e">
        <f>INDEX(resultados!$A$2:$ZZ$138, 93, MATCH($B$1, resultados!$A$1:$ZZ$1, 0))</f>
        <v>#N/A</v>
      </c>
      <c r="B99" t="e">
        <f>INDEX(resultados!$A$2:$ZZ$138, 93, MATCH($B$2, resultados!$A$1:$ZZ$1, 0))</f>
        <v>#N/A</v>
      </c>
      <c r="C99" t="e">
        <f>INDEX(resultados!$A$2:$ZZ$138, 93, MATCH($B$3, resultados!$A$1:$ZZ$1, 0))</f>
        <v>#N/A</v>
      </c>
    </row>
    <row r="100" spans="1:3" x14ac:dyDescent="0.25">
      <c r="A100" t="e">
        <f>INDEX(resultados!$A$2:$ZZ$138, 94, MATCH($B$1, resultados!$A$1:$ZZ$1, 0))</f>
        <v>#N/A</v>
      </c>
      <c r="B100" t="e">
        <f>INDEX(resultados!$A$2:$ZZ$138, 94, MATCH($B$2, resultados!$A$1:$ZZ$1, 0))</f>
        <v>#N/A</v>
      </c>
      <c r="C100" t="e">
        <f>INDEX(resultados!$A$2:$ZZ$138, 94, MATCH($B$3, resultados!$A$1:$ZZ$1, 0))</f>
        <v>#N/A</v>
      </c>
    </row>
    <row r="101" spans="1:3" x14ac:dyDescent="0.25">
      <c r="A101" t="e">
        <f>INDEX(resultados!$A$2:$ZZ$138, 95, MATCH($B$1, resultados!$A$1:$ZZ$1, 0))</f>
        <v>#N/A</v>
      </c>
      <c r="B101" t="e">
        <f>INDEX(resultados!$A$2:$ZZ$138, 95, MATCH($B$2, resultados!$A$1:$ZZ$1, 0))</f>
        <v>#N/A</v>
      </c>
      <c r="C101" t="e">
        <f>INDEX(resultados!$A$2:$ZZ$138, 95, MATCH($B$3, resultados!$A$1:$ZZ$1, 0))</f>
        <v>#N/A</v>
      </c>
    </row>
    <row r="102" spans="1:3" x14ac:dyDescent="0.25">
      <c r="A102" t="e">
        <f>INDEX(resultados!$A$2:$ZZ$138, 96, MATCH($B$1, resultados!$A$1:$ZZ$1, 0))</f>
        <v>#N/A</v>
      </c>
      <c r="B102" t="e">
        <f>INDEX(resultados!$A$2:$ZZ$138, 96, MATCH($B$2, resultados!$A$1:$ZZ$1, 0))</f>
        <v>#N/A</v>
      </c>
      <c r="C102" t="e">
        <f>INDEX(resultados!$A$2:$ZZ$138, 96, MATCH($B$3, resultados!$A$1:$ZZ$1, 0))</f>
        <v>#N/A</v>
      </c>
    </row>
    <row r="103" spans="1:3" x14ac:dyDescent="0.25">
      <c r="A103" t="e">
        <f>INDEX(resultados!$A$2:$ZZ$138, 97, MATCH($B$1, resultados!$A$1:$ZZ$1, 0))</f>
        <v>#N/A</v>
      </c>
      <c r="B103" t="e">
        <f>INDEX(resultados!$A$2:$ZZ$138, 97, MATCH($B$2, resultados!$A$1:$ZZ$1, 0))</f>
        <v>#N/A</v>
      </c>
      <c r="C103" t="e">
        <f>INDEX(resultados!$A$2:$ZZ$138, 97, MATCH($B$3, resultados!$A$1:$ZZ$1, 0))</f>
        <v>#N/A</v>
      </c>
    </row>
    <row r="104" spans="1:3" x14ac:dyDescent="0.25">
      <c r="A104" t="e">
        <f>INDEX(resultados!$A$2:$ZZ$138, 98, MATCH($B$1, resultados!$A$1:$ZZ$1, 0))</f>
        <v>#N/A</v>
      </c>
      <c r="B104" t="e">
        <f>INDEX(resultados!$A$2:$ZZ$138, 98, MATCH($B$2, resultados!$A$1:$ZZ$1, 0))</f>
        <v>#N/A</v>
      </c>
      <c r="C104" t="e">
        <f>INDEX(resultados!$A$2:$ZZ$138, 98, MATCH($B$3, resultados!$A$1:$ZZ$1, 0))</f>
        <v>#N/A</v>
      </c>
    </row>
    <row r="105" spans="1:3" x14ac:dyDescent="0.25">
      <c r="A105" t="e">
        <f>INDEX(resultados!$A$2:$ZZ$138, 99, MATCH($B$1, resultados!$A$1:$ZZ$1, 0))</f>
        <v>#N/A</v>
      </c>
      <c r="B105" t="e">
        <f>INDEX(resultados!$A$2:$ZZ$138, 99, MATCH($B$2, resultados!$A$1:$ZZ$1, 0))</f>
        <v>#N/A</v>
      </c>
      <c r="C105" t="e">
        <f>INDEX(resultados!$A$2:$ZZ$138, 99, MATCH($B$3, resultados!$A$1:$ZZ$1, 0))</f>
        <v>#N/A</v>
      </c>
    </row>
    <row r="106" spans="1:3" x14ac:dyDescent="0.25">
      <c r="A106" t="e">
        <f>INDEX(resultados!$A$2:$ZZ$138, 100, MATCH($B$1, resultados!$A$1:$ZZ$1, 0))</f>
        <v>#N/A</v>
      </c>
      <c r="B106" t="e">
        <f>INDEX(resultados!$A$2:$ZZ$138, 100, MATCH($B$2, resultados!$A$1:$ZZ$1, 0))</f>
        <v>#N/A</v>
      </c>
      <c r="C106" t="e">
        <f>INDEX(resultados!$A$2:$ZZ$138, 100, MATCH($B$3, resultados!$A$1:$ZZ$1, 0))</f>
        <v>#N/A</v>
      </c>
    </row>
    <row r="107" spans="1:3" x14ac:dyDescent="0.25">
      <c r="A107" t="e">
        <f>INDEX(resultados!$A$2:$ZZ$138, 101, MATCH($B$1, resultados!$A$1:$ZZ$1, 0))</f>
        <v>#N/A</v>
      </c>
      <c r="B107" t="e">
        <f>INDEX(resultados!$A$2:$ZZ$138, 101, MATCH($B$2, resultados!$A$1:$ZZ$1, 0))</f>
        <v>#N/A</v>
      </c>
      <c r="C107" t="e">
        <f>INDEX(resultados!$A$2:$ZZ$138, 101, MATCH($B$3, resultados!$A$1:$ZZ$1, 0))</f>
        <v>#N/A</v>
      </c>
    </row>
    <row r="108" spans="1:3" x14ac:dyDescent="0.25">
      <c r="A108" t="e">
        <f>INDEX(resultados!$A$2:$ZZ$138, 102, MATCH($B$1, resultados!$A$1:$ZZ$1, 0))</f>
        <v>#N/A</v>
      </c>
      <c r="B108" t="e">
        <f>INDEX(resultados!$A$2:$ZZ$138, 102, MATCH($B$2, resultados!$A$1:$ZZ$1, 0))</f>
        <v>#N/A</v>
      </c>
      <c r="C108" t="e">
        <f>INDEX(resultados!$A$2:$ZZ$138, 102, MATCH($B$3, resultados!$A$1:$ZZ$1, 0))</f>
        <v>#N/A</v>
      </c>
    </row>
    <row r="109" spans="1:3" x14ac:dyDescent="0.25">
      <c r="A109" t="e">
        <f>INDEX(resultados!$A$2:$ZZ$138, 103, MATCH($B$1, resultados!$A$1:$ZZ$1, 0))</f>
        <v>#N/A</v>
      </c>
      <c r="B109" t="e">
        <f>INDEX(resultados!$A$2:$ZZ$138, 103, MATCH($B$2, resultados!$A$1:$ZZ$1, 0))</f>
        <v>#N/A</v>
      </c>
      <c r="C109" t="e">
        <f>INDEX(resultados!$A$2:$ZZ$138, 103, MATCH($B$3, resultados!$A$1:$ZZ$1, 0))</f>
        <v>#N/A</v>
      </c>
    </row>
    <row r="110" spans="1:3" x14ac:dyDescent="0.25">
      <c r="A110" t="e">
        <f>INDEX(resultados!$A$2:$ZZ$138, 104, MATCH($B$1, resultados!$A$1:$ZZ$1, 0))</f>
        <v>#N/A</v>
      </c>
      <c r="B110" t="e">
        <f>INDEX(resultados!$A$2:$ZZ$138, 104, MATCH($B$2, resultados!$A$1:$ZZ$1, 0))</f>
        <v>#N/A</v>
      </c>
      <c r="C110" t="e">
        <f>INDEX(resultados!$A$2:$ZZ$138, 104, MATCH($B$3, resultados!$A$1:$ZZ$1, 0))</f>
        <v>#N/A</v>
      </c>
    </row>
    <row r="111" spans="1:3" x14ac:dyDescent="0.25">
      <c r="A111" t="e">
        <f>INDEX(resultados!$A$2:$ZZ$138, 105, MATCH($B$1, resultados!$A$1:$ZZ$1, 0))</f>
        <v>#N/A</v>
      </c>
      <c r="B111" t="e">
        <f>INDEX(resultados!$A$2:$ZZ$138, 105, MATCH($B$2, resultados!$A$1:$ZZ$1, 0))</f>
        <v>#N/A</v>
      </c>
      <c r="C111" t="e">
        <f>INDEX(resultados!$A$2:$ZZ$138, 105, MATCH($B$3, resultados!$A$1:$ZZ$1, 0))</f>
        <v>#N/A</v>
      </c>
    </row>
    <row r="112" spans="1:3" x14ac:dyDescent="0.25">
      <c r="A112" t="e">
        <f>INDEX(resultados!$A$2:$ZZ$138, 106, MATCH($B$1, resultados!$A$1:$ZZ$1, 0))</f>
        <v>#N/A</v>
      </c>
      <c r="B112" t="e">
        <f>INDEX(resultados!$A$2:$ZZ$138, 106, MATCH($B$2, resultados!$A$1:$ZZ$1, 0))</f>
        <v>#N/A</v>
      </c>
      <c r="C112" t="e">
        <f>INDEX(resultados!$A$2:$ZZ$138, 106, MATCH($B$3, resultados!$A$1:$ZZ$1, 0))</f>
        <v>#N/A</v>
      </c>
    </row>
    <row r="113" spans="1:3" x14ac:dyDescent="0.25">
      <c r="A113" t="e">
        <f>INDEX(resultados!$A$2:$ZZ$138, 107, MATCH($B$1, resultados!$A$1:$ZZ$1, 0))</f>
        <v>#N/A</v>
      </c>
      <c r="B113" t="e">
        <f>INDEX(resultados!$A$2:$ZZ$138, 107, MATCH($B$2, resultados!$A$1:$ZZ$1, 0))</f>
        <v>#N/A</v>
      </c>
      <c r="C113" t="e">
        <f>INDEX(resultados!$A$2:$ZZ$138, 107, MATCH($B$3, resultados!$A$1:$ZZ$1, 0))</f>
        <v>#N/A</v>
      </c>
    </row>
    <row r="114" spans="1:3" x14ac:dyDescent="0.25">
      <c r="A114" t="e">
        <f>INDEX(resultados!$A$2:$ZZ$138, 108, MATCH($B$1, resultados!$A$1:$ZZ$1, 0))</f>
        <v>#N/A</v>
      </c>
      <c r="B114" t="e">
        <f>INDEX(resultados!$A$2:$ZZ$138, 108, MATCH($B$2, resultados!$A$1:$ZZ$1, 0))</f>
        <v>#N/A</v>
      </c>
      <c r="C114" t="e">
        <f>INDEX(resultados!$A$2:$ZZ$138, 108, MATCH($B$3, resultados!$A$1:$ZZ$1, 0))</f>
        <v>#N/A</v>
      </c>
    </row>
    <row r="115" spans="1:3" x14ac:dyDescent="0.25">
      <c r="A115" t="e">
        <f>INDEX(resultados!$A$2:$ZZ$138, 109, MATCH($B$1, resultados!$A$1:$ZZ$1, 0))</f>
        <v>#N/A</v>
      </c>
      <c r="B115" t="e">
        <f>INDEX(resultados!$A$2:$ZZ$138, 109, MATCH($B$2, resultados!$A$1:$ZZ$1, 0))</f>
        <v>#N/A</v>
      </c>
      <c r="C115" t="e">
        <f>INDEX(resultados!$A$2:$ZZ$138, 109, MATCH($B$3, resultados!$A$1:$ZZ$1, 0))</f>
        <v>#N/A</v>
      </c>
    </row>
    <row r="116" spans="1:3" x14ac:dyDescent="0.25">
      <c r="A116" t="e">
        <f>INDEX(resultados!$A$2:$ZZ$138, 110, MATCH($B$1, resultados!$A$1:$ZZ$1, 0))</f>
        <v>#N/A</v>
      </c>
      <c r="B116" t="e">
        <f>INDEX(resultados!$A$2:$ZZ$138, 110, MATCH($B$2, resultados!$A$1:$ZZ$1, 0))</f>
        <v>#N/A</v>
      </c>
      <c r="C116" t="e">
        <f>INDEX(resultados!$A$2:$ZZ$138, 110, MATCH($B$3, resultados!$A$1:$ZZ$1, 0))</f>
        <v>#N/A</v>
      </c>
    </row>
    <row r="117" spans="1:3" x14ac:dyDescent="0.25">
      <c r="A117" t="e">
        <f>INDEX(resultados!$A$2:$ZZ$138, 111, MATCH($B$1, resultados!$A$1:$ZZ$1, 0))</f>
        <v>#N/A</v>
      </c>
      <c r="B117" t="e">
        <f>INDEX(resultados!$A$2:$ZZ$138, 111, MATCH($B$2, resultados!$A$1:$ZZ$1, 0))</f>
        <v>#N/A</v>
      </c>
      <c r="C117" t="e">
        <f>INDEX(resultados!$A$2:$ZZ$138, 111, MATCH($B$3, resultados!$A$1:$ZZ$1, 0))</f>
        <v>#N/A</v>
      </c>
    </row>
    <row r="118" spans="1:3" x14ac:dyDescent="0.25">
      <c r="A118" t="e">
        <f>INDEX(resultados!$A$2:$ZZ$138, 112, MATCH($B$1, resultados!$A$1:$ZZ$1, 0))</f>
        <v>#N/A</v>
      </c>
      <c r="B118" t="e">
        <f>INDEX(resultados!$A$2:$ZZ$138, 112, MATCH($B$2, resultados!$A$1:$ZZ$1, 0))</f>
        <v>#N/A</v>
      </c>
      <c r="C118" t="e">
        <f>INDEX(resultados!$A$2:$ZZ$138, 112, MATCH($B$3, resultados!$A$1:$ZZ$1, 0))</f>
        <v>#N/A</v>
      </c>
    </row>
    <row r="119" spans="1:3" x14ac:dyDescent="0.25">
      <c r="A119" t="e">
        <f>INDEX(resultados!$A$2:$ZZ$138, 113, MATCH($B$1, resultados!$A$1:$ZZ$1, 0))</f>
        <v>#N/A</v>
      </c>
      <c r="B119" t="e">
        <f>INDEX(resultados!$A$2:$ZZ$138, 113, MATCH($B$2, resultados!$A$1:$ZZ$1, 0))</f>
        <v>#N/A</v>
      </c>
      <c r="C119" t="e">
        <f>INDEX(resultados!$A$2:$ZZ$138, 113, MATCH($B$3, resultados!$A$1:$ZZ$1, 0))</f>
        <v>#N/A</v>
      </c>
    </row>
    <row r="120" spans="1:3" x14ac:dyDescent="0.25">
      <c r="A120" t="e">
        <f>INDEX(resultados!$A$2:$ZZ$138, 114, MATCH($B$1, resultados!$A$1:$ZZ$1, 0))</f>
        <v>#N/A</v>
      </c>
      <c r="B120" t="e">
        <f>INDEX(resultados!$A$2:$ZZ$138, 114, MATCH($B$2, resultados!$A$1:$ZZ$1, 0))</f>
        <v>#N/A</v>
      </c>
      <c r="C120" t="e">
        <f>INDEX(resultados!$A$2:$ZZ$138, 114, MATCH($B$3, resultados!$A$1:$ZZ$1, 0))</f>
        <v>#N/A</v>
      </c>
    </row>
    <row r="121" spans="1:3" x14ac:dyDescent="0.25">
      <c r="A121" t="e">
        <f>INDEX(resultados!$A$2:$ZZ$138, 115, MATCH($B$1, resultados!$A$1:$ZZ$1, 0))</f>
        <v>#N/A</v>
      </c>
      <c r="B121" t="e">
        <f>INDEX(resultados!$A$2:$ZZ$138, 115, MATCH($B$2, resultados!$A$1:$ZZ$1, 0))</f>
        <v>#N/A</v>
      </c>
      <c r="C121" t="e">
        <f>INDEX(resultados!$A$2:$ZZ$138, 115, MATCH($B$3, resultados!$A$1:$ZZ$1, 0))</f>
        <v>#N/A</v>
      </c>
    </row>
    <row r="122" spans="1:3" x14ac:dyDescent="0.25">
      <c r="A122" t="e">
        <f>INDEX(resultados!$A$2:$ZZ$138, 116, MATCH($B$1, resultados!$A$1:$ZZ$1, 0))</f>
        <v>#N/A</v>
      </c>
      <c r="B122" t="e">
        <f>INDEX(resultados!$A$2:$ZZ$138, 116, MATCH($B$2, resultados!$A$1:$ZZ$1, 0))</f>
        <v>#N/A</v>
      </c>
      <c r="C122" t="e">
        <f>INDEX(resultados!$A$2:$ZZ$138, 116, MATCH($B$3, resultados!$A$1:$ZZ$1, 0))</f>
        <v>#N/A</v>
      </c>
    </row>
    <row r="123" spans="1:3" x14ac:dyDescent="0.25">
      <c r="A123" t="e">
        <f>INDEX(resultados!$A$2:$ZZ$138, 117, MATCH($B$1, resultados!$A$1:$ZZ$1, 0))</f>
        <v>#N/A</v>
      </c>
      <c r="B123" t="e">
        <f>INDEX(resultados!$A$2:$ZZ$138, 117, MATCH($B$2, resultados!$A$1:$ZZ$1, 0))</f>
        <v>#N/A</v>
      </c>
      <c r="C123" t="e">
        <f>INDEX(resultados!$A$2:$ZZ$138, 117, MATCH($B$3, resultados!$A$1:$ZZ$1, 0))</f>
        <v>#N/A</v>
      </c>
    </row>
    <row r="124" spans="1:3" x14ac:dyDescent="0.25">
      <c r="A124" t="e">
        <f>INDEX(resultados!$A$2:$ZZ$138, 118, MATCH($B$1, resultados!$A$1:$ZZ$1, 0))</f>
        <v>#N/A</v>
      </c>
      <c r="B124" t="e">
        <f>INDEX(resultados!$A$2:$ZZ$138, 118, MATCH($B$2, resultados!$A$1:$ZZ$1, 0))</f>
        <v>#N/A</v>
      </c>
      <c r="C124" t="e">
        <f>INDEX(resultados!$A$2:$ZZ$138, 118, MATCH($B$3, resultados!$A$1:$ZZ$1, 0))</f>
        <v>#N/A</v>
      </c>
    </row>
    <row r="125" spans="1:3" x14ac:dyDescent="0.25">
      <c r="A125" t="e">
        <f>INDEX(resultados!$A$2:$ZZ$138, 119, MATCH($B$1, resultados!$A$1:$ZZ$1, 0))</f>
        <v>#N/A</v>
      </c>
      <c r="B125" t="e">
        <f>INDEX(resultados!$A$2:$ZZ$138, 119, MATCH($B$2, resultados!$A$1:$ZZ$1, 0))</f>
        <v>#N/A</v>
      </c>
      <c r="C125" t="e">
        <f>INDEX(resultados!$A$2:$ZZ$138, 119, MATCH($B$3, resultados!$A$1:$ZZ$1, 0))</f>
        <v>#N/A</v>
      </c>
    </row>
    <row r="126" spans="1:3" x14ac:dyDescent="0.25">
      <c r="A126" t="e">
        <f>INDEX(resultados!$A$2:$ZZ$138, 120, MATCH($B$1, resultados!$A$1:$ZZ$1, 0))</f>
        <v>#N/A</v>
      </c>
      <c r="B126" t="e">
        <f>INDEX(resultados!$A$2:$ZZ$138, 120, MATCH($B$2, resultados!$A$1:$ZZ$1, 0))</f>
        <v>#N/A</v>
      </c>
      <c r="C126" t="e">
        <f>INDEX(resultados!$A$2:$ZZ$138, 120, MATCH($B$3, resultados!$A$1:$ZZ$1, 0))</f>
        <v>#N/A</v>
      </c>
    </row>
    <row r="127" spans="1:3" x14ac:dyDescent="0.25">
      <c r="A127" t="e">
        <f>INDEX(resultados!$A$2:$ZZ$138, 121, MATCH($B$1, resultados!$A$1:$ZZ$1, 0))</f>
        <v>#N/A</v>
      </c>
      <c r="B127" t="e">
        <f>INDEX(resultados!$A$2:$ZZ$138, 121, MATCH($B$2, resultados!$A$1:$ZZ$1, 0))</f>
        <v>#N/A</v>
      </c>
      <c r="C127" t="e">
        <f>INDEX(resultados!$A$2:$ZZ$138, 121, MATCH($B$3, resultados!$A$1:$ZZ$1, 0))</f>
        <v>#N/A</v>
      </c>
    </row>
    <row r="128" spans="1:3" x14ac:dyDescent="0.25">
      <c r="A128" t="e">
        <f>INDEX(resultados!$A$2:$ZZ$138, 122, MATCH($B$1, resultados!$A$1:$ZZ$1, 0))</f>
        <v>#N/A</v>
      </c>
      <c r="B128" t="e">
        <f>INDEX(resultados!$A$2:$ZZ$138, 122, MATCH($B$2, resultados!$A$1:$ZZ$1, 0))</f>
        <v>#N/A</v>
      </c>
      <c r="C128" t="e">
        <f>INDEX(resultados!$A$2:$ZZ$138, 122, MATCH($B$3, resultados!$A$1:$ZZ$1, 0))</f>
        <v>#N/A</v>
      </c>
    </row>
    <row r="129" spans="1:3" x14ac:dyDescent="0.25">
      <c r="A129" t="e">
        <f>INDEX(resultados!$A$2:$ZZ$138, 123, MATCH($B$1, resultados!$A$1:$ZZ$1, 0))</f>
        <v>#N/A</v>
      </c>
      <c r="B129" t="e">
        <f>INDEX(resultados!$A$2:$ZZ$138, 123, MATCH($B$2, resultados!$A$1:$ZZ$1, 0))</f>
        <v>#N/A</v>
      </c>
      <c r="C129" t="e">
        <f>INDEX(resultados!$A$2:$ZZ$138, 123, MATCH($B$3, resultados!$A$1:$ZZ$1, 0))</f>
        <v>#N/A</v>
      </c>
    </row>
    <row r="130" spans="1:3" x14ac:dyDescent="0.25">
      <c r="A130" t="e">
        <f>INDEX(resultados!$A$2:$ZZ$138, 124, MATCH($B$1, resultados!$A$1:$ZZ$1, 0))</f>
        <v>#N/A</v>
      </c>
      <c r="B130" t="e">
        <f>INDEX(resultados!$A$2:$ZZ$138, 124, MATCH($B$2, resultados!$A$1:$ZZ$1, 0))</f>
        <v>#N/A</v>
      </c>
      <c r="C130" t="e">
        <f>INDEX(resultados!$A$2:$ZZ$138, 124, MATCH($B$3, resultados!$A$1:$ZZ$1, 0))</f>
        <v>#N/A</v>
      </c>
    </row>
    <row r="131" spans="1:3" x14ac:dyDescent="0.25">
      <c r="A131" t="e">
        <f>INDEX(resultados!$A$2:$ZZ$138, 125, MATCH($B$1, resultados!$A$1:$ZZ$1, 0))</f>
        <v>#N/A</v>
      </c>
      <c r="B131" t="e">
        <f>INDEX(resultados!$A$2:$ZZ$138, 125, MATCH($B$2, resultados!$A$1:$ZZ$1, 0))</f>
        <v>#N/A</v>
      </c>
      <c r="C131" t="e">
        <f>INDEX(resultados!$A$2:$ZZ$138, 125, MATCH($B$3, resultados!$A$1:$ZZ$1, 0))</f>
        <v>#N/A</v>
      </c>
    </row>
    <row r="132" spans="1:3" x14ac:dyDescent="0.25">
      <c r="A132" t="e">
        <f>INDEX(resultados!$A$2:$ZZ$138, 126, MATCH($B$1, resultados!$A$1:$ZZ$1, 0))</f>
        <v>#N/A</v>
      </c>
      <c r="B132" t="e">
        <f>INDEX(resultados!$A$2:$ZZ$138, 126, MATCH($B$2, resultados!$A$1:$ZZ$1, 0))</f>
        <v>#N/A</v>
      </c>
      <c r="C132" t="e">
        <f>INDEX(resultados!$A$2:$ZZ$138, 126, MATCH($B$3, resultados!$A$1:$ZZ$1, 0))</f>
        <v>#N/A</v>
      </c>
    </row>
    <row r="133" spans="1:3" x14ac:dyDescent="0.25">
      <c r="A133" t="e">
        <f>INDEX(resultados!$A$2:$ZZ$138, 127, MATCH($B$1, resultados!$A$1:$ZZ$1, 0))</f>
        <v>#N/A</v>
      </c>
      <c r="B133" t="e">
        <f>INDEX(resultados!$A$2:$ZZ$138, 127, MATCH($B$2, resultados!$A$1:$ZZ$1, 0))</f>
        <v>#N/A</v>
      </c>
      <c r="C133" t="e">
        <f>INDEX(resultados!$A$2:$ZZ$138, 127, MATCH($B$3, resultados!$A$1:$ZZ$1, 0))</f>
        <v>#N/A</v>
      </c>
    </row>
    <row r="134" spans="1:3" x14ac:dyDescent="0.25">
      <c r="A134" t="e">
        <f>INDEX(resultados!$A$2:$ZZ$138, 128, MATCH($B$1, resultados!$A$1:$ZZ$1, 0))</f>
        <v>#N/A</v>
      </c>
      <c r="B134" t="e">
        <f>INDEX(resultados!$A$2:$ZZ$138, 128, MATCH($B$2, resultados!$A$1:$ZZ$1, 0))</f>
        <v>#N/A</v>
      </c>
      <c r="C134" t="e">
        <f>INDEX(resultados!$A$2:$ZZ$138, 128, MATCH($B$3, resultados!$A$1:$ZZ$1, 0))</f>
        <v>#N/A</v>
      </c>
    </row>
    <row r="135" spans="1:3" x14ac:dyDescent="0.25">
      <c r="A135" t="e">
        <f>INDEX(resultados!$A$2:$ZZ$138, 129, MATCH($B$1, resultados!$A$1:$ZZ$1, 0))</f>
        <v>#N/A</v>
      </c>
      <c r="B135" t="e">
        <f>INDEX(resultados!$A$2:$ZZ$138, 129, MATCH($B$2, resultados!$A$1:$ZZ$1, 0))</f>
        <v>#N/A</v>
      </c>
      <c r="C135" t="e">
        <f>INDEX(resultados!$A$2:$ZZ$138, 129, MATCH($B$3, resultados!$A$1:$ZZ$1, 0))</f>
        <v>#N/A</v>
      </c>
    </row>
    <row r="136" spans="1:3" x14ac:dyDescent="0.25">
      <c r="A136" t="e">
        <f>INDEX(resultados!$A$2:$ZZ$138, 130, MATCH($B$1, resultados!$A$1:$ZZ$1, 0))</f>
        <v>#N/A</v>
      </c>
      <c r="B136" t="e">
        <f>INDEX(resultados!$A$2:$ZZ$138, 130, MATCH($B$2, resultados!$A$1:$ZZ$1, 0))</f>
        <v>#N/A</v>
      </c>
      <c r="C136" t="e">
        <f>INDEX(resultados!$A$2:$ZZ$138, 130, MATCH($B$3, resultados!$A$1:$ZZ$1, 0))</f>
        <v>#N/A</v>
      </c>
    </row>
    <row r="137" spans="1:3" x14ac:dyDescent="0.25">
      <c r="A137" t="e">
        <f>INDEX(resultados!$A$2:$ZZ$138, 131, MATCH($B$1, resultados!$A$1:$ZZ$1, 0))</f>
        <v>#N/A</v>
      </c>
      <c r="B137" t="e">
        <f>INDEX(resultados!$A$2:$ZZ$138, 131, MATCH($B$2, resultados!$A$1:$ZZ$1, 0))</f>
        <v>#N/A</v>
      </c>
      <c r="C137" t="e">
        <f>INDEX(resultados!$A$2:$ZZ$138, 131, MATCH($B$3, resultados!$A$1:$ZZ$1, 0))</f>
        <v>#N/A</v>
      </c>
    </row>
    <row r="138" spans="1:3" x14ac:dyDescent="0.25">
      <c r="A138" t="e">
        <f>INDEX(resultados!$A$2:$ZZ$138, 132, MATCH($B$1, resultados!$A$1:$ZZ$1, 0))</f>
        <v>#N/A</v>
      </c>
      <c r="B138" t="e">
        <f>INDEX(resultados!$A$2:$ZZ$138, 132, MATCH($B$2, resultados!$A$1:$ZZ$1, 0))</f>
        <v>#N/A</v>
      </c>
      <c r="C138" t="e">
        <f>INDEX(resultados!$A$2:$ZZ$138, 132, MATCH($B$3, resultados!$A$1:$ZZ$1, 0))</f>
        <v>#N/A</v>
      </c>
    </row>
    <row r="139" spans="1:3" x14ac:dyDescent="0.25">
      <c r="A139" t="e">
        <f>INDEX(resultados!$A$2:$ZZ$138, 133, MATCH($B$1, resultados!$A$1:$ZZ$1, 0))</f>
        <v>#N/A</v>
      </c>
      <c r="B139" t="e">
        <f>INDEX(resultados!$A$2:$ZZ$138, 133, MATCH($B$2, resultados!$A$1:$ZZ$1, 0))</f>
        <v>#N/A</v>
      </c>
      <c r="C139" t="e">
        <f>INDEX(resultados!$A$2:$ZZ$138, 133, MATCH($B$3, resultados!$A$1:$ZZ$1, 0))</f>
        <v>#N/A</v>
      </c>
    </row>
    <row r="140" spans="1:3" x14ac:dyDescent="0.25">
      <c r="A140" t="e">
        <f>INDEX(resultados!$A$2:$ZZ$138, 134, MATCH($B$1, resultados!$A$1:$ZZ$1, 0))</f>
        <v>#N/A</v>
      </c>
      <c r="B140" t="e">
        <f>INDEX(resultados!$A$2:$ZZ$138, 134, MATCH($B$2, resultados!$A$1:$ZZ$1, 0))</f>
        <v>#N/A</v>
      </c>
      <c r="C140" t="e">
        <f>INDEX(resultados!$A$2:$ZZ$138, 134, MATCH($B$3, resultados!$A$1:$ZZ$1, 0))</f>
        <v>#N/A</v>
      </c>
    </row>
    <row r="141" spans="1:3" x14ac:dyDescent="0.25">
      <c r="A141" t="e">
        <f>INDEX(resultados!$A$2:$ZZ$138, 135, MATCH($B$1, resultados!$A$1:$ZZ$1, 0))</f>
        <v>#N/A</v>
      </c>
      <c r="B141" t="e">
        <f>INDEX(resultados!$A$2:$ZZ$138, 135, MATCH($B$2, resultados!$A$1:$ZZ$1, 0))</f>
        <v>#N/A</v>
      </c>
      <c r="C141" t="e">
        <f>INDEX(resultados!$A$2:$ZZ$138, 135, MATCH($B$3, resultados!$A$1:$ZZ$1, 0))</f>
        <v>#N/A</v>
      </c>
    </row>
    <row r="142" spans="1:3" x14ac:dyDescent="0.25">
      <c r="A142" t="e">
        <f>INDEX(resultados!$A$2:$ZZ$138, 136, MATCH($B$1, resultados!$A$1:$ZZ$1, 0))</f>
        <v>#N/A</v>
      </c>
      <c r="B142" t="e">
        <f>INDEX(resultados!$A$2:$ZZ$138, 136, MATCH($B$2, resultados!$A$1:$ZZ$1, 0))</f>
        <v>#N/A</v>
      </c>
      <c r="C142" t="e">
        <f>INDEX(resultados!$A$2:$ZZ$138, 136, MATCH($B$3, resultados!$A$1:$ZZ$1, 0))</f>
        <v>#N/A</v>
      </c>
    </row>
    <row r="143" spans="1:3" x14ac:dyDescent="0.25">
      <c r="A143" t="e">
        <f>INDEX(resultados!$A$2:$ZZ$138, 137, MATCH($B$1, resultados!$A$1:$ZZ$1, 0))</f>
        <v>#N/A</v>
      </c>
      <c r="B143" t="e">
        <f>INDEX(resultados!$A$2:$ZZ$138, 137, MATCH($B$2, resultados!$A$1:$ZZ$1, 0))</f>
        <v>#N/A</v>
      </c>
      <c r="C143" t="e">
        <f>INDEX(resultados!$A$2:$ZZ$138, 137,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 Geral</vt:lpstr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Abreu</cp:lastModifiedBy>
  <dcterms:created xsi:type="dcterms:W3CDTF">2024-09-24T15:21:59Z</dcterms:created>
  <dcterms:modified xsi:type="dcterms:W3CDTF">2024-09-25T19:38:33Z</dcterms:modified>
</cp:coreProperties>
</file>