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64ha_100ha_14%_6m_0_TSP/"/>
    </mc:Choice>
  </mc:AlternateContent>
  <xr:revisionPtr revIDLastSave="190" documentId="11_2007722DF7917CFBB26B2AA4EE23E05B3807BC19" xr6:coauthVersionLast="47" xr6:coauthVersionMax="47" xr10:uidLastSave="{3804D46A-A0C0-48E8-8EED-ABD4D791FC9E}"/>
  <bookViews>
    <workbookView xWindow="-108" yWindow="-108" windowWidth="23256" windowHeight="12576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3" l="1"/>
  <c r="F20" i="23"/>
  <c r="D20" i="23"/>
  <c r="E20" i="23"/>
  <c r="C20" i="23"/>
  <c r="G19" i="23"/>
  <c r="F19" i="23"/>
  <c r="D19" i="23"/>
  <c r="E19" i="23"/>
  <c r="C19" i="23"/>
  <c r="G18" i="23"/>
  <c r="F18" i="23"/>
  <c r="D18" i="23"/>
  <c r="E18" i="23"/>
  <c r="C18" i="23"/>
  <c r="G17" i="23"/>
  <c r="F17" i="23"/>
  <c r="D17" i="23"/>
  <c r="E17" i="23"/>
  <c r="C17" i="23"/>
  <c r="G16" i="23"/>
  <c r="F16" i="23"/>
  <c r="D16" i="23"/>
  <c r="E16" i="23"/>
  <c r="C16" i="23"/>
  <c r="G15" i="23"/>
  <c r="F15" i="23"/>
  <c r="D15" i="23"/>
  <c r="E15" i="23"/>
  <c r="C15" i="23"/>
  <c r="G14" i="23"/>
  <c r="F14" i="23"/>
  <c r="D14" i="23"/>
  <c r="E14" i="23"/>
  <c r="C14" i="23"/>
  <c r="G13" i="23"/>
  <c r="F13" i="23"/>
  <c r="D13" i="23"/>
  <c r="E13" i="23"/>
  <c r="C13" i="23"/>
  <c r="G12" i="23"/>
  <c r="F12" i="23"/>
  <c r="D12" i="23"/>
  <c r="E12" i="23"/>
  <c r="C12" i="23"/>
  <c r="G11" i="23"/>
  <c r="F11" i="23"/>
  <c r="D11" i="23"/>
  <c r="E11" i="23"/>
  <c r="C11" i="23"/>
  <c r="G10" i="23"/>
  <c r="F10" i="23"/>
  <c r="D10" i="23"/>
  <c r="E10" i="23"/>
  <c r="C10" i="23"/>
  <c r="G9" i="23"/>
  <c r="F9" i="23"/>
  <c r="D9" i="23"/>
  <c r="E9" i="23"/>
  <c r="C9" i="23"/>
  <c r="G8" i="23"/>
  <c r="F8" i="23"/>
  <c r="D8" i="23"/>
  <c r="E8" i="23"/>
  <c r="C8" i="23"/>
  <c r="G7" i="23"/>
  <c r="F7" i="23"/>
  <c r="D7" i="23"/>
  <c r="E7" i="23"/>
  <c r="C7" i="23"/>
  <c r="G6" i="23"/>
  <c r="F6" i="23"/>
  <c r="D6" i="23"/>
  <c r="E6" i="23"/>
  <c r="C6" i="23"/>
  <c r="G5" i="23"/>
  <c r="F5" i="23"/>
  <c r="D5" i="23"/>
  <c r="E5" i="23"/>
  <c r="C5" i="23"/>
  <c r="G4" i="23"/>
  <c r="F4" i="23"/>
  <c r="D4" i="23"/>
  <c r="E4" i="23"/>
  <c r="C4" i="23"/>
  <c r="G3" i="23"/>
  <c r="F3" i="23"/>
  <c r="D3" i="23"/>
  <c r="E3" i="23"/>
  <c r="C3" i="23"/>
  <c r="G2" i="23"/>
  <c r="F2" i="23"/>
  <c r="D2" i="23"/>
  <c r="E2" i="23"/>
  <c r="C2" i="23"/>
  <c r="C95" i="21"/>
  <c r="B95" i="21"/>
  <c r="A95" i="21"/>
  <c r="C94" i="21"/>
  <c r="B94" i="21"/>
  <c r="A94" i="21"/>
  <c r="C93" i="21"/>
  <c r="B93" i="21"/>
  <c r="A93" i="21"/>
  <c r="C92" i="21"/>
  <c r="B92" i="21"/>
  <c r="A92" i="21"/>
  <c r="C91" i="21"/>
  <c r="B91" i="21"/>
  <c r="A91" i="21"/>
  <c r="C90" i="21"/>
  <c r="B90" i="21"/>
  <c r="A90" i="21"/>
  <c r="C89" i="21"/>
  <c r="B89" i="21"/>
  <c r="A89" i="21"/>
  <c r="C88" i="21"/>
  <c r="B88" i="21"/>
  <c r="A88" i="21"/>
  <c r="C87" i="21"/>
  <c r="B87" i="21"/>
  <c r="A87" i="21"/>
  <c r="C86" i="21"/>
  <c r="B86" i="21"/>
  <c r="A86" i="21"/>
  <c r="C85" i="21"/>
  <c r="B85" i="21"/>
  <c r="A85" i="21"/>
  <c r="C84" i="21"/>
  <c r="B84" i="21"/>
  <c r="A84" i="21"/>
  <c r="C83" i="21"/>
  <c r="B83" i="21"/>
  <c r="A83" i="21"/>
  <c r="C82" i="21"/>
  <c r="B82" i="21"/>
  <c r="A82" i="21"/>
  <c r="C81" i="21"/>
  <c r="B81" i="21"/>
  <c r="A81" i="21"/>
  <c r="C80" i="21"/>
  <c r="B80" i="21"/>
  <c r="A80" i="21"/>
  <c r="C79" i="21"/>
  <c r="B79" i="21"/>
  <c r="A79" i="21"/>
  <c r="C78" i="21"/>
  <c r="B78" i="21"/>
  <c r="A78" i="21"/>
  <c r="C77" i="21"/>
  <c r="B77" i="21"/>
  <c r="A77" i="21"/>
  <c r="C76" i="21"/>
  <c r="B76" i="21"/>
  <c r="A76" i="21"/>
  <c r="C75" i="21"/>
  <c r="B75" i="21"/>
  <c r="A75" i="21"/>
  <c r="C74" i="21"/>
  <c r="B74" i="21"/>
  <c r="A74" i="21"/>
  <c r="C73" i="21"/>
  <c r="B73" i="21"/>
  <c r="A73" i="21"/>
  <c r="C72" i="21"/>
  <c r="B72" i="21"/>
  <c r="A72" i="21"/>
  <c r="C71" i="21"/>
  <c r="B71" i="21"/>
  <c r="A71" i="21"/>
  <c r="C70" i="21"/>
  <c r="B70" i="21"/>
  <c r="A70" i="21"/>
  <c r="C69" i="21"/>
  <c r="B69" i="21"/>
  <c r="A69" i="21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<sst xmlns="http://schemas.openxmlformats.org/spreadsheetml/2006/main" count="759" uniqueCount="60">
  <si>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</si>
  <si>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</si>
  <si>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</si>
  <si>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</si>
  <si>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</si>
  <si>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</si>
  <si>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</si>
  <si>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</si>
  <si>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</si>
  <si>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</si>
  <si>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</si>
  <si>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</si>
  <si>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</si>
  <si>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</si>
  <si>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</si>
  <si>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</si>
  <si>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</si>
  <si>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</si>
  <si>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</si>
  <si>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</si>
  <si>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</si>
  <si>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</si>
  <si>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</si>
  <si>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</si>
  <si>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</si>
  <si>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</si>
  <si>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</si>
  <si>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</si>
  <si>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</si>
  <si>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</si>
  <si>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</si>
  <si>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</si>
  <si>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</si>
  <si>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</si>
  <si>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</si>
  <si>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</si>
  <si>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</si>
  <si>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</si>
  <si>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</si>
  <si>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</si>
  <si>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</si>
  <si>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</si>
  <si>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</si>
  <si>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</si>
  <si>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</si>
  <si>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</si>
  <si>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</si>
  <si>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</si>
  <si>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</si>
  <si>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</si>
  <si>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</si>
  <si>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</si>
  <si>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</si>
  <si>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</si>
  <si>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</si>
  <si>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</si>
  <si>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</si>
  <si>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</si>
  <si>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</si>
  <si>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ield_64ha_100ha_14%_6m_0_TSP\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</si>
</sst>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'Resultados Geral'!$I$2:$I$20</c:f>
              <c:numCache>
                <c:formatCode>General</c:formatCode>
                <c:ptCount val="19"/>
                <c:pt idx="0">
                  <c:v>0.76032</c:v>
                </c:pt>
                <c:pt idx="1">
                  <c:v>0.84934399999999999</c:v>
                </c:pt>
                <c:pt idx="2">
                  <c:v>0.89811200000000002</c:v>
                </c:pt>
                <c:pt idx="3">
                  <c:v>0.928512</c:v>
                </c:pt>
                <c:pt idx="4">
                  <c:v>0.95001599999999997</c:v>
                </c:pt>
                <c:pt idx="5">
                  <c:v>0.96582400000000002</c:v>
                </c:pt>
                <c:pt idx="6">
                  <c:v>0.97683200000000003</c:v>
                </c:pt>
                <c:pt idx="7">
                  <c:v>0.98604799999999992</c:v>
                </c:pt>
                <c:pt idx="8">
                  <c:v>0.99360000000000004</c:v>
                </c:pt>
                <c:pt idx="9">
                  <c:v>0.99903999999999993</c:v>
                </c:pt>
                <c:pt idx="10">
                  <c:v>1.0045440000000001</c:v>
                </c:pt>
                <c:pt idx="11">
                  <c:v>1.0080640000000001</c:v>
                </c:pt>
                <c:pt idx="12">
                  <c:v>1.0117119999999999</c:v>
                </c:pt>
                <c:pt idx="13">
                  <c:v>1.0142720000000001</c:v>
                </c:pt>
                <c:pt idx="14">
                  <c:v>1.0176000000000001</c:v>
                </c:pt>
                <c:pt idx="15">
                  <c:v>1.019712</c:v>
                </c:pt>
                <c:pt idx="16">
                  <c:v>1.019776</c:v>
                </c:pt>
                <c:pt idx="17">
                  <c:v>1.0218879999999999</c:v>
                </c:pt>
                <c:pt idx="18">
                  <c:v>1.022912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1B3-484C-8A40-D55C7B232313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51B3-484C-8A40-D55C7B23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229296"/>
        <c:axId val="1200229776"/>
      </c:scatterChart>
      <c:valAx>
        <c:axId val="120022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0229776"/>
        <c:crosses val="autoZero"/>
        <c:crossBetween val="midCat"/>
      </c:valAx>
      <c:valAx>
        <c:axId val="1200229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02292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12C-43B5-81C7-479A08EEC17E}"/>
              </c:ext>
            </c:extLst>
          </c:dPt>
          <c:dPt>
            <c:idx val="1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12C-43B5-81C7-479A08EEC17E}"/>
              </c:ext>
            </c:extLst>
          </c:dPt>
          <c:dPt>
            <c:idx val="2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12C-43B5-81C7-479A08EEC17E}"/>
              </c:ext>
            </c:extLst>
          </c:dPt>
          <c:dPt>
            <c:idx val="3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12C-43B5-81C7-479A08EEC17E}"/>
              </c:ext>
            </c:extLst>
          </c:dPt>
          <c:dPt>
            <c:idx val="4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12C-43B5-81C7-479A08EEC17E}"/>
              </c:ext>
            </c:extLst>
          </c:dPt>
          <c:dPt>
            <c:idx val="5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12C-43B5-81C7-479A08EEC17E}"/>
              </c:ext>
            </c:extLst>
          </c:dPt>
          <c:dPt>
            <c:idx val="6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812C-43B5-81C7-479A08EEC17E}"/>
              </c:ext>
            </c:extLst>
          </c:dPt>
          <c:dPt>
            <c:idx val="7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812C-43B5-81C7-479A08EEC17E}"/>
              </c:ext>
            </c:extLst>
          </c:dPt>
          <c:dPt>
            <c:idx val="8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812C-43B5-81C7-479A08EEC17E}"/>
              </c:ext>
            </c:extLst>
          </c:dPt>
          <c:dPt>
            <c:idx val="9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812C-43B5-81C7-479A08EEC17E}"/>
              </c:ext>
            </c:extLst>
          </c:dPt>
          <c:dPt>
            <c:idx val="10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812C-43B5-81C7-479A08EEC17E}"/>
              </c:ext>
            </c:extLst>
          </c:dPt>
          <c:dPt>
            <c:idx val="11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812C-43B5-81C7-479A08EEC17E}"/>
              </c:ext>
            </c:extLst>
          </c:dPt>
          <c:dPt>
            <c:idx val="12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812C-43B5-81C7-479A08EEC17E}"/>
              </c:ext>
            </c:extLst>
          </c:dPt>
          <c:dPt>
            <c:idx val="13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812C-43B5-81C7-479A08EEC17E}"/>
              </c:ext>
            </c:extLst>
          </c:dPt>
          <c:dPt>
            <c:idx val="14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812C-43B5-81C7-479A08EEC17E}"/>
              </c:ext>
            </c:extLst>
          </c:dPt>
          <c:dPt>
            <c:idx val="15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812C-43B5-81C7-479A08EEC17E}"/>
              </c:ext>
            </c:extLst>
          </c:dPt>
          <c:dPt>
            <c:idx val="16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812C-43B5-81C7-479A08EEC17E}"/>
              </c:ext>
            </c:extLst>
          </c:dPt>
          <c:dPt>
            <c:idx val="17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812C-43B5-81C7-479A08EEC17E}"/>
              </c:ext>
            </c:extLst>
          </c:dPt>
          <c:dPt>
            <c:idx val="18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812C-43B5-81C7-479A08EEC17E}"/>
              </c:ext>
            </c:extLst>
          </c:dPt>
          <c:dPt>
            <c:idx val="19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812C-43B5-81C7-479A08EEC17E}"/>
              </c:ext>
            </c:extLst>
          </c:dPt>
          <c:dPt>
            <c:idx val="20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812C-43B5-81C7-479A08EEC17E}"/>
              </c:ext>
            </c:extLst>
          </c:dPt>
          <c:dPt>
            <c:idx val="21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812C-43B5-81C7-479A08EEC17E}"/>
              </c:ext>
            </c:extLst>
          </c:dPt>
          <c:dPt>
            <c:idx val="22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812C-43B5-81C7-479A08EEC17E}"/>
              </c:ext>
            </c:extLst>
          </c:dPt>
          <c:dPt>
            <c:idx val="23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812C-43B5-81C7-479A08EEC17E}"/>
              </c:ext>
            </c:extLst>
          </c:dPt>
          <c:dPt>
            <c:idx val="24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812C-43B5-81C7-479A08EEC17E}"/>
              </c:ext>
            </c:extLst>
          </c:dPt>
          <c:dPt>
            <c:idx val="25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812C-43B5-81C7-479A08EEC17E}"/>
              </c:ext>
            </c:extLst>
          </c:dPt>
          <c:dPt>
            <c:idx val="26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812C-43B5-81C7-479A08EEC17E}"/>
              </c:ext>
            </c:extLst>
          </c:dPt>
          <c:dPt>
            <c:idx val="27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812C-43B5-81C7-479A08EEC17E}"/>
              </c:ext>
            </c:extLst>
          </c:dPt>
          <c:dPt>
            <c:idx val="28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812C-43B5-81C7-479A08EEC17E}"/>
              </c:ext>
            </c:extLst>
          </c:dPt>
          <c:dPt>
            <c:idx val="29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812C-43B5-81C7-479A08EEC17E}"/>
              </c:ext>
            </c:extLst>
          </c:dPt>
          <c:dPt>
            <c:idx val="30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812C-43B5-81C7-479A08EEC17E}"/>
              </c:ext>
            </c:extLst>
          </c:dPt>
          <c:dPt>
            <c:idx val="31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812C-43B5-81C7-479A08EEC17E}"/>
              </c:ext>
            </c:extLst>
          </c:dPt>
          <c:dPt>
            <c:idx val="32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812C-43B5-81C7-479A08EEC17E}"/>
              </c:ext>
            </c:extLst>
          </c:dPt>
          <c:dPt>
            <c:idx val="33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812C-43B5-81C7-479A08EEC17E}"/>
              </c:ext>
            </c:extLst>
          </c:dPt>
          <c:dPt>
            <c:idx val="34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812C-43B5-81C7-479A08EEC17E}"/>
              </c:ext>
            </c:extLst>
          </c:dPt>
          <c:dPt>
            <c:idx val="35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812C-43B5-81C7-479A08EEC17E}"/>
              </c:ext>
            </c:extLst>
          </c:dPt>
          <c:dPt>
            <c:idx val="36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812C-43B5-81C7-479A08EEC17E}"/>
              </c:ext>
            </c:extLst>
          </c:dPt>
          <c:dPt>
            <c:idx val="37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812C-43B5-81C7-479A08EEC17E}"/>
              </c:ext>
            </c:extLst>
          </c:dPt>
          <c:dPt>
            <c:idx val="38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812C-43B5-81C7-479A08EEC17E}"/>
              </c:ext>
            </c:extLst>
          </c:dPt>
          <c:dPt>
            <c:idx val="39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812C-43B5-81C7-479A08EEC17E}"/>
              </c:ext>
            </c:extLst>
          </c:dPt>
          <c:dPt>
            <c:idx val="40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812C-43B5-81C7-479A08EEC17E}"/>
              </c:ext>
            </c:extLst>
          </c:dPt>
          <c:dPt>
            <c:idx val="41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812C-43B5-81C7-479A08EEC17E}"/>
              </c:ext>
            </c:extLst>
          </c:dPt>
          <c:dPt>
            <c:idx val="42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812C-43B5-81C7-479A08EEC17E}"/>
              </c:ext>
            </c:extLst>
          </c:dPt>
          <c:dPt>
            <c:idx val="43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812C-43B5-81C7-479A08EEC17E}"/>
              </c:ext>
            </c:extLst>
          </c:dPt>
          <c:dPt>
            <c:idx val="44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812C-43B5-81C7-479A08EEC17E}"/>
              </c:ext>
            </c:extLst>
          </c:dPt>
          <c:dPt>
            <c:idx val="45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812C-43B5-81C7-479A08EEC17E}"/>
              </c:ext>
            </c:extLst>
          </c:dPt>
          <c:dPt>
            <c:idx val="46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812C-43B5-81C7-479A08EEC17E}"/>
              </c:ext>
            </c:extLst>
          </c:dPt>
          <c:dPt>
            <c:idx val="47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812C-43B5-81C7-479A08EEC17E}"/>
              </c:ext>
            </c:extLst>
          </c:dPt>
          <c:dPt>
            <c:idx val="48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812C-43B5-81C7-479A08EEC17E}"/>
              </c:ext>
            </c:extLst>
          </c:dPt>
          <c:dPt>
            <c:idx val="49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812C-43B5-81C7-479A08EEC17E}"/>
              </c:ext>
            </c:extLst>
          </c:dPt>
          <c:dPt>
            <c:idx val="50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812C-43B5-81C7-479A08EEC17E}"/>
              </c:ext>
            </c:extLst>
          </c:dPt>
          <c:dPt>
            <c:idx val="51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812C-43B5-81C7-479A08EEC17E}"/>
              </c:ext>
            </c:extLst>
          </c:dPt>
          <c:dPt>
            <c:idx val="52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812C-43B5-81C7-479A08EEC17E}"/>
              </c:ext>
            </c:extLst>
          </c:dPt>
          <c:dPt>
            <c:idx val="53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812C-43B5-81C7-479A08EEC17E}"/>
              </c:ext>
            </c:extLst>
          </c:dPt>
          <c:dPt>
            <c:idx val="54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812C-43B5-81C7-479A08EEC17E}"/>
              </c:ext>
            </c:extLst>
          </c:dPt>
          <c:dPt>
            <c:idx val="55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812C-43B5-81C7-479A08EEC17E}"/>
              </c:ext>
            </c:extLst>
          </c:dPt>
          <c:dPt>
            <c:idx val="56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812C-43B5-81C7-479A08EEC17E}"/>
              </c:ext>
            </c:extLst>
          </c:dPt>
          <c:dPt>
            <c:idx val="57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812C-43B5-81C7-479A08EEC17E}"/>
              </c:ext>
            </c:extLst>
          </c:dPt>
          <c:dPt>
            <c:idx val="58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812C-43B5-81C7-479A08EEC17E}"/>
              </c:ext>
            </c:extLst>
          </c:dPt>
          <c:dPt>
            <c:idx val="59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812C-43B5-81C7-479A08EEC17E}"/>
              </c:ext>
            </c:extLst>
          </c:dPt>
          <c:dPt>
            <c:idx val="60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812C-43B5-81C7-479A08EEC17E}"/>
              </c:ext>
            </c:extLst>
          </c:dPt>
          <c:dPt>
            <c:idx val="61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812C-43B5-81C7-479A08EEC17E}"/>
              </c:ext>
            </c:extLst>
          </c:dPt>
          <c:dPt>
            <c:idx val="62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812C-43B5-81C7-479A08EEC17E}"/>
              </c:ext>
            </c:extLst>
          </c:dPt>
          <c:dPt>
            <c:idx val="63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812C-43B5-81C7-479A08EEC17E}"/>
              </c:ext>
            </c:extLst>
          </c:dPt>
          <c:dPt>
            <c:idx val="64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812C-43B5-81C7-479A08EEC17E}"/>
              </c:ext>
            </c:extLst>
          </c:dPt>
          <c:dPt>
            <c:idx val="65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812C-43B5-81C7-479A08EEC17E}"/>
              </c:ext>
            </c:extLst>
          </c:dPt>
          <c:dPt>
            <c:idx val="66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812C-43B5-81C7-479A08EEC17E}"/>
              </c:ext>
            </c:extLst>
          </c:dPt>
          <c:dPt>
            <c:idx val="67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812C-43B5-81C7-479A08EEC17E}"/>
              </c:ext>
            </c:extLst>
          </c:dPt>
          <c:dPt>
            <c:idx val="68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812C-43B5-81C7-479A08EEC17E}"/>
              </c:ext>
            </c:extLst>
          </c:dPt>
          <c:dPt>
            <c:idx val="69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812C-43B5-81C7-479A08EEC17E}"/>
              </c:ext>
            </c:extLst>
          </c:dPt>
          <c:dPt>
            <c:idx val="70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812C-43B5-81C7-479A08EEC17E}"/>
              </c:ext>
            </c:extLst>
          </c:dPt>
          <c:dPt>
            <c:idx val="71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812C-43B5-81C7-479A08EEC17E}"/>
              </c:ext>
            </c:extLst>
          </c:dPt>
          <c:dPt>
            <c:idx val="72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812C-43B5-81C7-479A08EEC17E}"/>
              </c:ext>
            </c:extLst>
          </c:dPt>
          <c:dPt>
            <c:idx val="73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812C-43B5-81C7-479A08EEC17E}"/>
              </c:ext>
            </c:extLst>
          </c:dPt>
          <c:dPt>
            <c:idx val="74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812C-43B5-81C7-479A08EEC17E}"/>
              </c:ext>
            </c:extLst>
          </c:dPt>
          <c:dPt>
            <c:idx val="75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812C-43B5-81C7-479A08EEC17E}"/>
              </c:ext>
            </c:extLst>
          </c:dPt>
          <c:dPt>
            <c:idx val="76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812C-43B5-81C7-479A08EEC17E}"/>
              </c:ext>
            </c:extLst>
          </c:dPt>
          <c:dPt>
            <c:idx val="77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812C-43B5-81C7-479A08EEC17E}"/>
              </c:ext>
            </c:extLst>
          </c:dPt>
          <c:dPt>
            <c:idx val="78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812C-43B5-81C7-479A08EEC17E}"/>
              </c:ext>
            </c:extLst>
          </c:dPt>
          <c:dPt>
            <c:idx val="79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812C-43B5-81C7-479A08EEC17E}"/>
              </c:ext>
            </c:extLst>
          </c:dPt>
          <c:dPt>
            <c:idx val="80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812C-43B5-81C7-479A08EEC17E}"/>
              </c:ext>
            </c:extLst>
          </c:dPt>
          <c:dPt>
            <c:idx val="81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812C-43B5-81C7-479A08EEC17E}"/>
              </c:ext>
            </c:extLst>
          </c:dPt>
          <c:dPt>
            <c:idx val="82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812C-43B5-81C7-479A08EEC17E}"/>
              </c:ext>
            </c:extLst>
          </c:dPt>
          <c:dPt>
            <c:idx val="83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812C-43B5-81C7-479A08EEC17E}"/>
              </c:ext>
            </c:extLst>
          </c:dPt>
          <c:dPt>
            <c:idx val="84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812C-43B5-81C7-479A08EEC17E}"/>
              </c:ext>
            </c:extLst>
          </c:dPt>
          <c:dPt>
            <c:idx val="85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812C-43B5-81C7-479A08EEC17E}"/>
              </c:ext>
            </c:extLst>
          </c:dPt>
          <c:dPt>
            <c:idx val="86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812C-43B5-81C7-479A08EEC17E}"/>
              </c:ext>
            </c:extLst>
          </c:dPt>
          <c:dPt>
            <c:idx val="87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812C-43B5-81C7-479A08EEC17E}"/>
              </c:ext>
            </c:extLst>
          </c:dPt>
          <c:dPt>
            <c:idx val="88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812C-43B5-81C7-479A08EEC17E}"/>
              </c:ext>
            </c:extLst>
          </c:dPt>
          <c:xVal>
            <c:numRef>
              <c:f>gráficos!$A$7:$A$95</c:f>
              <c:numCache>
                <c:formatCode>General</c:formatCode>
                <c:ptCount val="8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</c:numCache>
            </c:numRef>
          </c:xVal>
          <c:yVal>
            <c:numRef>
              <c:f>gráficos!$B$7:$B$95</c:f>
              <c:numCache>
                <c:formatCode>General</c:formatCode>
                <c:ptCount val="8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812C-43B5-81C7-479A08EEC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479801-E3AF-9743-8A57-6B415AAFA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FB82D-7E01-4C7C-B2C2-8277CF63142C}">
  <sheetPr codeName="Planilha23"/>
  <dimension ref="A1:P20"/>
  <sheetViews>
    <sheetView tabSelected="1" workbookViewId="0"/>
  </sheetViews>
  <sheetFormatPr defaultRowHeight="14.4" x14ac:dyDescent="0.3"/>
  <sheetData>
    <row r="1" spans="1:16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59</v>
      </c>
    </row>
    <row r="2" spans="1:16" x14ac:dyDescent="0.3">
      <c r="A2" t="s">
        <v>40</v>
      </c>
      <c r="B2">
        <v>1.1879999999999999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542</v>
      </c>
      <c r="F2">
        <f>_xlfn.XLOOKUP(B2,RESULTADOS_0!D:D,RESULTADOS_0!F:F,0,0,1)</f>
        <v>76.510000000000005</v>
      </c>
      <c r="G2">
        <f>_xlfn.XLOOKUP(B2,RESULTADOS_0!D:D,RESULTADOS_0!M:M,0,0,1)</f>
        <v>0</v>
      </c>
      <c r="H2">
        <v>64</v>
      </c>
      <c r="I2">
        <v>0.76032</v>
      </c>
      <c r="J2">
        <v>14</v>
      </c>
      <c r="M2">
        <v>20</v>
      </c>
    </row>
    <row r="3" spans="1:16" x14ac:dyDescent="0.3">
      <c r="A3" t="s">
        <v>41</v>
      </c>
      <c r="B3">
        <v>1.3270999999999999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362</v>
      </c>
      <c r="F3">
        <f>_xlfn.XLOOKUP(B3,RESULTADOS_1!D:D,RESULTADOS_1!F:F,0,0,1)</f>
        <v>69.63</v>
      </c>
      <c r="G3">
        <f>_xlfn.XLOOKUP(B3,RESULTADOS_1!D:D,RESULTADOS_1!M:M,0,0,1)</f>
        <v>0</v>
      </c>
      <c r="I3">
        <v>0.84934399999999999</v>
      </c>
    </row>
    <row r="4" spans="1:16" x14ac:dyDescent="0.3">
      <c r="A4" t="s">
        <v>42</v>
      </c>
      <c r="B4">
        <v>1.4033</v>
      </c>
      <c r="C4">
        <f>_xlfn.XLOOKUP(B4,RESULTADOS_2!D:D,RESULTADOS_2!B:B,0,0,1)</f>
        <v>20</v>
      </c>
      <c r="D4">
        <f>_xlfn.XLOOKUP(B4,RESULTADOS_2!D:D,RESULTADOS_2!L:L,0,0,1)</f>
        <v>2</v>
      </c>
      <c r="E4">
        <f>_xlfn.XLOOKUP(B4,RESULTADOS_2!D:D,RESULTADOS_2!I:I,0,0,1)</f>
        <v>272</v>
      </c>
      <c r="F4">
        <f>_xlfn.XLOOKUP(B4,RESULTADOS_2!D:D,RESULTADOS_2!F:F,0,0,1)</f>
        <v>66.19</v>
      </c>
      <c r="G4">
        <f>_xlfn.XLOOKUP(B4,RESULTADOS_2!D:D,RESULTADOS_2!M:M,0,0,1)</f>
        <v>0</v>
      </c>
      <c r="I4">
        <v>0.89811200000000002</v>
      </c>
    </row>
    <row r="5" spans="1:16" x14ac:dyDescent="0.3">
      <c r="A5" t="s">
        <v>43</v>
      </c>
      <c r="B5">
        <v>1.4508000000000001</v>
      </c>
      <c r="C5">
        <f>_xlfn.XLOOKUP(B5,RESULTADOS_3!D:D,RESULTADOS_3!B:B,0,0,1)</f>
        <v>25</v>
      </c>
      <c r="D5">
        <f>_xlfn.XLOOKUP(B5,RESULTADOS_3!D:D,RESULTADOS_3!L:L,0,0,1)</f>
        <v>2</v>
      </c>
      <c r="E5">
        <f>_xlfn.XLOOKUP(B5,RESULTADOS_3!D:D,RESULTADOS_3!I:I,0,0,1)</f>
        <v>218</v>
      </c>
      <c r="F5">
        <f>_xlfn.XLOOKUP(B5,RESULTADOS_3!D:D,RESULTADOS_3!F:F,0,0,1)</f>
        <v>64.099999999999994</v>
      </c>
      <c r="G5">
        <f>_xlfn.XLOOKUP(B5,RESULTADOS_3!D:D,RESULTADOS_3!M:M,0,0,1)</f>
        <v>0</v>
      </c>
      <c r="I5">
        <v>0.928512</v>
      </c>
    </row>
    <row r="6" spans="1:16" x14ac:dyDescent="0.3">
      <c r="A6" t="s">
        <v>44</v>
      </c>
      <c r="B6">
        <v>1.4843999999999999</v>
      </c>
      <c r="C6">
        <f>_xlfn.XLOOKUP(B6,RESULTADOS_4!D:D,RESULTADOS_4!B:B,0,0,1)</f>
        <v>30</v>
      </c>
      <c r="D6">
        <f>_xlfn.XLOOKUP(B6,RESULTADOS_4!D:D,RESULTADOS_4!L:L,0,0,1)</f>
        <v>2</v>
      </c>
      <c r="E6">
        <f>_xlfn.XLOOKUP(B6,RESULTADOS_4!D:D,RESULTADOS_4!I:I,0,0,1)</f>
        <v>182</v>
      </c>
      <c r="F6">
        <f>_xlfn.XLOOKUP(B6,RESULTADOS_4!D:D,RESULTADOS_4!F:F,0,0,1)</f>
        <v>62.69</v>
      </c>
      <c r="G6">
        <f>_xlfn.XLOOKUP(B6,RESULTADOS_4!D:D,RESULTADOS_4!M:M,0,0,1)</f>
        <v>0</v>
      </c>
      <c r="I6">
        <v>0.95001599999999997</v>
      </c>
    </row>
    <row r="7" spans="1:16" x14ac:dyDescent="0.3">
      <c r="A7" t="s">
        <v>45</v>
      </c>
      <c r="B7">
        <v>1.5091000000000001</v>
      </c>
      <c r="C7">
        <f>_xlfn.XLOOKUP(B7,RESULTADOS_5!D:D,RESULTADOS_5!B:B,0,0,1)</f>
        <v>35</v>
      </c>
      <c r="D7">
        <f>_xlfn.XLOOKUP(B7,RESULTADOS_5!D:D,RESULTADOS_5!L:L,0,0,1)</f>
        <v>3</v>
      </c>
      <c r="E7">
        <f>_xlfn.XLOOKUP(B7,RESULTADOS_5!D:D,RESULTADOS_5!I:I,0,0,1)</f>
        <v>156</v>
      </c>
      <c r="F7">
        <f>_xlfn.XLOOKUP(B7,RESULTADOS_5!D:D,RESULTADOS_5!F:F,0,0,1)</f>
        <v>61.69</v>
      </c>
      <c r="G7">
        <f>_xlfn.XLOOKUP(B7,RESULTADOS_5!D:D,RESULTADOS_5!M:M,0,0,1)</f>
        <v>0</v>
      </c>
      <c r="I7">
        <v>0.96582400000000002</v>
      </c>
    </row>
    <row r="8" spans="1:16" x14ac:dyDescent="0.3">
      <c r="A8" t="s">
        <v>46</v>
      </c>
      <c r="B8">
        <v>1.5263</v>
      </c>
      <c r="C8">
        <f>_xlfn.XLOOKUP(B8,RESULTADOS_6!D:D,RESULTADOS_6!B:B,0,0,1)</f>
        <v>40</v>
      </c>
      <c r="D8">
        <f>_xlfn.XLOOKUP(B8,RESULTADOS_6!D:D,RESULTADOS_6!L:L,0,0,1)</f>
        <v>3</v>
      </c>
      <c r="E8">
        <f>_xlfn.XLOOKUP(B8,RESULTADOS_6!D:D,RESULTADOS_6!I:I,0,0,1)</f>
        <v>137</v>
      </c>
      <c r="F8">
        <f>_xlfn.XLOOKUP(B8,RESULTADOS_6!D:D,RESULTADOS_6!F:F,0,0,1)</f>
        <v>60.99</v>
      </c>
      <c r="G8">
        <f>_xlfn.XLOOKUP(B8,RESULTADOS_6!D:D,RESULTADOS_6!M:M,0,0,1)</f>
        <v>0</v>
      </c>
      <c r="I8">
        <v>0.97683200000000003</v>
      </c>
    </row>
    <row r="9" spans="1:16" x14ac:dyDescent="0.3">
      <c r="A9" t="s">
        <v>47</v>
      </c>
      <c r="B9">
        <v>1.5407</v>
      </c>
      <c r="C9">
        <f>_xlfn.XLOOKUP(B9,RESULTADOS_7!D:D,RESULTADOS_7!B:B,0,0,1)</f>
        <v>45</v>
      </c>
      <c r="D9">
        <f>_xlfn.XLOOKUP(B9,RESULTADOS_7!D:D,RESULTADOS_7!L:L,0,0,1)</f>
        <v>3</v>
      </c>
      <c r="E9">
        <f>_xlfn.XLOOKUP(B9,RESULTADOS_7!D:D,RESULTADOS_7!I:I,0,0,1)</f>
        <v>122</v>
      </c>
      <c r="F9">
        <f>_xlfn.XLOOKUP(B9,RESULTADOS_7!D:D,RESULTADOS_7!F:F,0,0,1)</f>
        <v>60.41</v>
      </c>
      <c r="G9">
        <f>_xlfn.XLOOKUP(B9,RESULTADOS_7!D:D,RESULTADOS_7!M:M,0,0,1)</f>
        <v>0</v>
      </c>
      <c r="I9">
        <v>0.98604799999999992</v>
      </c>
    </row>
    <row r="10" spans="1:16" x14ac:dyDescent="0.3">
      <c r="A10" t="s">
        <v>48</v>
      </c>
      <c r="B10">
        <v>1.5525</v>
      </c>
      <c r="C10">
        <f>_xlfn.XLOOKUP(B10,RESULTADOS_8!D:D,RESULTADOS_8!B:B,0,0,1)</f>
        <v>50</v>
      </c>
      <c r="D10">
        <f>_xlfn.XLOOKUP(B10,RESULTADOS_8!D:D,RESULTADOS_8!L:L,0,0,1)</f>
        <v>4</v>
      </c>
      <c r="E10">
        <f>_xlfn.XLOOKUP(B10,RESULTADOS_8!D:D,RESULTADOS_8!I:I,0,0,1)</f>
        <v>110</v>
      </c>
      <c r="F10">
        <f>_xlfn.XLOOKUP(B10,RESULTADOS_8!D:D,RESULTADOS_8!F:F,0,0,1)</f>
        <v>59.93</v>
      </c>
      <c r="G10">
        <f>_xlfn.XLOOKUP(B10,RESULTADOS_8!D:D,RESULTADOS_8!M:M,0,0,1)</f>
        <v>0</v>
      </c>
      <c r="I10">
        <v>0.99360000000000004</v>
      </c>
    </row>
    <row r="11" spans="1:16" x14ac:dyDescent="0.3">
      <c r="A11" t="s">
        <v>49</v>
      </c>
      <c r="B11">
        <v>1.5609999999999999</v>
      </c>
      <c r="C11">
        <f>_xlfn.XLOOKUP(B11,RESULTADOS_9!D:D,RESULTADOS_9!B:B,0,0,1)</f>
        <v>55</v>
      </c>
      <c r="D11">
        <f>_xlfn.XLOOKUP(B11,RESULTADOS_9!D:D,RESULTADOS_9!L:L,0,0,1)</f>
        <v>4</v>
      </c>
      <c r="E11">
        <f>_xlfn.XLOOKUP(B11,RESULTADOS_9!D:D,RESULTADOS_9!I:I,0,0,1)</f>
        <v>100</v>
      </c>
      <c r="F11">
        <f>_xlfn.XLOOKUP(B11,RESULTADOS_9!D:D,RESULTADOS_9!F:F,0,0,1)</f>
        <v>59.59</v>
      </c>
      <c r="G11">
        <f>_xlfn.XLOOKUP(B11,RESULTADOS_9!D:D,RESULTADOS_9!M:M,0,0,1)</f>
        <v>0</v>
      </c>
      <c r="I11">
        <v>0.99903999999999993</v>
      </c>
    </row>
    <row r="12" spans="1:16" x14ac:dyDescent="0.3">
      <c r="A12" t="s">
        <v>50</v>
      </c>
      <c r="B12">
        <v>1.5696000000000001</v>
      </c>
      <c r="C12">
        <f>_xlfn.XLOOKUP(B12,RESULTADOS_10!D:D,RESULTADOS_10!B:B,0,0,1)</f>
        <v>60</v>
      </c>
      <c r="D12">
        <f>_xlfn.XLOOKUP(B12,RESULTADOS_10!D:D,RESULTADOS_10!L:L,0,0,1)</f>
        <v>5</v>
      </c>
      <c r="E12">
        <f>_xlfn.XLOOKUP(B12,RESULTADOS_10!D:D,RESULTADOS_10!I:I,0,0,1)</f>
        <v>92</v>
      </c>
      <c r="F12">
        <f>_xlfn.XLOOKUP(B12,RESULTADOS_10!D:D,RESULTADOS_10!F:F,0,0,1)</f>
        <v>59.23</v>
      </c>
      <c r="G12">
        <f>_xlfn.XLOOKUP(B12,RESULTADOS_10!D:D,RESULTADOS_10!M:M,0,0,1)</f>
        <v>0</v>
      </c>
      <c r="I12">
        <v>1.0045440000000001</v>
      </c>
    </row>
    <row r="13" spans="1:16" x14ac:dyDescent="0.3">
      <c r="A13" t="s">
        <v>51</v>
      </c>
      <c r="B13">
        <v>1.5750999999999999</v>
      </c>
      <c r="C13">
        <f>_xlfn.XLOOKUP(B13,RESULTADOS_11!D:D,RESULTADOS_11!B:B,0,0,1)</f>
        <v>65</v>
      </c>
      <c r="D13">
        <f>_xlfn.XLOOKUP(B13,RESULTADOS_11!D:D,RESULTADOS_11!L:L,0,0,1)</f>
        <v>5</v>
      </c>
      <c r="E13">
        <f>_xlfn.XLOOKUP(B13,RESULTADOS_11!D:D,RESULTADOS_11!I:I,0,0,1)</f>
        <v>85</v>
      </c>
      <c r="F13">
        <f>_xlfn.XLOOKUP(B13,RESULTADOS_11!D:D,RESULTADOS_11!F:F,0,0,1)</f>
        <v>58.99</v>
      </c>
      <c r="G13">
        <f>_xlfn.XLOOKUP(B13,RESULTADOS_11!D:D,RESULTADOS_11!M:M,0,0,1)</f>
        <v>0</v>
      </c>
      <c r="I13">
        <v>1.0080640000000001</v>
      </c>
    </row>
    <row r="14" spans="1:16" x14ac:dyDescent="0.3">
      <c r="A14" t="s">
        <v>52</v>
      </c>
      <c r="B14">
        <v>1.5808</v>
      </c>
      <c r="C14">
        <f>_xlfn.XLOOKUP(B14,RESULTADOS_12!D:D,RESULTADOS_12!B:B,0,0,1)</f>
        <v>70</v>
      </c>
      <c r="D14">
        <f>_xlfn.XLOOKUP(B14,RESULTADOS_12!D:D,RESULTADOS_12!L:L,0,0,1)</f>
        <v>6</v>
      </c>
      <c r="E14">
        <f>_xlfn.XLOOKUP(B14,RESULTADOS_12!D:D,RESULTADOS_12!I:I,0,0,1)</f>
        <v>79</v>
      </c>
      <c r="F14">
        <f>_xlfn.XLOOKUP(B14,RESULTADOS_12!D:D,RESULTADOS_12!F:F,0,0,1)</f>
        <v>58.75</v>
      </c>
      <c r="G14">
        <f>_xlfn.XLOOKUP(B14,RESULTADOS_12!D:D,RESULTADOS_12!M:M,0,0,1)</f>
        <v>0</v>
      </c>
      <c r="I14">
        <v>1.0117119999999999</v>
      </c>
    </row>
    <row r="15" spans="1:16" x14ac:dyDescent="0.3">
      <c r="A15" t="s">
        <v>53</v>
      </c>
      <c r="B15">
        <v>1.5848</v>
      </c>
      <c r="C15">
        <f>_xlfn.XLOOKUP(B15,RESULTADOS_13!D:D,RESULTADOS_13!B:B,0,0,1)</f>
        <v>75</v>
      </c>
      <c r="D15">
        <f>_xlfn.XLOOKUP(B15,RESULTADOS_13!D:D,RESULTADOS_13!L:L,0,0,1)</f>
        <v>6</v>
      </c>
      <c r="E15">
        <f>_xlfn.XLOOKUP(B15,RESULTADOS_13!D:D,RESULTADOS_13!I:I,0,0,1)</f>
        <v>74</v>
      </c>
      <c r="F15">
        <f>_xlfn.XLOOKUP(B15,RESULTADOS_13!D:D,RESULTADOS_13!F:F,0,0,1)</f>
        <v>58.56</v>
      </c>
      <c r="G15">
        <f>_xlfn.XLOOKUP(B15,RESULTADOS_13!D:D,RESULTADOS_13!M:M,0,0,1)</f>
        <v>0</v>
      </c>
      <c r="I15">
        <v>1.0142720000000001</v>
      </c>
    </row>
    <row r="16" spans="1:16" x14ac:dyDescent="0.3">
      <c r="A16" t="s">
        <v>54</v>
      </c>
      <c r="B16">
        <v>1.59</v>
      </c>
      <c r="C16">
        <f>_xlfn.XLOOKUP(B16,RESULTADOS_14!D:D,RESULTADOS_14!B:B,0,0,1)</f>
        <v>80</v>
      </c>
      <c r="D16">
        <f>_xlfn.XLOOKUP(B16,RESULTADOS_14!D:D,RESULTADOS_14!L:L,0,0,1)</f>
        <v>7</v>
      </c>
      <c r="E16">
        <f>_xlfn.XLOOKUP(B16,RESULTADOS_14!D:D,RESULTADOS_14!I:I,0,0,1)</f>
        <v>69</v>
      </c>
      <c r="F16">
        <f>_xlfn.XLOOKUP(B16,RESULTADOS_14!D:D,RESULTADOS_14!F:F,0,0,1)</f>
        <v>58.34</v>
      </c>
      <c r="G16">
        <f>_xlfn.XLOOKUP(B16,RESULTADOS_14!D:D,RESULTADOS_14!M:M,0,0,1)</f>
        <v>0</v>
      </c>
      <c r="I16">
        <v>1.0176000000000001</v>
      </c>
    </row>
    <row r="17" spans="1:9" x14ac:dyDescent="0.3">
      <c r="A17" t="s">
        <v>55</v>
      </c>
      <c r="B17">
        <v>1.5932999999999999</v>
      </c>
      <c r="C17">
        <f>_xlfn.XLOOKUP(B17,RESULTADOS_15!D:D,RESULTADOS_15!B:B,0,0,1)</f>
        <v>85</v>
      </c>
      <c r="D17">
        <f>_xlfn.XLOOKUP(B17,RESULTADOS_15!D:D,RESULTADOS_15!L:L,0,0,1)</f>
        <v>7</v>
      </c>
      <c r="E17">
        <f>_xlfn.XLOOKUP(B17,RESULTADOS_15!D:D,RESULTADOS_15!I:I,0,0,1)</f>
        <v>65</v>
      </c>
      <c r="F17">
        <f>_xlfn.XLOOKUP(B17,RESULTADOS_15!D:D,RESULTADOS_15!F:F,0,0,1)</f>
        <v>58.19</v>
      </c>
      <c r="G17">
        <f>_xlfn.XLOOKUP(B17,RESULTADOS_15!D:D,RESULTADOS_15!M:M,0,0,1)</f>
        <v>2</v>
      </c>
      <c r="I17">
        <v>1.019712</v>
      </c>
    </row>
    <row r="18" spans="1:9" x14ac:dyDescent="0.3">
      <c r="A18" t="s">
        <v>56</v>
      </c>
      <c r="B18">
        <v>1.5933999999999999</v>
      </c>
      <c r="C18">
        <f>_xlfn.XLOOKUP(B18,RESULTADOS_16!D:D,RESULTADOS_16!B:B,0,0,1)</f>
        <v>90</v>
      </c>
      <c r="D18">
        <f>_xlfn.XLOOKUP(B18,RESULTADOS_16!D:D,RESULTADOS_16!L:L,0,0,1)</f>
        <v>8</v>
      </c>
      <c r="E18">
        <f>_xlfn.XLOOKUP(B18,RESULTADOS_16!D:D,RESULTADOS_16!I:I,0,0,1)</f>
        <v>62</v>
      </c>
      <c r="F18">
        <f>_xlfn.XLOOKUP(B18,RESULTADOS_16!D:D,RESULTADOS_16!F:F,0,0,1)</f>
        <v>58.14</v>
      </c>
      <c r="G18">
        <f>_xlfn.XLOOKUP(B18,RESULTADOS_16!D:D,RESULTADOS_16!M:M,0,0,1)</f>
        <v>0</v>
      </c>
      <c r="I18">
        <v>1.019776</v>
      </c>
    </row>
    <row r="19" spans="1:9" x14ac:dyDescent="0.3">
      <c r="A19" t="s">
        <v>57</v>
      </c>
      <c r="B19">
        <v>1.5967</v>
      </c>
      <c r="C19">
        <f>_xlfn.XLOOKUP(B19,RESULTADOS_17!D:D,RESULTADOS_17!B:B,0,0,1)</f>
        <v>95</v>
      </c>
      <c r="D19">
        <f>_xlfn.XLOOKUP(B19,RESULTADOS_17!D:D,RESULTADOS_17!L:L,0,0,1)</f>
        <v>8</v>
      </c>
      <c r="E19">
        <f>_xlfn.XLOOKUP(B19,RESULTADOS_17!D:D,RESULTADOS_17!I:I,0,0,1)</f>
        <v>59</v>
      </c>
      <c r="F19">
        <f>_xlfn.XLOOKUP(B19,RESULTADOS_17!D:D,RESULTADOS_17!F:F,0,0,1)</f>
        <v>57.96</v>
      </c>
      <c r="G19">
        <f>_xlfn.XLOOKUP(B19,RESULTADOS_17!D:D,RESULTADOS_17!M:M,0,0,1)</f>
        <v>7</v>
      </c>
      <c r="I19">
        <v>1.0218879999999999</v>
      </c>
    </row>
    <row r="20" spans="1:9" x14ac:dyDescent="0.3">
      <c r="A20" t="s">
        <v>58</v>
      </c>
      <c r="B20">
        <v>1.5983000000000001</v>
      </c>
      <c r="C20">
        <f>_xlfn.XLOOKUP(B20,RESULTADOS_18!D:D,RESULTADOS_18!B:B,0,0,1)</f>
        <v>100</v>
      </c>
      <c r="D20">
        <f>_xlfn.XLOOKUP(B20,RESULTADOS_18!D:D,RESULTADOS_18!L:L,0,0,1)</f>
        <v>10</v>
      </c>
      <c r="E20">
        <f>_xlfn.XLOOKUP(B20,RESULTADOS_18!D:D,RESULTADOS_18!I:I,0,0,1)</f>
        <v>56</v>
      </c>
      <c r="F20">
        <f>_xlfn.XLOOKUP(B20,RESULTADOS_18!D:D,RESULTADOS_18!F:F,0,0,1)</f>
        <v>57.87</v>
      </c>
      <c r="G20">
        <f>_xlfn.XLOOKUP(B20,RESULTADOS_18!D:D,RESULTADOS_18!M:M,0,0,1)</f>
        <v>0</v>
      </c>
      <c r="I20">
        <v>1.022912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1.0509999999999999</v>
      </c>
      <c r="E2">
        <v>95.15</v>
      </c>
      <c r="F2">
        <v>78.22</v>
      </c>
      <c r="G2">
        <v>8.11</v>
      </c>
      <c r="H2">
        <v>0.14000000000000001</v>
      </c>
      <c r="I2">
        <v>579</v>
      </c>
      <c r="J2">
        <v>124.63</v>
      </c>
      <c r="K2">
        <v>45</v>
      </c>
      <c r="L2">
        <v>1</v>
      </c>
      <c r="M2">
        <v>577</v>
      </c>
      <c r="N2">
        <v>18.64</v>
      </c>
      <c r="O2">
        <v>15605.44</v>
      </c>
      <c r="P2">
        <v>796.93</v>
      </c>
      <c r="Q2">
        <v>5420.75</v>
      </c>
      <c r="R2">
        <v>914.54</v>
      </c>
      <c r="S2">
        <v>157.25</v>
      </c>
      <c r="T2">
        <v>372775.72</v>
      </c>
      <c r="U2">
        <v>0.17</v>
      </c>
      <c r="V2">
        <v>0.65</v>
      </c>
      <c r="W2">
        <v>14.48</v>
      </c>
      <c r="X2">
        <v>22.44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1.3902000000000001</v>
      </c>
      <c r="E3">
        <v>71.930000000000007</v>
      </c>
      <c r="F3">
        <v>64.13</v>
      </c>
      <c r="G3">
        <v>17.329999999999998</v>
      </c>
      <c r="H3">
        <v>0.28000000000000003</v>
      </c>
      <c r="I3">
        <v>222</v>
      </c>
      <c r="J3">
        <v>125.95</v>
      </c>
      <c r="K3">
        <v>45</v>
      </c>
      <c r="L3">
        <v>2</v>
      </c>
      <c r="M3">
        <v>220</v>
      </c>
      <c r="N3">
        <v>18.95</v>
      </c>
      <c r="O3">
        <v>15767.7</v>
      </c>
      <c r="P3">
        <v>613.51</v>
      </c>
      <c r="Q3">
        <v>5418.86</v>
      </c>
      <c r="R3">
        <v>442.86</v>
      </c>
      <c r="S3">
        <v>157.25</v>
      </c>
      <c r="T3">
        <v>138721.16</v>
      </c>
      <c r="U3">
        <v>0.36</v>
      </c>
      <c r="V3">
        <v>0.79</v>
      </c>
      <c r="W3">
        <v>13.9</v>
      </c>
      <c r="X3">
        <v>8.36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1.5145</v>
      </c>
      <c r="E4">
        <v>66.03</v>
      </c>
      <c r="F4">
        <v>60.6</v>
      </c>
      <c r="G4">
        <v>28.19</v>
      </c>
      <c r="H4">
        <v>0.42</v>
      </c>
      <c r="I4">
        <v>129</v>
      </c>
      <c r="J4">
        <v>127.27</v>
      </c>
      <c r="K4">
        <v>45</v>
      </c>
      <c r="L4">
        <v>3</v>
      </c>
      <c r="M4">
        <v>127</v>
      </c>
      <c r="N4">
        <v>19.27</v>
      </c>
      <c r="O4">
        <v>15930.42</v>
      </c>
      <c r="P4">
        <v>534.96</v>
      </c>
      <c r="Q4">
        <v>5418.45</v>
      </c>
      <c r="R4">
        <v>325.18</v>
      </c>
      <c r="S4">
        <v>157.25</v>
      </c>
      <c r="T4">
        <v>80342</v>
      </c>
      <c r="U4">
        <v>0.48</v>
      </c>
      <c r="V4">
        <v>0.84</v>
      </c>
      <c r="W4">
        <v>13.75</v>
      </c>
      <c r="X4">
        <v>4.84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1.5673999999999999</v>
      </c>
      <c r="E5">
        <v>63.8</v>
      </c>
      <c r="F5">
        <v>59.29</v>
      </c>
      <c r="G5">
        <v>38.25</v>
      </c>
      <c r="H5">
        <v>0.55000000000000004</v>
      </c>
      <c r="I5">
        <v>93</v>
      </c>
      <c r="J5">
        <v>128.59</v>
      </c>
      <c r="K5">
        <v>45</v>
      </c>
      <c r="L5">
        <v>4</v>
      </c>
      <c r="M5">
        <v>15</v>
      </c>
      <c r="N5">
        <v>19.59</v>
      </c>
      <c r="O5">
        <v>16093.6</v>
      </c>
      <c r="P5">
        <v>485.01</v>
      </c>
      <c r="Q5">
        <v>5419.09</v>
      </c>
      <c r="R5">
        <v>277.95999999999998</v>
      </c>
      <c r="S5">
        <v>157.25</v>
      </c>
      <c r="T5">
        <v>56915.54</v>
      </c>
      <c r="U5">
        <v>0.56999999999999995</v>
      </c>
      <c r="V5">
        <v>0.86</v>
      </c>
      <c r="W5">
        <v>13.79</v>
      </c>
      <c r="X5">
        <v>3.52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1.5696000000000001</v>
      </c>
      <c r="E6">
        <v>63.71</v>
      </c>
      <c r="F6">
        <v>59.23</v>
      </c>
      <c r="G6">
        <v>38.630000000000003</v>
      </c>
      <c r="H6">
        <v>0.68</v>
      </c>
      <c r="I6">
        <v>92</v>
      </c>
      <c r="J6">
        <v>129.91999999999999</v>
      </c>
      <c r="K6">
        <v>45</v>
      </c>
      <c r="L6">
        <v>5</v>
      </c>
      <c r="M6">
        <v>0</v>
      </c>
      <c r="N6">
        <v>19.920000000000002</v>
      </c>
      <c r="O6">
        <v>16257.24</v>
      </c>
      <c r="P6">
        <v>486.15</v>
      </c>
      <c r="Q6">
        <v>5418.74</v>
      </c>
      <c r="R6">
        <v>275.74</v>
      </c>
      <c r="S6">
        <v>157.25</v>
      </c>
      <c r="T6">
        <v>55810.080000000002</v>
      </c>
      <c r="U6">
        <v>0.56999999999999995</v>
      </c>
      <c r="V6">
        <v>0.86</v>
      </c>
      <c r="W6">
        <v>13.8</v>
      </c>
      <c r="X6">
        <v>3.46</v>
      </c>
      <c r="Y6">
        <v>1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0.89410000000000001</v>
      </c>
      <c r="E2">
        <v>111.84</v>
      </c>
      <c r="F2">
        <v>85.28</v>
      </c>
      <c r="G2">
        <v>6.8</v>
      </c>
      <c r="H2">
        <v>0.11</v>
      </c>
      <c r="I2">
        <v>752</v>
      </c>
      <c r="J2">
        <v>159.12</v>
      </c>
      <c r="K2">
        <v>50.28</v>
      </c>
      <c r="L2">
        <v>1</v>
      </c>
      <c r="M2">
        <v>750</v>
      </c>
      <c r="N2">
        <v>27.84</v>
      </c>
      <c r="O2">
        <v>19859.16</v>
      </c>
      <c r="P2">
        <v>1032.68</v>
      </c>
      <c r="Q2">
        <v>5421.11</v>
      </c>
      <c r="R2">
        <v>1151.93</v>
      </c>
      <c r="S2">
        <v>157.25</v>
      </c>
      <c r="T2">
        <v>490602.98</v>
      </c>
      <c r="U2">
        <v>0.14000000000000001</v>
      </c>
      <c r="V2">
        <v>0.6</v>
      </c>
      <c r="W2">
        <v>14.75</v>
      </c>
      <c r="X2">
        <v>29.5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1.2870999999999999</v>
      </c>
      <c r="E3">
        <v>77.69</v>
      </c>
      <c r="F3">
        <v>66.349999999999994</v>
      </c>
      <c r="G3">
        <v>14.22</v>
      </c>
      <c r="H3">
        <v>0.22</v>
      </c>
      <c r="I3">
        <v>280</v>
      </c>
      <c r="J3">
        <v>160.54</v>
      </c>
      <c r="K3">
        <v>50.28</v>
      </c>
      <c r="L3">
        <v>2</v>
      </c>
      <c r="M3">
        <v>278</v>
      </c>
      <c r="N3">
        <v>28.26</v>
      </c>
      <c r="O3">
        <v>20034.400000000001</v>
      </c>
      <c r="P3">
        <v>773.96</v>
      </c>
      <c r="Q3">
        <v>5419.1</v>
      </c>
      <c r="R3">
        <v>517.19000000000005</v>
      </c>
      <c r="S3">
        <v>157.25</v>
      </c>
      <c r="T3">
        <v>175594.36</v>
      </c>
      <c r="U3">
        <v>0.3</v>
      </c>
      <c r="V3">
        <v>0.77</v>
      </c>
      <c r="W3">
        <v>13.99</v>
      </c>
      <c r="X3">
        <v>10.58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1.4340999999999999</v>
      </c>
      <c r="E4">
        <v>69.73</v>
      </c>
      <c r="F4">
        <v>62.03</v>
      </c>
      <c r="G4">
        <v>22.28</v>
      </c>
      <c r="H4">
        <v>0.33</v>
      </c>
      <c r="I4">
        <v>167</v>
      </c>
      <c r="J4">
        <v>161.97</v>
      </c>
      <c r="K4">
        <v>50.28</v>
      </c>
      <c r="L4">
        <v>3</v>
      </c>
      <c r="M4">
        <v>165</v>
      </c>
      <c r="N4">
        <v>28.69</v>
      </c>
      <c r="O4">
        <v>20210.21</v>
      </c>
      <c r="P4">
        <v>692.43</v>
      </c>
      <c r="Q4">
        <v>5418.63</v>
      </c>
      <c r="R4">
        <v>372.67</v>
      </c>
      <c r="S4">
        <v>157.25</v>
      </c>
      <c r="T4">
        <v>103897.24</v>
      </c>
      <c r="U4">
        <v>0.42</v>
      </c>
      <c r="V4">
        <v>0.82</v>
      </c>
      <c r="W4">
        <v>13.81</v>
      </c>
      <c r="X4">
        <v>6.26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1.5139</v>
      </c>
      <c r="E5">
        <v>66.05</v>
      </c>
      <c r="F5">
        <v>60.02</v>
      </c>
      <c r="G5">
        <v>31.32</v>
      </c>
      <c r="H5">
        <v>0.43</v>
      </c>
      <c r="I5">
        <v>115</v>
      </c>
      <c r="J5">
        <v>163.4</v>
      </c>
      <c r="K5">
        <v>50.28</v>
      </c>
      <c r="L5">
        <v>4</v>
      </c>
      <c r="M5">
        <v>113</v>
      </c>
      <c r="N5">
        <v>29.12</v>
      </c>
      <c r="O5">
        <v>20386.62</v>
      </c>
      <c r="P5">
        <v>635.79999999999995</v>
      </c>
      <c r="Q5">
        <v>5418.56</v>
      </c>
      <c r="R5">
        <v>306.13</v>
      </c>
      <c r="S5">
        <v>157.25</v>
      </c>
      <c r="T5">
        <v>70891.19</v>
      </c>
      <c r="U5">
        <v>0.51</v>
      </c>
      <c r="V5">
        <v>0.85</v>
      </c>
      <c r="W5">
        <v>13.72</v>
      </c>
      <c r="X5">
        <v>4.26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1.5609999999999999</v>
      </c>
      <c r="E6">
        <v>64.06</v>
      </c>
      <c r="F6">
        <v>58.97</v>
      </c>
      <c r="G6">
        <v>41.14</v>
      </c>
      <c r="H6">
        <v>0.54</v>
      </c>
      <c r="I6">
        <v>86</v>
      </c>
      <c r="J6">
        <v>164.83</v>
      </c>
      <c r="K6">
        <v>50.28</v>
      </c>
      <c r="L6">
        <v>5</v>
      </c>
      <c r="M6">
        <v>83</v>
      </c>
      <c r="N6">
        <v>29.55</v>
      </c>
      <c r="O6">
        <v>20563.61</v>
      </c>
      <c r="P6">
        <v>588.98</v>
      </c>
      <c r="Q6">
        <v>5418.46</v>
      </c>
      <c r="R6">
        <v>270.64</v>
      </c>
      <c r="S6">
        <v>157.25</v>
      </c>
      <c r="T6">
        <v>53288.07</v>
      </c>
      <c r="U6">
        <v>0.57999999999999996</v>
      </c>
      <c r="V6">
        <v>0.86</v>
      </c>
      <c r="W6">
        <v>13.68</v>
      </c>
      <c r="X6">
        <v>3.2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1.5884</v>
      </c>
      <c r="E7">
        <v>62.96</v>
      </c>
      <c r="F7">
        <v>58.38</v>
      </c>
      <c r="G7">
        <v>50.04</v>
      </c>
      <c r="H7">
        <v>0.64</v>
      </c>
      <c r="I7">
        <v>70</v>
      </c>
      <c r="J7">
        <v>166.27</v>
      </c>
      <c r="K7">
        <v>50.28</v>
      </c>
      <c r="L7">
        <v>6</v>
      </c>
      <c r="M7">
        <v>16</v>
      </c>
      <c r="N7">
        <v>29.99</v>
      </c>
      <c r="O7">
        <v>20741.2</v>
      </c>
      <c r="P7">
        <v>552.44000000000005</v>
      </c>
      <c r="Q7">
        <v>5418.55</v>
      </c>
      <c r="R7">
        <v>248.38</v>
      </c>
      <c r="S7">
        <v>157.25</v>
      </c>
      <c r="T7">
        <v>42238.3</v>
      </c>
      <c r="U7">
        <v>0.63</v>
      </c>
      <c r="V7">
        <v>0.87</v>
      </c>
      <c r="W7">
        <v>13.72</v>
      </c>
      <c r="X7">
        <v>2.61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1.59</v>
      </c>
      <c r="E8">
        <v>62.89</v>
      </c>
      <c r="F8">
        <v>58.34</v>
      </c>
      <c r="G8">
        <v>50.73</v>
      </c>
      <c r="H8">
        <v>0.74</v>
      </c>
      <c r="I8">
        <v>69</v>
      </c>
      <c r="J8">
        <v>167.72</v>
      </c>
      <c r="K8">
        <v>50.28</v>
      </c>
      <c r="L8">
        <v>7</v>
      </c>
      <c r="M8">
        <v>0</v>
      </c>
      <c r="N8">
        <v>30.44</v>
      </c>
      <c r="O8">
        <v>20919.39</v>
      </c>
      <c r="P8">
        <v>557.13</v>
      </c>
      <c r="Q8">
        <v>5418.65</v>
      </c>
      <c r="R8">
        <v>246.86</v>
      </c>
      <c r="S8">
        <v>157.25</v>
      </c>
      <c r="T8">
        <v>41482.839999999997</v>
      </c>
      <c r="U8">
        <v>0.64</v>
      </c>
      <c r="V8">
        <v>0.87</v>
      </c>
      <c r="W8">
        <v>13.74</v>
      </c>
      <c r="X8">
        <v>2.58</v>
      </c>
      <c r="Y8">
        <v>1</v>
      </c>
      <c r="Z8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1.2864</v>
      </c>
      <c r="E2">
        <v>77.739999999999995</v>
      </c>
      <c r="F2">
        <v>69.59</v>
      </c>
      <c r="G2">
        <v>11.5</v>
      </c>
      <c r="H2">
        <v>0.22</v>
      </c>
      <c r="I2">
        <v>363</v>
      </c>
      <c r="J2">
        <v>80.84</v>
      </c>
      <c r="K2">
        <v>35.1</v>
      </c>
      <c r="L2">
        <v>1</v>
      </c>
      <c r="M2">
        <v>361</v>
      </c>
      <c r="N2">
        <v>9.74</v>
      </c>
      <c r="O2">
        <v>10204.209999999999</v>
      </c>
      <c r="P2">
        <v>501.43</v>
      </c>
      <c r="Q2">
        <v>5419.34</v>
      </c>
      <c r="R2">
        <v>626.04999999999995</v>
      </c>
      <c r="S2">
        <v>157.25</v>
      </c>
      <c r="T2">
        <v>229607.07</v>
      </c>
      <c r="U2">
        <v>0.25</v>
      </c>
      <c r="V2">
        <v>0.73</v>
      </c>
      <c r="W2">
        <v>14.11</v>
      </c>
      <c r="X2">
        <v>13.82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1.5083</v>
      </c>
      <c r="E3">
        <v>66.3</v>
      </c>
      <c r="F3">
        <v>61.7</v>
      </c>
      <c r="G3">
        <v>23.58</v>
      </c>
      <c r="H3">
        <v>0.43</v>
      </c>
      <c r="I3">
        <v>157</v>
      </c>
      <c r="J3">
        <v>82.04</v>
      </c>
      <c r="K3">
        <v>35.1</v>
      </c>
      <c r="L3">
        <v>2</v>
      </c>
      <c r="M3">
        <v>12</v>
      </c>
      <c r="N3">
        <v>9.94</v>
      </c>
      <c r="O3">
        <v>10352.530000000001</v>
      </c>
      <c r="P3">
        <v>388.33</v>
      </c>
      <c r="Q3">
        <v>5419.34</v>
      </c>
      <c r="R3">
        <v>356.12</v>
      </c>
      <c r="S3">
        <v>157.25</v>
      </c>
      <c r="T3">
        <v>95675.33</v>
      </c>
      <c r="U3">
        <v>0.44</v>
      </c>
      <c r="V3">
        <v>0.82</v>
      </c>
      <c r="W3">
        <v>13.96</v>
      </c>
      <c r="X3">
        <v>5.94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1.5091000000000001</v>
      </c>
      <c r="E4">
        <v>66.260000000000005</v>
      </c>
      <c r="F4">
        <v>61.69</v>
      </c>
      <c r="G4">
        <v>23.73</v>
      </c>
      <c r="H4">
        <v>0.63</v>
      </c>
      <c r="I4">
        <v>156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393.51</v>
      </c>
      <c r="Q4">
        <v>5419.86</v>
      </c>
      <c r="R4">
        <v>354.27</v>
      </c>
      <c r="S4">
        <v>157.25</v>
      </c>
      <c r="T4">
        <v>94756.41</v>
      </c>
      <c r="U4">
        <v>0.44</v>
      </c>
      <c r="V4">
        <v>0.82</v>
      </c>
      <c r="W4">
        <v>14</v>
      </c>
      <c r="X4">
        <v>5.92</v>
      </c>
      <c r="Y4">
        <v>1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1.1375999999999999</v>
      </c>
      <c r="E2">
        <v>87.9</v>
      </c>
      <c r="F2">
        <v>74.87</v>
      </c>
      <c r="G2">
        <v>9.07</v>
      </c>
      <c r="H2">
        <v>0.16</v>
      </c>
      <c r="I2">
        <v>495</v>
      </c>
      <c r="J2">
        <v>107.41</v>
      </c>
      <c r="K2">
        <v>41.65</v>
      </c>
      <c r="L2">
        <v>1</v>
      </c>
      <c r="M2">
        <v>493</v>
      </c>
      <c r="N2">
        <v>14.77</v>
      </c>
      <c r="O2">
        <v>13481.73</v>
      </c>
      <c r="P2">
        <v>682.3</v>
      </c>
      <c r="Q2">
        <v>5420.03</v>
      </c>
      <c r="R2">
        <v>802</v>
      </c>
      <c r="S2">
        <v>157.25</v>
      </c>
      <c r="T2">
        <v>316925.21999999997</v>
      </c>
      <c r="U2">
        <v>0.2</v>
      </c>
      <c r="V2">
        <v>0.68</v>
      </c>
      <c r="W2">
        <v>14.34</v>
      </c>
      <c r="X2">
        <v>19.09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1.4475</v>
      </c>
      <c r="E3">
        <v>69.09</v>
      </c>
      <c r="F3">
        <v>62.85</v>
      </c>
      <c r="G3">
        <v>19.95</v>
      </c>
      <c r="H3">
        <v>0.32</v>
      </c>
      <c r="I3">
        <v>189</v>
      </c>
      <c r="J3">
        <v>108.68</v>
      </c>
      <c r="K3">
        <v>41.65</v>
      </c>
      <c r="L3">
        <v>2</v>
      </c>
      <c r="M3">
        <v>187</v>
      </c>
      <c r="N3">
        <v>15.03</v>
      </c>
      <c r="O3">
        <v>13638.32</v>
      </c>
      <c r="P3">
        <v>523.57000000000005</v>
      </c>
      <c r="Q3">
        <v>5418.97</v>
      </c>
      <c r="R3">
        <v>400.3</v>
      </c>
      <c r="S3">
        <v>157.25</v>
      </c>
      <c r="T3">
        <v>117601.99</v>
      </c>
      <c r="U3">
        <v>0.39</v>
      </c>
      <c r="V3">
        <v>0.81</v>
      </c>
      <c r="W3">
        <v>13.84</v>
      </c>
      <c r="X3">
        <v>7.08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1.5488</v>
      </c>
      <c r="E4">
        <v>64.56</v>
      </c>
      <c r="F4">
        <v>60.02</v>
      </c>
      <c r="G4">
        <v>31.87</v>
      </c>
      <c r="H4">
        <v>0.48</v>
      </c>
      <c r="I4">
        <v>113</v>
      </c>
      <c r="J4">
        <v>109.96</v>
      </c>
      <c r="K4">
        <v>41.65</v>
      </c>
      <c r="L4">
        <v>3</v>
      </c>
      <c r="M4">
        <v>37</v>
      </c>
      <c r="N4">
        <v>15.31</v>
      </c>
      <c r="O4">
        <v>13795.21</v>
      </c>
      <c r="P4">
        <v>449.26</v>
      </c>
      <c r="Q4">
        <v>5418.77</v>
      </c>
      <c r="R4">
        <v>302.95999999999998</v>
      </c>
      <c r="S4">
        <v>157.25</v>
      </c>
      <c r="T4">
        <v>69314.7</v>
      </c>
      <c r="U4">
        <v>0.52</v>
      </c>
      <c r="V4">
        <v>0.85</v>
      </c>
      <c r="W4">
        <v>13.8</v>
      </c>
      <c r="X4">
        <v>4.25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1.5525</v>
      </c>
      <c r="E5">
        <v>64.41</v>
      </c>
      <c r="F5">
        <v>59.93</v>
      </c>
      <c r="G5">
        <v>32.69</v>
      </c>
      <c r="H5">
        <v>0.63</v>
      </c>
      <c r="I5">
        <v>110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451.85</v>
      </c>
      <c r="Q5">
        <v>5419.19</v>
      </c>
      <c r="R5">
        <v>298.27999999999997</v>
      </c>
      <c r="S5">
        <v>157.25</v>
      </c>
      <c r="T5">
        <v>66988.5</v>
      </c>
      <c r="U5">
        <v>0.53</v>
      </c>
      <c r="V5">
        <v>0.85</v>
      </c>
      <c r="W5">
        <v>13.85</v>
      </c>
      <c r="X5">
        <v>4.16</v>
      </c>
      <c r="Y5">
        <v>1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1.405</v>
      </c>
      <c r="E2">
        <v>71.180000000000007</v>
      </c>
      <c r="F2">
        <v>65.73</v>
      </c>
      <c r="G2">
        <v>14.99</v>
      </c>
      <c r="H2">
        <v>0.28000000000000003</v>
      </c>
      <c r="I2">
        <v>263</v>
      </c>
      <c r="J2">
        <v>61.76</v>
      </c>
      <c r="K2">
        <v>28.92</v>
      </c>
      <c r="L2">
        <v>1</v>
      </c>
      <c r="M2">
        <v>227</v>
      </c>
      <c r="N2">
        <v>6.84</v>
      </c>
      <c r="O2">
        <v>7851.41</v>
      </c>
      <c r="P2">
        <v>361.37</v>
      </c>
      <c r="Q2">
        <v>5419.52</v>
      </c>
      <c r="R2">
        <v>494.58</v>
      </c>
      <c r="S2">
        <v>157.25</v>
      </c>
      <c r="T2">
        <v>164376.13</v>
      </c>
      <c r="U2">
        <v>0.32</v>
      </c>
      <c r="V2">
        <v>0.77</v>
      </c>
      <c r="W2">
        <v>14.01</v>
      </c>
      <c r="X2">
        <v>9.9499999999999993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1.4508000000000001</v>
      </c>
      <c r="E3">
        <v>68.930000000000007</v>
      </c>
      <c r="F3">
        <v>64.099999999999994</v>
      </c>
      <c r="G3">
        <v>17.64</v>
      </c>
      <c r="H3">
        <v>0.55000000000000004</v>
      </c>
      <c r="I3">
        <v>218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344.28</v>
      </c>
      <c r="Q3">
        <v>5419.88</v>
      </c>
      <c r="R3">
        <v>432.2</v>
      </c>
      <c r="S3">
        <v>157.25</v>
      </c>
      <c r="T3">
        <v>133409.82999999999</v>
      </c>
      <c r="U3">
        <v>0.36</v>
      </c>
      <c r="V3">
        <v>0.79</v>
      </c>
      <c r="W3">
        <v>14.17</v>
      </c>
      <c r="X3">
        <v>8.33</v>
      </c>
      <c r="Y3">
        <v>1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0.85650000000000004</v>
      </c>
      <c r="E2">
        <v>116.75</v>
      </c>
      <c r="F2">
        <v>87.3</v>
      </c>
      <c r="G2">
        <v>6.56</v>
      </c>
      <c r="H2">
        <v>0.11</v>
      </c>
      <c r="I2">
        <v>799</v>
      </c>
      <c r="J2">
        <v>167.88</v>
      </c>
      <c r="K2">
        <v>51.39</v>
      </c>
      <c r="L2">
        <v>1</v>
      </c>
      <c r="M2">
        <v>797</v>
      </c>
      <c r="N2">
        <v>30.49</v>
      </c>
      <c r="O2">
        <v>20939.59</v>
      </c>
      <c r="P2">
        <v>1096.5999999999999</v>
      </c>
      <c r="Q2">
        <v>5421.65</v>
      </c>
      <c r="R2">
        <v>1218.3599999999999</v>
      </c>
      <c r="S2">
        <v>157.25</v>
      </c>
      <c r="T2">
        <v>523586.22</v>
      </c>
      <c r="U2">
        <v>0.13</v>
      </c>
      <c r="V2">
        <v>0.57999999999999996</v>
      </c>
      <c r="W2">
        <v>14.87</v>
      </c>
      <c r="X2">
        <v>31.51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1.2616000000000001</v>
      </c>
      <c r="E3">
        <v>79.260000000000005</v>
      </c>
      <c r="F3">
        <v>66.930000000000007</v>
      </c>
      <c r="G3">
        <v>13.66</v>
      </c>
      <c r="H3">
        <v>0.21</v>
      </c>
      <c r="I3">
        <v>294</v>
      </c>
      <c r="J3">
        <v>169.33</v>
      </c>
      <c r="K3">
        <v>51.39</v>
      </c>
      <c r="L3">
        <v>2</v>
      </c>
      <c r="M3">
        <v>292</v>
      </c>
      <c r="N3">
        <v>30.94</v>
      </c>
      <c r="O3">
        <v>21118.46</v>
      </c>
      <c r="P3">
        <v>812.61</v>
      </c>
      <c r="Q3">
        <v>5419.43</v>
      </c>
      <c r="R3">
        <v>536.45000000000005</v>
      </c>
      <c r="S3">
        <v>157.25</v>
      </c>
      <c r="T3">
        <v>185155.3</v>
      </c>
      <c r="U3">
        <v>0.28999999999999998</v>
      </c>
      <c r="V3">
        <v>0.76</v>
      </c>
      <c r="W3">
        <v>14.02</v>
      </c>
      <c r="X3">
        <v>11.15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1.4146000000000001</v>
      </c>
      <c r="E4">
        <v>70.69</v>
      </c>
      <c r="F4">
        <v>62.35</v>
      </c>
      <c r="G4">
        <v>21.26</v>
      </c>
      <c r="H4">
        <v>0.31</v>
      </c>
      <c r="I4">
        <v>176</v>
      </c>
      <c r="J4">
        <v>170.79</v>
      </c>
      <c r="K4">
        <v>51.39</v>
      </c>
      <c r="L4">
        <v>3</v>
      </c>
      <c r="M4">
        <v>174</v>
      </c>
      <c r="N4">
        <v>31.4</v>
      </c>
      <c r="O4">
        <v>21297.94</v>
      </c>
      <c r="P4">
        <v>727.89</v>
      </c>
      <c r="Q4">
        <v>5418.86</v>
      </c>
      <c r="R4">
        <v>384.15</v>
      </c>
      <c r="S4">
        <v>157.25</v>
      </c>
      <c r="T4">
        <v>109593.21</v>
      </c>
      <c r="U4">
        <v>0.41</v>
      </c>
      <c r="V4">
        <v>0.82</v>
      </c>
      <c r="W4">
        <v>13.81</v>
      </c>
      <c r="X4">
        <v>6.59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1.4965999999999999</v>
      </c>
      <c r="E5">
        <v>66.819999999999993</v>
      </c>
      <c r="F5">
        <v>60.31</v>
      </c>
      <c r="G5">
        <v>29.66</v>
      </c>
      <c r="H5">
        <v>0.41</v>
      </c>
      <c r="I5">
        <v>122</v>
      </c>
      <c r="J5">
        <v>172.25</v>
      </c>
      <c r="K5">
        <v>51.39</v>
      </c>
      <c r="L5">
        <v>4</v>
      </c>
      <c r="M5">
        <v>120</v>
      </c>
      <c r="N5">
        <v>31.86</v>
      </c>
      <c r="O5">
        <v>21478.05</v>
      </c>
      <c r="P5">
        <v>674.71</v>
      </c>
      <c r="Q5">
        <v>5418.65</v>
      </c>
      <c r="R5">
        <v>315.64999999999998</v>
      </c>
      <c r="S5">
        <v>157.25</v>
      </c>
      <c r="T5">
        <v>75614.11</v>
      </c>
      <c r="U5">
        <v>0.5</v>
      </c>
      <c r="V5">
        <v>0.84</v>
      </c>
      <c r="W5">
        <v>13.73</v>
      </c>
      <c r="X5">
        <v>4.55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1.5482</v>
      </c>
      <c r="E6">
        <v>64.59</v>
      </c>
      <c r="F6">
        <v>59.13</v>
      </c>
      <c r="G6">
        <v>38.99</v>
      </c>
      <c r="H6">
        <v>0.51</v>
      </c>
      <c r="I6">
        <v>91</v>
      </c>
      <c r="J6">
        <v>173.71</v>
      </c>
      <c r="K6">
        <v>51.39</v>
      </c>
      <c r="L6">
        <v>5</v>
      </c>
      <c r="M6">
        <v>89</v>
      </c>
      <c r="N6">
        <v>32.32</v>
      </c>
      <c r="O6">
        <v>21658.78</v>
      </c>
      <c r="P6">
        <v>627.78</v>
      </c>
      <c r="Q6">
        <v>5418.6</v>
      </c>
      <c r="R6">
        <v>275.81</v>
      </c>
      <c r="S6">
        <v>157.25</v>
      </c>
      <c r="T6">
        <v>55848.41</v>
      </c>
      <c r="U6">
        <v>0.56999999999999995</v>
      </c>
      <c r="V6">
        <v>0.86</v>
      </c>
      <c r="W6">
        <v>13.69</v>
      </c>
      <c r="X6">
        <v>3.37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1.5833999999999999</v>
      </c>
      <c r="E7">
        <v>63.15</v>
      </c>
      <c r="F7">
        <v>58.38</v>
      </c>
      <c r="G7">
        <v>49.33</v>
      </c>
      <c r="H7">
        <v>0.61</v>
      </c>
      <c r="I7">
        <v>71</v>
      </c>
      <c r="J7">
        <v>175.18</v>
      </c>
      <c r="K7">
        <v>51.39</v>
      </c>
      <c r="L7">
        <v>6</v>
      </c>
      <c r="M7">
        <v>61</v>
      </c>
      <c r="N7">
        <v>32.79</v>
      </c>
      <c r="O7">
        <v>21840.16</v>
      </c>
      <c r="P7">
        <v>583.51</v>
      </c>
      <c r="Q7">
        <v>5418.36</v>
      </c>
      <c r="R7">
        <v>250.41</v>
      </c>
      <c r="S7">
        <v>157.25</v>
      </c>
      <c r="T7">
        <v>43247.28</v>
      </c>
      <c r="U7">
        <v>0.63</v>
      </c>
      <c r="V7">
        <v>0.87</v>
      </c>
      <c r="W7">
        <v>13.67</v>
      </c>
      <c r="X7">
        <v>2.61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1.5932999999999999</v>
      </c>
      <c r="E8">
        <v>62.76</v>
      </c>
      <c r="F8">
        <v>58.19</v>
      </c>
      <c r="G8">
        <v>53.71</v>
      </c>
      <c r="H8">
        <v>0.7</v>
      </c>
      <c r="I8">
        <v>65</v>
      </c>
      <c r="J8">
        <v>176.66</v>
      </c>
      <c r="K8">
        <v>51.39</v>
      </c>
      <c r="L8">
        <v>7</v>
      </c>
      <c r="M8">
        <v>2</v>
      </c>
      <c r="N8">
        <v>33.270000000000003</v>
      </c>
      <c r="O8">
        <v>22022.17</v>
      </c>
      <c r="P8">
        <v>567.59</v>
      </c>
      <c r="Q8">
        <v>5418.47</v>
      </c>
      <c r="R8">
        <v>242.31</v>
      </c>
      <c r="S8">
        <v>157.25</v>
      </c>
      <c r="T8">
        <v>39228.86</v>
      </c>
      <c r="U8">
        <v>0.65</v>
      </c>
      <c r="V8">
        <v>0.87</v>
      </c>
      <c r="W8">
        <v>13.71</v>
      </c>
      <c r="X8">
        <v>2.42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1.5932999999999999</v>
      </c>
      <c r="E9">
        <v>62.76</v>
      </c>
      <c r="F9">
        <v>58.19</v>
      </c>
      <c r="G9">
        <v>53.71</v>
      </c>
      <c r="H9">
        <v>0.8</v>
      </c>
      <c r="I9">
        <v>65</v>
      </c>
      <c r="J9">
        <v>178.14</v>
      </c>
      <c r="K9">
        <v>51.39</v>
      </c>
      <c r="L9">
        <v>8</v>
      </c>
      <c r="M9">
        <v>0</v>
      </c>
      <c r="N9">
        <v>33.75</v>
      </c>
      <c r="O9">
        <v>22204.83</v>
      </c>
      <c r="P9">
        <v>572.05999999999995</v>
      </c>
      <c r="Q9">
        <v>5418.47</v>
      </c>
      <c r="R9">
        <v>242.29</v>
      </c>
      <c r="S9">
        <v>157.25</v>
      </c>
      <c r="T9">
        <v>39217.019999999997</v>
      </c>
      <c r="U9">
        <v>0.65</v>
      </c>
      <c r="V9">
        <v>0.87</v>
      </c>
      <c r="W9">
        <v>13.71</v>
      </c>
      <c r="X9">
        <v>2.42</v>
      </c>
      <c r="Y9">
        <v>1</v>
      </c>
      <c r="Z9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1.4025000000000001</v>
      </c>
      <c r="E2">
        <v>71.3</v>
      </c>
      <c r="F2">
        <v>66.22</v>
      </c>
      <c r="G2">
        <v>14.55</v>
      </c>
      <c r="H2">
        <v>0.34</v>
      </c>
      <c r="I2">
        <v>273</v>
      </c>
      <c r="J2">
        <v>51.33</v>
      </c>
      <c r="K2">
        <v>24.83</v>
      </c>
      <c r="L2">
        <v>1</v>
      </c>
      <c r="M2">
        <v>8</v>
      </c>
      <c r="N2">
        <v>5.51</v>
      </c>
      <c r="O2">
        <v>6564.78</v>
      </c>
      <c r="P2">
        <v>311.33999999999997</v>
      </c>
      <c r="Q2">
        <v>5419.96</v>
      </c>
      <c r="R2">
        <v>499.94</v>
      </c>
      <c r="S2">
        <v>157.25</v>
      </c>
      <c r="T2">
        <v>167004.37</v>
      </c>
      <c r="U2">
        <v>0.31</v>
      </c>
      <c r="V2">
        <v>0.77</v>
      </c>
      <c r="W2">
        <v>14.35</v>
      </c>
      <c r="X2">
        <v>10.44</v>
      </c>
      <c r="Y2">
        <v>1</v>
      </c>
      <c r="Z2">
        <v>10</v>
      </c>
    </row>
    <row r="3" spans="1:26" x14ac:dyDescent="0.3">
      <c r="A3">
        <v>1</v>
      </c>
      <c r="B3">
        <v>20</v>
      </c>
      <c r="C3" t="s">
        <v>26</v>
      </c>
      <c r="D3">
        <v>1.4033</v>
      </c>
      <c r="E3">
        <v>71.260000000000005</v>
      </c>
      <c r="F3">
        <v>66.19</v>
      </c>
      <c r="G3">
        <v>14.6</v>
      </c>
      <c r="H3">
        <v>0.66</v>
      </c>
      <c r="I3">
        <v>272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317.38</v>
      </c>
      <c r="Q3">
        <v>5420.5</v>
      </c>
      <c r="R3">
        <v>498.67</v>
      </c>
      <c r="S3">
        <v>157.25</v>
      </c>
      <c r="T3">
        <v>166374.75</v>
      </c>
      <c r="U3">
        <v>0.32</v>
      </c>
      <c r="V3">
        <v>0.77</v>
      </c>
      <c r="W3">
        <v>14.35</v>
      </c>
      <c r="X3">
        <v>10.41</v>
      </c>
      <c r="Y3">
        <v>1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1.0097</v>
      </c>
      <c r="E2">
        <v>99.04</v>
      </c>
      <c r="F2">
        <v>79.959999999999994</v>
      </c>
      <c r="G2">
        <v>7.73</v>
      </c>
      <c r="H2">
        <v>0.13</v>
      </c>
      <c r="I2">
        <v>621</v>
      </c>
      <c r="J2">
        <v>133.21</v>
      </c>
      <c r="K2">
        <v>46.47</v>
      </c>
      <c r="L2">
        <v>1</v>
      </c>
      <c r="M2">
        <v>619</v>
      </c>
      <c r="N2">
        <v>20.75</v>
      </c>
      <c r="O2">
        <v>16663.419999999998</v>
      </c>
      <c r="P2">
        <v>854.84</v>
      </c>
      <c r="Q2">
        <v>5420.77</v>
      </c>
      <c r="R2">
        <v>972.05</v>
      </c>
      <c r="S2">
        <v>157.25</v>
      </c>
      <c r="T2">
        <v>401321.48</v>
      </c>
      <c r="U2">
        <v>0.16</v>
      </c>
      <c r="V2">
        <v>0.64</v>
      </c>
      <c r="W2">
        <v>14.57</v>
      </c>
      <c r="X2">
        <v>24.17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1.3640000000000001</v>
      </c>
      <c r="E3">
        <v>73.31</v>
      </c>
      <c r="F3">
        <v>64.680000000000007</v>
      </c>
      <c r="G3">
        <v>16.37</v>
      </c>
      <c r="H3">
        <v>0.26</v>
      </c>
      <c r="I3">
        <v>237</v>
      </c>
      <c r="J3">
        <v>134.55000000000001</v>
      </c>
      <c r="K3">
        <v>46.47</v>
      </c>
      <c r="L3">
        <v>2</v>
      </c>
      <c r="M3">
        <v>235</v>
      </c>
      <c r="N3">
        <v>21.09</v>
      </c>
      <c r="O3">
        <v>16828.84</v>
      </c>
      <c r="P3">
        <v>654.45000000000005</v>
      </c>
      <c r="Q3">
        <v>5418.95</v>
      </c>
      <c r="R3">
        <v>461.3</v>
      </c>
      <c r="S3">
        <v>157.25</v>
      </c>
      <c r="T3">
        <v>147863.91</v>
      </c>
      <c r="U3">
        <v>0.34</v>
      </c>
      <c r="V3">
        <v>0.79</v>
      </c>
      <c r="W3">
        <v>13.92</v>
      </c>
      <c r="X3">
        <v>8.91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1.4944999999999999</v>
      </c>
      <c r="E4">
        <v>66.91</v>
      </c>
      <c r="F4">
        <v>60.95</v>
      </c>
      <c r="G4">
        <v>26.31</v>
      </c>
      <c r="H4">
        <v>0.39</v>
      </c>
      <c r="I4">
        <v>139</v>
      </c>
      <c r="J4">
        <v>135.9</v>
      </c>
      <c r="K4">
        <v>46.47</v>
      </c>
      <c r="L4">
        <v>3</v>
      </c>
      <c r="M4">
        <v>137</v>
      </c>
      <c r="N4">
        <v>21.43</v>
      </c>
      <c r="O4">
        <v>16994.64</v>
      </c>
      <c r="P4">
        <v>576.13</v>
      </c>
      <c r="Q4">
        <v>5418.89</v>
      </c>
      <c r="R4">
        <v>336.93</v>
      </c>
      <c r="S4">
        <v>157.25</v>
      </c>
      <c r="T4">
        <v>86169.82</v>
      </c>
      <c r="U4">
        <v>0.47</v>
      </c>
      <c r="V4">
        <v>0.83</v>
      </c>
      <c r="W4">
        <v>13.76</v>
      </c>
      <c r="X4">
        <v>5.18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1.5629</v>
      </c>
      <c r="E5">
        <v>63.98</v>
      </c>
      <c r="F5">
        <v>59.24</v>
      </c>
      <c r="G5">
        <v>37.81</v>
      </c>
      <c r="H5">
        <v>0.52</v>
      </c>
      <c r="I5">
        <v>94</v>
      </c>
      <c r="J5">
        <v>137.25</v>
      </c>
      <c r="K5">
        <v>46.47</v>
      </c>
      <c r="L5">
        <v>4</v>
      </c>
      <c r="M5">
        <v>80</v>
      </c>
      <c r="N5">
        <v>21.78</v>
      </c>
      <c r="O5">
        <v>17160.919999999998</v>
      </c>
      <c r="P5">
        <v>515.39</v>
      </c>
      <c r="Q5">
        <v>5418.8</v>
      </c>
      <c r="R5">
        <v>279.33</v>
      </c>
      <c r="S5">
        <v>157.25</v>
      </c>
      <c r="T5">
        <v>57594.02</v>
      </c>
      <c r="U5">
        <v>0.56000000000000005</v>
      </c>
      <c r="V5">
        <v>0.86</v>
      </c>
      <c r="W5">
        <v>13.7</v>
      </c>
      <c r="X5">
        <v>3.48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1.5750999999999999</v>
      </c>
      <c r="E6">
        <v>63.49</v>
      </c>
      <c r="F6">
        <v>58.99</v>
      </c>
      <c r="G6">
        <v>41.64</v>
      </c>
      <c r="H6">
        <v>0.64</v>
      </c>
      <c r="I6">
        <v>85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17327.689999999999</v>
      </c>
      <c r="P6">
        <v>503.07</v>
      </c>
      <c r="Q6">
        <v>5419.03</v>
      </c>
      <c r="R6">
        <v>267.69</v>
      </c>
      <c r="S6">
        <v>157.25</v>
      </c>
      <c r="T6">
        <v>51816.959999999999</v>
      </c>
      <c r="U6">
        <v>0.59</v>
      </c>
      <c r="V6">
        <v>0.86</v>
      </c>
      <c r="W6">
        <v>13.79</v>
      </c>
      <c r="X6">
        <v>3.23</v>
      </c>
      <c r="Y6">
        <v>1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0.93159999999999998</v>
      </c>
      <c r="E2">
        <v>107.34</v>
      </c>
      <c r="F2">
        <v>83.47</v>
      </c>
      <c r="G2">
        <v>7.08</v>
      </c>
      <c r="H2">
        <v>0.12</v>
      </c>
      <c r="I2">
        <v>707</v>
      </c>
      <c r="J2">
        <v>150.44</v>
      </c>
      <c r="K2">
        <v>49.1</v>
      </c>
      <c r="L2">
        <v>1</v>
      </c>
      <c r="M2">
        <v>705</v>
      </c>
      <c r="N2">
        <v>25.34</v>
      </c>
      <c r="O2">
        <v>18787.759999999998</v>
      </c>
      <c r="P2">
        <v>972.22</v>
      </c>
      <c r="Q2">
        <v>5420.93</v>
      </c>
      <c r="R2">
        <v>1089.82</v>
      </c>
      <c r="S2">
        <v>157.25</v>
      </c>
      <c r="T2">
        <v>459772.08</v>
      </c>
      <c r="U2">
        <v>0.14000000000000001</v>
      </c>
      <c r="V2">
        <v>0.61</v>
      </c>
      <c r="W2">
        <v>14.72</v>
      </c>
      <c r="X2">
        <v>27.68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1.3118000000000001</v>
      </c>
      <c r="E3">
        <v>76.23</v>
      </c>
      <c r="F3">
        <v>65.83</v>
      </c>
      <c r="G3">
        <v>14.85</v>
      </c>
      <c r="H3">
        <v>0.23</v>
      </c>
      <c r="I3">
        <v>266</v>
      </c>
      <c r="J3">
        <v>151.83000000000001</v>
      </c>
      <c r="K3">
        <v>49.1</v>
      </c>
      <c r="L3">
        <v>2</v>
      </c>
      <c r="M3">
        <v>264</v>
      </c>
      <c r="N3">
        <v>25.73</v>
      </c>
      <c r="O3">
        <v>18959.54</v>
      </c>
      <c r="P3">
        <v>734.92</v>
      </c>
      <c r="Q3">
        <v>5419.28</v>
      </c>
      <c r="R3">
        <v>499.83</v>
      </c>
      <c r="S3">
        <v>157.25</v>
      </c>
      <c r="T3">
        <v>166983</v>
      </c>
      <c r="U3">
        <v>0.31</v>
      </c>
      <c r="V3">
        <v>0.77</v>
      </c>
      <c r="W3">
        <v>13.97</v>
      </c>
      <c r="X3">
        <v>10.06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1.4544999999999999</v>
      </c>
      <c r="E4">
        <v>68.75</v>
      </c>
      <c r="F4">
        <v>61.65</v>
      </c>
      <c r="G4">
        <v>23.41</v>
      </c>
      <c r="H4">
        <v>0.35</v>
      </c>
      <c r="I4">
        <v>158</v>
      </c>
      <c r="J4">
        <v>153.22999999999999</v>
      </c>
      <c r="K4">
        <v>49.1</v>
      </c>
      <c r="L4">
        <v>3</v>
      </c>
      <c r="M4">
        <v>156</v>
      </c>
      <c r="N4">
        <v>26.13</v>
      </c>
      <c r="O4">
        <v>19131.849999999999</v>
      </c>
      <c r="P4">
        <v>654.69000000000005</v>
      </c>
      <c r="Q4">
        <v>5418.62</v>
      </c>
      <c r="R4">
        <v>360.65</v>
      </c>
      <c r="S4">
        <v>157.25</v>
      </c>
      <c r="T4">
        <v>97932.87</v>
      </c>
      <c r="U4">
        <v>0.44</v>
      </c>
      <c r="V4">
        <v>0.82</v>
      </c>
      <c r="W4">
        <v>13.78</v>
      </c>
      <c r="X4">
        <v>5.88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1.5287999999999999</v>
      </c>
      <c r="E5">
        <v>65.41</v>
      </c>
      <c r="F5">
        <v>59.8</v>
      </c>
      <c r="G5">
        <v>32.92</v>
      </c>
      <c r="H5">
        <v>0.46</v>
      </c>
      <c r="I5">
        <v>109</v>
      </c>
      <c r="J5">
        <v>154.63</v>
      </c>
      <c r="K5">
        <v>49.1</v>
      </c>
      <c r="L5">
        <v>4</v>
      </c>
      <c r="M5">
        <v>107</v>
      </c>
      <c r="N5">
        <v>26.53</v>
      </c>
      <c r="O5">
        <v>19304.72</v>
      </c>
      <c r="P5">
        <v>598.42999999999995</v>
      </c>
      <c r="Q5">
        <v>5418.35</v>
      </c>
      <c r="R5">
        <v>298.2</v>
      </c>
      <c r="S5">
        <v>157.25</v>
      </c>
      <c r="T5">
        <v>66952.759999999995</v>
      </c>
      <c r="U5">
        <v>0.53</v>
      </c>
      <c r="V5">
        <v>0.85</v>
      </c>
      <c r="W5">
        <v>13.73</v>
      </c>
      <c r="X5">
        <v>4.04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1.5761000000000001</v>
      </c>
      <c r="E6">
        <v>63.45</v>
      </c>
      <c r="F6">
        <v>58.73</v>
      </c>
      <c r="G6">
        <v>44.05</v>
      </c>
      <c r="H6">
        <v>0.56999999999999995</v>
      </c>
      <c r="I6">
        <v>80</v>
      </c>
      <c r="J6">
        <v>156.03</v>
      </c>
      <c r="K6">
        <v>49.1</v>
      </c>
      <c r="L6">
        <v>5</v>
      </c>
      <c r="M6">
        <v>64</v>
      </c>
      <c r="N6">
        <v>26.94</v>
      </c>
      <c r="O6">
        <v>19478.150000000001</v>
      </c>
      <c r="P6">
        <v>547.36</v>
      </c>
      <c r="Q6">
        <v>5418.45</v>
      </c>
      <c r="R6">
        <v>262.08999999999997</v>
      </c>
      <c r="S6">
        <v>157.25</v>
      </c>
      <c r="T6">
        <v>49042.71</v>
      </c>
      <c r="U6">
        <v>0.6</v>
      </c>
      <c r="V6">
        <v>0.87</v>
      </c>
      <c r="W6">
        <v>13.68</v>
      </c>
      <c r="X6">
        <v>2.96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1.5848</v>
      </c>
      <c r="E7">
        <v>63.1</v>
      </c>
      <c r="F7">
        <v>58.56</v>
      </c>
      <c r="G7">
        <v>47.48</v>
      </c>
      <c r="H7">
        <v>0.67</v>
      </c>
      <c r="I7">
        <v>74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536.34</v>
      </c>
      <c r="Q7">
        <v>5418.55</v>
      </c>
      <c r="R7">
        <v>253.98</v>
      </c>
      <c r="S7">
        <v>157.25</v>
      </c>
      <c r="T7">
        <v>45021.62</v>
      </c>
      <c r="U7">
        <v>0.62</v>
      </c>
      <c r="V7">
        <v>0.87</v>
      </c>
      <c r="W7">
        <v>13.75</v>
      </c>
      <c r="X7">
        <v>2.8</v>
      </c>
      <c r="Y7">
        <v>1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0.78610000000000002</v>
      </c>
      <c r="E2">
        <v>127.21</v>
      </c>
      <c r="F2">
        <v>91.39</v>
      </c>
      <c r="G2">
        <v>6.12</v>
      </c>
      <c r="H2">
        <v>0.1</v>
      </c>
      <c r="I2">
        <v>896</v>
      </c>
      <c r="J2">
        <v>185.69</v>
      </c>
      <c r="K2">
        <v>53.44</v>
      </c>
      <c r="L2">
        <v>1</v>
      </c>
      <c r="M2">
        <v>894</v>
      </c>
      <c r="N2">
        <v>36.26</v>
      </c>
      <c r="O2">
        <v>23136.14</v>
      </c>
      <c r="P2">
        <v>1228.44</v>
      </c>
      <c r="Q2">
        <v>5422.27</v>
      </c>
      <c r="R2">
        <v>1355.65</v>
      </c>
      <c r="S2">
        <v>157.25</v>
      </c>
      <c r="T2">
        <v>591741.93999999994</v>
      </c>
      <c r="U2">
        <v>0.12</v>
      </c>
      <c r="V2">
        <v>0.56000000000000005</v>
      </c>
      <c r="W2">
        <v>15.02</v>
      </c>
      <c r="X2">
        <v>35.590000000000003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1.2126999999999999</v>
      </c>
      <c r="E3">
        <v>82.46</v>
      </c>
      <c r="F3">
        <v>68.010000000000005</v>
      </c>
      <c r="G3">
        <v>12.67</v>
      </c>
      <c r="H3">
        <v>0.19</v>
      </c>
      <c r="I3">
        <v>322</v>
      </c>
      <c r="J3">
        <v>187.21</v>
      </c>
      <c r="K3">
        <v>53.44</v>
      </c>
      <c r="L3">
        <v>2</v>
      </c>
      <c r="M3">
        <v>320</v>
      </c>
      <c r="N3">
        <v>36.770000000000003</v>
      </c>
      <c r="O3">
        <v>23322.880000000001</v>
      </c>
      <c r="P3">
        <v>889.24</v>
      </c>
      <c r="Q3">
        <v>5419.34</v>
      </c>
      <c r="R3">
        <v>572.41</v>
      </c>
      <c r="S3">
        <v>157.25</v>
      </c>
      <c r="T3">
        <v>202992.43</v>
      </c>
      <c r="U3">
        <v>0.27</v>
      </c>
      <c r="V3">
        <v>0.75</v>
      </c>
      <c r="W3">
        <v>14.06</v>
      </c>
      <c r="X3">
        <v>12.23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1.3782000000000001</v>
      </c>
      <c r="E4">
        <v>72.56</v>
      </c>
      <c r="F4">
        <v>62.94</v>
      </c>
      <c r="G4">
        <v>19.670000000000002</v>
      </c>
      <c r="H4">
        <v>0.28000000000000003</v>
      </c>
      <c r="I4">
        <v>192</v>
      </c>
      <c r="J4">
        <v>188.73</v>
      </c>
      <c r="K4">
        <v>53.44</v>
      </c>
      <c r="L4">
        <v>3</v>
      </c>
      <c r="M4">
        <v>190</v>
      </c>
      <c r="N4">
        <v>37.29</v>
      </c>
      <c r="O4">
        <v>23510.33</v>
      </c>
      <c r="P4">
        <v>797.45</v>
      </c>
      <c r="Q4">
        <v>5419.03</v>
      </c>
      <c r="R4">
        <v>403.39</v>
      </c>
      <c r="S4">
        <v>157.25</v>
      </c>
      <c r="T4">
        <v>119131.73</v>
      </c>
      <c r="U4">
        <v>0.39</v>
      </c>
      <c r="V4">
        <v>0.81</v>
      </c>
      <c r="W4">
        <v>13.85</v>
      </c>
      <c r="X4">
        <v>7.17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1.4642999999999999</v>
      </c>
      <c r="E5">
        <v>68.290000000000006</v>
      </c>
      <c r="F5">
        <v>60.8</v>
      </c>
      <c r="G5">
        <v>27.02</v>
      </c>
      <c r="H5">
        <v>0.37</v>
      </c>
      <c r="I5">
        <v>135</v>
      </c>
      <c r="J5">
        <v>190.25</v>
      </c>
      <c r="K5">
        <v>53.44</v>
      </c>
      <c r="L5">
        <v>4</v>
      </c>
      <c r="M5">
        <v>133</v>
      </c>
      <c r="N5">
        <v>37.82</v>
      </c>
      <c r="O5">
        <v>23698.48</v>
      </c>
      <c r="P5">
        <v>744.65</v>
      </c>
      <c r="Q5">
        <v>5418.41</v>
      </c>
      <c r="R5">
        <v>331.66</v>
      </c>
      <c r="S5">
        <v>157.25</v>
      </c>
      <c r="T5">
        <v>83555.13</v>
      </c>
      <c r="U5">
        <v>0.47</v>
      </c>
      <c r="V5">
        <v>0.84</v>
      </c>
      <c r="W5">
        <v>13.76</v>
      </c>
      <c r="X5">
        <v>5.03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1.5193000000000001</v>
      </c>
      <c r="E6">
        <v>65.819999999999993</v>
      </c>
      <c r="F6">
        <v>59.55</v>
      </c>
      <c r="G6">
        <v>35.03</v>
      </c>
      <c r="H6">
        <v>0.46</v>
      </c>
      <c r="I6">
        <v>102</v>
      </c>
      <c r="J6">
        <v>191.78</v>
      </c>
      <c r="K6">
        <v>53.44</v>
      </c>
      <c r="L6">
        <v>5</v>
      </c>
      <c r="M6">
        <v>100</v>
      </c>
      <c r="N6">
        <v>38.35</v>
      </c>
      <c r="O6">
        <v>23887.360000000001</v>
      </c>
      <c r="P6">
        <v>702.48</v>
      </c>
      <c r="Q6">
        <v>5418.42</v>
      </c>
      <c r="R6">
        <v>289.91000000000003</v>
      </c>
      <c r="S6">
        <v>157.25</v>
      </c>
      <c r="T6">
        <v>62843.8</v>
      </c>
      <c r="U6">
        <v>0.54</v>
      </c>
      <c r="V6">
        <v>0.85</v>
      </c>
      <c r="W6">
        <v>13.72</v>
      </c>
      <c r="X6">
        <v>3.79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1.5585</v>
      </c>
      <c r="E7">
        <v>64.17</v>
      </c>
      <c r="F7">
        <v>58.72</v>
      </c>
      <c r="G7">
        <v>44.04</v>
      </c>
      <c r="H7">
        <v>0.55000000000000004</v>
      </c>
      <c r="I7">
        <v>80</v>
      </c>
      <c r="J7">
        <v>193.32</v>
      </c>
      <c r="K7">
        <v>53.44</v>
      </c>
      <c r="L7">
        <v>6</v>
      </c>
      <c r="M7">
        <v>78</v>
      </c>
      <c r="N7">
        <v>38.89</v>
      </c>
      <c r="O7">
        <v>24076.95</v>
      </c>
      <c r="P7">
        <v>660.91</v>
      </c>
      <c r="Q7">
        <v>5418.31</v>
      </c>
      <c r="R7">
        <v>262.02999999999997</v>
      </c>
      <c r="S7">
        <v>157.25</v>
      </c>
      <c r="T7">
        <v>49011.86</v>
      </c>
      <c r="U7">
        <v>0.6</v>
      </c>
      <c r="V7">
        <v>0.87</v>
      </c>
      <c r="W7">
        <v>13.68</v>
      </c>
      <c r="X7">
        <v>2.96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1.5860000000000001</v>
      </c>
      <c r="E8">
        <v>63.05</v>
      </c>
      <c r="F8">
        <v>58.16</v>
      </c>
      <c r="G8">
        <v>53.69</v>
      </c>
      <c r="H8">
        <v>0.64</v>
      </c>
      <c r="I8">
        <v>65</v>
      </c>
      <c r="J8">
        <v>194.86</v>
      </c>
      <c r="K8">
        <v>53.44</v>
      </c>
      <c r="L8">
        <v>7</v>
      </c>
      <c r="M8">
        <v>57</v>
      </c>
      <c r="N8">
        <v>39.43</v>
      </c>
      <c r="O8">
        <v>24267.279999999999</v>
      </c>
      <c r="P8">
        <v>623.85</v>
      </c>
      <c r="Q8">
        <v>5418.45</v>
      </c>
      <c r="R8">
        <v>243.72</v>
      </c>
      <c r="S8">
        <v>157.25</v>
      </c>
      <c r="T8">
        <v>39931.99</v>
      </c>
      <c r="U8">
        <v>0.65</v>
      </c>
      <c r="V8">
        <v>0.87</v>
      </c>
      <c r="W8">
        <v>13.65</v>
      </c>
      <c r="X8">
        <v>2.4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1.5967</v>
      </c>
      <c r="E9">
        <v>62.63</v>
      </c>
      <c r="F9">
        <v>57.96</v>
      </c>
      <c r="G9">
        <v>58.95</v>
      </c>
      <c r="H9">
        <v>0.72</v>
      </c>
      <c r="I9">
        <v>59</v>
      </c>
      <c r="J9">
        <v>196.41</v>
      </c>
      <c r="K9">
        <v>53.44</v>
      </c>
      <c r="L9">
        <v>8</v>
      </c>
      <c r="M9">
        <v>7</v>
      </c>
      <c r="N9">
        <v>39.979999999999997</v>
      </c>
      <c r="O9">
        <v>24458.36</v>
      </c>
      <c r="P9">
        <v>604.27</v>
      </c>
      <c r="Q9">
        <v>5418.86</v>
      </c>
      <c r="R9">
        <v>235.18</v>
      </c>
      <c r="S9">
        <v>157.25</v>
      </c>
      <c r="T9">
        <v>35696.71</v>
      </c>
      <c r="U9">
        <v>0.67</v>
      </c>
      <c r="V9">
        <v>0.88</v>
      </c>
      <c r="W9">
        <v>13.69</v>
      </c>
      <c r="X9">
        <v>2.2000000000000002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1.5967</v>
      </c>
      <c r="E10">
        <v>62.63</v>
      </c>
      <c r="F10">
        <v>57.96</v>
      </c>
      <c r="G10">
        <v>58.95</v>
      </c>
      <c r="H10">
        <v>0.81</v>
      </c>
      <c r="I10">
        <v>59</v>
      </c>
      <c r="J10">
        <v>197.97</v>
      </c>
      <c r="K10">
        <v>53.44</v>
      </c>
      <c r="L10">
        <v>9</v>
      </c>
      <c r="M10">
        <v>0</v>
      </c>
      <c r="N10">
        <v>40.53</v>
      </c>
      <c r="O10">
        <v>24650.18</v>
      </c>
      <c r="P10">
        <v>606.71</v>
      </c>
      <c r="Q10">
        <v>5418.61</v>
      </c>
      <c r="R10">
        <v>234.99</v>
      </c>
      <c r="S10">
        <v>157.25</v>
      </c>
      <c r="T10">
        <v>35599.49</v>
      </c>
      <c r="U10">
        <v>0.67</v>
      </c>
      <c r="V10">
        <v>0.88</v>
      </c>
      <c r="W10">
        <v>13.7</v>
      </c>
      <c r="X10">
        <v>2.2000000000000002</v>
      </c>
      <c r="Y10">
        <v>1</v>
      </c>
      <c r="Z1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0.752</v>
      </c>
      <c r="E2">
        <v>132.97</v>
      </c>
      <c r="F2">
        <v>93.59</v>
      </c>
      <c r="G2">
        <v>5.92</v>
      </c>
      <c r="H2">
        <v>0.09</v>
      </c>
      <c r="I2">
        <v>948</v>
      </c>
      <c r="J2">
        <v>194.77</v>
      </c>
      <c r="K2">
        <v>54.38</v>
      </c>
      <c r="L2">
        <v>1</v>
      </c>
      <c r="M2">
        <v>946</v>
      </c>
      <c r="N2">
        <v>39.4</v>
      </c>
      <c r="O2">
        <v>24256.19</v>
      </c>
      <c r="P2">
        <v>1298.6099999999999</v>
      </c>
      <c r="Q2">
        <v>5422.2</v>
      </c>
      <c r="R2">
        <v>1430.1</v>
      </c>
      <c r="S2">
        <v>157.25</v>
      </c>
      <c r="T2">
        <v>628709.66</v>
      </c>
      <c r="U2">
        <v>0.11</v>
      </c>
      <c r="V2">
        <v>0.54</v>
      </c>
      <c r="W2">
        <v>15.1</v>
      </c>
      <c r="X2">
        <v>37.79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1.1886000000000001</v>
      </c>
      <c r="E3">
        <v>84.13</v>
      </c>
      <c r="F3">
        <v>68.55</v>
      </c>
      <c r="G3">
        <v>12.24</v>
      </c>
      <c r="H3">
        <v>0.18</v>
      </c>
      <c r="I3">
        <v>336</v>
      </c>
      <c r="J3">
        <v>196.32</v>
      </c>
      <c r="K3">
        <v>54.38</v>
      </c>
      <c r="L3">
        <v>2</v>
      </c>
      <c r="M3">
        <v>334</v>
      </c>
      <c r="N3">
        <v>39.950000000000003</v>
      </c>
      <c r="O3">
        <v>24447.22</v>
      </c>
      <c r="P3">
        <v>927.6</v>
      </c>
      <c r="Q3">
        <v>5419.27</v>
      </c>
      <c r="R3">
        <v>590.29999999999995</v>
      </c>
      <c r="S3">
        <v>157.25</v>
      </c>
      <c r="T3">
        <v>211868.22</v>
      </c>
      <c r="U3">
        <v>0.27</v>
      </c>
      <c r="V3">
        <v>0.74</v>
      </c>
      <c r="W3">
        <v>14.09</v>
      </c>
      <c r="X3">
        <v>12.78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1.3581000000000001</v>
      </c>
      <c r="E4">
        <v>73.63</v>
      </c>
      <c r="F4">
        <v>63.3</v>
      </c>
      <c r="G4">
        <v>18.89</v>
      </c>
      <c r="H4">
        <v>0.27</v>
      </c>
      <c r="I4">
        <v>201</v>
      </c>
      <c r="J4">
        <v>197.88</v>
      </c>
      <c r="K4">
        <v>54.38</v>
      </c>
      <c r="L4">
        <v>3</v>
      </c>
      <c r="M4">
        <v>199</v>
      </c>
      <c r="N4">
        <v>40.5</v>
      </c>
      <c r="O4">
        <v>24639</v>
      </c>
      <c r="P4">
        <v>832.83</v>
      </c>
      <c r="Q4">
        <v>5418.86</v>
      </c>
      <c r="R4">
        <v>415.18</v>
      </c>
      <c r="S4">
        <v>157.25</v>
      </c>
      <c r="T4">
        <v>124985.14</v>
      </c>
      <c r="U4">
        <v>0.38</v>
      </c>
      <c r="V4">
        <v>0.8</v>
      </c>
      <c r="W4">
        <v>13.87</v>
      </c>
      <c r="X4">
        <v>7.53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1.4487000000000001</v>
      </c>
      <c r="E5">
        <v>69.03</v>
      </c>
      <c r="F5">
        <v>61.03</v>
      </c>
      <c r="G5">
        <v>25.97</v>
      </c>
      <c r="H5">
        <v>0.36</v>
      </c>
      <c r="I5">
        <v>141</v>
      </c>
      <c r="J5">
        <v>199.44</v>
      </c>
      <c r="K5">
        <v>54.38</v>
      </c>
      <c r="L5">
        <v>4</v>
      </c>
      <c r="M5">
        <v>139</v>
      </c>
      <c r="N5">
        <v>41.06</v>
      </c>
      <c r="O5">
        <v>24831.54</v>
      </c>
      <c r="P5">
        <v>778.46</v>
      </c>
      <c r="Q5">
        <v>5418.61</v>
      </c>
      <c r="R5">
        <v>339.05</v>
      </c>
      <c r="S5">
        <v>157.25</v>
      </c>
      <c r="T5">
        <v>87221.35</v>
      </c>
      <c r="U5">
        <v>0.46</v>
      </c>
      <c r="V5">
        <v>0.83</v>
      </c>
      <c r="W5">
        <v>13.78</v>
      </c>
      <c r="X5">
        <v>5.26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1.5055000000000001</v>
      </c>
      <c r="E6">
        <v>66.430000000000007</v>
      </c>
      <c r="F6">
        <v>59.75</v>
      </c>
      <c r="G6">
        <v>33.5</v>
      </c>
      <c r="H6">
        <v>0.44</v>
      </c>
      <c r="I6">
        <v>107</v>
      </c>
      <c r="J6">
        <v>201.01</v>
      </c>
      <c r="K6">
        <v>54.38</v>
      </c>
      <c r="L6">
        <v>5</v>
      </c>
      <c r="M6">
        <v>105</v>
      </c>
      <c r="N6">
        <v>41.63</v>
      </c>
      <c r="O6">
        <v>25024.84</v>
      </c>
      <c r="P6">
        <v>737.09</v>
      </c>
      <c r="Q6">
        <v>5418.44</v>
      </c>
      <c r="R6">
        <v>296.76</v>
      </c>
      <c r="S6">
        <v>157.25</v>
      </c>
      <c r="T6">
        <v>66244.240000000005</v>
      </c>
      <c r="U6">
        <v>0.53</v>
      </c>
      <c r="V6">
        <v>0.85</v>
      </c>
      <c r="W6">
        <v>13.71</v>
      </c>
      <c r="X6">
        <v>3.98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1.5446</v>
      </c>
      <c r="E7">
        <v>64.739999999999995</v>
      </c>
      <c r="F7">
        <v>58.92</v>
      </c>
      <c r="G7">
        <v>41.59</v>
      </c>
      <c r="H7">
        <v>0.53</v>
      </c>
      <c r="I7">
        <v>85</v>
      </c>
      <c r="J7">
        <v>202.58</v>
      </c>
      <c r="K7">
        <v>54.38</v>
      </c>
      <c r="L7">
        <v>6</v>
      </c>
      <c r="M7">
        <v>83</v>
      </c>
      <c r="N7">
        <v>42.2</v>
      </c>
      <c r="O7">
        <v>25218.93</v>
      </c>
      <c r="P7">
        <v>698.24</v>
      </c>
      <c r="Q7">
        <v>5418.52</v>
      </c>
      <c r="R7">
        <v>268.63</v>
      </c>
      <c r="S7">
        <v>157.25</v>
      </c>
      <c r="T7">
        <v>52290.09</v>
      </c>
      <c r="U7">
        <v>0.59</v>
      </c>
      <c r="V7">
        <v>0.86</v>
      </c>
      <c r="W7">
        <v>13.69</v>
      </c>
      <c r="X7">
        <v>3.15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1.5741000000000001</v>
      </c>
      <c r="E8">
        <v>63.53</v>
      </c>
      <c r="F8">
        <v>58.33</v>
      </c>
      <c r="G8">
        <v>50.72</v>
      </c>
      <c r="H8">
        <v>0.61</v>
      </c>
      <c r="I8">
        <v>69</v>
      </c>
      <c r="J8">
        <v>204.16</v>
      </c>
      <c r="K8">
        <v>54.38</v>
      </c>
      <c r="L8">
        <v>7</v>
      </c>
      <c r="M8">
        <v>67</v>
      </c>
      <c r="N8">
        <v>42.78</v>
      </c>
      <c r="O8">
        <v>25413.94</v>
      </c>
      <c r="P8">
        <v>661.24</v>
      </c>
      <c r="Q8">
        <v>5418.38</v>
      </c>
      <c r="R8">
        <v>249.6</v>
      </c>
      <c r="S8">
        <v>157.25</v>
      </c>
      <c r="T8">
        <v>42852.37</v>
      </c>
      <c r="U8">
        <v>0.63</v>
      </c>
      <c r="V8">
        <v>0.87</v>
      </c>
      <c r="W8">
        <v>13.65</v>
      </c>
      <c r="X8">
        <v>2.57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1.5955999999999999</v>
      </c>
      <c r="E9">
        <v>62.67</v>
      </c>
      <c r="F9">
        <v>57.9</v>
      </c>
      <c r="G9">
        <v>59.89</v>
      </c>
      <c r="H9">
        <v>0.69</v>
      </c>
      <c r="I9">
        <v>58</v>
      </c>
      <c r="J9">
        <v>205.75</v>
      </c>
      <c r="K9">
        <v>54.38</v>
      </c>
      <c r="L9">
        <v>8</v>
      </c>
      <c r="M9">
        <v>35</v>
      </c>
      <c r="N9">
        <v>43.37</v>
      </c>
      <c r="O9">
        <v>25609.61</v>
      </c>
      <c r="P9">
        <v>627.97</v>
      </c>
      <c r="Q9">
        <v>5418.67</v>
      </c>
      <c r="R9">
        <v>234.23</v>
      </c>
      <c r="S9">
        <v>157.25</v>
      </c>
      <c r="T9">
        <v>35224.339999999997</v>
      </c>
      <c r="U9">
        <v>0.67</v>
      </c>
      <c r="V9">
        <v>0.88</v>
      </c>
      <c r="W9">
        <v>13.66</v>
      </c>
      <c r="X9">
        <v>2.13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1.5981000000000001</v>
      </c>
      <c r="E10">
        <v>62.57</v>
      </c>
      <c r="F10">
        <v>57.88</v>
      </c>
      <c r="G10">
        <v>62.01</v>
      </c>
      <c r="H10">
        <v>0.77</v>
      </c>
      <c r="I10">
        <v>56</v>
      </c>
      <c r="J10">
        <v>207.34</v>
      </c>
      <c r="K10">
        <v>54.38</v>
      </c>
      <c r="L10">
        <v>9</v>
      </c>
      <c r="M10">
        <v>1</v>
      </c>
      <c r="N10">
        <v>43.96</v>
      </c>
      <c r="O10">
        <v>25806.1</v>
      </c>
      <c r="P10">
        <v>624.86</v>
      </c>
      <c r="Q10">
        <v>5418.56</v>
      </c>
      <c r="R10">
        <v>232.2</v>
      </c>
      <c r="S10">
        <v>157.25</v>
      </c>
      <c r="T10">
        <v>34219.17</v>
      </c>
      <c r="U10">
        <v>0.68</v>
      </c>
      <c r="V10">
        <v>0.88</v>
      </c>
      <c r="W10">
        <v>13.69</v>
      </c>
      <c r="X10">
        <v>2.11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1.5983000000000001</v>
      </c>
      <c r="E11">
        <v>62.57</v>
      </c>
      <c r="F11">
        <v>57.87</v>
      </c>
      <c r="G11">
        <v>62.01</v>
      </c>
      <c r="H11">
        <v>0.85</v>
      </c>
      <c r="I11">
        <v>56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628.79999999999995</v>
      </c>
      <c r="Q11">
        <v>5418.58</v>
      </c>
      <c r="R11">
        <v>232</v>
      </c>
      <c r="S11">
        <v>157.25</v>
      </c>
      <c r="T11">
        <v>34120.769999999997</v>
      </c>
      <c r="U11">
        <v>0.68</v>
      </c>
      <c r="V11">
        <v>0.88</v>
      </c>
      <c r="W11">
        <v>13.69</v>
      </c>
      <c r="X11">
        <v>2.11</v>
      </c>
      <c r="Y11">
        <v>1</v>
      </c>
      <c r="Z11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1.0933999999999999</v>
      </c>
      <c r="E2">
        <v>91.46</v>
      </c>
      <c r="F2">
        <v>76.540000000000006</v>
      </c>
      <c r="G2">
        <v>8.5500000000000007</v>
      </c>
      <c r="H2">
        <v>0.15</v>
      </c>
      <c r="I2">
        <v>537</v>
      </c>
      <c r="J2">
        <v>116.05</v>
      </c>
      <c r="K2">
        <v>43.4</v>
      </c>
      <c r="L2">
        <v>1</v>
      </c>
      <c r="M2">
        <v>535</v>
      </c>
      <c r="N2">
        <v>16.649999999999999</v>
      </c>
      <c r="O2">
        <v>14546.17</v>
      </c>
      <c r="P2">
        <v>739.86</v>
      </c>
      <c r="Q2">
        <v>5420.54</v>
      </c>
      <c r="R2">
        <v>857.29</v>
      </c>
      <c r="S2">
        <v>157.25</v>
      </c>
      <c r="T2">
        <v>344359.67999999999</v>
      </c>
      <c r="U2">
        <v>0.18</v>
      </c>
      <c r="V2">
        <v>0.66</v>
      </c>
      <c r="W2">
        <v>14.44</v>
      </c>
      <c r="X2">
        <v>20.76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1.4182999999999999</v>
      </c>
      <c r="E3">
        <v>70.510000000000005</v>
      </c>
      <c r="F3">
        <v>63.5</v>
      </c>
      <c r="G3">
        <v>18.5</v>
      </c>
      <c r="H3">
        <v>0.3</v>
      </c>
      <c r="I3">
        <v>206</v>
      </c>
      <c r="J3">
        <v>117.34</v>
      </c>
      <c r="K3">
        <v>43.4</v>
      </c>
      <c r="L3">
        <v>2</v>
      </c>
      <c r="M3">
        <v>204</v>
      </c>
      <c r="N3">
        <v>16.940000000000001</v>
      </c>
      <c r="O3">
        <v>14705.49</v>
      </c>
      <c r="P3">
        <v>569.51</v>
      </c>
      <c r="Q3">
        <v>5418.78</v>
      </c>
      <c r="R3">
        <v>422.32</v>
      </c>
      <c r="S3">
        <v>157.25</v>
      </c>
      <c r="T3">
        <v>128528.45</v>
      </c>
      <c r="U3">
        <v>0.37</v>
      </c>
      <c r="V3">
        <v>0.8</v>
      </c>
      <c r="W3">
        <v>13.86</v>
      </c>
      <c r="X3">
        <v>7.73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1.5353000000000001</v>
      </c>
      <c r="E4">
        <v>65.13</v>
      </c>
      <c r="F4">
        <v>60.21</v>
      </c>
      <c r="G4">
        <v>30.36</v>
      </c>
      <c r="H4">
        <v>0.45</v>
      </c>
      <c r="I4">
        <v>119</v>
      </c>
      <c r="J4">
        <v>118.63</v>
      </c>
      <c r="K4">
        <v>43.4</v>
      </c>
      <c r="L4">
        <v>3</v>
      </c>
      <c r="M4">
        <v>110</v>
      </c>
      <c r="N4">
        <v>17.23</v>
      </c>
      <c r="O4">
        <v>14865.24</v>
      </c>
      <c r="P4">
        <v>490.98</v>
      </c>
      <c r="Q4">
        <v>5418.62</v>
      </c>
      <c r="R4">
        <v>311.42</v>
      </c>
      <c r="S4">
        <v>157.25</v>
      </c>
      <c r="T4">
        <v>73512.820000000007</v>
      </c>
      <c r="U4">
        <v>0.5</v>
      </c>
      <c r="V4">
        <v>0.84</v>
      </c>
      <c r="W4">
        <v>13.75</v>
      </c>
      <c r="X4">
        <v>4.4400000000000004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1.5609999999999999</v>
      </c>
      <c r="E5">
        <v>64.06</v>
      </c>
      <c r="F5">
        <v>59.59</v>
      </c>
      <c r="G5">
        <v>35.75</v>
      </c>
      <c r="H5">
        <v>0.59</v>
      </c>
      <c r="I5">
        <v>100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467.57</v>
      </c>
      <c r="Q5">
        <v>5419.34</v>
      </c>
      <c r="R5">
        <v>286.58</v>
      </c>
      <c r="S5">
        <v>157.25</v>
      </c>
      <c r="T5">
        <v>61186.83</v>
      </c>
      <c r="U5">
        <v>0.55000000000000004</v>
      </c>
      <c r="V5">
        <v>0.85</v>
      </c>
      <c r="W5">
        <v>13.84</v>
      </c>
      <c r="X5">
        <v>3.82</v>
      </c>
      <c r="Y5">
        <v>1</v>
      </c>
      <c r="Z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9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0.752</v>
      </c>
      <c r="E2">
        <v>132.97</v>
      </c>
      <c r="F2">
        <v>93.59</v>
      </c>
      <c r="G2">
        <v>5.92</v>
      </c>
      <c r="H2">
        <v>0.09</v>
      </c>
      <c r="I2">
        <v>948</v>
      </c>
      <c r="J2">
        <v>194.77</v>
      </c>
      <c r="K2">
        <v>54.38</v>
      </c>
      <c r="L2">
        <v>1</v>
      </c>
      <c r="M2">
        <v>946</v>
      </c>
      <c r="N2">
        <v>39.4</v>
      </c>
      <c r="O2">
        <v>24256.19</v>
      </c>
      <c r="P2">
        <v>1298.6099999999999</v>
      </c>
      <c r="Q2">
        <v>5422.2</v>
      </c>
      <c r="R2">
        <v>1430.1</v>
      </c>
      <c r="S2">
        <v>157.25</v>
      </c>
      <c r="T2">
        <v>628709.66</v>
      </c>
      <c r="U2">
        <v>0.11</v>
      </c>
      <c r="V2">
        <v>0.54</v>
      </c>
      <c r="W2">
        <v>15.1</v>
      </c>
      <c r="X2">
        <v>37.79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1.1886000000000001</v>
      </c>
      <c r="E3">
        <v>84.13</v>
      </c>
      <c r="F3">
        <v>68.55</v>
      </c>
      <c r="G3">
        <v>12.24</v>
      </c>
      <c r="H3">
        <v>0.18</v>
      </c>
      <c r="I3">
        <v>336</v>
      </c>
      <c r="J3">
        <v>196.32</v>
      </c>
      <c r="K3">
        <v>54.38</v>
      </c>
      <c r="L3">
        <v>2</v>
      </c>
      <c r="M3">
        <v>334</v>
      </c>
      <c r="N3">
        <v>39.950000000000003</v>
      </c>
      <c r="O3">
        <v>24447.22</v>
      </c>
      <c r="P3">
        <v>927.6</v>
      </c>
      <c r="Q3">
        <v>5419.27</v>
      </c>
      <c r="R3">
        <v>590.29999999999995</v>
      </c>
      <c r="S3">
        <v>157.25</v>
      </c>
      <c r="T3">
        <v>211868.22</v>
      </c>
      <c r="U3">
        <v>0.27</v>
      </c>
      <c r="V3">
        <v>0.74</v>
      </c>
      <c r="W3">
        <v>14.09</v>
      </c>
      <c r="X3">
        <v>12.78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1.3581000000000001</v>
      </c>
      <c r="E4">
        <v>73.63</v>
      </c>
      <c r="F4">
        <v>63.3</v>
      </c>
      <c r="G4">
        <v>18.89</v>
      </c>
      <c r="H4">
        <v>0.27</v>
      </c>
      <c r="I4">
        <v>201</v>
      </c>
      <c r="J4">
        <v>197.88</v>
      </c>
      <c r="K4">
        <v>54.38</v>
      </c>
      <c r="L4">
        <v>3</v>
      </c>
      <c r="M4">
        <v>199</v>
      </c>
      <c r="N4">
        <v>40.5</v>
      </c>
      <c r="O4">
        <v>24639</v>
      </c>
      <c r="P4">
        <v>832.83</v>
      </c>
      <c r="Q4">
        <v>5418.86</v>
      </c>
      <c r="R4">
        <v>415.18</v>
      </c>
      <c r="S4">
        <v>157.25</v>
      </c>
      <c r="T4">
        <v>124985.14</v>
      </c>
      <c r="U4">
        <v>0.38</v>
      </c>
      <c r="V4">
        <v>0.8</v>
      </c>
      <c r="W4">
        <v>13.87</v>
      </c>
      <c r="X4">
        <v>7.53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1.4487000000000001</v>
      </c>
      <c r="E5">
        <v>69.03</v>
      </c>
      <c r="F5">
        <v>61.03</v>
      </c>
      <c r="G5">
        <v>25.97</v>
      </c>
      <c r="H5">
        <v>0.36</v>
      </c>
      <c r="I5">
        <v>141</v>
      </c>
      <c r="J5">
        <v>199.44</v>
      </c>
      <c r="K5">
        <v>54.38</v>
      </c>
      <c r="L5">
        <v>4</v>
      </c>
      <c r="M5">
        <v>139</v>
      </c>
      <c r="N5">
        <v>41.06</v>
      </c>
      <c r="O5">
        <v>24831.54</v>
      </c>
      <c r="P5">
        <v>778.46</v>
      </c>
      <c r="Q5">
        <v>5418.61</v>
      </c>
      <c r="R5">
        <v>339.05</v>
      </c>
      <c r="S5">
        <v>157.25</v>
      </c>
      <c r="T5">
        <v>87221.35</v>
      </c>
      <c r="U5">
        <v>0.46</v>
      </c>
      <c r="V5">
        <v>0.83</v>
      </c>
      <c r="W5">
        <v>13.78</v>
      </c>
      <c r="X5">
        <v>5.26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1.5055000000000001</v>
      </c>
      <c r="E6">
        <v>66.430000000000007</v>
      </c>
      <c r="F6">
        <v>59.75</v>
      </c>
      <c r="G6">
        <v>33.5</v>
      </c>
      <c r="H6">
        <v>0.44</v>
      </c>
      <c r="I6">
        <v>107</v>
      </c>
      <c r="J6">
        <v>201.01</v>
      </c>
      <c r="K6">
        <v>54.38</v>
      </c>
      <c r="L6">
        <v>5</v>
      </c>
      <c r="M6">
        <v>105</v>
      </c>
      <c r="N6">
        <v>41.63</v>
      </c>
      <c r="O6">
        <v>25024.84</v>
      </c>
      <c r="P6">
        <v>737.09</v>
      </c>
      <c r="Q6">
        <v>5418.44</v>
      </c>
      <c r="R6">
        <v>296.76</v>
      </c>
      <c r="S6">
        <v>157.25</v>
      </c>
      <c r="T6">
        <v>66244.240000000005</v>
      </c>
      <c r="U6">
        <v>0.53</v>
      </c>
      <c r="V6">
        <v>0.85</v>
      </c>
      <c r="W6">
        <v>13.71</v>
      </c>
      <c r="X6">
        <v>3.98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1.5446</v>
      </c>
      <c r="E7">
        <v>64.739999999999995</v>
      </c>
      <c r="F7">
        <v>58.92</v>
      </c>
      <c r="G7">
        <v>41.59</v>
      </c>
      <c r="H7">
        <v>0.53</v>
      </c>
      <c r="I7">
        <v>85</v>
      </c>
      <c r="J7">
        <v>202.58</v>
      </c>
      <c r="K7">
        <v>54.38</v>
      </c>
      <c r="L7">
        <v>6</v>
      </c>
      <c r="M7">
        <v>83</v>
      </c>
      <c r="N7">
        <v>42.2</v>
      </c>
      <c r="O7">
        <v>25218.93</v>
      </c>
      <c r="P7">
        <v>698.24</v>
      </c>
      <c r="Q7">
        <v>5418.52</v>
      </c>
      <c r="R7">
        <v>268.63</v>
      </c>
      <c r="S7">
        <v>157.25</v>
      </c>
      <c r="T7">
        <v>52290.09</v>
      </c>
      <c r="U7">
        <v>0.59</v>
      </c>
      <c r="V7">
        <v>0.86</v>
      </c>
      <c r="W7">
        <v>13.69</v>
      </c>
      <c r="X7">
        <v>3.15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1.5741000000000001</v>
      </c>
      <c r="E8">
        <v>63.53</v>
      </c>
      <c r="F8">
        <v>58.33</v>
      </c>
      <c r="G8">
        <v>50.72</v>
      </c>
      <c r="H8">
        <v>0.61</v>
      </c>
      <c r="I8">
        <v>69</v>
      </c>
      <c r="J8">
        <v>204.16</v>
      </c>
      <c r="K8">
        <v>54.38</v>
      </c>
      <c r="L8">
        <v>7</v>
      </c>
      <c r="M8">
        <v>67</v>
      </c>
      <c r="N8">
        <v>42.78</v>
      </c>
      <c r="O8">
        <v>25413.94</v>
      </c>
      <c r="P8">
        <v>661.24</v>
      </c>
      <c r="Q8">
        <v>5418.38</v>
      </c>
      <c r="R8">
        <v>249.6</v>
      </c>
      <c r="S8">
        <v>157.25</v>
      </c>
      <c r="T8">
        <v>42852.37</v>
      </c>
      <c r="U8">
        <v>0.63</v>
      </c>
      <c r="V8">
        <v>0.87</v>
      </c>
      <c r="W8">
        <v>13.65</v>
      </c>
      <c r="X8">
        <v>2.57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1.5955999999999999</v>
      </c>
      <c r="E9">
        <v>62.67</v>
      </c>
      <c r="F9">
        <v>57.9</v>
      </c>
      <c r="G9">
        <v>59.89</v>
      </c>
      <c r="H9">
        <v>0.69</v>
      </c>
      <c r="I9">
        <v>58</v>
      </c>
      <c r="J9">
        <v>205.75</v>
      </c>
      <c r="K9">
        <v>54.38</v>
      </c>
      <c r="L9">
        <v>8</v>
      </c>
      <c r="M9">
        <v>35</v>
      </c>
      <c r="N9">
        <v>43.37</v>
      </c>
      <c r="O9">
        <v>25609.61</v>
      </c>
      <c r="P9">
        <v>627.97</v>
      </c>
      <c r="Q9">
        <v>5418.67</v>
      </c>
      <c r="R9">
        <v>234.23</v>
      </c>
      <c r="S9">
        <v>157.25</v>
      </c>
      <c r="T9">
        <v>35224.339999999997</v>
      </c>
      <c r="U9">
        <v>0.67</v>
      </c>
      <c r="V9">
        <v>0.88</v>
      </c>
      <c r="W9">
        <v>13.66</v>
      </c>
      <c r="X9">
        <v>2.13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1.5981000000000001</v>
      </c>
      <c r="E10">
        <v>62.57</v>
      </c>
      <c r="F10">
        <v>57.88</v>
      </c>
      <c r="G10">
        <v>62.01</v>
      </c>
      <c r="H10">
        <v>0.77</v>
      </c>
      <c r="I10">
        <v>56</v>
      </c>
      <c r="J10">
        <v>207.34</v>
      </c>
      <c r="K10">
        <v>54.38</v>
      </c>
      <c r="L10">
        <v>9</v>
      </c>
      <c r="M10">
        <v>1</v>
      </c>
      <c r="N10">
        <v>43.96</v>
      </c>
      <c r="O10">
        <v>25806.1</v>
      </c>
      <c r="P10">
        <v>624.86</v>
      </c>
      <c r="Q10">
        <v>5418.56</v>
      </c>
      <c r="R10">
        <v>232.2</v>
      </c>
      <c r="S10">
        <v>157.25</v>
      </c>
      <c r="T10">
        <v>34219.17</v>
      </c>
      <c r="U10">
        <v>0.68</v>
      </c>
      <c r="V10">
        <v>0.88</v>
      </c>
      <c r="W10">
        <v>13.69</v>
      </c>
      <c r="X10">
        <v>2.11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1.5983000000000001</v>
      </c>
      <c r="E11">
        <v>62.57</v>
      </c>
      <c r="F11">
        <v>57.87</v>
      </c>
      <c r="G11">
        <v>62.01</v>
      </c>
      <c r="H11">
        <v>0.85</v>
      </c>
      <c r="I11">
        <v>56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628.79999999999995</v>
      </c>
      <c r="Q11">
        <v>5418.58</v>
      </c>
      <c r="R11">
        <v>232</v>
      </c>
      <c r="S11">
        <v>157.25</v>
      </c>
      <c r="T11">
        <v>34120.769999999997</v>
      </c>
      <c r="U11">
        <v>0.68</v>
      </c>
      <c r="V11">
        <v>0.88</v>
      </c>
      <c r="W11">
        <v>13.69</v>
      </c>
      <c r="X11">
        <v>2.11</v>
      </c>
      <c r="Y11">
        <v>1</v>
      </c>
      <c r="Z11">
        <v>10</v>
      </c>
    </row>
    <row r="12" spans="1:26" x14ac:dyDescent="0.3">
      <c r="A12">
        <v>0</v>
      </c>
      <c r="B12">
        <v>40</v>
      </c>
      <c r="C12" t="s">
        <v>26</v>
      </c>
      <c r="D12">
        <v>1.2331000000000001</v>
      </c>
      <c r="E12">
        <v>81.099999999999994</v>
      </c>
      <c r="F12">
        <v>71.430000000000007</v>
      </c>
      <c r="G12">
        <v>10.48</v>
      </c>
      <c r="H12">
        <v>0.2</v>
      </c>
      <c r="I12">
        <v>409</v>
      </c>
      <c r="J12">
        <v>89.87</v>
      </c>
      <c r="K12">
        <v>37.549999999999997</v>
      </c>
      <c r="L12">
        <v>1</v>
      </c>
      <c r="M12">
        <v>407</v>
      </c>
      <c r="N12">
        <v>11.32</v>
      </c>
      <c r="O12">
        <v>11317.98</v>
      </c>
      <c r="P12">
        <v>564.38</v>
      </c>
      <c r="Q12">
        <v>5419.94</v>
      </c>
      <c r="R12">
        <v>686.94</v>
      </c>
      <c r="S12">
        <v>157.25</v>
      </c>
      <c r="T12">
        <v>259824.05</v>
      </c>
      <c r="U12">
        <v>0.23</v>
      </c>
      <c r="V12">
        <v>0.71</v>
      </c>
      <c r="W12">
        <v>14.21</v>
      </c>
      <c r="X12">
        <v>15.65</v>
      </c>
      <c r="Y12">
        <v>1</v>
      </c>
      <c r="Z12">
        <v>10</v>
      </c>
    </row>
    <row r="13" spans="1:26" x14ac:dyDescent="0.3">
      <c r="A13">
        <v>1</v>
      </c>
      <c r="B13">
        <v>40</v>
      </c>
      <c r="C13" t="s">
        <v>26</v>
      </c>
      <c r="D13">
        <v>1.5063</v>
      </c>
      <c r="E13">
        <v>66.39</v>
      </c>
      <c r="F13">
        <v>61.54</v>
      </c>
      <c r="G13">
        <v>23.98</v>
      </c>
      <c r="H13">
        <v>0.39</v>
      </c>
      <c r="I13">
        <v>154</v>
      </c>
      <c r="J13">
        <v>91.1</v>
      </c>
      <c r="K13">
        <v>37.549999999999997</v>
      </c>
      <c r="L13">
        <v>2</v>
      </c>
      <c r="M13">
        <v>130</v>
      </c>
      <c r="N13">
        <v>11.54</v>
      </c>
      <c r="O13">
        <v>11468.97</v>
      </c>
      <c r="P13">
        <v>423.76</v>
      </c>
      <c r="Q13">
        <v>5418.74</v>
      </c>
      <c r="R13">
        <v>355.52</v>
      </c>
      <c r="S13">
        <v>157.25</v>
      </c>
      <c r="T13">
        <v>95389.62</v>
      </c>
      <c r="U13">
        <v>0.44</v>
      </c>
      <c r="V13">
        <v>0.83</v>
      </c>
      <c r="W13">
        <v>13.82</v>
      </c>
      <c r="X13">
        <v>5.77</v>
      </c>
      <c r="Y13">
        <v>1</v>
      </c>
      <c r="Z13">
        <v>10</v>
      </c>
    </row>
    <row r="14" spans="1:26" x14ac:dyDescent="0.3">
      <c r="A14">
        <v>2</v>
      </c>
      <c r="B14">
        <v>40</v>
      </c>
      <c r="C14" t="s">
        <v>26</v>
      </c>
      <c r="D14">
        <v>1.5263</v>
      </c>
      <c r="E14">
        <v>65.52</v>
      </c>
      <c r="F14">
        <v>60.99</v>
      </c>
      <c r="G14">
        <v>26.71</v>
      </c>
      <c r="H14">
        <v>0.56999999999999995</v>
      </c>
      <c r="I14">
        <v>137</v>
      </c>
      <c r="J14">
        <v>92.32</v>
      </c>
      <c r="K14">
        <v>37.549999999999997</v>
      </c>
      <c r="L14">
        <v>3</v>
      </c>
      <c r="M14">
        <v>0</v>
      </c>
      <c r="N14">
        <v>11.77</v>
      </c>
      <c r="O14">
        <v>11620.34</v>
      </c>
      <c r="P14">
        <v>412.27</v>
      </c>
      <c r="Q14">
        <v>5419.29</v>
      </c>
      <c r="R14">
        <v>332.39</v>
      </c>
      <c r="S14">
        <v>157.25</v>
      </c>
      <c r="T14">
        <v>83910.05</v>
      </c>
      <c r="U14">
        <v>0.47</v>
      </c>
      <c r="V14">
        <v>0.83</v>
      </c>
      <c r="W14">
        <v>13.93</v>
      </c>
      <c r="X14">
        <v>5.22</v>
      </c>
      <c r="Y14">
        <v>1</v>
      </c>
      <c r="Z14">
        <v>10</v>
      </c>
    </row>
    <row r="15" spans="1:26" x14ac:dyDescent="0.3">
      <c r="A15">
        <v>0</v>
      </c>
      <c r="B15">
        <v>30</v>
      </c>
      <c r="C15" t="s">
        <v>26</v>
      </c>
      <c r="D15">
        <v>1.3438000000000001</v>
      </c>
      <c r="E15">
        <v>74.42</v>
      </c>
      <c r="F15">
        <v>67.69</v>
      </c>
      <c r="G15">
        <v>12.93</v>
      </c>
      <c r="H15">
        <v>0.24</v>
      </c>
      <c r="I15">
        <v>314</v>
      </c>
      <c r="J15">
        <v>71.52</v>
      </c>
      <c r="K15">
        <v>32.270000000000003</v>
      </c>
      <c r="L15">
        <v>1</v>
      </c>
      <c r="M15">
        <v>312</v>
      </c>
      <c r="N15">
        <v>8.25</v>
      </c>
      <c r="O15">
        <v>9054.6</v>
      </c>
      <c r="P15">
        <v>434.2</v>
      </c>
      <c r="Q15">
        <v>5419.02</v>
      </c>
      <c r="R15">
        <v>562.42999999999995</v>
      </c>
      <c r="S15">
        <v>157.25</v>
      </c>
      <c r="T15">
        <v>198046.25</v>
      </c>
      <c r="U15">
        <v>0.28000000000000003</v>
      </c>
      <c r="V15">
        <v>0.75</v>
      </c>
      <c r="W15">
        <v>14.04</v>
      </c>
      <c r="X15">
        <v>11.91</v>
      </c>
      <c r="Y15">
        <v>1</v>
      </c>
      <c r="Z15">
        <v>10</v>
      </c>
    </row>
    <row r="16" spans="1:26" x14ac:dyDescent="0.3">
      <c r="A16">
        <v>1</v>
      </c>
      <c r="B16">
        <v>30</v>
      </c>
      <c r="C16" t="s">
        <v>26</v>
      </c>
      <c r="D16">
        <v>1.4843999999999999</v>
      </c>
      <c r="E16">
        <v>67.37</v>
      </c>
      <c r="F16">
        <v>62.69</v>
      </c>
      <c r="G16">
        <v>20.67</v>
      </c>
      <c r="H16">
        <v>0.48</v>
      </c>
      <c r="I16">
        <v>182</v>
      </c>
      <c r="J16">
        <v>72.7</v>
      </c>
      <c r="K16">
        <v>32.270000000000003</v>
      </c>
      <c r="L16">
        <v>2</v>
      </c>
      <c r="M16">
        <v>0</v>
      </c>
      <c r="N16">
        <v>8.43</v>
      </c>
      <c r="O16">
        <v>9200.25</v>
      </c>
      <c r="P16">
        <v>367.2</v>
      </c>
      <c r="Q16">
        <v>5419.99</v>
      </c>
      <c r="R16">
        <v>386.72</v>
      </c>
      <c r="S16">
        <v>157.25</v>
      </c>
      <c r="T16">
        <v>110848.71</v>
      </c>
      <c r="U16">
        <v>0.41</v>
      </c>
      <c r="V16">
        <v>0.81</v>
      </c>
      <c r="W16">
        <v>14.07</v>
      </c>
      <c r="X16">
        <v>6.92</v>
      </c>
      <c r="Y16">
        <v>1</v>
      </c>
      <c r="Z16">
        <v>10</v>
      </c>
    </row>
    <row r="17" spans="1:26" x14ac:dyDescent="0.3">
      <c r="A17">
        <v>0</v>
      </c>
      <c r="B17">
        <v>15</v>
      </c>
      <c r="C17" t="s">
        <v>26</v>
      </c>
      <c r="D17">
        <v>1.3270999999999999</v>
      </c>
      <c r="E17">
        <v>75.349999999999994</v>
      </c>
      <c r="F17">
        <v>69.63</v>
      </c>
      <c r="G17">
        <v>11.54</v>
      </c>
      <c r="H17">
        <v>0.43</v>
      </c>
      <c r="I17">
        <v>362</v>
      </c>
      <c r="J17">
        <v>39.78</v>
      </c>
      <c r="K17">
        <v>19.54</v>
      </c>
      <c r="L17">
        <v>1</v>
      </c>
      <c r="M17">
        <v>0</v>
      </c>
      <c r="N17">
        <v>4.24</v>
      </c>
      <c r="O17">
        <v>5140</v>
      </c>
      <c r="P17">
        <v>275.37</v>
      </c>
      <c r="Q17">
        <v>5421.18</v>
      </c>
      <c r="R17">
        <v>609.70000000000005</v>
      </c>
      <c r="S17">
        <v>157.25</v>
      </c>
      <c r="T17">
        <v>221437.46</v>
      </c>
      <c r="U17">
        <v>0.26</v>
      </c>
      <c r="V17">
        <v>0.73</v>
      </c>
      <c r="W17">
        <v>14.6</v>
      </c>
      <c r="X17">
        <v>13.86</v>
      </c>
      <c r="Y17">
        <v>1</v>
      </c>
      <c r="Z17">
        <v>10</v>
      </c>
    </row>
    <row r="18" spans="1:26" x14ac:dyDescent="0.3">
      <c r="A18">
        <v>0</v>
      </c>
      <c r="B18">
        <v>70</v>
      </c>
      <c r="C18" t="s">
        <v>26</v>
      </c>
      <c r="D18">
        <v>0.9698</v>
      </c>
      <c r="E18">
        <v>103.11</v>
      </c>
      <c r="F18">
        <v>81.7</v>
      </c>
      <c r="G18">
        <v>7.38</v>
      </c>
      <c r="H18">
        <v>0.12</v>
      </c>
      <c r="I18">
        <v>664</v>
      </c>
      <c r="J18">
        <v>141.81</v>
      </c>
      <c r="K18">
        <v>47.83</v>
      </c>
      <c r="L18">
        <v>1</v>
      </c>
      <c r="M18">
        <v>662</v>
      </c>
      <c r="N18">
        <v>22.98</v>
      </c>
      <c r="O18">
        <v>17723.39</v>
      </c>
      <c r="P18">
        <v>913.2</v>
      </c>
      <c r="Q18">
        <v>5420.9</v>
      </c>
      <c r="R18">
        <v>1030.3900000000001</v>
      </c>
      <c r="S18">
        <v>157.25</v>
      </c>
      <c r="T18">
        <v>430276.66</v>
      </c>
      <c r="U18">
        <v>0.15</v>
      </c>
      <c r="V18">
        <v>0.62</v>
      </c>
      <c r="W18">
        <v>14.64</v>
      </c>
      <c r="X18">
        <v>25.92</v>
      </c>
      <c r="Y18">
        <v>1</v>
      </c>
      <c r="Z18">
        <v>10</v>
      </c>
    </row>
    <row r="19" spans="1:26" x14ac:dyDescent="0.3">
      <c r="A19">
        <v>1</v>
      </c>
      <c r="B19">
        <v>70</v>
      </c>
      <c r="C19" t="s">
        <v>26</v>
      </c>
      <c r="D19">
        <v>1.3384</v>
      </c>
      <c r="E19">
        <v>74.72</v>
      </c>
      <c r="F19">
        <v>65.239999999999995</v>
      </c>
      <c r="G19">
        <v>15.59</v>
      </c>
      <c r="H19">
        <v>0.25</v>
      </c>
      <c r="I19">
        <v>251</v>
      </c>
      <c r="J19">
        <v>143.16999999999999</v>
      </c>
      <c r="K19">
        <v>47.83</v>
      </c>
      <c r="L19">
        <v>2</v>
      </c>
      <c r="M19">
        <v>249</v>
      </c>
      <c r="N19">
        <v>23.34</v>
      </c>
      <c r="O19">
        <v>17891.86</v>
      </c>
      <c r="P19">
        <v>694.85</v>
      </c>
      <c r="Q19">
        <v>5419.31</v>
      </c>
      <c r="R19">
        <v>479.88</v>
      </c>
      <c r="S19">
        <v>157.25</v>
      </c>
      <c r="T19">
        <v>157086.29</v>
      </c>
      <c r="U19">
        <v>0.33</v>
      </c>
      <c r="V19">
        <v>0.78</v>
      </c>
      <c r="W19">
        <v>13.95</v>
      </c>
      <c r="X19">
        <v>9.4700000000000006</v>
      </c>
      <c r="Y19">
        <v>1</v>
      </c>
      <c r="Z19">
        <v>10</v>
      </c>
    </row>
    <row r="20" spans="1:26" x14ac:dyDescent="0.3">
      <c r="A20">
        <v>2</v>
      </c>
      <c r="B20">
        <v>70</v>
      </c>
      <c r="C20" t="s">
        <v>26</v>
      </c>
      <c r="D20">
        <v>1.4741</v>
      </c>
      <c r="E20">
        <v>67.84</v>
      </c>
      <c r="F20">
        <v>61.3</v>
      </c>
      <c r="G20">
        <v>24.69</v>
      </c>
      <c r="H20">
        <v>0.37</v>
      </c>
      <c r="I20">
        <v>149</v>
      </c>
      <c r="J20">
        <v>144.54</v>
      </c>
      <c r="K20">
        <v>47.83</v>
      </c>
      <c r="L20">
        <v>3</v>
      </c>
      <c r="M20">
        <v>147</v>
      </c>
      <c r="N20">
        <v>23.71</v>
      </c>
      <c r="O20">
        <v>18060.849999999999</v>
      </c>
      <c r="P20">
        <v>616.89</v>
      </c>
      <c r="Q20">
        <v>5418.61</v>
      </c>
      <c r="R20">
        <v>349.14</v>
      </c>
      <c r="S20">
        <v>157.25</v>
      </c>
      <c r="T20">
        <v>92222.74</v>
      </c>
      <c r="U20">
        <v>0.45</v>
      </c>
      <c r="V20">
        <v>0.83</v>
      </c>
      <c r="W20">
        <v>13.76</v>
      </c>
      <c r="X20">
        <v>5.54</v>
      </c>
      <c r="Y20">
        <v>1</v>
      </c>
      <c r="Z20">
        <v>10</v>
      </c>
    </row>
    <row r="21" spans="1:26" x14ac:dyDescent="0.3">
      <c r="A21">
        <v>3</v>
      </c>
      <c r="B21">
        <v>70</v>
      </c>
      <c r="C21" t="s">
        <v>26</v>
      </c>
      <c r="D21">
        <v>1.5459000000000001</v>
      </c>
      <c r="E21">
        <v>64.69</v>
      </c>
      <c r="F21">
        <v>59.54</v>
      </c>
      <c r="G21">
        <v>35.369999999999997</v>
      </c>
      <c r="H21">
        <v>0.49</v>
      </c>
      <c r="I21">
        <v>101</v>
      </c>
      <c r="J21">
        <v>145.91999999999999</v>
      </c>
      <c r="K21">
        <v>47.83</v>
      </c>
      <c r="L21">
        <v>4</v>
      </c>
      <c r="M21">
        <v>99</v>
      </c>
      <c r="N21">
        <v>24.09</v>
      </c>
      <c r="O21">
        <v>18230.349999999999</v>
      </c>
      <c r="P21">
        <v>558.23</v>
      </c>
      <c r="Q21">
        <v>5418.48</v>
      </c>
      <c r="R21">
        <v>290</v>
      </c>
      <c r="S21">
        <v>157.25</v>
      </c>
      <c r="T21">
        <v>62892.4</v>
      </c>
      <c r="U21">
        <v>0.54</v>
      </c>
      <c r="V21">
        <v>0.85</v>
      </c>
      <c r="W21">
        <v>13.7</v>
      </c>
      <c r="X21">
        <v>3.78</v>
      </c>
      <c r="Y21">
        <v>1</v>
      </c>
      <c r="Z21">
        <v>10</v>
      </c>
    </row>
    <row r="22" spans="1:26" x14ac:dyDescent="0.3">
      <c r="A22">
        <v>4</v>
      </c>
      <c r="B22">
        <v>70</v>
      </c>
      <c r="C22" t="s">
        <v>26</v>
      </c>
      <c r="D22">
        <v>1.5790999999999999</v>
      </c>
      <c r="E22">
        <v>63.33</v>
      </c>
      <c r="F22">
        <v>58.79</v>
      </c>
      <c r="G22">
        <v>44.09</v>
      </c>
      <c r="H22">
        <v>0.6</v>
      </c>
      <c r="I22">
        <v>80</v>
      </c>
      <c r="J22">
        <v>147.30000000000001</v>
      </c>
      <c r="K22">
        <v>47.83</v>
      </c>
      <c r="L22">
        <v>5</v>
      </c>
      <c r="M22">
        <v>11</v>
      </c>
      <c r="N22">
        <v>24.47</v>
      </c>
      <c r="O22">
        <v>18400.38</v>
      </c>
      <c r="P22">
        <v>518.24</v>
      </c>
      <c r="Q22">
        <v>5418.63</v>
      </c>
      <c r="R22">
        <v>261.88</v>
      </c>
      <c r="S22">
        <v>157.25</v>
      </c>
      <c r="T22">
        <v>48939.81</v>
      </c>
      <c r="U22">
        <v>0.6</v>
      </c>
      <c r="V22">
        <v>0.86</v>
      </c>
      <c r="W22">
        <v>13.75</v>
      </c>
      <c r="X22">
        <v>3.02</v>
      </c>
      <c r="Y22">
        <v>1</v>
      </c>
      <c r="Z22">
        <v>10</v>
      </c>
    </row>
    <row r="23" spans="1:26" x14ac:dyDescent="0.3">
      <c r="A23">
        <v>5</v>
      </c>
      <c r="B23">
        <v>70</v>
      </c>
      <c r="C23" t="s">
        <v>26</v>
      </c>
      <c r="D23">
        <v>1.5808</v>
      </c>
      <c r="E23">
        <v>63.26</v>
      </c>
      <c r="F23">
        <v>58.75</v>
      </c>
      <c r="G23">
        <v>44.62</v>
      </c>
      <c r="H23">
        <v>0.71</v>
      </c>
      <c r="I23">
        <v>79</v>
      </c>
      <c r="J23">
        <v>148.68</v>
      </c>
      <c r="K23">
        <v>47.83</v>
      </c>
      <c r="L23">
        <v>6</v>
      </c>
      <c r="M23">
        <v>0</v>
      </c>
      <c r="N23">
        <v>24.85</v>
      </c>
      <c r="O23">
        <v>18570.939999999999</v>
      </c>
      <c r="P23">
        <v>521.80999999999995</v>
      </c>
      <c r="Q23">
        <v>5418.94</v>
      </c>
      <c r="R23">
        <v>259.8</v>
      </c>
      <c r="S23">
        <v>157.25</v>
      </c>
      <c r="T23">
        <v>47904.09</v>
      </c>
      <c r="U23">
        <v>0.61</v>
      </c>
      <c r="V23">
        <v>0.87</v>
      </c>
      <c r="W23">
        <v>13.76</v>
      </c>
      <c r="X23">
        <v>2.98</v>
      </c>
      <c r="Y23">
        <v>1</v>
      </c>
      <c r="Z23">
        <v>10</v>
      </c>
    </row>
    <row r="24" spans="1:26" x14ac:dyDescent="0.3">
      <c r="A24">
        <v>0</v>
      </c>
      <c r="B24">
        <v>90</v>
      </c>
      <c r="C24" t="s">
        <v>26</v>
      </c>
      <c r="D24">
        <v>0.82140000000000002</v>
      </c>
      <c r="E24">
        <v>121.75</v>
      </c>
      <c r="F24">
        <v>89.25</v>
      </c>
      <c r="G24">
        <v>6.33</v>
      </c>
      <c r="H24">
        <v>0.1</v>
      </c>
      <c r="I24">
        <v>846</v>
      </c>
      <c r="J24">
        <v>176.73</v>
      </c>
      <c r="K24">
        <v>52.44</v>
      </c>
      <c r="L24">
        <v>1</v>
      </c>
      <c r="M24">
        <v>844</v>
      </c>
      <c r="N24">
        <v>33.29</v>
      </c>
      <c r="O24">
        <v>22031.19</v>
      </c>
      <c r="P24">
        <v>1160.6600000000001</v>
      </c>
      <c r="Q24">
        <v>5421.73</v>
      </c>
      <c r="R24">
        <v>1284.24</v>
      </c>
      <c r="S24">
        <v>157.25</v>
      </c>
      <c r="T24">
        <v>556286.93000000005</v>
      </c>
      <c r="U24">
        <v>0.12</v>
      </c>
      <c r="V24">
        <v>0.56999999999999995</v>
      </c>
      <c r="W24">
        <v>14.93</v>
      </c>
      <c r="X24">
        <v>33.450000000000003</v>
      </c>
      <c r="Y24">
        <v>1</v>
      </c>
      <c r="Z24">
        <v>10</v>
      </c>
    </row>
    <row r="25" spans="1:26" x14ac:dyDescent="0.3">
      <c r="A25">
        <v>1</v>
      </c>
      <c r="B25">
        <v>90</v>
      </c>
      <c r="C25" t="s">
        <v>26</v>
      </c>
      <c r="D25">
        <v>1.2372000000000001</v>
      </c>
      <c r="E25">
        <v>80.83</v>
      </c>
      <c r="F25">
        <v>67.459999999999994</v>
      </c>
      <c r="G25">
        <v>13.14</v>
      </c>
      <c r="H25">
        <v>0.2</v>
      </c>
      <c r="I25">
        <v>308</v>
      </c>
      <c r="J25">
        <v>178.21</v>
      </c>
      <c r="K25">
        <v>52.44</v>
      </c>
      <c r="L25">
        <v>2</v>
      </c>
      <c r="M25">
        <v>306</v>
      </c>
      <c r="N25">
        <v>33.770000000000003</v>
      </c>
      <c r="O25">
        <v>22213.89</v>
      </c>
      <c r="P25">
        <v>850.89</v>
      </c>
      <c r="Q25">
        <v>5419.86</v>
      </c>
      <c r="R25">
        <v>553.91999999999996</v>
      </c>
      <c r="S25">
        <v>157.25</v>
      </c>
      <c r="T25">
        <v>193820.14</v>
      </c>
      <c r="U25">
        <v>0.28000000000000003</v>
      </c>
      <c r="V25">
        <v>0.75</v>
      </c>
      <c r="W25">
        <v>14.04</v>
      </c>
      <c r="X25">
        <v>11.68</v>
      </c>
      <c r="Y25">
        <v>1</v>
      </c>
      <c r="Z25">
        <v>10</v>
      </c>
    </row>
    <row r="26" spans="1:26" x14ac:dyDescent="0.3">
      <c r="A26">
        <v>2</v>
      </c>
      <c r="B26">
        <v>90</v>
      </c>
      <c r="C26" t="s">
        <v>26</v>
      </c>
      <c r="D26">
        <v>1.3963000000000001</v>
      </c>
      <c r="E26">
        <v>71.62</v>
      </c>
      <c r="F26">
        <v>62.65</v>
      </c>
      <c r="G26">
        <v>20.43</v>
      </c>
      <c r="H26">
        <v>0.3</v>
      </c>
      <c r="I26">
        <v>184</v>
      </c>
      <c r="J26">
        <v>179.7</v>
      </c>
      <c r="K26">
        <v>52.44</v>
      </c>
      <c r="L26">
        <v>3</v>
      </c>
      <c r="M26">
        <v>182</v>
      </c>
      <c r="N26">
        <v>34.26</v>
      </c>
      <c r="O26">
        <v>22397.24</v>
      </c>
      <c r="P26">
        <v>763.2</v>
      </c>
      <c r="Q26">
        <v>5419.16</v>
      </c>
      <c r="R26">
        <v>393.66</v>
      </c>
      <c r="S26">
        <v>157.25</v>
      </c>
      <c r="T26">
        <v>114308.85</v>
      </c>
      <c r="U26">
        <v>0.4</v>
      </c>
      <c r="V26">
        <v>0.81</v>
      </c>
      <c r="W26">
        <v>13.83</v>
      </c>
      <c r="X26">
        <v>6.88</v>
      </c>
      <c r="Y26">
        <v>1</v>
      </c>
      <c r="Z26">
        <v>10</v>
      </c>
    </row>
    <row r="27" spans="1:26" x14ac:dyDescent="0.3">
      <c r="A27">
        <v>3</v>
      </c>
      <c r="B27">
        <v>90</v>
      </c>
      <c r="C27" t="s">
        <v>26</v>
      </c>
      <c r="D27">
        <v>1.4801</v>
      </c>
      <c r="E27">
        <v>67.56</v>
      </c>
      <c r="F27">
        <v>60.55</v>
      </c>
      <c r="G27">
        <v>28.16</v>
      </c>
      <c r="H27">
        <v>0.39</v>
      </c>
      <c r="I27">
        <v>129</v>
      </c>
      <c r="J27">
        <v>181.19</v>
      </c>
      <c r="K27">
        <v>52.44</v>
      </c>
      <c r="L27">
        <v>4</v>
      </c>
      <c r="M27">
        <v>127</v>
      </c>
      <c r="N27">
        <v>34.75</v>
      </c>
      <c r="O27">
        <v>22581.25</v>
      </c>
      <c r="P27">
        <v>710.21</v>
      </c>
      <c r="Q27">
        <v>5418.63</v>
      </c>
      <c r="R27">
        <v>323.83</v>
      </c>
      <c r="S27">
        <v>157.25</v>
      </c>
      <c r="T27">
        <v>79669.119999999995</v>
      </c>
      <c r="U27">
        <v>0.49</v>
      </c>
      <c r="V27">
        <v>0.84</v>
      </c>
      <c r="W27">
        <v>13.74</v>
      </c>
      <c r="X27">
        <v>4.79</v>
      </c>
      <c r="Y27">
        <v>1</v>
      </c>
      <c r="Z27">
        <v>10</v>
      </c>
    </row>
    <row r="28" spans="1:26" x14ac:dyDescent="0.3">
      <c r="A28">
        <v>4</v>
      </c>
      <c r="B28">
        <v>90</v>
      </c>
      <c r="C28" t="s">
        <v>26</v>
      </c>
      <c r="D28">
        <v>1.5335000000000001</v>
      </c>
      <c r="E28">
        <v>65.209999999999994</v>
      </c>
      <c r="F28">
        <v>59.34</v>
      </c>
      <c r="G28">
        <v>36.71</v>
      </c>
      <c r="H28">
        <v>0.49</v>
      </c>
      <c r="I28">
        <v>97</v>
      </c>
      <c r="J28">
        <v>182.69</v>
      </c>
      <c r="K28">
        <v>52.44</v>
      </c>
      <c r="L28">
        <v>5</v>
      </c>
      <c r="M28">
        <v>95</v>
      </c>
      <c r="N28">
        <v>35.25</v>
      </c>
      <c r="O28">
        <v>22766.06</v>
      </c>
      <c r="P28">
        <v>665.06</v>
      </c>
      <c r="Q28">
        <v>5418.53</v>
      </c>
      <c r="R28">
        <v>283.14999999999998</v>
      </c>
      <c r="S28">
        <v>157.25</v>
      </c>
      <c r="T28">
        <v>59490.27</v>
      </c>
      <c r="U28">
        <v>0.56000000000000005</v>
      </c>
      <c r="V28">
        <v>0.86</v>
      </c>
      <c r="W28">
        <v>13.7</v>
      </c>
      <c r="X28">
        <v>3.58</v>
      </c>
      <c r="Y28">
        <v>1</v>
      </c>
      <c r="Z28">
        <v>10</v>
      </c>
    </row>
    <row r="29" spans="1:26" x14ac:dyDescent="0.3">
      <c r="A29">
        <v>5</v>
      </c>
      <c r="B29">
        <v>90</v>
      </c>
      <c r="C29" t="s">
        <v>26</v>
      </c>
      <c r="D29">
        <v>1.5707</v>
      </c>
      <c r="E29">
        <v>63.67</v>
      </c>
      <c r="F29">
        <v>58.54</v>
      </c>
      <c r="G29">
        <v>46.22</v>
      </c>
      <c r="H29">
        <v>0.57999999999999996</v>
      </c>
      <c r="I29">
        <v>76</v>
      </c>
      <c r="J29">
        <v>184.19</v>
      </c>
      <c r="K29">
        <v>52.44</v>
      </c>
      <c r="L29">
        <v>6</v>
      </c>
      <c r="M29">
        <v>74</v>
      </c>
      <c r="N29">
        <v>35.75</v>
      </c>
      <c r="O29">
        <v>22951.43</v>
      </c>
      <c r="P29">
        <v>623.96</v>
      </c>
      <c r="Q29">
        <v>5418.36</v>
      </c>
      <c r="R29">
        <v>256.44</v>
      </c>
      <c r="S29">
        <v>157.25</v>
      </c>
      <c r="T29">
        <v>46238.14</v>
      </c>
      <c r="U29">
        <v>0.61</v>
      </c>
      <c r="V29">
        <v>0.87</v>
      </c>
      <c r="W29">
        <v>13.66</v>
      </c>
      <c r="X29">
        <v>2.78</v>
      </c>
      <c r="Y29">
        <v>1</v>
      </c>
      <c r="Z29">
        <v>10</v>
      </c>
    </row>
    <row r="30" spans="1:26" x14ac:dyDescent="0.3">
      <c r="A30">
        <v>6</v>
      </c>
      <c r="B30">
        <v>90</v>
      </c>
      <c r="C30" t="s">
        <v>26</v>
      </c>
      <c r="D30">
        <v>1.5924</v>
      </c>
      <c r="E30">
        <v>62.8</v>
      </c>
      <c r="F30">
        <v>58.14</v>
      </c>
      <c r="G30">
        <v>55.37</v>
      </c>
      <c r="H30">
        <v>0.67</v>
      </c>
      <c r="I30">
        <v>63</v>
      </c>
      <c r="J30">
        <v>185.7</v>
      </c>
      <c r="K30">
        <v>52.44</v>
      </c>
      <c r="L30">
        <v>7</v>
      </c>
      <c r="M30">
        <v>23</v>
      </c>
      <c r="N30">
        <v>36.26</v>
      </c>
      <c r="O30">
        <v>23137.49</v>
      </c>
      <c r="P30">
        <v>589.08000000000004</v>
      </c>
      <c r="Q30">
        <v>5418.69</v>
      </c>
      <c r="R30">
        <v>241.29</v>
      </c>
      <c r="S30">
        <v>157.25</v>
      </c>
      <c r="T30">
        <v>38728.9</v>
      </c>
      <c r="U30">
        <v>0.65</v>
      </c>
      <c r="V30">
        <v>0.87</v>
      </c>
      <c r="W30">
        <v>13.69</v>
      </c>
      <c r="X30">
        <v>2.37</v>
      </c>
      <c r="Y30">
        <v>1</v>
      </c>
      <c r="Z30">
        <v>10</v>
      </c>
    </row>
    <row r="31" spans="1:26" x14ac:dyDescent="0.3">
      <c r="A31">
        <v>7</v>
      </c>
      <c r="B31">
        <v>90</v>
      </c>
      <c r="C31" t="s">
        <v>26</v>
      </c>
      <c r="D31">
        <v>1.5933999999999999</v>
      </c>
      <c r="E31">
        <v>62.76</v>
      </c>
      <c r="F31">
        <v>58.14</v>
      </c>
      <c r="G31">
        <v>56.26</v>
      </c>
      <c r="H31">
        <v>0.76</v>
      </c>
      <c r="I31">
        <v>62</v>
      </c>
      <c r="J31">
        <v>187.22</v>
      </c>
      <c r="K31">
        <v>52.44</v>
      </c>
      <c r="L31">
        <v>8</v>
      </c>
      <c r="M31">
        <v>0</v>
      </c>
      <c r="N31">
        <v>36.78</v>
      </c>
      <c r="O31">
        <v>23324.240000000002</v>
      </c>
      <c r="P31">
        <v>589.5</v>
      </c>
      <c r="Q31">
        <v>5418.78</v>
      </c>
      <c r="R31">
        <v>240.34</v>
      </c>
      <c r="S31">
        <v>157.25</v>
      </c>
      <c r="T31">
        <v>38258.32</v>
      </c>
      <c r="U31">
        <v>0.65</v>
      </c>
      <c r="V31">
        <v>0.87</v>
      </c>
      <c r="W31">
        <v>13.72</v>
      </c>
      <c r="X31">
        <v>2.37</v>
      </c>
      <c r="Y31">
        <v>1</v>
      </c>
      <c r="Z31">
        <v>10</v>
      </c>
    </row>
    <row r="32" spans="1:26" x14ac:dyDescent="0.3">
      <c r="A32">
        <v>0</v>
      </c>
      <c r="B32">
        <v>10</v>
      </c>
      <c r="C32" t="s">
        <v>26</v>
      </c>
      <c r="D32">
        <v>1.1879999999999999</v>
      </c>
      <c r="E32">
        <v>84.18</v>
      </c>
      <c r="F32">
        <v>76.510000000000005</v>
      </c>
      <c r="G32">
        <v>8.4700000000000006</v>
      </c>
      <c r="H32">
        <v>0.64</v>
      </c>
      <c r="I32">
        <v>542</v>
      </c>
      <c r="J32">
        <v>26.11</v>
      </c>
      <c r="K32">
        <v>12.1</v>
      </c>
      <c r="L32">
        <v>1</v>
      </c>
      <c r="M32">
        <v>0</v>
      </c>
      <c r="N32">
        <v>3.01</v>
      </c>
      <c r="O32">
        <v>3454.41</v>
      </c>
      <c r="P32">
        <v>222.59</v>
      </c>
      <c r="Q32">
        <v>5422.52</v>
      </c>
      <c r="R32">
        <v>830.63</v>
      </c>
      <c r="S32">
        <v>157.25</v>
      </c>
      <c r="T32">
        <v>331001.71000000002</v>
      </c>
      <c r="U32">
        <v>0.19</v>
      </c>
      <c r="V32">
        <v>0.66</v>
      </c>
      <c r="W32">
        <v>15.13</v>
      </c>
      <c r="X32">
        <v>20.72</v>
      </c>
      <c r="Y32">
        <v>1</v>
      </c>
      <c r="Z32">
        <v>10</v>
      </c>
    </row>
    <row r="33" spans="1:26" x14ac:dyDescent="0.3">
      <c r="A33">
        <v>0</v>
      </c>
      <c r="B33">
        <v>45</v>
      </c>
      <c r="C33" t="s">
        <v>26</v>
      </c>
      <c r="D33">
        <v>1.1843999999999999</v>
      </c>
      <c r="E33">
        <v>84.43</v>
      </c>
      <c r="F33">
        <v>73.150000000000006</v>
      </c>
      <c r="G33">
        <v>9.7100000000000009</v>
      </c>
      <c r="H33">
        <v>0.18</v>
      </c>
      <c r="I33">
        <v>452</v>
      </c>
      <c r="J33">
        <v>98.71</v>
      </c>
      <c r="K33">
        <v>39.72</v>
      </c>
      <c r="L33">
        <v>1</v>
      </c>
      <c r="M33">
        <v>450</v>
      </c>
      <c r="N33">
        <v>12.99</v>
      </c>
      <c r="O33">
        <v>12407.75</v>
      </c>
      <c r="P33">
        <v>623.78</v>
      </c>
      <c r="Q33">
        <v>5420.62</v>
      </c>
      <c r="R33">
        <v>744.84</v>
      </c>
      <c r="S33">
        <v>157.25</v>
      </c>
      <c r="T33">
        <v>288558.49</v>
      </c>
      <c r="U33">
        <v>0.21</v>
      </c>
      <c r="V33">
        <v>0.7</v>
      </c>
      <c r="W33">
        <v>14.27</v>
      </c>
      <c r="X33">
        <v>17.37</v>
      </c>
      <c r="Y33">
        <v>1</v>
      </c>
      <c r="Z33">
        <v>10</v>
      </c>
    </row>
    <row r="34" spans="1:26" x14ac:dyDescent="0.3">
      <c r="A34">
        <v>1</v>
      </c>
      <c r="B34">
        <v>45</v>
      </c>
      <c r="C34" t="s">
        <v>26</v>
      </c>
      <c r="D34">
        <v>1.4772000000000001</v>
      </c>
      <c r="E34">
        <v>67.7</v>
      </c>
      <c r="F34">
        <v>62.17</v>
      </c>
      <c r="G34">
        <v>21.69</v>
      </c>
      <c r="H34">
        <v>0.35</v>
      </c>
      <c r="I34">
        <v>172</v>
      </c>
      <c r="J34">
        <v>99.95</v>
      </c>
      <c r="K34">
        <v>39.72</v>
      </c>
      <c r="L34">
        <v>2</v>
      </c>
      <c r="M34">
        <v>170</v>
      </c>
      <c r="N34">
        <v>13.24</v>
      </c>
      <c r="O34">
        <v>12561.45</v>
      </c>
      <c r="P34">
        <v>475.22</v>
      </c>
      <c r="Q34">
        <v>5419.21</v>
      </c>
      <c r="R34">
        <v>378.22</v>
      </c>
      <c r="S34">
        <v>157.25</v>
      </c>
      <c r="T34">
        <v>106648.74</v>
      </c>
      <c r="U34">
        <v>0.42</v>
      </c>
      <c r="V34">
        <v>0.82</v>
      </c>
      <c r="W34">
        <v>13.79</v>
      </c>
      <c r="X34">
        <v>6.4</v>
      </c>
      <c r="Y34">
        <v>1</v>
      </c>
      <c r="Z34">
        <v>10</v>
      </c>
    </row>
    <row r="35" spans="1:26" x14ac:dyDescent="0.3">
      <c r="A35">
        <v>2</v>
      </c>
      <c r="B35">
        <v>45</v>
      </c>
      <c r="C35" t="s">
        <v>26</v>
      </c>
      <c r="D35">
        <v>1.5407</v>
      </c>
      <c r="E35">
        <v>64.91</v>
      </c>
      <c r="F35">
        <v>60.41</v>
      </c>
      <c r="G35">
        <v>29.71</v>
      </c>
      <c r="H35">
        <v>0.52</v>
      </c>
      <c r="I35">
        <v>122</v>
      </c>
      <c r="J35">
        <v>101.2</v>
      </c>
      <c r="K35">
        <v>39.72</v>
      </c>
      <c r="L35">
        <v>3</v>
      </c>
      <c r="M35">
        <v>0</v>
      </c>
      <c r="N35">
        <v>13.49</v>
      </c>
      <c r="O35">
        <v>12715.54</v>
      </c>
      <c r="P35">
        <v>429.47</v>
      </c>
      <c r="Q35">
        <v>5419.72</v>
      </c>
      <c r="R35">
        <v>313.57</v>
      </c>
      <c r="S35">
        <v>157.25</v>
      </c>
      <c r="T35">
        <v>74572.14</v>
      </c>
      <c r="U35">
        <v>0.5</v>
      </c>
      <c r="V35">
        <v>0.84</v>
      </c>
      <c r="W35">
        <v>13.89</v>
      </c>
      <c r="X35">
        <v>4.6399999999999997</v>
      </c>
      <c r="Y35">
        <v>1</v>
      </c>
      <c r="Z35">
        <v>10</v>
      </c>
    </row>
    <row r="36" spans="1:26" x14ac:dyDescent="0.3">
      <c r="A36">
        <v>0</v>
      </c>
      <c r="B36">
        <v>60</v>
      </c>
      <c r="C36" t="s">
        <v>26</v>
      </c>
      <c r="D36">
        <v>1.0509999999999999</v>
      </c>
      <c r="E36">
        <v>95.15</v>
      </c>
      <c r="F36">
        <v>78.22</v>
      </c>
      <c r="G36">
        <v>8.11</v>
      </c>
      <c r="H36">
        <v>0.14000000000000001</v>
      </c>
      <c r="I36">
        <v>579</v>
      </c>
      <c r="J36">
        <v>124.63</v>
      </c>
      <c r="K36">
        <v>45</v>
      </c>
      <c r="L36">
        <v>1</v>
      </c>
      <c r="M36">
        <v>577</v>
      </c>
      <c r="N36">
        <v>18.64</v>
      </c>
      <c r="O36">
        <v>15605.44</v>
      </c>
      <c r="P36">
        <v>796.93</v>
      </c>
      <c r="Q36">
        <v>5420.75</v>
      </c>
      <c r="R36">
        <v>914.54</v>
      </c>
      <c r="S36">
        <v>157.25</v>
      </c>
      <c r="T36">
        <v>372775.72</v>
      </c>
      <c r="U36">
        <v>0.17</v>
      </c>
      <c r="V36">
        <v>0.65</v>
      </c>
      <c r="W36">
        <v>14.48</v>
      </c>
      <c r="X36">
        <v>22.44</v>
      </c>
      <c r="Y36">
        <v>1</v>
      </c>
      <c r="Z36">
        <v>10</v>
      </c>
    </row>
    <row r="37" spans="1:26" x14ac:dyDescent="0.3">
      <c r="A37">
        <v>1</v>
      </c>
      <c r="B37">
        <v>60</v>
      </c>
      <c r="C37" t="s">
        <v>26</v>
      </c>
      <c r="D37">
        <v>1.3902000000000001</v>
      </c>
      <c r="E37">
        <v>71.930000000000007</v>
      </c>
      <c r="F37">
        <v>64.13</v>
      </c>
      <c r="G37">
        <v>17.329999999999998</v>
      </c>
      <c r="H37">
        <v>0.28000000000000003</v>
      </c>
      <c r="I37">
        <v>222</v>
      </c>
      <c r="J37">
        <v>125.95</v>
      </c>
      <c r="K37">
        <v>45</v>
      </c>
      <c r="L37">
        <v>2</v>
      </c>
      <c r="M37">
        <v>220</v>
      </c>
      <c r="N37">
        <v>18.95</v>
      </c>
      <c r="O37">
        <v>15767.7</v>
      </c>
      <c r="P37">
        <v>613.51</v>
      </c>
      <c r="Q37">
        <v>5418.86</v>
      </c>
      <c r="R37">
        <v>442.86</v>
      </c>
      <c r="S37">
        <v>157.25</v>
      </c>
      <c r="T37">
        <v>138721.16</v>
      </c>
      <c r="U37">
        <v>0.36</v>
      </c>
      <c r="V37">
        <v>0.79</v>
      </c>
      <c r="W37">
        <v>13.9</v>
      </c>
      <c r="X37">
        <v>8.36</v>
      </c>
      <c r="Y37">
        <v>1</v>
      </c>
      <c r="Z37">
        <v>10</v>
      </c>
    </row>
    <row r="38" spans="1:26" x14ac:dyDescent="0.3">
      <c r="A38">
        <v>2</v>
      </c>
      <c r="B38">
        <v>60</v>
      </c>
      <c r="C38" t="s">
        <v>26</v>
      </c>
      <c r="D38">
        <v>1.5145</v>
      </c>
      <c r="E38">
        <v>66.03</v>
      </c>
      <c r="F38">
        <v>60.6</v>
      </c>
      <c r="G38">
        <v>28.19</v>
      </c>
      <c r="H38">
        <v>0.42</v>
      </c>
      <c r="I38">
        <v>129</v>
      </c>
      <c r="J38">
        <v>127.27</v>
      </c>
      <c r="K38">
        <v>45</v>
      </c>
      <c r="L38">
        <v>3</v>
      </c>
      <c r="M38">
        <v>127</v>
      </c>
      <c r="N38">
        <v>19.27</v>
      </c>
      <c r="O38">
        <v>15930.42</v>
      </c>
      <c r="P38">
        <v>534.96</v>
      </c>
      <c r="Q38">
        <v>5418.45</v>
      </c>
      <c r="R38">
        <v>325.18</v>
      </c>
      <c r="S38">
        <v>157.25</v>
      </c>
      <c r="T38">
        <v>80342</v>
      </c>
      <c r="U38">
        <v>0.48</v>
      </c>
      <c r="V38">
        <v>0.84</v>
      </c>
      <c r="W38">
        <v>13.75</v>
      </c>
      <c r="X38">
        <v>4.84</v>
      </c>
      <c r="Y38">
        <v>1</v>
      </c>
      <c r="Z38">
        <v>10</v>
      </c>
    </row>
    <row r="39" spans="1:26" x14ac:dyDescent="0.3">
      <c r="A39">
        <v>3</v>
      </c>
      <c r="B39">
        <v>60</v>
      </c>
      <c r="C39" t="s">
        <v>26</v>
      </c>
      <c r="D39">
        <v>1.5673999999999999</v>
      </c>
      <c r="E39">
        <v>63.8</v>
      </c>
      <c r="F39">
        <v>59.29</v>
      </c>
      <c r="G39">
        <v>38.25</v>
      </c>
      <c r="H39">
        <v>0.55000000000000004</v>
      </c>
      <c r="I39">
        <v>93</v>
      </c>
      <c r="J39">
        <v>128.59</v>
      </c>
      <c r="K39">
        <v>45</v>
      </c>
      <c r="L39">
        <v>4</v>
      </c>
      <c r="M39">
        <v>15</v>
      </c>
      <c r="N39">
        <v>19.59</v>
      </c>
      <c r="O39">
        <v>16093.6</v>
      </c>
      <c r="P39">
        <v>485.01</v>
      </c>
      <c r="Q39">
        <v>5419.09</v>
      </c>
      <c r="R39">
        <v>277.95999999999998</v>
      </c>
      <c r="S39">
        <v>157.25</v>
      </c>
      <c r="T39">
        <v>56915.54</v>
      </c>
      <c r="U39">
        <v>0.56999999999999995</v>
      </c>
      <c r="V39">
        <v>0.86</v>
      </c>
      <c r="W39">
        <v>13.79</v>
      </c>
      <c r="X39">
        <v>3.52</v>
      </c>
      <c r="Y39">
        <v>1</v>
      </c>
      <c r="Z39">
        <v>10</v>
      </c>
    </row>
    <row r="40" spans="1:26" x14ac:dyDescent="0.3">
      <c r="A40">
        <v>4</v>
      </c>
      <c r="B40">
        <v>60</v>
      </c>
      <c r="C40" t="s">
        <v>26</v>
      </c>
      <c r="D40">
        <v>1.5696000000000001</v>
      </c>
      <c r="E40">
        <v>63.71</v>
      </c>
      <c r="F40">
        <v>59.23</v>
      </c>
      <c r="G40">
        <v>38.630000000000003</v>
      </c>
      <c r="H40">
        <v>0.68</v>
      </c>
      <c r="I40">
        <v>92</v>
      </c>
      <c r="J40">
        <v>129.91999999999999</v>
      </c>
      <c r="K40">
        <v>45</v>
      </c>
      <c r="L40">
        <v>5</v>
      </c>
      <c r="M40">
        <v>0</v>
      </c>
      <c r="N40">
        <v>19.920000000000002</v>
      </c>
      <c r="O40">
        <v>16257.24</v>
      </c>
      <c r="P40">
        <v>486.15</v>
      </c>
      <c r="Q40">
        <v>5418.74</v>
      </c>
      <c r="R40">
        <v>275.74</v>
      </c>
      <c r="S40">
        <v>157.25</v>
      </c>
      <c r="T40">
        <v>55810.080000000002</v>
      </c>
      <c r="U40">
        <v>0.56999999999999995</v>
      </c>
      <c r="V40">
        <v>0.86</v>
      </c>
      <c r="W40">
        <v>13.8</v>
      </c>
      <c r="X40">
        <v>3.46</v>
      </c>
      <c r="Y40">
        <v>1</v>
      </c>
      <c r="Z40">
        <v>10</v>
      </c>
    </row>
    <row r="41" spans="1:26" x14ac:dyDescent="0.3">
      <c r="A41">
        <v>0</v>
      </c>
      <c r="B41">
        <v>80</v>
      </c>
      <c r="C41" t="s">
        <v>26</v>
      </c>
      <c r="D41">
        <v>0.89410000000000001</v>
      </c>
      <c r="E41">
        <v>111.84</v>
      </c>
      <c r="F41">
        <v>85.28</v>
      </c>
      <c r="G41">
        <v>6.8</v>
      </c>
      <c r="H41">
        <v>0.11</v>
      </c>
      <c r="I41">
        <v>752</v>
      </c>
      <c r="J41">
        <v>159.12</v>
      </c>
      <c r="K41">
        <v>50.28</v>
      </c>
      <c r="L41">
        <v>1</v>
      </c>
      <c r="M41">
        <v>750</v>
      </c>
      <c r="N41">
        <v>27.84</v>
      </c>
      <c r="O41">
        <v>19859.16</v>
      </c>
      <c r="P41">
        <v>1032.68</v>
      </c>
      <c r="Q41">
        <v>5421.11</v>
      </c>
      <c r="R41">
        <v>1151.93</v>
      </c>
      <c r="S41">
        <v>157.25</v>
      </c>
      <c r="T41">
        <v>490602.98</v>
      </c>
      <c r="U41">
        <v>0.14000000000000001</v>
      </c>
      <c r="V41">
        <v>0.6</v>
      </c>
      <c r="W41">
        <v>14.75</v>
      </c>
      <c r="X41">
        <v>29.5</v>
      </c>
      <c r="Y41">
        <v>1</v>
      </c>
      <c r="Z41">
        <v>10</v>
      </c>
    </row>
    <row r="42" spans="1:26" x14ac:dyDescent="0.3">
      <c r="A42">
        <v>1</v>
      </c>
      <c r="B42">
        <v>80</v>
      </c>
      <c r="C42" t="s">
        <v>26</v>
      </c>
      <c r="D42">
        <v>1.2870999999999999</v>
      </c>
      <c r="E42">
        <v>77.69</v>
      </c>
      <c r="F42">
        <v>66.349999999999994</v>
      </c>
      <c r="G42">
        <v>14.22</v>
      </c>
      <c r="H42">
        <v>0.22</v>
      </c>
      <c r="I42">
        <v>280</v>
      </c>
      <c r="J42">
        <v>160.54</v>
      </c>
      <c r="K42">
        <v>50.28</v>
      </c>
      <c r="L42">
        <v>2</v>
      </c>
      <c r="M42">
        <v>278</v>
      </c>
      <c r="N42">
        <v>28.26</v>
      </c>
      <c r="O42">
        <v>20034.400000000001</v>
      </c>
      <c r="P42">
        <v>773.96</v>
      </c>
      <c r="Q42">
        <v>5419.1</v>
      </c>
      <c r="R42">
        <v>517.19000000000005</v>
      </c>
      <c r="S42">
        <v>157.25</v>
      </c>
      <c r="T42">
        <v>175594.36</v>
      </c>
      <c r="U42">
        <v>0.3</v>
      </c>
      <c r="V42">
        <v>0.77</v>
      </c>
      <c r="W42">
        <v>13.99</v>
      </c>
      <c r="X42">
        <v>10.58</v>
      </c>
      <c r="Y42">
        <v>1</v>
      </c>
      <c r="Z42">
        <v>10</v>
      </c>
    </row>
    <row r="43" spans="1:26" x14ac:dyDescent="0.3">
      <c r="A43">
        <v>2</v>
      </c>
      <c r="B43">
        <v>80</v>
      </c>
      <c r="C43" t="s">
        <v>26</v>
      </c>
      <c r="D43">
        <v>1.4340999999999999</v>
      </c>
      <c r="E43">
        <v>69.73</v>
      </c>
      <c r="F43">
        <v>62.03</v>
      </c>
      <c r="G43">
        <v>22.28</v>
      </c>
      <c r="H43">
        <v>0.33</v>
      </c>
      <c r="I43">
        <v>167</v>
      </c>
      <c r="J43">
        <v>161.97</v>
      </c>
      <c r="K43">
        <v>50.28</v>
      </c>
      <c r="L43">
        <v>3</v>
      </c>
      <c r="M43">
        <v>165</v>
      </c>
      <c r="N43">
        <v>28.69</v>
      </c>
      <c r="O43">
        <v>20210.21</v>
      </c>
      <c r="P43">
        <v>692.43</v>
      </c>
      <c r="Q43">
        <v>5418.63</v>
      </c>
      <c r="R43">
        <v>372.67</v>
      </c>
      <c r="S43">
        <v>157.25</v>
      </c>
      <c r="T43">
        <v>103897.24</v>
      </c>
      <c r="U43">
        <v>0.42</v>
      </c>
      <c r="V43">
        <v>0.82</v>
      </c>
      <c r="W43">
        <v>13.81</v>
      </c>
      <c r="X43">
        <v>6.26</v>
      </c>
      <c r="Y43">
        <v>1</v>
      </c>
      <c r="Z43">
        <v>10</v>
      </c>
    </row>
    <row r="44" spans="1:26" x14ac:dyDescent="0.3">
      <c r="A44">
        <v>3</v>
      </c>
      <c r="B44">
        <v>80</v>
      </c>
      <c r="C44" t="s">
        <v>26</v>
      </c>
      <c r="D44">
        <v>1.5139</v>
      </c>
      <c r="E44">
        <v>66.05</v>
      </c>
      <c r="F44">
        <v>60.02</v>
      </c>
      <c r="G44">
        <v>31.32</v>
      </c>
      <c r="H44">
        <v>0.43</v>
      </c>
      <c r="I44">
        <v>115</v>
      </c>
      <c r="J44">
        <v>163.4</v>
      </c>
      <c r="K44">
        <v>50.28</v>
      </c>
      <c r="L44">
        <v>4</v>
      </c>
      <c r="M44">
        <v>113</v>
      </c>
      <c r="N44">
        <v>29.12</v>
      </c>
      <c r="O44">
        <v>20386.62</v>
      </c>
      <c r="P44">
        <v>635.79999999999995</v>
      </c>
      <c r="Q44">
        <v>5418.56</v>
      </c>
      <c r="R44">
        <v>306.13</v>
      </c>
      <c r="S44">
        <v>157.25</v>
      </c>
      <c r="T44">
        <v>70891.19</v>
      </c>
      <c r="U44">
        <v>0.51</v>
      </c>
      <c r="V44">
        <v>0.85</v>
      </c>
      <c r="W44">
        <v>13.72</v>
      </c>
      <c r="X44">
        <v>4.26</v>
      </c>
      <c r="Y44">
        <v>1</v>
      </c>
      <c r="Z44">
        <v>10</v>
      </c>
    </row>
    <row r="45" spans="1:26" x14ac:dyDescent="0.3">
      <c r="A45">
        <v>4</v>
      </c>
      <c r="B45">
        <v>80</v>
      </c>
      <c r="C45" t="s">
        <v>26</v>
      </c>
      <c r="D45">
        <v>1.5609999999999999</v>
      </c>
      <c r="E45">
        <v>64.06</v>
      </c>
      <c r="F45">
        <v>58.97</v>
      </c>
      <c r="G45">
        <v>41.14</v>
      </c>
      <c r="H45">
        <v>0.54</v>
      </c>
      <c r="I45">
        <v>86</v>
      </c>
      <c r="J45">
        <v>164.83</v>
      </c>
      <c r="K45">
        <v>50.28</v>
      </c>
      <c r="L45">
        <v>5</v>
      </c>
      <c r="M45">
        <v>83</v>
      </c>
      <c r="N45">
        <v>29.55</v>
      </c>
      <c r="O45">
        <v>20563.61</v>
      </c>
      <c r="P45">
        <v>588.98</v>
      </c>
      <c r="Q45">
        <v>5418.46</v>
      </c>
      <c r="R45">
        <v>270.64</v>
      </c>
      <c r="S45">
        <v>157.25</v>
      </c>
      <c r="T45">
        <v>53288.07</v>
      </c>
      <c r="U45">
        <v>0.57999999999999996</v>
      </c>
      <c r="V45">
        <v>0.86</v>
      </c>
      <c r="W45">
        <v>13.68</v>
      </c>
      <c r="X45">
        <v>3.2</v>
      </c>
      <c r="Y45">
        <v>1</v>
      </c>
      <c r="Z45">
        <v>10</v>
      </c>
    </row>
    <row r="46" spans="1:26" x14ac:dyDescent="0.3">
      <c r="A46">
        <v>5</v>
      </c>
      <c r="B46">
        <v>80</v>
      </c>
      <c r="C46" t="s">
        <v>26</v>
      </c>
      <c r="D46">
        <v>1.5884</v>
      </c>
      <c r="E46">
        <v>62.96</v>
      </c>
      <c r="F46">
        <v>58.38</v>
      </c>
      <c r="G46">
        <v>50.04</v>
      </c>
      <c r="H46">
        <v>0.64</v>
      </c>
      <c r="I46">
        <v>70</v>
      </c>
      <c r="J46">
        <v>166.27</v>
      </c>
      <c r="K46">
        <v>50.28</v>
      </c>
      <c r="L46">
        <v>6</v>
      </c>
      <c r="M46">
        <v>16</v>
      </c>
      <c r="N46">
        <v>29.99</v>
      </c>
      <c r="O46">
        <v>20741.2</v>
      </c>
      <c r="P46">
        <v>552.44000000000005</v>
      </c>
      <c r="Q46">
        <v>5418.55</v>
      </c>
      <c r="R46">
        <v>248.38</v>
      </c>
      <c r="S46">
        <v>157.25</v>
      </c>
      <c r="T46">
        <v>42238.3</v>
      </c>
      <c r="U46">
        <v>0.63</v>
      </c>
      <c r="V46">
        <v>0.87</v>
      </c>
      <c r="W46">
        <v>13.72</v>
      </c>
      <c r="X46">
        <v>2.61</v>
      </c>
      <c r="Y46">
        <v>1</v>
      </c>
      <c r="Z46">
        <v>10</v>
      </c>
    </row>
    <row r="47" spans="1:26" x14ac:dyDescent="0.3">
      <c r="A47">
        <v>6</v>
      </c>
      <c r="B47">
        <v>80</v>
      </c>
      <c r="C47" t="s">
        <v>26</v>
      </c>
      <c r="D47">
        <v>1.59</v>
      </c>
      <c r="E47">
        <v>62.89</v>
      </c>
      <c r="F47">
        <v>58.34</v>
      </c>
      <c r="G47">
        <v>50.73</v>
      </c>
      <c r="H47">
        <v>0.74</v>
      </c>
      <c r="I47">
        <v>69</v>
      </c>
      <c r="J47">
        <v>167.72</v>
      </c>
      <c r="K47">
        <v>50.28</v>
      </c>
      <c r="L47">
        <v>7</v>
      </c>
      <c r="M47">
        <v>0</v>
      </c>
      <c r="N47">
        <v>30.44</v>
      </c>
      <c r="O47">
        <v>20919.39</v>
      </c>
      <c r="P47">
        <v>557.13</v>
      </c>
      <c r="Q47">
        <v>5418.65</v>
      </c>
      <c r="R47">
        <v>246.86</v>
      </c>
      <c r="S47">
        <v>157.25</v>
      </c>
      <c r="T47">
        <v>41482.839999999997</v>
      </c>
      <c r="U47">
        <v>0.64</v>
      </c>
      <c r="V47">
        <v>0.87</v>
      </c>
      <c r="W47">
        <v>13.74</v>
      </c>
      <c r="X47">
        <v>2.58</v>
      </c>
      <c r="Y47">
        <v>1</v>
      </c>
      <c r="Z47">
        <v>10</v>
      </c>
    </row>
    <row r="48" spans="1:26" x14ac:dyDescent="0.3">
      <c r="A48">
        <v>0</v>
      </c>
      <c r="B48">
        <v>35</v>
      </c>
      <c r="C48" t="s">
        <v>26</v>
      </c>
      <c r="D48">
        <v>1.2864</v>
      </c>
      <c r="E48">
        <v>77.739999999999995</v>
      </c>
      <c r="F48">
        <v>69.59</v>
      </c>
      <c r="G48">
        <v>11.5</v>
      </c>
      <c r="H48">
        <v>0.22</v>
      </c>
      <c r="I48">
        <v>363</v>
      </c>
      <c r="J48">
        <v>80.84</v>
      </c>
      <c r="K48">
        <v>35.1</v>
      </c>
      <c r="L48">
        <v>1</v>
      </c>
      <c r="M48">
        <v>361</v>
      </c>
      <c r="N48">
        <v>9.74</v>
      </c>
      <c r="O48">
        <v>10204.209999999999</v>
      </c>
      <c r="P48">
        <v>501.43</v>
      </c>
      <c r="Q48">
        <v>5419.34</v>
      </c>
      <c r="R48">
        <v>626.04999999999995</v>
      </c>
      <c r="S48">
        <v>157.25</v>
      </c>
      <c r="T48">
        <v>229607.07</v>
      </c>
      <c r="U48">
        <v>0.25</v>
      </c>
      <c r="V48">
        <v>0.73</v>
      </c>
      <c r="W48">
        <v>14.11</v>
      </c>
      <c r="X48">
        <v>13.82</v>
      </c>
      <c r="Y48">
        <v>1</v>
      </c>
      <c r="Z48">
        <v>10</v>
      </c>
    </row>
    <row r="49" spans="1:26" x14ac:dyDescent="0.3">
      <c r="A49">
        <v>1</v>
      </c>
      <c r="B49">
        <v>35</v>
      </c>
      <c r="C49" t="s">
        <v>26</v>
      </c>
      <c r="D49">
        <v>1.5083</v>
      </c>
      <c r="E49">
        <v>66.3</v>
      </c>
      <c r="F49">
        <v>61.7</v>
      </c>
      <c r="G49">
        <v>23.58</v>
      </c>
      <c r="H49">
        <v>0.43</v>
      </c>
      <c r="I49">
        <v>157</v>
      </c>
      <c r="J49">
        <v>82.04</v>
      </c>
      <c r="K49">
        <v>35.1</v>
      </c>
      <c r="L49">
        <v>2</v>
      </c>
      <c r="M49">
        <v>12</v>
      </c>
      <c r="N49">
        <v>9.94</v>
      </c>
      <c r="O49">
        <v>10352.530000000001</v>
      </c>
      <c r="P49">
        <v>388.33</v>
      </c>
      <c r="Q49">
        <v>5419.34</v>
      </c>
      <c r="R49">
        <v>356.12</v>
      </c>
      <c r="S49">
        <v>157.25</v>
      </c>
      <c r="T49">
        <v>95675.33</v>
      </c>
      <c r="U49">
        <v>0.44</v>
      </c>
      <c r="V49">
        <v>0.82</v>
      </c>
      <c r="W49">
        <v>13.96</v>
      </c>
      <c r="X49">
        <v>5.94</v>
      </c>
      <c r="Y49">
        <v>1</v>
      </c>
      <c r="Z49">
        <v>10</v>
      </c>
    </row>
    <row r="50" spans="1:26" x14ac:dyDescent="0.3">
      <c r="A50">
        <v>2</v>
      </c>
      <c r="B50">
        <v>35</v>
      </c>
      <c r="C50" t="s">
        <v>26</v>
      </c>
      <c r="D50">
        <v>1.5091000000000001</v>
      </c>
      <c r="E50">
        <v>66.260000000000005</v>
      </c>
      <c r="F50">
        <v>61.69</v>
      </c>
      <c r="G50">
        <v>23.73</v>
      </c>
      <c r="H50">
        <v>0.63</v>
      </c>
      <c r="I50">
        <v>156</v>
      </c>
      <c r="J50">
        <v>83.25</v>
      </c>
      <c r="K50">
        <v>35.1</v>
      </c>
      <c r="L50">
        <v>3</v>
      </c>
      <c r="M50">
        <v>0</v>
      </c>
      <c r="N50">
        <v>10.15</v>
      </c>
      <c r="O50">
        <v>10501.19</v>
      </c>
      <c r="P50">
        <v>393.51</v>
      </c>
      <c r="Q50">
        <v>5419.86</v>
      </c>
      <c r="R50">
        <v>354.27</v>
      </c>
      <c r="S50">
        <v>157.25</v>
      </c>
      <c r="T50">
        <v>94756.41</v>
      </c>
      <c r="U50">
        <v>0.44</v>
      </c>
      <c r="V50">
        <v>0.82</v>
      </c>
      <c r="W50">
        <v>14</v>
      </c>
      <c r="X50">
        <v>5.92</v>
      </c>
      <c r="Y50">
        <v>1</v>
      </c>
      <c r="Z50">
        <v>10</v>
      </c>
    </row>
    <row r="51" spans="1:26" x14ac:dyDescent="0.3">
      <c r="A51">
        <v>0</v>
      </c>
      <c r="B51">
        <v>50</v>
      </c>
      <c r="C51" t="s">
        <v>26</v>
      </c>
      <c r="D51">
        <v>1.1375999999999999</v>
      </c>
      <c r="E51">
        <v>87.9</v>
      </c>
      <c r="F51">
        <v>74.87</v>
      </c>
      <c r="G51">
        <v>9.07</v>
      </c>
      <c r="H51">
        <v>0.16</v>
      </c>
      <c r="I51">
        <v>495</v>
      </c>
      <c r="J51">
        <v>107.41</v>
      </c>
      <c r="K51">
        <v>41.65</v>
      </c>
      <c r="L51">
        <v>1</v>
      </c>
      <c r="M51">
        <v>493</v>
      </c>
      <c r="N51">
        <v>14.77</v>
      </c>
      <c r="O51">
        <v>13481.73</v>
      </c>
      <c r="P51">
        <v>682.3</v>
      </c>
      <c r="Q51">
        <v>5420.03</v>
      </c>
      <c r="R51">
        <v>802</v>
      </c>
      <c r="S51">
        <v>157.25</v>
      </c>
      <c r="T51">
        <v>316925.21999999997</v>
      </c>
      <c r="U51">
        <v>0.2</v>
      </c>
      <c r="V51">
        <v>0.68</v>
      </c>
      <c r="W51">
        <v>14.34</v>
      </c>
      <c r="X51">
        <v>19.09</v>
      </c>
      <c r="Y51">
        <v>1</v>
      </c>
      <c r="Z51">
        <v>10</v>
      </c>
    </row>
    <row r="52" spans="1:26" x14ac:dyDescent="0.3">
      <c r="A52">
        <v>1</v>
      </c>
      <c r="B52">
        <v>50</v>
      </c>
      <c r="C52" t="s">
        <v>26</v>
      </c>
      <c r="D52">
        <v>1.4475</v>
      </c>
      <c r="E52">
        <v>69.09</v>
      </c>
      <c r="F52">
        <v>62.85</v>
      </c>
      <c r="G52">
        <v>19.95</v>
      </c>
      <c r="H52">
        <v>0.32</v>
      </c>
      <c r="I52">
        <v>189</v>
      </c>
      <c r="J52">
        <v>108.68</v>
      </c>
      <c r="K52">
        <v>41.65</v>
      </c>
      <c r="L52">
        <v>2</v>
      </c>
      <c r="M52">
        <v>187</v>
      </c>
      <c r="N52">
        <v>15.03</v>
      </c>
      <c r="O52">
        <v>13638.32</v>
      </c>
      <c r="P52">
        <v>523.57000000000005</v>
      </c>
      <c r="Q52">
        <v>5418.97</v>
      </c>
      <c r="R52">
        <v>400.3</v>
      </c>
      <c r="S52">
        <v>157.25</v>
      </c>
      <c r="T52">
        <v>117601.99</v>
      </c>
      <c r="U52">
        <v>0.39</v>
      </c>
      <c r="V52">
        <v>0.81</v>
      </c>
      <c r="W52">
        <v>13.84</v>
      </c>
      <c r="X52">
        <v>7.08</v>
      </c>
      <c r="Y52">
        <v>1</v>
      </c>
      <c r="Z52">
        <v>10</v>
      </c>
    </row>
    <row r="53" spans="1:26" x14ac:dyDescent="0.3">
      <c r="A53">
        <v>2</v>
      </c>
      <c r="B53">
        <v>50</v>
      </c>
      <c r="C53" t="s">
        <v>26</v>
      </c>
      <c r="D53">
        <v>1.5488</v>
      </c>
      <c r="E53">
        <v>64.56</v>
      </c>
      <c r="F53">
        <v>60.02</v>
      </c>
      <c r="G53">
        <v>31.87</v>
      </c>
      <c r="H53">
        <v>0.48</v>
      </c>
      <c r="I53">
        <v>113</v>
      </c>
      <c r="J53">
        <v>109.96</v>
      </c>
      <c r="K53">
        <v>41.65</v>
      </c>
      <c r="L53">
        <v>3</v>
      </c>
      <c r="M53">
        <v>37</v>
      </c>
      <c r="N53">
        <v>15.31</v>
      </c>
      <c r="O53">
        <v>13795.21</v>
      </c>
      <c r="P53">
        <v>449.26</v>
      </c>
      <c r="Q53">
        <v>5418.77</v>
      </c>
      <c r="R53">
        <v>302.95999999999998</v>
      </c>
      <c r="S53">
        <v>157.25</v>
      </c>
      <c r="T53">
        <v>69314.7</v>
      </c>
      <c r="U53">
        <v>0.52</v>
      </c>
      <c r="V53">
        <v>0.85</v>
      </c>
      <c r="W53">
        <v>13.8</v>
      </c>
      <c r="X53">
        <v>4.25</v>
      </c>
      <c r="Y53">
        <v>1</v>
      </c>
      <c r="Z53">
        <v>10</v>
      </c>
    </row>
    <row r="54" spans="1:26" x14ac:dyDescent="0.3">
      <c r="A54">
        <v>3</v>
      </c>
      <c r="B54">
        <v>50</v>
      </c>
      <c r="C54" t="s">
        <v>26</v>
      </c>
      <c r="D54">
        <v>1.5525</v>
      </c>
      <c r="E54">
        <v>64.41</v>
      </c>
      <c r="F54">
        <v>59.93</v>
      </c>
      <c r="G54">
        <v>32.69</v>
      </c>
      <c r="H54">
        <v>0.63</v>
      </c>
      <c r="I54">
        <v>110</v>
      </c>
      <c r="J54">
        <v>111.23</v>
      </c>
      <c r="K54">
        <v>41.65</v>
      </c>
      <c r="L54">
        <v>4</v>
      </c>
      <c r="M54">
        <v>0</v>
      </c>
      <c r="N54">
        <v>15.58</v>
      </c>
      <c r="O54">
        <v>13952.52</v>
      </c>
      <c r="P54">
        <v>451.85</v>
      </c>
      <c r="Q54">
        <v>5419.19</v>
      </c>
      <c r="R54">
        <v>298.27999999999997</v>
      </c>
      <c r="S54">
        <v>157.25</v>
      </c>
      <c r="T54">
        <v>66988.5</v>
      </c>
      <c r="U54">
        <v>0.53</v>
      </c>
      <c r="V54">
        <v>0.85</v>
      </c>
      <c r="W54">
        <v>13.85</v>
      </c>
      <c r="X54">
        <v>4.16</v>
      </c>
      <c r="Y54">
        <v>1</v>
      </c>
      <c r="Z54">
        <v>10</v>
      </c>
    </row>
    <row r="55" spans="1:26" x14ac:dyDescent="0.3">
      <c r="A55">
        <v>0</v>
      </c>
      <c r="B55">
        <v>25</v>
      </c>
      <c r="C55" t="s">
        <v>26</v>
      </c>
      <c r="D55">
        <v>1.405</v>
      </c>
      <c r="E55">
        <v>71.180000000000007</v>
      </c>
      <c r="F55">
        <v>65.73</v>
      </c>
      <c r="G55">
        <v>14.99</v>
      </c>
      <c r="H55">
        <v>0.28000000000000003</v>
      </c>
      <c r="I55">
        <v>263</v>
      </c>
      <c r="J55">
        <v>61.76</v>
      </c>
      <c r="K55">
        <v>28.92</v>
      </c>
      <c r="L55">
        <v>1</v>
      </c>
      <c r="M55">
        <v>227</v>
      </c>
      <c r="N55">
        <v>6.84</v>
      </c>
      <c r="O55">
        <v>7851.41</v>
      </c>
      <c r="P55">
        <v>361.37</v>
      </c>
      <c r="Q55">
        <v>5419.52</v>
      </c>
      <c r="R55">
        <v>494.58</v>
      </c>
      <c r="S55">
        <v>157.25</v>
      </c>
      <c r="T55">
        <v>164376.13</v>
      </c>
      <c r="U55">
        <v>0.32</v>
      </c>
      <c r="V55">
        <v>0.77</v>
      </c>
      <c r="W55">
        <v>14.01</v>
      </c>
      <c r="X55">
        <v>9.9499999999999993</v>
      </c>
      <c r="Y55">
        <v>1</v>
      </c>
      <c r="Z55">
        <v>10</v>
      </c>
    </row>
    <row r="56" spans="1:26" x14ac:dyDescent="0.3">
      <c r="A56">
        <v>1</v>
      </c>
      <c r="B56">
        <v>25</v>
      </c>
      <c r="C56" t="s">
        <v>26</v>
      </c>
      <c r="D56">
        <v>1.4508000000000001</v>
      </c>
      <c r="E56">
        <v>68.930000000000007</v>
      </c>
      <c r="F56">
        <v>64.099999999999994</v>
      </c>
      <c r="G56">
        <v>17.64</v>
      </c>
      <c r="H56">
        <v>0.55000000000000004</v>
      </c>
      <c r="I56">
        <v>218</v>
      </c>
      <c r="J56">
        <v>62.92</v>
      </c>
      <c r="K56">
        <v>28.92</v>
      </c>
      <c r="L56">
        <v>2</v>
      </c>
      <c r="M56">
        <v>0</v>
      </c>
      <c r="N56">
        <v>7</v>
      </c>
      <c r="O56">
        <v>7994.37</v>
      </c>
      <c r="P56">
        <v>344.28</v>
      </c>
      <c r="Q56">
        <v>5419.88</v>
      </c>
      <c r="R56">
        <v>432.2</v>
      </c>
      <c r="S56">
        <v>157.25</v>
      </c>
      <c r="T56">
        <v>133409.82999999999</v>
      </c>
      <c r="U56">
        <v>0.36</v>
      </c>
      <c r="V56">
        <v>0.79</v>
      </c>
      <c r="W56">
        <v>14.17</v>
      </c>
      <c r="X56">
        <v>8.33</v>
      </c>
      <c r="Y56">
        <v>1</v>
      </c>
      <c r="Z56">
        <v>10</v>
      </c>
    </row>
    <row r="57" spans="1:26" x14ac:dyDescent="0.3">
      <c r="A57">
        <v>0</v>
      </c>
      <c r="B57">
        <v>85</v>
      </c>
      <c r="C57" t="s">
        <v>26</v>
      </c>
      <c r="D57">
        <v>0.85650000000000004</v>
      </c>
      <c r="E57">
        <v>116.75</v>
      </c>
      <c r="F57">
        <v>87.3</v>
      </c>
      <c r="G57">
        <v>6.56</v>
      </c>
      <c r="H57">
        <v>0.11</v>
      </c>
      <c r="I57">
        <v>799</v>
      </c>
      <c r="J57">
        <v>167.88</v>
      </c>
      <c r="K57">
        <v>51.39</v>
      </c>
      <c r="L57">
        <v>1</v>
      </c>
      <c r="M57">
        <v>797</v>
      </c>
      <c r="N57">
        <v>30.49</v>
      </c>
      <c r="O57">
        <v>20939.59</v>
      </c>
      <c r="P57">
        <v>1096.5999999999999</v>
      </c>
      <c r="Q57">
        <v>5421.65</v>
      </c>
      <c r="R57">
        <v>1218.3599999999999</v>
      </c>
      <c r="S57">
        <v>157.25</v>
      </c>
      <c r="T57">
        <v>523586.22</v>
      </c>
      <c r="U57">
        <v>0.13</v>
      </c>
      <c r="V57">
        <v>0.57999999999999996</v>
      </c>
      <c r="W57">
        <v>14.87</v>
      </c>
      <c r="X57">
        <v>31.51</v>
      </c>
      <c r="Y57">
        <v>1</v>
      </c>
      <c r="Z57">
        <v>10</v>
      </c>
    </row>
    <row r="58" spans="1:26" x14ac:dyDescent="0.3">
      <c r="A58">
        <v>1</v>
      </c>
      <c r="B58">
        <v>85</v>
      </c>
      <c r="C58" t="s">
        <v>26</v>
      </c>
      <c r="D58">
        <v>1.2616000000000001</v>
      </c>
      <c r="E58">
        <v>79.260000000000005</v>
      </c>
      <c r="F58">
        <v>66.930000000000007</v>
      </c>
      <c r="G58">
        <v>13.66</v>
      </c>
      <c r="H58">
        <v>0.21</v>
      </c>
      <c r="I58">
        <v>294</v>
      </c>
      <c r="J58">
        <v>169.33</v>
      </c>
      <c r="K58">
        <v>51.39</v>
      </c>
      <c r="L58">
        <v>2</v>
      </c>
      <c r="M58">
        <v>292</v>
      </c>
      <c r="N58">
        <v>30.94</v>
      </c>
      <c r="O58">
        <v>21118.46</v>
      </c>
      <c r="P58">
        <v>812.61</v>
      </c>
      <c r="Q58">
        <v>5419.43</v>
      </c>
      <c r="R58">
        <v>536.45000000000005</v>
      </c>
      <c r="S58">
        <v>157.25</v>
      </c>
      <c r="T58">
        <v>185155.3</v>
      </c>
      <c r="U58">
        <v>0.28999999999999998</v>
      </c>
      <c r="V58">
        <v>0.76</v>
      </c>
      <c r="W58">
        <v>14.02</v>
      </c>
      <c r="X58">
        <v>11.15</v>
      </c>
      <c r="Y58">
        <v>1</v>
      </c>
      <c r="Z58">
        <v>10</v>
      </c>
    </row>
    <row r="59" spans="1:26" x14ac:dyDescent="0.3">
      <c r="A59">
        <v>2</v>
      </c>
      <c r="B59">
        <v>85</v>
      </c>
      <c r="C59" t="s">
        <v>26</v>
      </c>
      <c r="D59">
        <v>1.4146000000000001</v>
      </c>
      <c r="E59">
        <v>70.69</v>
      </c>
      <c r="F59">
        <v>62.35</v>
      </c>
      <c r="G59">
        <v>21.26</v>
      </c>
      <c r="H59">
        <v>0.31</v>
      </c>
      <c r="I59">
        <v>176</v>
      </c>
      <c r="J59">
        <v>170.79</v>
      </c>
      <c r="K59">
        <v>51.39</v>
      </c>
      <c r="L59">
        <v>3</v>
      </c>
      <c r="M59">
        <v>174</v>
      </c>
      <c r="N59">
        <v>31.4</v>
      </c>
      <c r="O59">
        <v>21297.94</v>
      </c>
      <c r="P59">
        <v>727.89</v>
      </c>
      <c r="Q59">
        <v>5418.86</v>
      </c>
      <c r="R59">
        <v>384.15</v>
      </c>
      <c r="S59">
        <v>157.25</v>
      </c>
      <c r="T59">
        <v>109593.21</v>
      </c>
      <c r="U59">
        <v>0.41</v>
      </c>
      <c r="V59">
        <v>0.82</v>
      </c>
      <c r="W59">
        <v>13.81</v>
      </c>
      <c r="X59">
        <v>6.59</v>
      </c>
      <c r="Y59">
        <v>1</v>
      </c>
      <c r="Z59">
        <v>10</v>
      </c>
    </row>
    <row r="60" spans="1:26" x14ac:dyDescent="0.3">
      <c r="A60">
        <v>3</v>
      </c>
      <c r="B60">
        <v>85</v>
      </c>
      <c r="C60" t="s">
        <v>26</v>
      </c>
      <c r="D60">
        <v>1.4965999999999999</v>
      </c>
      <c r="E60">
        <v>66.819999999999993</v>
      </c>
      <c r="F60">
        <v>60.31</v>
      </c>
      <c r="G60">
        <v>29.66</v>
      </c>
      <c r="H60">
        <v>0.41</v>
      </c>
      <c r="I60">
        <v>122</v>
      </c>
      <c r="J60">
        <v>172.25</v>
      </c>
      <c r="K60">
        <v>51.39</v>
      </c>
      <c r="L60">
        <v>4</v>
      </c>
      <c r="M60">
        <v>120</v>
      </c>
      <c r="N60">
        <v>31.86</v>
      </c>
      <c r="O60">
        <v>21478.05</v>
      </c>
      <c r="P60">
        <v>674.71</v>
      </c>
      <c r="Q60">
        <v>5418.65</v>
      </c>
      <c r="R60">
        <v>315.64999999999998</v>
      </c>
      <c r="S60">
        <v>157.25</v>
      </c>
      <c r="T60">
        <v>75614.11</v>
      </c>
      <c r="U60">
        <v>0.5</v>
      </c>
      <c r="V60">
        <v>0.84</v>
      </c>
      <c r="W60">
        <v>13.73</v>
      </c>
      <c r="X60">
        <v>4.55</v>
      </c>
      <c r="Y60">
        <v>1</v>
      </c>
      <c r="Z60">
        <v>10</v>
      </c>
    </row>
    <row r="61" spans="1:26" x14ac:dyDescent="0.3">
      <c r="A61">
        <v>4</v>
      </c>
      <c r="B61">
        <v>85</v>
      </c>
      <c r="C61" t="s">
        <v>26</v>
      </c>
      <c r="D61">
        <v>1.5482</v>
      </c>
      <c r="E61">
        <v>64.59</v>
      </c>
      <c r="F61">
        <v>59.13</v>
      </c>
      <c r="G61">
        <v>38.99</v>
      </c>
      <c r="H61">
        <v>0.51</v>
      </c>
      <c r="I61">
        <v>91</v>
      </c>
      <c r="J61">
        <v>173.71</v>
      </c>
      <c r="K61">
        <v>51.39</v>
      </c>
      <c r="L61">
        <v>5</v>
      </c>
      <c r="M61">
        <v>89</v>
      </c>
      <c r="N61">
        <v>32.32</v>
      </c>
      <c r="O61">
        <v>21658.78</v>
      </c>
      <c r="P61">
        <v>627.78</v>
      </c>
      <c r="Q61">
        <v>5418.6</v>
      </c>
      <c r="R61">
        <v>275.81</v>
      </c>
      <c r="S61">
        <v>157.25</v>
      </c>
      <c r="T61">
        <v>55848.41</v>
      </c>
      <c r="U61">
        <v>0.56999999999999995</v>
      </c>
      <c r="V61">
        <v>0.86</v>
      </c>
      <c r="W61">
        <v>13.69</v>
      </c>
      <c r="X61">
        <v>3.37</v>
      </c>
      <c r="Y61">
        <v>1</v>
      </c>
      <c r="Z61">
        <v>10</v>
      </c>
    </row>
    <row r="62" spans="1:26" x14ac:dyDescent="0.3">
      <c r="A62">
        <v>5</v>
      </c>
      <c r="B62">
        <v>85</v>
      </c>
      <c r="C62" t="s">
        <v>26</v>
      </c>
      <c r="D62">
        <v>1.5833999999999999</v>
      </c>
      <c r="E62">
        <v>63.15</v>
      </c>
      <c r="F62">
        <v>58.38</v>
      </c>
      <c r="G62">
        <v>49.33</v>
      </c>
      <c r="H62">
        <v>0.61</v>
      </c>
      <c r="I62">
        <v>71</v>
      </c>
      <c r="J62">
        <v>175.18</v>
      </c>
      <c r="K62">
        <v>51.39</v>
      </c>
      <c r="L62">
        <v>6</v>
      </c>
      <c r="M62">
        <v>61</v>
      </c>
      <c r="N62">
        <v>32.79</v>
      </c>
      <c r="O62">
        <v>21840.16</v>
      </c>
      <c r="P62">
        <v>583.51</v>
      </c>
      <c r="Q62">
        <v>5418.36</v>
      </c>
      <c r="R62">
        <v>250.41</v>
      </c>
      <c r="S62">
        <v>157.25</v>
      </c>
      <c r="T62">
        <v>43247.28</v>
      </c>
      <c r="U62">
        <v>0.63</v>
      </c>
      <c r="V62">
        <v>0.87</v>
      </c>
      <c r="W62">
        <v>13.67</v>
      </c>
      <c r="X62">
        <v>2.61</v>
      </c>
      <c r="Y62">
        <v>1</v>
      </c>
      <c r="Z62">
        <v>10</v>
      </c>
    </row>
    <row r="63" spans="1:26" x14ac:dyDescent="0.3">
      <c r="A63">
        <v>6</v>
      </c>
      <c r="B63">
        <v>85</v>
      </c>
      <c r="C63" t="s">
        <v>26</v>
      </c>
      <c r="D63">
        <v>1.5932999999999999</v>
      </c>
      <c r="E63">
        <v>62.76</v>
      </c>
      <c r="F63">
        <v>58.19</v>
      </c>
      <c r="G63">
        <v>53.71</v>
      </c>
      <c r="H63">
        <v>0.7</v>
      </c>
      <c r="I63">
        <v>65</v>
      </c>
      <c r="J63">
        <v>176.66</v>
      </c>
      <c r="K63">
        <v>51.39</v>
      </c>
      <c r="L63">
        <v>7</v>
      </c>
      <c r="M63">
        <v>2</v>
      </c>
      <c r="N63">
        <v>33.270000000000003</v>
      </c>
      <c r="O63">
        <v>22022.17</v>
      </c>
      <c r="P63">
        <v>567.59</v>
      </c>
      <c r="Q63">
        <v>5418.47</v>
      </c>
      <c r="R63">
        <v>242.31</v>
      </c>
      <c r="S63">
        <v>157.25</v>
      </c>
      <c r="T63">
        <v>39228.86</v>
      </c>
      <c r="U63">
        <v>0.65</v>
      </c>
      <c r="V63">
        <v>0.87</v>
      </c>
      <c r="W63">
        <v>13.71</v>
      </c>
      <c r="X63">
        <v>2.42</v>
      </c>
      <c r="Y63">
        <v>1</v>
      </c>
      <c r="Z63">
        <v>10</v>
      </c>
    </row>
    <row r="64" spans="1:26" x14ac:dyDescent="0.3">
      <c r="A64">
        <v>7</v>
      </c>
      <c r="B64">
        <v>85</v>
      </c>
      <c r="C64" t="s">
        <v>26</v>
      </c>
      <c r="D64">
        <v>1.5932999999999999</v>
      </c>
      <c r="E64">
        <v>62.76</v>
      </c>
      <c r="F64">
        <v>58.19</v>
      </c>
      <c r="G64">
        <v>53.71</v>
      </c>
      <c r="H64">
        <v>0.8</v>
      </c>
      <c r="I64">
        <v>65</v>
      </c>
      <c r="J64">
        <v>178.14</v>
      </c>
      <c r="K64">
        <v>51.39</v>
      </c>
      <c r="L64">
        <v>8</v>
      </c>
      <c r="M64">
        <v>0</v>
      </c>
      <c r="N64">
        <v>33.75</v>
      </c>
      <c r="O64">
        <v>22204.83</v>
      </c>
      <c r="P64">
        <v>572.05999999999995</v>
      </c>
      <c r="Q64">
        <v>5418.47</v>
      </c>
      <c r="R64">
        <v>242.29</v>
      </c>
      <c r="S64">
        <v>157.25</v>
      </c>
      <c r="T64">
        <v>39217.019999999997</v>
      </c>
      <c r="U64">
        <v>0.65</v>
      </c>
      <c r="V64">
        <v>0.87</v>
      </c>
      <c r="W64">
        <v>13.71</v>
      </c>
      <c r="X64">
        <v>2.42</v>
      </c>
      <c r="Y64">
        <v>1</v>
      </c>
      <c r="Z64">
        <v>10</v>
      </c>
    </row>
    <row r="65" spans="1:26" x14ac:dyDescent="0.3">
      <c r="A65">
        <v>0</v>
      </c>
      <c r="B65">
        <v>20</v>
      </c>
      <c r="C65" t="s">
        <v>26</v>
      </c>
      <c r="D65">
        <v>1.4025000000000001</v>
      </c>
      <c r="E65">
        <v>71.3</v>
      </c>
      <c r="F65">
        <v>66.22</v>
      </c>
      <c r="G65">
        <v>14.55</v>
      </c>
      <c r="H65">
        <v>0.34</v>
      </c>
      <c r="I65">
        <v>273</v>
      </c>
      <c r="J65">
        <v>51.33</v>
      </c>
      <c r="K65">
        <v>24.83</v>
      </c>
      <c r="L65">
        <v>1</v>
      </c>
      <c r="M65">
        <v>8</v>
      </c>
      <c r="N65">
        <v>5.51</v>
      </c>
      <c r="O65">
        <v>6564.78</v>
      </c>
      <c r="P65">
        <v>311.33999999999997</v>
      </c>
      <c r="Q65">
        <v>5419.96</v>
      </c>
      <c r="R65">
        <v>499.94</v>
      </c>
      <c r="S65">
        <v>157.25</v>
      </c>
      <c r="T65">
        <v>167004.37</v>
      </c>
      <c r="U65">
        <v>0.31</v>
      </c>
      <c r="V65">
        <v>0.77</v>
      </c>
      <c r="W65">
        <v>14.35</v>
      </c>
      <c r="X65">
        <v>10.44</v>
      </c>
      <c r="Y65">
        <v>1</v>
      </c>
      <c r="Z65">
        <v>10</v>
      </c>
    </row>
    <row r="66" spans="1:26" x14ac:dyDescent="0.3">
      <c r="A66">
        <v>1</v>
      </c>
      <c r="B66">
        <v>20</v>
      </c>
      <c r="C66" t="s">
        <v>26</v>
      </c>
      <c r="D66">
        <v>1.4033</v>
      </c>
      <c r="E66">
        <v>71.260000000000005</v>
      </c>
      <c r="F66">
        <v>66.19</v>
      </c>
      <c r="G66">
        <v>14.6</v>
      </c>
      <c r="H66">
        <v>0.66</v>
      </c>
      <c r="I66">
        <v>272</v>
      </c>
      <c r="J66">
        <v>52.47</v>
      </c>
      <c r="K66">
        <v>24.83</v>
      </c>
      <c r="L66">
        <v>2</v>
      </c>
      <c r="M66">
        <v>0</v>
      </c>
      <c r="N66">
        <v>5.64</v>
      </c>
      <c r="O66">
        <v>6705.1</v>
      </c>
      <c r="P66">
        <v>317.38</v>
      </c>
      <c r="Q66">
        <v>5420.5</v>
      </c>
      <c r="R66">
        <v>498.67</v>
      </c>
      <c r="S66">
        <v>157.25</v>
      </c>
      <c r="T66">
        <v>166374.75</v>
      </c>
      <c r="U66">
        <v>0.32</v>
      </c>
      <c r="V66">
        <v>0.77</v>
      </c>
      <c r="W66">
        <v>14.35</v>
      </c>
      <c r="X66">
        <v>10.41</v>
      </c>
      <c r="Y66">
        <v>1</v>
      </c>
      <c r="Z66">
        <v>10</v>
      </c>
    </row>
    <row r="67" spans="1:26" x14ac:dyDescent="0.3">
      <c r="A67">
        <v>0</v>
      </c>
      <c r="B67">
        <v>65</v>
      </c>
      <c r="C67" t="s">
        <v>26</v>
      </c>
      <c r="D67">
        <v>1.0097</v>
      </c>
      <c r="E67">
        <v>99.04</v>
      </c>
      <c r="F67">
        <v>79.959999999999994</v>
      </c>
      <c r="G67">
        <v>7.73</v>
      </c>
      <c r="H67">
        <v>0.13</v>
      </c>
      <c r="I67">
        <v>621</v>
      </c>
      <c r="J67">
        <v>133.21</v>
      </c>
      <c r="K67">
        <v>46.47</v>
      </c>
      <c r="L67">
        <v>1</v>
      </c>
      <c r="M67">
        <v>619</v>
      </c>
      <c r="N67">
        <v>20.75</v>
      </c>
      <c r="O67">
        <v>16663.419999999998</v>
      </c>
      <c r="P67">
        <v>854.84</v>
      </c>
      <c r="Q67">
        <v>5420.77</v>
      </c>
      <c r="R67">
        <v>972.05</v>
      </c>
      <c r="S67">
        <v>157.25</v>
      </c>
      <c r="T67">
        <v>401321.48</v>
      </c>
      <c r="U67">
        <v>0.16</v>
      </c>
      <c r="V67">
        <v>0.64</v>
      </c>
      <c r="W67">
        <v>14.57</v>
      </c>
      <c r="X67">
        <v>24.17</v>
      </c>
      <c r="Y67">
        <v>1</v>
      </c>
      <c r="Z67">
        <v>10</v>
      </c>
    </row>
    <row r="68" spans="1:26" x14ac:dyDescent="0.3">
      <c r="A68">
        <v>1</v>
      </c>
      <c r="B68">
        <v>65</v>
      </c>
      <c r="C68" t="s">
        <v>26</v>
      </c>
      <c r="D68">
        <v>1.3640000000000001</v>
      </c>
      <c r="E68">
        <v>73.31</v>
      </c>
      <c r="F68">
        <v>64.680000000000007</v>
      </c>
      <c r="G68">
        <v>16.37</v>
      </c>
      <c r="H68">
        <v>0.26</v>
      </c>
      <c r="I68">
        <v>237</v>
      </c>
      <c r="J68">
        <v>134.55000000000001</v>
      </c>
      <c r="K68">
        <v>46.47</v>
      </c>
      <c r="L68">
        <v>2</v>
      </c>
      <c r="M68">
        <v>235</v>
      </c>
      <c r="N68">
        <v>21.09</v>
      </c>
      <c r="O68">
        <v>16828.84</v>
      </c>
      <c r="P68">
        <v>654.45000000000005</v>
      </c>
      <c r="Q68">
        <v>5418.95</v>
      </c>
      <c r="R68">
        <v>461.3</v>
      </c>
      <c r="S68">
        <v>157.25</v>
      </c>
      <c r="T68">
        <v>147863.91</v>
      </c>
      <c r="U68">
        <v>0.34</v>
      </c>
      <c r="V68">
        <v>0.79</v>
      </c>
      <c r="W68">
        <v>13.92</v>
      </c>
      <c r="X68">
        <v>8.91</v>
      </c>
      <c r="Y68">
        <v>1</v>
      </c>
      <c r="Z68">
        <v>10</v>
      </c>
    </row>
    <row r="69" spans="1:26" x14ac:dyDescent="0.3">
      <c r="A69">
        <v>2</v>
      </c>
      <c r="B69">
        <v>65</v>
      </c>
      <c r="C69" t="s">
        <v>26</v>
      </c>
      <c r="D69">
        <v>1.4944999999999999</v>
      </c>
      <c r="E69">
        <v>66.91</v>
      </c>
      <c r="F69">
        <v>60.95</v>
      </c>
      <c r="G69">
        <v>26.31</v>
      </c>
      <c r="H69">
        <v>0.39</v>
      </c>
      <c r="I69">
        <v>139</v>
      </c>
      <c r="J69">
        <v>135.9</v>
      </c>
      <c r="K69">
        <v>46.47</v>
      </c>
      <c r="L69">
        <v>3</v>
      </c>
      <c r="M69">
        <v>137</v>
      </c>
      <c r="N69">
        <v>21.43</v>
      </c>
      <c r="O69">
        <v>16994.64</v>
      </c>
      <c r="P69">
        <v>576.13</v>
      </c>
      <c r="Q69">
        <v>5418.89</v>
      </c>
      <c r="R69">
        <v>336.93</v>
      </c>
      <c r="S69">
        <v>157.25</v>
      </c>
      <c r="T69">
        <v>86169.82</v>
      </c>
      <c r="U69">
        <v>0.47</v>
      </c>
      <c r="V69">
        <v>0.83</v>
      </c>
      <c r="W69">
        <v>13.76</v>
      </c>
      <c r="X69">
        <v>5.18</v>
      </c>
      <c r="Y69">
        <v>1</v>
      </c>
      <c r="Z69">
        <v>10</v>
      </c>
    </row>
    <row r="70" spans="1:26" x14ac:dyDescent="0.3">
      <c r="A70">
        <v>3</v>
      </c>
      <c r="B70">
        <v>65</v>
      </c>
      <c r="C70" t="s">
        <v>26</v>
      </c>
      <c r="D70">
        <v>1.5629</v>
      </c>
      <c r="E70">
        <v>63.98</v>
      </c>
      <c r="F70">
        <v>59.24</v>
      </c>
      <c r="G70">
        <v>37.81</v>
      </c>
      <c r="H70">
        <v>0.52</v>
      </c>
      <c r="I70">
        <v>94</v>
      </c>
      <c r="J70">
        <v>137.25</v>
      </c>
      <c r="K70">
        <v>46.47</v>
      </c>
      <c r="L70">
        <v>4</v>
      </c>
      <c r="M70">
        <v>80</v>
      </c>
      <c r="N70">
        <v>21.78</v>
      </c>
      <c r="O70">
        <v>17160.919999999998</v>
      </c>
      <c r="P70">
        <v>515.39</v>
      </c>
      <c r="Q70">
        <v>5418.8</v>
      </c>
      <c r="R70">
        <v>279.33</v>
      </c>
      <c r="S70">
        <v>157.25</v>
      </c>
      <c r="T70">
        <v>57594.02</v>
      </c>
      <c r="U70">
        <v>0.56000000000000005</v>
      </c>
      <c r="V70">
        <v>0.86</v>
      </c>
      <c r="W70">
        <v>13.7</v>
      </c>
      <c r="X70">
        <v>3.48</v>
      </c>
      <c r="Y70">
        <v>1</v>
      </c>
      <c r="Z70">
        <v>10</v>
      </c>
    </row>
    <row r="71" spans="1:26" x14ac:dyDescent="0.3">
      <c r="A71">
        <v>4</v>
      </c>
      <c r="B71">
        <v>65</v>
      </c>
      <c r="C71" t="s">
        <v>26</v>
      </c>
      <c r="D71">
        <v>1.5750999999999999</v>
      </c>
      <c r="E71">
        <v>63.49</v>
      </c>
      <c r="F71">
        <v>58.99</v>
      </c>
      <c r="G71">
        <v>41.64</v>
      </c>
      <c r="H71">
        <v>0.64</v>
      </c>
      <c r="I71">
        <v>85</v>
      </c>
      <c r="J71">
        <v>138.6</v>
      </c>
      <c r="K71">
        <v>46.47</v>
      </c>
      <c r="L71">
        <v>5</v>
      </c>
      <c r="M71">
        <v>0</v>
      </c>
      <c r="N71">
        <v>22.13</v>
      </c>
      <c r="O71">
        <v>17327.689999999999</v>
      </c>
      <c r="P71">
        <v>503.07</v>
      </c>
      <c r="Q71">
        <v>5419.03</v>
      </c>
      <c r="R71">
        <v>267.69</v>
      </c>
      <c r="S71">
        <v>157.25</v>
      </c>
      <c r="T71">
        <v>51816.959999999999</v>
      </c>
      <c r="U71">
        <v>0.59</v>
      </c>
      <c r="V71">
        <v>0.86</v>
      </c>
      <c r="W71">
        <v>13.79</v>
      </c>
      <c r="X71">
        <v>3.23</v>
      </c>
      <c r="Y71">
        <v>1</v>
      </c>
      <c r="Z71">
        <v>10</v>
      </c>
    </row>
    <row r="72" spans="1:26" x14ac:dyDescent="0.3">
      <c r="A72">
        <v>0</v>
      </c>
      <c r="B72">
        <v>75</v>
      </c>
      <c r="C72" t="s">
        <v>26</v>
      </c>
      <c r="D72">
        <v>0.93159999999999998</v>
      </c>
      <c r="E72">
        <v>107.34</v>
      </c>
      <c r="F72">
        <v>83.47</v>
      </c>
      <c r="G72">
        <v>7.08</v>
      </c>
      <c r="H72">
        <v>0.12</v>
      </c>
      <c r="I72">
        <v>707</v>
      </c>
      <c r="J72">
        <v>150.44</v>
      </c>
      <c r="K72">
        <v>49.1</v>
      </c>
      <c r="L72">
        <v>1</v>
      </c>
      <c r="M72">
        <v>705</v>
      </c>
      <c r="N72">
        <v>25.34</v>
      </c>
      <c r="O72">
        <v>18787.759999999998</v>
      </c>
      <c r="P72">
        <v>972.22</v>
      </c>
      <c r="Q72">
        <v>5420.93</v>
      </c>
      <c r="R72">
        <v>1089.82</v>
      </c>
      <c r="S72">
        <v>157.25</v>
      </c>
      <c r="T72">
        <v>459772.08</v>
      </c>
      <c r="U72">
        <v>0.14000000000000001</v>
      </c>
      <c r="V72">
        <v>0.61</v>
      </c>
      <c r="W72">
        <v>14.72</v>
      </c>
      <c r="X72">
        <v>27.68</v>
      </c>
      <c r="Y72">
        <v>1</v>
      </c>
      <c r="Z72">
        <v>10</v>
      </c>
    </row>
    <row r="73" spans="1:26" x14ac:dyDescent="0.3">
      <c r="A73">
        <v>1</v>
      </c>
      <c r="B73">
        <v>75</v>
      </c>
      <c r="C73" t="s">
        <v>26</v>
      </c>
      <c r="D73">
        <v>1.3118000000000001</v>
      </c>
      <c r="E73">
        <v>76.23</v>
      </c>
      <c r="F73">
        <v>65.83</v>
      </c>
      <c r="G73">
        <v>14.85</v>
      </c>
      <c r="H73">
        <v>0.23</v>
      </c>
      <c r="I73">
        <v>266</v>
      </c>
      <c r="J73">
        <v>151.83000000000001</v>
      </c>
      <c r="K73">
        <v>49.1</v>
      </c>
      <c r="L73">
        <v>2</v>
      </c>
      <c r="M73">
        <v>264</v>
      </c>
      <c r="N73">
        <v>25.73</v>
      </c>
      <c r="O73">
        <v>18959.54</v>
      </c>
      <c r="P73">
        <v>734.92</v>
      </c>
      <c r="Q73">
        <v>5419.28</v>
      </c>
      <c r="R73">
        <v>499.83</v>
      </c>
      <c r="S73">
        <v>157.25</v>
      </c>
      <c r="T73">
        <v>166983</v>
      </c>
      <c r="U73">
        <v>0.31</v>
      </c>
      <c r="V73">
        <v>0.77</v>
      </c>
      <c r="W73">
        <v>13.97</v>
      </c>
      <c r="X73">
        <v>10.06</v>
      </c>
      <c r="Y73">
        <v>1</v>
      </c>
      <c r="Z73">
        <v>10</v>
      </c>
    </row>
    <row r="74" spans="1:26" x14ac:dyDescent="0.3">
      <c r="A74">
        <v>2</v>
      </c>
      <c r="B74">
        <v>75</v>
      </c>
      <c r="C74" t="s">
        <v>26</v>
      </c>
      <c r="D74">
        <v>1.4544999999999999</v>
      </c>
      <c r="E74">
        <v>68.75</v>
      </c>
      <c r="F74">
        <v>61.65</v>
      </c>
      <c r="G74">
        <v>23.41</v>
      </c>
      <c r="H74">
        <v>0.35</v>
      </c>
      <c r="I74">
        <v>158</v>
      </c>
      <c r="J74">
        <v>153.22999999999999</v>
      </c>
      <c r="K74">
        <v>49.1</v>
      </c>
      <c r="L74">
        <v>3</v>
      </c>
      <c r="M74">
        <v>156</v>
      </c>
      <c r="N74">
        <v>26.13</v>
      </c>
      <c r="O74">
        <v>19131.849999999999</v>
      </c>
      <c r="P74">
        <v>654.69000000000005</v>
      </c>
      <c r="Q74">
        <v>5418.62</v>
      </c>
      <c r="R74">
        <v>360.65</v>
      </c>
      <c r="S74">
        <v>157.25</v>
      </c>
      <c r="T74">
        <v>97932.87</v>
      </c>
      <c r="U74">
        <v>0.44</v>
      </c>
      <c r="V74">
        <v>0.82</v>
      </c>
      <c r="W74">
        <v>13.78</v>
      </c>
      <c r="X74">
        <v>5.88</v>
      </c>
      <c r="Y74">
        <v>1</v>
      </c>
      <c r="Z74">
        <v>10</v>
      </c>
    </row>
    <row r="75" spans="1:26" x14ac:dyDescent="0.3">
      <c r="A75">
        <v>3</v>
      </c>
      <c r="B75">
        <v>75</v>
      </c>
      <c r="C75" t="s">
        <v>26</v>
      </c>
      <c r="D75">
        <v>1.5287999999999999</v>
      </c>
      <c r="E75">
        <v>65.41</v>
      </c>
      <c r="F75">
        <v>59.8</v>
      </c>
      <c r="G75">
        <v>32.92</v>
      </c>
      <c r="H75">
        <v>0.46</v>
      </c>
      <c r="I75">
        <v>109</v>
      </c>
      <c r="J75">
        <v>154.63</v>
      </c>
      <c r="K75">
        <v>49.1</v>
      </c>
      <c r="L75">
        <v>4</v>
      </c>
      <c r="M75">
        <v>107</v>
      </c>
      <c r="N75">
        <v>26.53</v>
      </c>
      <c r="O75">
        <v>19304.72</v>
      </c>
      <c r="P75">
        <v>598.42999999999995</v>
      </c>
      <c r="Q75">
        <v>5418.35</v>
      </c>
      <c r="R75">
        <v>298.2</v>
      </c>
      <c r="S75">
        <v>157.25</v>
      </c>
      <c r="T75">
        <v>66952.759999999995</v>
      </c>
      <c r="U75">
        <v>0.53</v>
      </c>
      <c r="V75">
        <v>0.85</v>
      </c>
      <c r="W75">
        <v>13.73</v>
      </c>
      <c r="X75">
        <v>4.04</v>
      </c>
      <c r="Y75">
        <v>1</v>
      </c>
      <c r="Z75">
        <v>10</v>
      </c>
    </row>
    <row r="76" spans="1:26" x14ac:dyDescent="0.3">
      <c r="A76">
        <v>4</v>
      </c>
      <c r="B76">
        <v>75</v>
      </c>
      <c r="C76" t="s">
        <v>26</v>
      </c>
      <c r="D76">
        <v>1.5761000000000001</v>
      </c>
      <c r="E76">
        <v>63.45</v>
      </c>
      <c r="F76">
        <v>58.73</v>
      </c>
      <c r="G76">
        <v>44.05</v>
      </c>
      <c r="H76">
        <v>0.56999999999999995</v>
      </c>
      <c r="I76">
        <v>80</v>
      </c>
      <c r="J76">
        <v>156.03</v>
      </c>
      <c r="K76">
        <v>49.1</v>
      </c>
      <c r="L76">
        <v>5</v>
      </c>
      <c r="M76">
        <v>64</v>
      </c>
      <c r="N76">
        <v>26.94</v>
      </c>
      <c r="O76">
        <v>19478.150000000001</v>
      </c>
      <c r="P76">
        <v>547.36</v>
      </c>
      <c r="Q76">
        <v>5418.45</v>
      </c>
      <c r="R76">
        <v>262.08999999999997</v>
      </c>
      <c r="S76">
        <v>157.25</v>
      </c>
      <c r="T76">
        <v>49042.71</v>
      </c>
      <c r="U76">
        <v>0.6</v>
      </c>
      <c r="V76">
        <v>0.87</v>
      </c>
      <c r="W76">
        <v>13.68</v>
      </c>
      <c r="X76">
        <v>2.96</v>
      </c>
      <c r="Y76">
        <v>1</v>
      </c>
      <c r="Z76">
        <v>10</v>
      </c>
    </row>
    <row r="77" spans="1:26" x14ac:dyDescent="0.3">
      <c r="A77">
        <v>5</v>
      </c>
      <c r="B77">
        <v>75</v>
      </c>
      <c r="C77" t="s">
        <v>26</v>
      </c>
      <c r="D77">
        <v>1.5848</v>
      </c>
      <c r="E77">
        <v>63.1</v>
      </c>
      <c r="F77">
        <v>58.56</v>
      </c>
      <c r="G77">
        <v>47.48</v>
      </c>
      <c r="H77">
        <v>0.67</v>
      </c>
      <c r="I77">
        <v>74</v>
      </c>
      <c r="J77">
        <v>157.44</v>
      </c>
      <c r="K77">
        <v>49.1</v>
      </c>
      <c r="L77">
        <v>6</v>
      </c>
      <c r="M77">
        <v>0</v>
      </c>
      <c r="N77">
        <v>27.35</v>
      </c>
      <c r="O77">
        <v>19652.13</v>
      </c>
      <c r="P77">
        <v>536.34</v>
      </c>
      <c r="Q77">
        <v>5418.55</v>
      </c>
      <c r="R77">
        <v>253.98</v>
      </c>
      <c r="S77">
        <v>157.25</v>
      </c>
      <c r="T77">
        <v>45021.62</v>
      </c>
      <c r="U77">
        <v>0.62</v>
      </c>
      <c r="V77">
        <v>0.87</v>
      </c>
      <c r="W77">
        <v>13.75</v>
      </c>
      <c r="X77">
        <v>2.8</v>
      </c>
      <c r="Y77">
        <v>1</v>
      </c>
      <c r="Z77">
        <v>10</v>
      </c>
    </row>
    <row r="78" spans="1:26" x14ac:dyDescent="0.3">
      <c r="A78">
        <v>0</v>
      </c>
      <c r="B78">
        <v>95</v>
      </c>
      <c r="C78" t="s">
        <v>26</v>
      </c>
      <c r="D78">
        <v>0.78610000000000002</v>
      </c>
      <c r="E78">
        <v>127.21</v>
      </c>
      <c r="F78">
        <v>91.39</v>
      </c>
      <c r="G78">
        <v>6.12</v>
      </c>
      <c r="H78">
        <v>0.1</v>
      </c>
      <c r="I78">
        <v>896</v>
      </c>
      <c r="J78">
        <v>185.69</v>
      </c>
      <c r="K78">
        <v>53.44</v>
      </c>
      <c r="L78">
        <v>1</v>
      </c>
      <c r="M78">
        <v>894</v>
      </c>
      <c r="N78">
        <v>36.26</v>
      </c>
      <c r="O78">
        <v>23136.14</v>
      </c>
      <c r="P78">
        <v>1228.44</v>
      </c>
      <c r="Q78">
        <v>5422.27</v>
      </c>
      <c r="R78">
        <v>1355.65</v>
      </c>
      <c r="S78">
        <v>157.25</v>
      </c>
      <c r="T78">
        <v>591741.93999999994</v>
      </c>
      <c r="U78">
        <v>0.12</v>
      </c>
      <c r="V78">
        <v>0.56000000000000005</v>
      </c>
      <c r="W78">
        <v>15.02</v>
      </c>
      <c r="X78">
        <v>35.590000000000003</v>
      </c>
      <c r="Y78">
        <v>1</v>
      </c>
      <c r="Z78">
        <v>10</v>
      </c>
    </row>
    <row r="79" spans="1:26" x14ac:dyDescent="0.3">
      <c r="A79">
        <v>1</v>
      </c>
      <c r="B79">
        <v>95</v>
      </c>
      <c r="C79" t="s">
        <v>26</v>
      </c>
      <c r="D79">
        <v>1.2126999999999999</v>
      </c>
      <c r="E79">
        <v>82.46</v>
      </c>
      <c r="F79">
        <v>68.010000000000005</v>
      </c>
      <c r="G79">
        <v>12.67</v>
      </c>
      <c r="H79">
        <v>0.19</v>
      </c>
      <c r="I79">
        <v>322</v>
      </c>
      <c r="J79">
        <v>187.21</v>
      </c>
      <c r="K79">
        <v>53.44</v>
      </c>
      <c r="L79">
        <v>2</v>
      </c>
      <c r="M79">
        <v>320</v>
      </c>
      <c r="N79">
        <v>36.770000000000003</v>
      </c>
      <c r="O79">
        <v>23322.880000000001</v>
      </c>
      <c r="P79">
        <v>889.24</v>
      </c>
      <c r="Q79">
        <v>5419.34</v>
      </c>
      <c r="R79">
        <v>572.41</v>
      </c>
      <c r="S79">
        <v>157.25</v>
      </c>
      <c r="T79">
        <v>202992.43</v>
      </c>
      <c r="U79">
        <v>0.27</v>
      </c>
      <c r="V79">
        <v>0.75</v>
      </c>
      <c r="W79">
        <v>14.06</v>
      </c>
      <c r="X79">
        <v>12.23</v>
      </c>
      <c r="Y79">
        <v>1</v>
      </c>
      <c r="Z79">
        <v>10</v>
      </c>
    </row>
    <row r="80" spans="1:26" x14ac:dyDescent="0.3">
      <c r="A80">
        <v>2</v>
      </c>
      <c r="B80">
        <v>95</v>
      </c>
      <c r="C80" t="s">
        <v>26</v>
      </c>
      <c r="D80">
        <v>1.3782000000000001</v>
      </c>
      <c r="E80">
        <v>72.56</v>
      </c>
      <c r="F80">
        <v>62.94</v>
      </c>
      <c r="G80">
        <v>19.670000000000002</v>
      </c>
      <c r="H80">
        <v>0.28000000000000003</v>
      </c>
      <c r="I80">
        <v>192</v>
      </c>
      <c r="J80">
        <v>188.73</v>
      </c>
      <c r="K80">
        <v>53.44</v>
      </c>
      <c r="L80">
        <v>3</v>
      </c>
      <c r="M80">
        <v>190</v>
      </c>
      <c r="N80">
        <v>37.29</v>
      </c>
      <c r="O80">
        <v>23510.33</v>
      </c>
      <c r="P80">
        <v>797.45</v>
      </c>
      <c r="Q80">
        <v>5419.03</v>
      </c>
      <c r="R80">
        <v>403.39</v>
      </c>
      <c r="S80">
        <v>157.25</v>
      </c>
      <c r="T80">
        <v>119131.73</v>
      </c>
      <c r="U80">
        <v>0.39</v>
      </c>
      <c r="V80">
        <v>0.81</v>
      </c>
      <c r="W80">
        <v>13.85</v>
      </c>
      <c r="X80">
        <v>7.17</v>
      </c>
      <c r="Y80">
        <v>1</v>
      </c>
      <c r="Z80">
        <v>10</v>
      </c>
    </row>
    <row r="81" spans="1:26" x14ac:dyDescent="0.3">
      <c r="A81">
        <v>3</v>
      </c>
      <c r="B81">
        <v>95</v>
      </c>
      <c r="C81" t="s">
        <v>26</v>
      </c>
      <c r="D81">
        <v>1.4642999999999999</v>
      </c>
      <c r="E81">
        <v>68.290000000000006</v>
      </c>
      <c r="F81">
        <v>60.8</v>
      </c>
      <c r="G81">
        <v>27.02</v>
      </c>
      <c r="H81">
        <v>0.37</v>
      </c>
      <c r="I81">
        <v>135</v>
      </c>
      <c r="J81">
        <v>190.25</v>
      </c>
      <c r="K81">
        <v>53.44</v>
      </c>
      <c r="L81">
        <v>4</v>
      </c>
      <c r="M81">
        <v>133</v>
      </c>
      <c r="N81">
        <v>37.82</v>
      </c>
      <c r="O81">
        <v>23698.48</v>
      </c>
      <c r="P81">
        <v>744.65</v>
      </c>
      <c r="Q81">
        <v>5418.41</v>
      </c>
      <c r="R81">
        <v>331.66</v>
      </c>
      <c r="S81">
        <v>157.25</v>
      </c>
      <c r="T81">
        <v>83555.13</v>
      </c>
      <c r="U81">
        <v>0.47</v>
      </c>
      <c r="V81">
        <v>0.84</v>
      </c>
      <c r="W81">
        <v>13.76</v>
      </c>
      <c r="X81">
        <v>5.03</v>
      </c>
      <c r="Y81">
        <v>1</v>
      </c>
      <c r="Z81">
        <v>10</v>
      </c>
    </row>
    <row r="82" spans="1:26" x14ac:dyDescent="0.3">
      <c r="A82">
        <v>4</v>
      </c>
      <c r="B82">
        <v>95</v>
      </c>
      <c r="C82" t="s">
        <v>26</v>
      </c>
      <c r="D82">
        <v>1.5193000000000001</v>
      </c>
      <c r="E82">
        <v>65.819999999999993</v>
      </c>
      <c r="F82">
        <v>59.55</v>
      </c>
      <c r="G82">
        <v>35.03</v>
      </c>
      <c r="H82">
        <v>0.46</v>
      </c>
      <c r="I82">
        <v>102</v>
      </c>
      <c r="J82">
        <v>191.78</v>
      </c>
      <c r="K82">
        <v>53.44</v>
      </c>
      <c r="L82">
        <v>5</v>
      </c>
      <c r="M82">
        <v>100</v>
      </c>
      <c r="N82">
        <v>38.35</v>
      </c>
      <c r="O82">
        <v>23887.360000000001</v>
      </c>
      <c r="P82">
        <v>702.48</v>
      </c>
      <c r="Q82">
        <v>5418.42</v>
      </c>
      <c r="R82">
        <v>289.91000000000003</v>
      </c>
      <c r="S82">
        <v>157.25</v>
      </c>
      <c r="T82">
        <v>62843.8</v>
      </c>
      <c r="U82">
        <v>0.54</v>
      </c>
      <c r="V82">
        <v>0.85</v>
      </c>
      <c r="W82">
        <v>13.72</v>
      </c>
      <c r="X82">
        <v>3.79</v>
      </c>
      <c r="Y82">
        <v>1</v>
      </c>
      <c r="Z82">
        <v>10</v>
      </c>
    </row>
    <row r="83" spans="1:26" x14ac:dyDescent="0.3">
      <c r="A83">
        <v>5</v>
      </c>
      <c r="B83">
        <v>95</v>
      </c>
      <c r="C83" t="s">
        <v>26</v>
      </c>
      <c r="D83">
        <v>1.5585</v>
      </c>
      <c r="E83">
        <v>64.17</v>
      </c>
      <c r="F83">
        <v>58.72</v>
      </c>
      <c r="G83">
        <v>44.04</v>
      </c>
      <c r="H83">
        <v>0.55000000000000004</v>
      </c>
      <c r="I83">
        <v>80</v>
      </c>
      <c r="J83">
        <v>193.32</v>
      </c>
      <c r="K83">
        <v>53.44</v>
      </c>
      <c r="L83">
        <v>6</v>
      </c>
      <c r="M83">
        <v>78</v>
      </c>
      <c r="N83">
        <v>38.89</v>
      </c>
      <c r="O83">
        <v>24076.95</v>
      </c>
      <c r="P83">
        <v>660.91</v>
      </c>
      <c r="Q83">
        <v>5418.31</v>
      </c>
      <c r="R83">
        <v>262.02999999999997</v>
      </c>
      <c r="S83">
        <v>157.25</v>
      </c>
      <c r="T83">
        <v>49011.86</v>
      </c>
      <c r="U83">
        <v>0.6</v>
      </c>
      <c r="V83">
        <v>0.87</v>
      </c>
      <c r="W83">
        <v>13.68</v>
      </c>
      <c r="X83">
        <v>2.96</v>
      </c>
      <c r="Y83">
        <v>1</v>
      </c>
      <c r="Z83">
        <v>10</v>
      </c>
    </row>
    <row r="84" spans="1:26" x14ac:dyDescent="0.3">
      <c r="A84">
        <v>6</v>
      </c>
      <c r="B84">
        <v>95</v>
      </c>
      <c r="C84" t="s">
        <v>26</v>
      </c>
      <c r="D84">
        <v>1.5860000000000001</v>
      </c>
      <c r="E84">
        <v>63.05</v>
      </c>
      <c r="F84">
        <v>58.16</v>
      </c>
      <c r="G84">
        <v>53.69</v>
      </c>
      <c r="H84">
        <v>0.64</v>
      </c>
      <c r="I84">
        <v>65</v>
      </c>
      <c r="J84">
        <v>194.86</v>
      </c>
      <c r="K84">
        <v>53.44</v>
      </c>
      <c r="L84">
        <v>7</v>
      </c>
      <c r="M84">
        <v>57</v>
      </c>
      <c r="N84">
        <v>39.43</v>
      </c>
      <c r="O84">
        <v>24267.279999999999</v>
      </c>
      <c r="P84">
        <v>623.85</v>
      </c>
      <c r="Q84">
        <v>5418.45</v>
      </c>
      <c r="R84">
        <v>243.72</v>
      </c>
      <c r="S84">
        <v>157.25</v>
      </c>
      <c r="T84">
        <v>39931.99</v>
      </c>
      <c r="U84">
        <v>0.65</v>
      </c>
      <c r="V84">
        <v>0.87</v>
      </c>
      <c r="W84">
        <v>13.65</v>
      </c>
      <c r="X84">
        <v>2.4</v>
      </c>
      <c r="Y84">
        <v>1</v>
      </c>
      <c r="Z84">
        <v>10</v>
      </c>
    </row>
    <row r="85" spans="1:26" x14ac:dyDescent="0.3">
      <c r="A85">
        <v>7</v>
      </c>
      <c r="B85">
        <v>95</v>
      </c>
      <c r="C85" t="s">
        <v>26</v>
      </c>
      <c r="D85">
        <v>1.5967</v>
      </c>
      <c r="E85">
        <v>62.63</v>
      </c>
      <c r="F85">
        <v>57.96</v>
      </c>
      <c r="G85">
        <v>58.95</v>
      </c>
      <c r="H85">
        <v>0.72</v>
      </c>
      <c r="I85">
        <v>59</v>
      </c>
      <c r="J85">
        <v>196.41</v>
      </c>
      <c r="K85">
        <v>53.44</v>
      </c>
      <c r="L85">
        <v>8</v>
      </c>
      <c r="M85">
        <v>7</v>
      </c>
      <c r="N85">
        <v>39.979999999999997</v>
      </c>
      <c r="O85">
        <v>24458.36</v>
      </c>
      <c r="P85">
        <v>604.27</v>
      </c>
      <c r="Q85">
        <v>5418.86</v>
      </c>
      <c r="R85">
        <v>235.18</v>
      </c>
      <c r="S85">
        <v>157.25</v>
      </c>
      <c r="T85">
        <v>35696.71</v>
      </c>
      <c r="U85">
        <v>0.67</v>
      </c>
      <c r="V85">
        <v>0.88</v>
      </c>
      <c r="W85">
        <v>13.69</v>
      </c>
      <c r="X85">
        <v>2.2000000000000002</v>
      </c>
      <c r="Y85">
        <v>1</v>
      </c>
      <c r="Z85">
        <v>10</v>
      </c>
    </row>
    <row r="86" spans="1:26" x14ac:dyDescent="0.3">
      <c r="A86">
        <v>8</v>
      </c>
      <c r="B86">
        <v>95</v>
      </c>
      <c r="C86" t="s">
        <v>26</v>
      </c>
      <c r="D86">
        <v>1.5967</v>
      </c>
      <c r="E86">
        <v>62.63</v>
      </c>
      <c r="F86">
        <v>57.96</v>
      </c>
      <c r="G86">
        <v>58.95</v>
      </c>
      <c r="H86">
        <v>0.81</v>
      </c>
      <c r="I86">
        <v>59</v>
      </c>
      <c r="J86">
        <v>197.97</v>
      </c>
      <c r="K86">
        <v>53.44</v>
      </c>
      <c r="L86">
        <v>9</v>
      </c>
      <c r="M86">
        <v>0</v>
      </c>
      <c r="N86">
        <v>40.53</v>
      </c>
      <c r="O86">
        <v>24650.18</v>
      </c>
      <c r="P86">
        <v>606.71</v>
      </c>
      <c r="Q86">
        <v>5418.61</v>
      </c>
      <c r="R86">
        <v>234.99</v>
      </c>
      <c r="S86">
        <v>157.25</v>
      </c>
      <c r="T86">
        <v>35599.49</v>
      </c>
      <c r="U86">
        <v>0.67</v>
      </c>
      <c r="V86">
        <v>0.88</v>
      </c>
      <c r="W86">
        <v>13.7</v>
      </c>
      <c r="X86">
        <v>2.2000000000000002</v>
      </c>
      <c r="Y86">
        <v>1</v>
      </c>
      <c r="Z86">
        <v>10</v>
      </c>
    </row>
    <row r="87" spans="1:26" x14ac:dyDescent="0.3">
      <c r="A87">
        <v>0</v>
      </c>
      <c r="B87">
        <v>55</v>
      </c>
      <c r="C87" t="s">
        <v>26</v>
      </c>
      <c r="D87">
        <v>1.0933999999999999</v>
      </c>
      <c r="E87">
        <v>91.46</v>
      </c>
      <c r="F87">
        <v>76.540000000000006</v>
      </c>
      <c r="G87">
        <v>8.5500000000000007</v>
      </c>
      <c r="H87">
        <v>0.15</v>
      </c>
      <c r="I87">
        <v>537</v>
      </c>
      <c r="J87">
        <v>116.05</v>
      </c>
      <c r="K87">
        <v>43.4</v>
      </c>
      <c r="L87">
        <v>1</v>
      </c>
      <c r="M87">
        <v>535</v>
      </c>
      <c r="N87">
        <v>16.649999999999999</v>
      </c>
      <c r="O87">
        <v>14546.17</v>
      </c>
      <c r="P87">
        <v>739.86</v>
      </c>
      <c r="Q87">
        <v>5420.54</v>
      </c>
      <c r="R87">
        <v>857.29</v>
      </c>
      <c r="S87">
        <v>157.25</v>
      </c>
      <c r="T87">
        <v>344359.67999999999</v>
      </c>
      <c r="U87">
        <v>0.18</v>
      </c>
      <c r="V87">
        <v>0.66</v>
      </c>
      <c r="W87">
        <v>14.44</v>
      </c>
      <c r="X87">
        <v>20.76</v>
      </c>
      <c r="Y87">
        <v>1</v>
      </c>
      <c r="Z87">
        <v>10</v>
      </c>
    </row>
    <row r="88" spans="1:26" x14ac:dyDescent="0.3">
      <c r="A88">
        <v>1</v>
      </c>
      <c r="B88">
        <v>55</v>
      </c>
      <c r="C88" t="s">
        <v>26</v>
      </c>
      <c r="D88">
        <v>1.4182999999999999</v>
      </c>
      <c r="E88">
        <v>70.510000000000005</v>
      </c>
      <c r="F88">
        <v>63.5</v>
      </c>
      <c r="G88">
        <v>18.5</v>
      </c>
      <c r="H88">
        <v>0.3</v>
      </c>
      <c r="I88">
        <v>206</v>
      </c>
      <c r="J88">
        <v>117.34</v>
      </c>
      <c r="K88">
        <v>43.4</v>
      </c>
      <c r="L88">
        <v>2</v>
      </c>
      <c r="M88">
        <v>204</v>
      </c>
      <c r="N88">
        <v>16.940000000000001</v>
      </c>
      <c r="O88">
        <v>14705.49</v>
      </c>
      <c r="P88">
        <v>569.51</v>
      </c>
      <c r="Q88">
        <v>5418.78</v>
      </c>
      <c r="R88">
        <v>422.32</v>
      </c>
      <c r="S88">
        <v>157.25</v>
      </c>
      <c r="T88">
        <v>128528.45</v>
      </c>
      <c r="U88">
        <v>0.37</v>
      </c>
      <c r="V88">
        <v>0.8</v>
      </c>
      <c r="W88">
        <v>13.86</v>
      </c>
      <c r="X88">
        <v>7.73</v>
      </c>
      <c r="Y88">
        <v>1</v>
      </c>
      <c r="Z88">
        <v>10</v>
      </c>
    </row>
    <row r="89" spans="1:26" x14ac:dyDescent="0.3">
      <c r="A89">
        <v>2</v>
      </c>
      <c r="B89">
        <v>55</v>
      </c>
      <c r="C89" t="s">
        <v>26</v>
      </c>
      <c r="D89">
        <v>1.5353000000000001</v>
      </c>
      <c r="E89">
        <v>65.13</v>
      </c>
      <c r="F89">
        <v>60.21</v>
      </c>
      <c r="G89">
        <v>30.36</v>
      </c>
      <c r="H89">
        <v>0.45</v>
      </c>
      <c r="I89">
        <v>119</v>
      </c>
      <c r="J89">
        <v>118.63</v>
      </c>
      <c r="K89">
        <v>43.4</v>
      </c>
      <c r="L89">
        <v>3</v>
      </c>
      <c r="M89">
        <v>110</v>
      </c>
      <c r="N89">
        <v>17.23</v>
      </c>
      <c r="O89">
        <v>14865.24</v>
      </c>
      <c r="P89">
        <v>490.98</v>
      </c>
      <c r="Q89">
        <v>5418.62</v>
      </c>
      <c r="R89">
        <v>311.42</v>
      </c>
      <c r="S89">
        <v>157.25</v>
      </c>
      <c r="T89">
        <v>73512.820000000007</v>
      </c>
      <c r="U89">
        <v>0.5</v>
      </c>
      <c r="V89">
        <v>0.84</v>
      </c>
      <c r="W89">
        <v>13.75</v>
      </c>
      <c r="X89">
        <v>4.4400000000000004</v>
      </c>
      <c r="Y89">
        <v>1</v>
      </c>
      <c r="Z89">
        <v>10</v>
      </c>
    </row>
    <row r="90" spans="1:26" x14ac:dyDescent="0.3">
      <c r="A90">
        <v>3</v>
      </c>
      <c r="B90">
        <v>55</v>
      </c>
      <c r="C90" t="s">
        <v>26</v>
      </c>
      <c r="D90">
        <v>1.5609999999999999</v>
      </c>
      <c r="E90">
        <v>64.06</v>
      </c>
      <c r="F90">
        <v>59.59</v>
      </c>
      <c r="G90">
        <v>35.75</v>
      </c>
      <c r="H90">
        <v>0.59</v>
      </c>
      <c r="I90">
        <v>100</v>
      </c>
      <c r="J90">
        <v>119.93</v>
      </c>
      <c r="K90">
        <v>43.4</v>
      </c>
      <c r="L90">
        <v>4</v>
      </c>
      <c r="M90">
        <v>0</v>
      </c>
      <c r="N90">
        <v>17.53</v>
      </c>
      <c r="O90">
        <v>15025.44</v>
      </c>
      <c r="P90">
        <v>467.57</v>
      </c>
      <c r="Q90">
        <v>5419.34</v>
      </c>
      <c r="R90">
        <v>286.58</v>
      </c>
      <c r="S90">
        <v>157.25</v>
      </c>
      <c r="T90">
        <v>61186.83</v>
      </c>
      <c r="U90">
        <v>0.55000000000000004</v>
      </c>
      <c r="V90">
        <v>0.85</v>
      </c>
      <c r="W90">
        <v>13.84</v>
      </c>
      <c r="X90">
        <v>3.82</v>
      </c>
      <c r="Y90">
        <v>1</v>
      </c>
      <c r="Z90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C95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INDEX(resultados!$A$2:$ZZ$90, 1, MATCH($B$1, resultados!$A$1:$ZZ$1, 0))</f>
        <v>#N/A</v>
      </c>
      <c r="B7" t="e">
        <f>INDEX(resultados!$A$2:$ZZ$90, 1, MATCH($B$2, resultados!$A$1:$ZZ$1, 0))</f>
        <v>#N/A</v>
      </c>
      <c r="C7" t="e">
        <f>INDEX(resultados!$A$2:$ZZ$90, 1, MATCH($B$3, resultados!$A$1:$ZZ$1, 0))</f>
        <v>#N/A</v>
      </c>
    </row>
    <row r="8" spans="1:3" x14ac:dyDescent="0.3">
      <c r="A8" t="e">
        <f>INDEX(resultados!$A$2:$ZZ$90, 2, MATCH($B$1, resultados!$A$1:$ZZ$1, 0))</f>
        <v>#N/A</v>
      </c>
      <c r="B8" t="e">
        <f>INDEX(resultados!$A$2:$ZZ$90, 2, MATCH($B$2, resultados!$A$1:$ZZ$1, 0))</f>
        <v>#N/A</v>
      </c>
      <c r="C8" t="e">
        <f>INDEX(resultados!$A$2:$ZZ$90, 2, MATCH($B$3, resultados!$A$1:$ZZ$1, 0))</f>
        <v>#N/A</v>
      </c>
    </row>
    <row r="9" spans="1:3" x14ac:dyDescent="0.3">
      <c r="A9" t="e">
        <f>INDEX(resultados!$A$2:$ZZ$90, 3, MATCH($B$1, resultados!$A$1:$ZZ$1, 0))</f>
        <v>#N/A</v>
      </c>
      <c r="B9" t="e">
        <f>INDEX(resultados!$A$2:$ZZ$90, 3, MATCH($B$2, resultados!$A$1:$ZZ$1, 0))</f>
        <v>#N/A</v>
      </c>
      <c r="C9" t="e">
        <f>INDEX(resultados!$A$2:$ZZ$90, 3, MATCH($B$3, resultados!$A$1:$ZZ$1, 0))</f>
        <v>#N/A</v>
      </c>
    </row>
    <row r="10" spans="1:3" x14ac:dyDescent="0.3">
      <c r="A10" t="e">
        <f>INDEX(resultados!$A$2:$ZZ$90, 4, MATCH($B$1, resultados!$A$1:$ZZ$1, 0))</f>
        <v>#N/A</v>
      </c>
      <c r="B10" t="e">
        <f>INDEX(resultados!$A$2:$ZZ$90, 4, MATCH($B$2, resultados!$A$1:$ZZ$1, 0))</f>
        <v>#N/A</v>
      </c>
      <c r="C10" t="e">
        <f>INDEX(resultados!$A$2:$ZZ$90, 4, MATCH($B$3, resultados!$A$1:$ZZ$1, 0))</f>
        <v>#N/A</v>
      </c>
    </row>
    <row r="11" spans="1:3" x14ac:dyDescent="0.3">
      <c r="A11" t="e">
        <f>INDEX(resultados!$A$2:$ZZ$90, 5, MATCH($B$1, resultados!$A$1:$ZZ$1, 0))</f>
        <v>#N/A</v>
      </c>
      <c r="B11" t="e">
        <f>INDEX(resultados!$A$2:$ZZ$90, 5, MATCH($B$2, resultados!$A$1:$ZZ$1, 0))</f>
        <v>#N/A</v>
      </c>
      <c r="C11" t="e">
        <f>INDEX(resultados!$A$2:$ZZ$90, 5, MATCH($B$3, resultados!$A$1:$ZZ$1, 0))</f>
        <v>#N/A</v>
      </c>
    </row>
    <row r="12" spans="1:3" x14ac:dyDescent="0.3">
      <c r="A12" t="e">
        <f>INDEX(resultados!$A$2:$ZZ$90, 6, MATCH($B$1, resultados!$A$1:$ZZ$1, 0))</f>
        <v>#N/A</v>
      </c>
      <c r="B12" t="e">
        <f>INDEX(resultados!$A$2:$ZZ$90, 6, MATCH($B$2, resultados!$A$1:$ZZ$1, 0))</f>
        <v>#N/A</v>
      </c>
      <c r="C12" t="e">
        <f>INDEX(resultados!$A$2:$ZZ$90, 6, MATCH($B$3, resultados!$A$1:$ZZ$1, 0))</f>
        <v>#N/A</v>
      </c>
    </row>
    <row r="13" spans="1:3" x14ac:dyDescent="0.3">
      <c r="A13" t="e">
        <f>INDEX(resultados!$A$2:$ZZ$90, 7, MATCH($B$1, resultados!$A$1:$ZZ$1, 0))</f>
        <v>#N/A</v>
      </c>
      <c r="B13" t="e">
        <f>INDEX(resultados!$A$2:$ZZ$90, 7, MATCH($B$2, resultados!$A$1:$ZZ$1, 0))</f>
        <v>#N/A</v>
      </c>
      <c r="C13" t="e">
        <f>INDEX(resultados!$A$2:$ZZ$90, 7, MATCH($B$3, resultados!$A$1:$ZZ$1, 0))</f>
        <v>#N/A</v>
      </c>
    </row>
    <row r="14" spans="1:3" x14ac:dyDescent="0.3">
      <c r="A14" t="e">
        <f>INDEX(resultados!$A$2:$ZZ$90, 8, MATCH($B$1, resultados!$A$1:$ZZ$1, 0))</f>
        <v>#N/A</v>
      </c>
      <c r="B14" t="e">
        <f>INDEX(resultados!$A$2:$ZZ$90, 8, MATCH($B$2, resultados!$A$1:$ZZ$1, 0))</f>
        <v>#N/A</v>
      </c>
      <c r="C14" t="e">
        <f>INDEX(resultados!$A$2:$ZZ$90, 8, MATCH($B$3, resultados!$A$1:$ZZ$1, 0))</f>
        <v>#N/A</v>
      </c>
    </row>
    <row r="15" spans="1:3" x14ac:dyDescent="0.3">
      <c r="A15" t="e">
        <f>INDEX(resultados!$A$2:$ZZ$90, 9, MATCH($B$1, resultados!$A$1:$ZZ$1, 0))</f>
        <v>#N/A</v>
      </c>
      <c r="B15" t="e">
        <f>INDEX(resultados!$A$2:$ZZ$90, 9, MATCH($B$2, resultados!$A$1:$ZZ$1, 0))</f>
        <v>#N/A</v>
      </c>
      <c r="C15" t="e">
        <f>INDEX(resultados!$A$2:$ZZ$90, 9, MATCH($B$3, resultados!$A$1:$ZZ$1, 0))</f>
        <v>#N/A</v>
      </c>
    </row>
    <row r="16" spans="1:3" x14ac:dyDescent="0.3">
      <c r="A16" t="e">
        <f>INDEX(resultados!$A$2:$ZZ$90, 10, MATCH($B$1, resultados!$A$1:$ZZ$1, 0))</f>
        <v>#N/A</v>
      </c>
      <c r="B16" t="e">
        <f>INDEX(resultados!$A$2:$ZZ$90, 10, MATCH($B$2, resultados!$A$1:$ZZ$1, 0))</f>
        <v>#N/A</v>
      </c>
      <c r="C16" t="e">
        <f>INDEX(resultados!$A$2:$ZZ$90, 10, MATCH($B$3, resultados!$A$1:$ZZ$1, 0))</f>
        <v>#N/A</v>
      </c>
    </row>
    <row r="17" spans="1:3" x14ac:dyDescent="0.3">
      <c r="A17" t="e">
        <f>INDEX(resultados!$A$2:$ZZ$90, 11, MATCH($B$1, resultados!$A$1:$ZZ$1, 0))</f>
        <v>#N/A</v>
      </c>
      <c r="B17" t="e">
        <f>INDEX(resultados!$A$2:$ZZ$90, 11, MATCH($B$2, resultados!$A$1:$ZZ$1, 0))</f>
        <v>#N/A</v>
      </c>
      <c r="C17" t="e">
        <f>INDEX(resultados!$A$2:$ZZ$90, 11, MATCH($B$3, resultados!$A$1:$ZZ$1, 0))</f>
        <v>#N/A</v>
      </c>
    </row>
    <row r="18" spans="1:3" x14ac:dyDescent="0.3">
      <c r="A18" t="e">
        <f>INDEX(resultados!$A$2:$ZZ$90, 12, MATCH($B$1, resultados!$A$1:$ZZ$1, 0))</f>
        <v>#N/A</v>
      </c>
      <c r="B18" t="e">
        <f>INDEX(resultados!$A$2:$ZZ$90, 12, MATCH($B$2, resultados!$A$1:$ZZ$1, 0))</f>
        <v>#N/A</v>
      </c>
      <c r="C18" t="e">
        <f>INDEX(resultados!$A$2:$ZZ$90, 12, MATCH($B$3, resultados!$A$1:$ZZ$1, 0))</f>
        <v>#N/A</v>
      </c>
    </row>
    <row r="19" spans="1:3" x14ac:dyDescent="0.3">
      <c r="A19" t="e">
        <f>INDEX(resultados!$A$2:$ZZ$90, 13, MATCH($B$1, resultados!$A$1:$ZZ$1, 0))</f>
        <v>#N/A</v>
      </c>
      <c r="B19" t="e">
        <f>INDEX(resultados!$A$2:$ZZ$90, 13, MATCH($B$2, resultados!$A$1:$ZZ$1, 0))</f>
        <v>#N/A</v>
      </c>
      <c r="C19" t="e">
        <f>INDEX(resultados!$A$2:$ZZ$90, 13, MATCH($B$3, resultados!$A$1:$ZZ$1, 0))</f>
        <v>#N/A</v>
      </c>
    </row>
    <row r="20" spans="1:3" x14ac:dyDescent="0.3">
      <c r="A20" t="e">
        <f>INDEX(resultados!$A$2:$ZZ$90, 14, MATCH($B$1, resultados!$A$1:$ZZ$1, 0))</f>
        <v>#N/A</v>
      </c>
      <c r="B20" t="e">
        <f>INDEX(resultados!$A$2:$ZZ$90, 14, MATCH($B$2, resultados!$A$1:$ZZ$1, 0))</f>
        <v>#N/A</v>
      </c>
      <c r="C20" t="e">
        <f>INDEX(resultados!$A$2:$ZZ$90, 14, MATCH($B$3, resultados!$A$1:$ZZ$1, 0))</f>
        <v>#N/A</v>
      </c>
    </row>
    <row r="21" spans="1:3" x14ac:dyDescent="0.3">
      <c r="A21" t="e">
        <f>INDEX(resultados!$A$2:$ZZ$90, 15, MATCH($B$1, resultados!$A$1:$ZZ$1, 0))</f>
        <v>#N/A</v>
      </c>
      <c r="B21" t="e">
        <f>INDEX(resultados!$A$2:$ZZ$90, 15, MATCH($B$2, resultados!$A$1:$ZZ$1, 0))</f>
        <v>#N/A</v>
      </c>
      <c r="C21" t="e">
        <f>INDEX(resultados!$A$2:$ZZ$90, 15, MATCH($B$3, resultados!$A$1:$ZZ$1, 0))</f>
        <v>#N/A</v>
      </c>
    </row>
    <row r="22" spans="1:3" x14ac:dyDescent="0.3">
      <c r="A22" t="e">
        <f>INDEX(resultados!$A$2:$ZZ$90, 16, MATCH($B$1, resultados!$A$1:$ZZ$1, 0))</f>
        <v>#N/A</v>
      </c>
      <c r="B22" t="e">
        <f>INDEX(resultados!$A$2:$ZZ$90, 16, MATCH($B$2, resultados!$A$1:$ZZ$1, 0))</f>
        <v>#N/A</v>
      </c>
      <c r="C22" t="e">
        <f>INDEX(resultados!$A$2:$ZZ$90, 16, MATCH($B$3, resultados!$A$1:$ZZ$1, 0))</f>
        <v>#N/A</v>
      </c>
    </row>
    <row r="23" spans="1:3" x14ac:dyDescent="0.3">
      <c r="A23" t="e">
        <f>INDEX(resultados!$A$2:$ZZ$90, 17, MATCH($B$1, resultados!$A$1:$ZZ$1, 0))</f>
        <v>#N/A</v>
      </c>
      <c r="B23" t="e">
        <f>INDEX(resultados!$A$2:$ZZ$90, 17, MATCH($B$2, resultados!$A$1:$ZZ$1, 0))</f>
        <v>#N/A</v>
      </c>
      <c r="C23" t="e">
        <f>INDEX(resultados!$A$2:$ZZ$90, 17, MATCH($B$3, resultados!$A$1:$ZZ$1, 0))</f>
        <v>#N/A</v>
      </c>
    </row>
    <row r="24" spans="1:3" x14ac:dyDescent="0.3">
      <c r="A24" t="e">
        <f>INDEX(resultados!$A$2:$ZZ$90, 18, MATCH($B$1, resultados!$A$1:$ZZ$1, 0))</f>
        <v>#N/A</v>
      </c>
      <c r="B24" t="e">
        <f>INDEX(resultados!$A$2:$ZZ$90, 18, MATCH($B$2, resultados!$A$1:$ZZ$1, 0))</f>
        <v>#N/A</v>
      </c>
      <c r="C24" t="e">
        <f>INDEX(resultados!$A$2:$ZZ$90, 18, MATCH($B$3, resultados!$A$1:$ZZ$1, 0))</f>
        <v>#N/A</v>
      </c>
    </row>
    <row r="25" spans="1:3" x14ac:dyDescent="0.3">
      <c r="A25" t="e">
        <f>INDEX(resultados!$A$2:$ZZ$90, 19, MATCH($B$1, resultados!$A$1:$ZZ$1, 0))</f>
        <v>#N/A</v>
      </c>
      <c r="B25" t="e">
        <f>INDEX(resultados!$A$2:$ZZ$90, 19, MATCH($B$2, resultados!$A$1:$ZZ$1, 0))</f>
        <v>#N/A</v>
      </c>
      <c r="C25" t="e">
        <f>INDEX(resultados!$A$2:$ZZ$90, 19, MATCH($B$3, resultados!$A$1:$ZZ$1, 0))</f>
        <v>#N/A</v>
      </c>
    </row>
    <row r="26" spans="1:3" x14ac:dyDescent="0.3">
      <c r="A26" t="e">
        <f>INDEX(resultados!$A$2:$ZZ$90, 20, MATCH($B$1, resultados!$A$1:$ZZ$1, 0))</f>
        <v>#N/A</v>
      </c>
      <c r="B26" t="e">
        <f>INDEX(resultados!$A$2:$ZZ$90, 20, MATCH($B$2, resultados!$A$1:$ZZ$1, 0))</f>
        <v>#N/A</v>
      </c>
      <c r="C26" t="e">
        <f>INDEX(resultados!$A$2:$ZZ$90, 20, MATCH($B$3, resultados!$A$1:$ZZ$1, 0))</f>
        <v>#N/A</v>
      </c>
    </row>
    <row r="27" spans="1:3" x14ac:dyDescent="0.3">
      <c r="A27" t="e">
        <f>INDEX(resultados!$A$2:$ZZ$90, 21, MATCH($B$1, resultados!$A$1:$ZZ$1, 0))</f>
        <v>#N/A</v>
      </c>
      <c r="B27" t="e">
        <f>INDEX(resultados!$A$2:$ZZ$90, 21, MATCH($B$2, resultados!$A$1:$ZZ$1, 0))</f>
        <v>#N/A</v>
      </c>
      <c r="C27" t="e">
        <f>INDEX(resultados!$A$2:$ZZ$90, 21, MATCH($B$3, resultados!$A$1:$ZZ$1, 0))</f>
        <v>#N/A</v>
      </c>
    </row>
    <row r="28" spans="1:3" x14ac:dyDescent="0.3">
      <c r="A28" t="e">
        <f>INDEX(resultados!$A$2:$ZZ$90, 22, MATCH($B$1, resultados!$A$1:$ZZ$1, 0))</f>
        <v>#N/A</v>
      </c>
      <c r="B28" t="e">
        <f>INDEX(resultados!$A$2:$ZZ$90, 22, MATCH($B$2, resultados!$A$1:$ZZ$1, 0))</f>
        <v>#N/A</v>
      </c>
      <c r="C28" t="e">
        <f>INDEX(resultados!$A$2:$ZZ$90, 22, MATCH($B$3, resultados!$A$1:$ZZ$1, 0))</f>
        <v>#N/A</v>
      </c>
    </row>
    <row r="29" spans="1:3" x14ac:dyDescent="0.3">
      <c r="A29" t="e">
        <f>INDEX(resultados!$A$2:$ZZ$90, 23, MATCH($B$1, resultados!$A$1:$ZZ$1, 0))</f>
        <v>#N/A</v>
      </c>
      <c r="B29" t="e">
        <f>INDEX(resultados!$A$2:$ZZ$90, 23, MATCH($B$2, resultados!$A$1:$ZZ$1, 0))</f>
        <v>#N/A</v>
      </c>
      <c r="C29" t="e">
        <f>INDEX(resultados!$A$2:$ZZ$90, 23, MATCH($B$3, resultados!$A$1:$ZZ$1, 0))</f>
        <v>#N/A</v>
      </c>
    </row>
    <row r="30" spans="1:3" x14ac:dyDescent="0.3">
      <c r="A30" t="e">
        <f>INDEX(resultados!$A$2:$ZZ$90, 24, MATCH($B$1, resultados!$A$1:$ZZ$1, 0))</f>
        <v>#N/A</v>
      </c>
      <c r="B30" t="e">
        <f>INDEX(resultados!$A$2:$ZZ$90, 24, MATCH($B$2, resultados!$A$1:$ZZ$1, 0))</f>
        <v>#N/A</v>
      </c>
      <c r="C30" t="e">
        <f>INDEX(resultados!$A$2:$ZZ$90, 24, MATCH($B$3, resultados!$A$1:$ZZ$1, 0))</f>
        <v>#N/A</v>
      </c>
    </row>
    <row r="31" spans="1:3" x14ac:dyDescent="0.3">
      <c r="A31" t="e">
        <f>INDEX(resultados!$A$2:$ZZ$90, 25, MATCH($B$1, resultados!$A$1:$ZZ$1, 0))</f>
        <v>#N/A</v>
      </c>
      <c r="B31" t="e">
        <f>INDEX(resultados!$A$2:$ZZ$90, 25, MATCH($B$2, resultados!$A$1:$ZZ$1, 0))</f>
        <v>#N/A</v>
      </c>
      <c r="C31" t="e">
        <f>INDEX(resultados!$A$2:$ZZ$90, 25, MATCH($B$3, resultados!$A$1:$ZZ$1, 0))</f>
        <v>#N/A</v>
      </c>
    </row>
    <row r="32" spans="1:3" x14ac:dyDescent="0.3">
      <c r="A32" t="e">
        <f>INDEX(resultados!$A$2:$ZZ$90, 26, MATCH($B$1, resultados!$A$1:$ZZ$1, 0))</f>
        <v>#N/A</v>
      </c>
      <c r="B32" t="e">
        <f>INDEX(resultados!$A$2:$ZZ$90, 26, MATCH($B$2, resultados!$A$1:$ZZ$1, 0))</f>
        <v>#N/A</v>
      </c>
      <c r="C32" t="e">
        <f>INDEX(resultados!$A$2:$ZZ$90, 26, MATCH($B$3, resultados!$A$1:$ZZ$1, 0))</f>
        <v>#N/A</v>
      </c>
    </row>
    <row r="33" spans="1:3" x14ac:dyDescent="0.3">
      <c r="A33" t="e">
        <f>INDEX(resultados!$A$2:$ZZ$90, 27, MATCH($B$1, resultados!$A$1:$ZZ$1, 0))</f>
        <v>#N/A</v>
      </c>
      <c r="B33" t="e">
        <f>INDEX(resultados!$A$2:$ZZ$90, 27, MATCH($B$2, resultados!$A$1:$ZZ$1, 0))</f>
        <v>#N/A</v>
      </c>
      <c r="C33" t="e">
        <f>INDEX(resultados!$A$2:$ZZ$90, 27, MATCH($B$3, resultados!$A$1:$ZZ$1, 0))</f>
        <v>#N/A</v>
      </c>
    </row>
    <row r="34" spans="1:3" x14ac:dyDescent="0.3">
      <c r="A34" t="e">
        <f>INDEX(resultados!$A$2:$ZZ$90, 28, MATCH($B$1, resultados!$A$1:$ZZ$1, 0))</f>
        <v>#N/A</v>
      </c>
      <c r="B34" t="e">
        <f>INDEX(resultados!$A$2:$ZZ$90, 28, MATCH($B$2, resultados!$A$1:$ZZ$1, 0))</f>
        <v>#N/A</v>
      </c>
      <c r="C34" t="e">
        <f>INDEX(resultados!$A$2:$ZZ$90, 28, MATCH($B$3, resultados!$A$1:$ZZ$1, 0))</f>
        <v>#N/A</v>
      </c>
    </row>
    <row r="35" spans="1:3" x14ac:dyDescent="0.3">
      <c r="A35" t="e">
        <f>INDEX(resultados!$A$2:$ZZ$90, 29, MATCH($B$1, resultados!$A$1:$ZZ$1, 0))</f>
        <v>#N/A</v>
      </c>
      <c r="B35" t="e">
        <f>INDEX(resultados!$A$2:$ZZ$90, 29, MATCH($B$2, resultados!$A$1:$ZZ$1, 0))</f>
        <v>#N/A</v>
      </c>
      <c r="C35" t="e">
        <f>INDEX(resultados!$A$2:$ZZ$90, 29, MATCH($B$3, resultados!$A$1:$ZZ$1, 0))</f>
        <v>#N/A</v>
      </c>
    </row>
    <row r="36" spans="1:3" x14ac:dyDescent="0.3">
      <c r="A36" t="e">
        <f>INDEX(resultados!$A$2:$ZZ$90, 30, MATCH($B$1, resultados!$A$1:$ZZ$1, 0))</f>
        <v>#N/A</v>
      </c>
      <c r="B36" t="e">
        <f>INDEX(resultados!$A$2:$ZZ$90, 30, MATCH($B$2, resultados!$A$1:$ZZ$1, 0))</f>
        <v>#N/A</v>
      </c>
      <c r="C36" t="e">
        <f>INDEX(resultados!$A$2:$ZZ$90, 30, MATCH($B$3, resultados!$A$1:$ZZ$1, 0))</f>
        <v>#N/A</v>
      </c>
    </row>
    <row r="37" spans="1:3" x14ac:dyDescent="0.3">
      <c r="A37" t="e">
        <f>INDEX(resultados!$A$2:$ZZ$90, 31, MATCH($B$1, resultados!$A$1:$ZZ$1, 0))</f>
        <v>#N/A</v>
      </c>
      <c r="B37" t="e">
        <f>INDEX(resultados!$A$2:$ZZ$90, 31, MATCH($B$2, resultados!$A$1:$ZZ$1, 0))</f>
        <v>#N/A</v>
      </c>
      <c r="C37" t="e">
        <f>INDEX(resultados!$A$2:$ZZ$90, 31, MATCH($B$3, resultados!$A$1:$ZZ$1, 0))</f>
        <v>#N/A</v>
      </c>
    </row>
    <row r="38" spans="1:3" x14ac:dyDescent="0.3">
      <c r="A38" t="e">
        <f>INDEX(resultados!$A$2:$ZZ$90, 32, MATCH($B$1, resultados!$A$1:$ZZ$1, 0))</f>
        <v>#N/A</v>
      </c>
      <c r="B38" t="e">
        <f>INDEX(resultados!$A$2:$ZZ$90, 32, MATCH($B$2, resultados!$A$1:$ZZ$1, 0))</f>
        <v>#N/A</v>
      </c>
      <c r="C38" t="e">
        <f>INDEX(resultados!$A$2:$ZZ$90, 32, MATCH($B$3, resultados!$A$1:$ZZ$1, 0))</f>
        <v>#N/A</v>
      </c>
    </row>
    <row r="39" spans="1:3" x14ac:dyDescent="0.3">
      <c r="A39" t="e">
        <f>INDEX(resultados!$A$2:$ZZ$90, 33, MATCH($B$1, resultados!$A$1:$ZZ$1, 0))</f>
        <v>#N/A</v>
      </c>
      <c r="B39" t="e">
        <f>INDEX(resultados!$A$2:$ZZ$90, 33, MATCH($B$2, resultados!$A$1:$ZZ$1, 0))</f>
        <v>#N/A</v>
      </c>
      <c r="C39" t="e">
        <f>INDEX(resultados!$A$2:$ZZ$90, 33, MATCH($B$3, resultados!$A$1:$ZZ$1, 0))</f>
        <v>#N/A</v>
      </c>
    </row>
    <row r="40" spans="1:3" x14ac:dyDescent="0.3">
      <c r="A40" t="e">
        <f>INDEX(resultados!$A$2:$ZZ$90, 34, MATCH($B$1, resultados!$A$1:$ZZ$1, 0))</f>
        <v>#N/A</v>
      </c>
      <c r="B40" t="e">
        <f>INDEX(resultados!$A$2:$ZZ$90, 34, MATCH($B$2, resultados!$A$1:$ZZ$1, 0))</f>
        <v>#N/A</v>
      </c>
      <c r="C40" t="e">
        <f>INDEX(resultados!$A$2:$ZZ$90, 34, MATCH($B$3, resultados!$A$1:$ZZ$1, 0))</f>
        <v>#N/A</v>
      </c>
    </row>
    <row r="41" spans="1:3" x14ac:dyDescent="0.3">
      <c r="A41" t="e">
        <f>INDEX(resultados!$A$2:$ZZ$90, 35, MATCH($B$1, resultados!$A$1:$ZZ$1, 0))</f>
        <v>#N/A</v>
      </c>
      <c r="B41" t="e">
        <f>INDEX(resultados!$A$2:$ZZ$90, 35, MATCH($B$2, resultados!$A$1:$ZZ$1, 0))</f>
        <v>#N/A</v>
      </c>
      <c r="C41" t="e">
        <f>INDEX(resultados!$A$2:$ZZ$90, 35, MATCH($B$3, resultados!$A$1:$ZZ$1, 0))</f>
        <v>#N/A</v>
      </c>
    </row>
    <row r="42" spans="1:3" x14ac:dyDescent="0.3">
      <c r="A42" t="e">
        <f>INDEX(resultados!$A$2:$ZZ$90, 36, MATCH($B$1, resultados!$A$1:$ZZ$1, 0))</f>
        <v>#N/A</v>
      </c>
      <c r="B42" t="e">
        <f>INDEX(resultados!$A$2:$ZZ$90, 36, MATCH($B$2, resultados!$A$1:$ZZ$1, 0))</f>
        <v>#N/A</v>
      </c>
      <c r="C42" t="e">
        <f>INDEX(resultados!$A$2:$ZZ$90, 36, MATCH($B$3, resultados!$A$1:$ZZ$1, 0))</f>
        <v>#N/A</v>
      </c>
    </row>
    <row r="43" spans="1:3" x14ac:dyDescent="0.3">
      <c r="A43" t="e">
        <f>INDEX(resultados!$A$2:$ZZ$90, 37, MATCH($B$1, resultados!$A$1:$ZZ$1, 0))</f>
        <v>#N/A</v>
      </c>
      <c r="B43" t="e">
        <f>INDEX(resultados!$A$2:$ZZ$90, 37, MATCH($B$2, resultados!$A$1:$ZZ$1, 0))</f>
        <v>#N/A</v>
      </c>
      <c r="C43" t="e">
        <f>INDEX(resultados!$A$2:$ZZ$90, 37, MATCH($B$3, resultados!$A$1:$ZZ$1, 0))</f>
        <v>#N/A</v>
      </c>
    </row>
    <row r="44" spans="1:3" x14ac:dyDescent="0.3">
      <c r="A44" t="e">
        <f>INDEX(resultados!$A$2:$ZZ$90, 38, MATCH($B$1, resultados!$A$1:$ZZ$1, 0))</f>
        <v>#N/A</v>
      </c>
      <c r="B44" t="e">
        <f>INDEX(resultados!$A$2:$ZZ$90, 38, MATCH($B$2, resultados!$A$1:$ZZ$1, 0))</f>
        <v>#N/A</v>
      </c>
      <c r="C44" t="e">
        <f>INDEX(resultados!$A$2:$ZZ$90, 38, MATCH($B$3, resultados!$A$1:$ZZ$1, 0))</f>
        <v>#N/A</v>
      </c>
    </row>
    <row r="45" spans="1:3" x14ac:dyDescent="0.3">
      <c r="A45" t="e">
        <f>INDEX(resultados!$A$2:$ZZ$90, 39, MATCH($B$1, resultados!$A$1:$ZZ$1, 0))</f>
        <v>#N/A</v>
      </c>
      <c r="B45" t="e">
        <f>INDEX(resultados!$A$2:$ZZ$90, 39, MATCH($B$2, resultados!$A$1:$ZZ$1, 0))</f>
        <v>#N/A</v>
      </c>
      <c r="C45" t="e">
        <f>INDEX(resultados!$A$2:$ZZ$90, 39, MATCH($B$3, resultados!$A$1:$ZZ$1, 0))</f>
        <v>#N/A</v>
      </c>
    </row>
    <row r="46" spans="1:3" x14ac:dyDescent="0.3">
      <c r="A46" t="e">
        <f>INDEX(resultados!$A$2:$ZZ$90, 40, MATCH($B$1, resultados!$A$1:$ZZ$1, 0))</f>
        <v>#N/A</v>
      </c>
      <c r="B46" t="e">
        <f>INDEX(resultados!$A$2:$ZZ$90, 40, MATCH($B$2, resultados!$A$1:$ZZ$1, 0))</f>
        <v>#N/A</v>
      </c>
      <c r="C46" t="e">
        <f>INDEX(resultados!$A$2:$ZZ$90, 40, MATCH($B$3, resultados!$A$1:$ZZ$1, 0))</f>
        <v>#N/A</v>
      </c>
    </row>
    <row r="47" spans="1:3" x14ac:dyDescent="0.3">
      <c r="A47" t="e">
        <f>INDEX(resultados!$A$2:$ZZ$90, 41, MATCH($B$1, resultados!$A$1:$ZZ$1, 0))</f>
        <v>#N/A</v>
      </c>
      <c r="B47" t="e">
        <f>INDEX(resultados!$A$2:$ZZ$90, 41, MATCH($B$2, resultados!$A$1:$ZZ$1, 0))</f>
        <v>#N/A</v>
      </c>
      <c r="C47" t="e">
        <f>INDEX(resultados!$A$2:$ZZ$90, 41, MATCH($B$3, resultados!$A$1:$ZZ$1, 0))</f>
        <v>#N/A</v>
      </c>
    </row>
    <row r="48" spans="1:3" x14ac:dyDescent="0.3">
      <c r="A48" t="e">
        <f>INDEX(resultados!$A$2:$ZZ$90, 42, MATCH($B$1, resultados!$A$1:$ZZ$1, 0))</f>
        <v>#N/A</v>
      </c>
      <c r="B48" t="e">
        <f>INDEX(resultados!$A$2:$ZZ$90, 42, MATCH($B$2, resultados!$A$1:$ZZ$1, 0))</f>
        <v>#N/A</v>
      </c>
      <c r="C48" t="e">
        <f>INDEX(resultados!$A$2:$ZZ$90, 42, MATCH($B$3, resultados!$A$1:$ZZ$1, 0))</f>
        <v>#N/A</v>
      </c>
    </row>
    <row r="49" spans="1:3" x14ac:dyDescent="0.3">
      <c r="A49" t="e">
        <f>INDEX(resultados!$A$2:$ZZ$90, 43, MATCH($B$1, resultados!$A$1:$ZZ$1, 0))</f>
        <v>#N/A</v>
      </c>
      <c r="B49" t="e">
        <f>INDEX(resultados!$A$2:$ZZ$90, 43, MATCH($B$2, resultados!$A$1:$ZZ$1, 0))</f>
        <v>#N/A</v>
      </c>
      <c r="C49" t="e">
        <f>INDEX(resultados!$A$2:$ZZ$90, 43, MATCH($B$3, resultados!$A$1:$ZZ$1, 0))</f>
        <v>#N/A</v>
      </c>
    </row>
    <row r="50" spans="1:3" x14ac:dyDescent="0.3">
      <c r="A50" t="e">
        <f>INDEX(resultados!$A$2:$ZZ$90, 44, MATCH($B$1, resultados!$A$1:$ZZ$1, 0))</f>
        <v>#N/A</v>
      </c>
      <c r="B50" t="e">
        <f>INDEX(resultados!$A$2:$ZZ$90, 44, MATCH($B$2, resultados!$A$1:$ZZ$1, 0))</f>
        <v>#N/A</v>
      </c>
      <c r="C50" t="e">
        <f>INDEX(resultados!$A$2:$ZZ$90, 44, MATCH($B$3, resultados!$A$1:$ZZ$1, 0))</f>
        <v>#N/A</v>
      </c>
    </row>
    <row r="51" spans="1:3" x14ac:dyDescent="0.3">
      <c r="A51" t="e">
        <f>INDEX(resultados!$A$2:$ZZ$90, 45, MATCH($B$1, resultados!$A$1:$ZZ$1, 0))</f>
        <v>#N/A</v>
      </c>
      <c r="B51" t="e">
        <f>INDEX(resultados!$A$2:$ZZ$90, 45, MATCH($B$2, resultados!$A$1:$ZZ$1, 0))</f>
        <v>#N/A</v>
      </c>
      <c r="C51" t="e">
        <f>INDEX(resultados!$A$2:$ZZ$90, 45, MATCH($B$3, resultados!$A$1:$ZZ$1, 0))</f>
        <v>#N/A</v>
      </c>
    </row>
    <row r="52" spans="1:3" x14ac:dyDescent="0.3">
      <c r="A52" t="e">
        <f>INDEX(resultados!$A$2:$ZZ$90, 46, MATCH($B$1, resultados!$A$1:$ZZ$1, 0))</f>
        <v>#N/A</v>
      </c>
      <c r="B52" t="e">
        <f>INDEX(resultados!$A$2:$ZZ$90, 46, MATCH($B$2, resultados!$A$1:$ZZ$1, 0))</f>
        <v>#N/A</v>
      </c>
      <c r="C52" t="e">
        <f>INDEX(resultados!$A$2:$ZZ$90, 46, MATCH($B$3, resultados!$A$1:$ZZ$1, 0))</f>
        <v>#N/A</v>
      </c>
    </row>
    <row r="53" spans="1:3" x14ac:dyDescent="0.3">
      <c r="A53" t="e">
        <f>INDEX(resultados!$A$2:$ZZ$90, 47, MATCH($B$1, resultados!$A$1:$ZZ$1, 0))</f>
        <v>#N/A</v>
      </c>
      <c r="B53" t="e">
        <f>INDEX(resultados!$A$2:$ZZ$90, 47, MATCH($B$2, resultados!$A$1:$ZZ$1, 0))</f>
        <v>#N/A</v>
      </c>
      <c r="C53" t="e">
        <f>INDEX(resultados!$A$2:$ZZ$90, 47, MATCH($B$3, resultados!$A$1:$ZZ$1, 0))</f>
        <v>#N/A</v>
      </c>
    </row>
    <row r="54" spans="1:3" x14ac:dyDescent="0.3">
      <c r="A54" t="e">
        <f>INDEX(resultados!$A$2:$ZZ$90, 48, MATCH($B$1, resultados!$A$1:$ZZ$1, 0))</f>
        <v>#N/A</v>
      </c>
      <c r="B54" t="e">
        <f>INDEX(resultados!$A$2:$ZZ$90, 48, MATCH($B$2, resultados!$A$1:$ZZ$1, 0))</f>
        <v>#N/A</v>
      </c>
      <c r="C54" t="e">
        <f>INDEX(resultados!$A$2:$ZZ$90, 48, MATCH($B$3, resultados!$A$1:$ZZ$1, 0))</f>
        <v>#N/A</v>
      </c>
    </row>
    <row r="55" spans="1:3" x14ac:dyDescent="0.3">
      <c r="A55" t="e">
        <f>INDEX(resultados!$A$2:$ZZ$90, 49, MATCH($B$1, resultados!$A$1:$ZZ$1, 0))</f>
        <v>#N/A</v>
      </c>
      <c r="B55" t="e">
        <f>INDEX(resultados!$A$2:$ZZ$90, 49, MATCH($B$2, resultados!$A$1:$ZZ$1, 0))</f>
        <v>#N/A</v>
      </c>
      <c r="C55" t="e">
        <f>INDEX(resultados!$A$2:$ZZ$90, 49, MATCH($B$3, resultados!$A$1:$ZZ$1, 0))</f>
        <v>#N/A</v>
      </c>
    </row>
    <row r="56" spans="1:3" x14ac:dyDescent="0.3">
      <c r="A56" t="e">
        <f>INDEX(resultados!$A$2:$ZZ$90, 50, MATCH($B$1, resultados!$A$1:$ZZ$1, 0))</f>
        <v>#N/A</v>
      </c>
      <c r="B56" t="e">
        <f>INDEX(resultados!$A$2:$ZZ$90, 50, MATCH($B$2, resultados!$A$1:$ZZ$1, 0))</f>
        <v>#N/A</v>
      </c>
      <c r="C56" t="e">
        <f>INDEX(resultados!$A$2:$ZZ$90, 50, MATCH($B$3, resultados!$A$1:$ZZ$1, 0))</f>
        <v>#N/A</v>
      </c>
    </row>
    <row r="57" spans="1:3" x14ac:dyDescent="0.3">
      <c r="A57" t="e">
        <f>INDEX(resultados!$A$2:$ZZ$90, 51, MATCH($B$1, resultados!$A$1:$ZZ$1, 0))</f>
        <v>#N/A</v>
      </c>
      <c r="B57" t="e">
        <f>INDEX(resultados!$A$2:$ZZ$90, 51, MATCH($B$2, resultados!$A$1:$ZZ$1, 0))</f>
        <v>#N/A</v>
      </c>
      <c r="C57" t="e">
        <f>INDEX(resultados!$A$2:$ZZ$90, 51, MATCH($B$3, resultados!$A$1:$ZZ$1, 0))</f>
        <v>#N/A</v>
      </c>
    </row>
    <row r="58" spans="1:3" x14ac:dyDescent="0.3">
      <c r="A58" t="e">
        <f>INDEX(resultados!$A$2:$ZZ$90, 52, MATCH($B$1, resultados!$A$1:$ZZ$1, 0))</f>
        <v>#N/A</v>
      </c>
      <c r="B58" t="e">
        <f>INDEX(resultados!$A$2:$ZZ$90, 52, MATCH($B$2, resultados!$A$1:$ZZ$1, 0))</f>
        <v>#N/A</v>
      </c>
      <c r="C58" t="e">
        <f>INDEX(resultados!$A$2:$ZZ$90, 52, MATCH($B$3, resultados!$A$1:$ZZ$1, 0))</f>
        <v>#N/A</v>
      </c>
    </row>
    <row r="59" spans="1:3" x14ac:dyDescent="0.3">
      <c r="A59" t="e">
        <f>INDEX(resultados!$A$2:$ZZ$90, 53, MATCH($B$1, resultados!$A$1:$ZZ$1, 0))</f>
        <v>#N/A</v>
      </c>
      <c r="B59" t="e">
        <f>INDEX(resultados!$A$2:$ZZ$90, 53, MATCH($B$2, resultados!$A$1:$ZZ$1, 0))</f>
        <v>#N/A</v>
      </c>
      <c r="C59" t="e">
        <f>INDEX(resultados!$A$2:$ZZ$90, 53, MATCH($B$3, resultados!$A$1:$ZZ$1, 0))</f>
        <v>#N/A</v>
      </c>
    </row>
    <row r="60" spans="1:3" x14ac:dyDescent="0.3">
      <c r="A60" t="e">
        <f>INDEX(resultados!$A$2:$ZZ$90, 54, MATCH($B$1, resultados!$A$1:$ZZ$1, 0))</f>
        <v>#N/A</v>
      </c>
      <c r="B60" t="e">
        <f>INDEX(resultados!$A$2:$ZZ$90, 54, MATCH($B$2, resultados!$A$1:$ZZ$1, 0))</f>
        <v>#N/A</v>
      </c>
      <c r="C60" t="e">
        <f>INDEX(resultados!$A$2:$ZZ$90, 54, MATCH($B$3, resultados!$A$1:$ZZ$1, 0))</f>
        <v>#N/A</v>
      </c>
    </row>
    <row r="61" spans="1:3" x14ac:dyDescent="0.3">
      <c r="A61" t="e">
        <f>INDEX(resultados!$A$2:$ZZ$90, 55, MATCH($B$1, resultados!$A$1:$ZZ$1, 0))</f>
        <v>#N/A</v>
      </c>
      <c r="B61" t="e">
        <f>INDEX(resultados!$A$2:$ZZ$90, 55, MATCH($B$2, resultados!$A$1:$ZZ$1, 0))</f>
        <v>#N/A</v>
      </c>
      <c r="C61" t="e">
        <f>INDEX(resultados!$A$2:$ZZ$90, 55, MATCH($B$3, resultados!$A$1:$ZZ$1, 0))</f>
        <v>#N/A</v>
      </c>
    </row>
    <row r="62" spans="1:3" x14ac:dyDescent="0.3">
      <c r="A62" t="e">
        <f>INDEX(resultados!$A$2:$ZZ$90, 56, MATCH($B$1, resultados!$A$1:$ZZ$1, 0))</f>
        <v>#N/A</v>
      </c>
      <c r="B62" t="e">
        <f>INDEX(resultados!$A$2:$ZZ$90, 56, MATCH($B$2, resultados!$A$1:$ZZ$1, 0))</f>
        <v>#N/A</v>
      </c>
      <c r="C62" t="e">
        <f>INDEX(resultados!$A$2:$ZZ$90, 56, MATCH($B$3, resultados!$A$1:$ZZ$1, 0))</f>
        <v>#N/A</v>
      </c>
    </row>
    <row r="63" spans="1:3" x14ac:dyDescent="0.3">
      <c r="A63" t="e">
        <f>INDEX(resultados!$A$2:$ZZ$90, 57, MATCH($B$1, resultados!$A$1:$ZZ$1, 0))</f>
        <v>#N/A</v>
      </c>
      <c r="B63" t="e">
        <f>INDEX(resultados!$A$2:$ZZ$90, 57, MATCH($B$2, resultados!$A$1:$ZZ$1, 0))</f>
        <v>#N/A</v>
      </c>
      <c r="C63" t="e">
        <f>INDEX(resultados!$A$2:$ZZ$90, 57, MATCH($B$3, resultados!$A$1:$ZZ$1, 0))</f>
        <v>#N/A</v>
      </c>
    </row>
    <row r="64" spans="1:3" x14ac:dyDescent="0.3">
      <c r="A64" t="e">
        <f>INDEX(resultados!$A$2:$ZZ$90, 58, MATCH($B$1, resultados!$A$1:$ZZ$1, 0))</f>
        <v>#N/A</v>
      </c>
      <c r="B64" t="e">
        <f>INDEX(resultados!$A$2:$ZZ$90, 58, MATCH($B$2, resultados!$A$1:$ZZ$1, 0))</f>
        <v>#N/A</v>
      </c>
      <c r="C64" t="e">
        <f>INDEX(resultados!$A$2:$ZZ$90, 58, MATCH($B$3, resultados!$A$1:$ZZ$1, 0))</f>
        <v>#N/A</v>
      </c>
    </row>
    <row r="65" spans="1:3" x14ac:dyDescent="0.3">
      <c r="A65" t="e">
        <f>INDEX(resultados!$A$2:$ZZ$90, 59, MATCH($B$1, resultados!$A$1:$ZZ$1, 0))</f>
        <v>#N/A</v>
      </c>
      <c r="B65" t="e">
        <f>INDEX(resultados!$A$2:$ZZ$90, 59, MATCH($B$2, resultados!$A$1:$ZZ$1, 0))</f>
        <v>#N/A</v>
      </c>
      <c r="C65" t="e">
        <f>INDEX(resultados!$A$2:$ZZ$90, 59, MATCH($B$3, resultados!$A$1:$ZZ$1, 0))</f>
        <v>#N/A</v>
      </c>
    </row>
    <row r="66" spans="1:3" x14ac:dyDescent="0.3">
      <c r="A66" t="e">
        <f>INDEX(resultados!$A$2:$ZZ$90, 60, MATCH($B$1, resultados!$A$1:$ZZ$1, 0))</f>
        <v>#N/A</v>
      </c>
      <c r="B66" t="e">
        <f>INDEX(resultados!$A$2:$ZZ$90, 60, MATCH($B$2, resultados!$A$1:$ZZ$1, 0))</f>
        <v>#N/A</v>
      </c>
      <c r="C66" t="e">
        <f>INDEX(resultados!$A$2:$ZZ$90, 60, MATCH($B$3, resultados!$A$1:$ZZ$1, 0))</f>
        <v>#N/A</v>
      </c>
    </row>
    <row r="67" spans="1:3" x14ac:dyDescent="0.3">
      <c r="A67" t="e">
        <f>INDEX(resultados!$A$2:$ZZ$90, 61, MATCH($B$1, resultados!$A$1:$ZZ$1, 0))</f>
        <v>#N/A</v>
      </c>
      <c r="B67" t="e">
        <f>INDEX(resultados!$A$2:$ZZ$90, 61, MATCH($B$2, resultados!$A$1:$ZZ$1, 0))</f>
        <v>#N/A</v>
      </c>
      <c r="C67" t="e">
        <f>INDEX(resultados!$A$2:$ZZ$90, 61, MATCH($B$3, resultados!$A$1:$ZZ$1, 0))</f>
        <v>#N/A</v>
      </c>
    </row>
    <row r="68" spans="1:3" x14ac:dyDescent="0.3">
      <c r="A68" t="e">
        <f>INDEX(resultados!$A$2:$ZZ$90, 62, MATCH($B$1, resultados!$A$1:$ZZ$1, 0))</f>
        <v>#N/A</v>
      </c>
      <c r="B68" t="e">
        <f>INDEX(resultados!$A$2:$ZZ$90, 62, MATCH($B$2, resultados!$A$1:$ZZ$1, 0))</f>
        <v>#N/A</v>
      </c>
      <c r="C68" t="e">
        <f>INDEX(resultados!$A$2:$ZZ$90, 62, MATCH($B$3, resultados!$A$1:$ZZ$1, 0))</f>
        <v>#N/A</v>
      </c>
    </row>
    <row r="69" spans="1:3" x14ac:dyDescent="0.3">
      <c r="A69" t="e">
        <f>INDEX(resultados!$A$2:$ZZ$90, 63, MATCH($B$1, resultados!$A$1:$ZZ$1, 0))</f>
        <v>#N/A</v>
      </c>
      <c r="B69" t="e">
        <f>INDEX(resultados!$A$2:$ZZ$90, 63, MATCH($B$2, resultados!$A$1:$ZZ$1, 0))</f>
        <v>#N/A</v>
      </c>
      <c r="C69" t="e">
        <f>INDEX(resultados!$A$2:$ZZ$90, 63, MATCH($B$3, resultados!$A$1:$ZZ$1, 0))</f>
        <v>#N/A</v>
      </c>
    </row>
    <row r="70" spans="1:3" x14ac:dyDescent="0.3">
      <c r="A70" t="e">
        <f>INDEX(resultados!$A$2:$ZZ$90, 64, MATCH($B$1, resultados!$A$1:$ZZ$1, 0))</f>
        <v>#N/A</v>
      </c>
      <c r="B70" t="e">
        <f>INDEX(resultados!$A$2:$ZZ$90, 64, MATCH($B$2, resultados!$A$1:$ZZ$1, 0))</f>
        <v>#N/A</v>
      </c>
      <c r="C70" t="e">
        <f>INDEX(resultados!$A$2:$ZZ$90, 64, MATCH($B$3, resultados!$A$1:$ZZ$1, 0))</f>
        <v>#N/A</v>
      </c>
    </row>
    <row r="71" spans="1:3" x14ac:dyDescent="0.3">
      <c r="A71" t="e">
        <f>INDEX(resultados!$A$2:$ZZ$90, 65, MATCH($B$1, resultados!$A$1:$ZZ$1, 0))</f>
        <v>#N/A</v>
      </c>
      <c r="B71" t="e">
        <f>INDEX(resultados!$A$2:$ZZ$90, 65, MATCH($B$2, resultados!$A$1:$ZZ$1, 0))</f>
        <v>#N/A</v>
      </c>
      <c r="C71" t="e">
        <f>INDEX(resultados!$A$2:$ZZ$90, 65, MATCH($B$3, resultados!$A$1:$ZZ$1, 0))</f>
        <v>#N/A</v>
      </c>
    </row>
    <row r="72" spans="1:3" x14ac:dyDescent="0.3">
      <c r="A72" t="e">
        <f>INDEX(resultados!$A$2:$ZZ$90, 66, MATCH($B$1, resultados!$A$1:$ZZ$1, 0))</f>
        <v>#N/A</v>
      </c>
      <c r="B72" t="e">
        <f>INDEX(resultados!$A$2:$ZZ$90, 66, MATCH($B$2, resultados!$A$1:$ZZ$1, 0))</f>
        <v>#N/A</v>
      </c>
      <c r="C72" t="e">
        <f>INDEX(resultados!$A$2:$ZZ$90, 66, MATCH($B$3, resultados!$A$1:$ZZ$1, 0))</f>
        <v>#N/A</v>
      </c>
    </row>
    <row r="73" spans="1:3" x14ac:dyDescent="0.3">
      <c r="A73" t="e">
        <f>INDEX(resultados!$A$2:$ZZ$90, 67, MATCH($B$1, resultados!$A$1:$ZZ$1, 0))</f>
        <v>#N/A</v>
      </c>
      <c r="B73" t="e">
        <f>INDEX(resultados!$A$2:$ZZ$90, 67, MATCH($B$2, resultados!$A$1:$ZZ$1, 0))</f>
        <v>#N/A</v>
      </c>
      <c r="C73" t="e">
        <f>INDEX(resultados!$A$2:$ZZ$90, 67, MATCH($B$3, resultados!$A$1:$ZZ$1, 0))</f>
        <v>#N/A</v>
      </c>
    </row>
    <row r="74" spans="1:3" x14ac:dyDescent="0.3">
      <c r="A74" t="e">
        <f>INDEX(resultados!$A$2:$ZZ$90, 68, MATCH($B$1, resultados!$A$1:$ZZ$1, 0))</f>
        <v>#N/A</v>
      </c>
      <c r="B74" t="e">
        <f>INDEX(resultados!$A$2:$ZZ$90, 68, MATCH($B$2, resultados!$A$1:$ZZ$1, 0))</f>
        <v>#N/A</v>
      </c>
      <c r="C74" t="e">
        <f>INDEX(resultados!$A$2:$ZZ$90, 68, MATCH($B$3, resultados!$A$1:$ZZ$1, 0))</f>
        <v>#N/A</v>
      </c>
    </row>
    <row r="75" spans="1:3" x14ac:dyDescent="0.3">
      <c r="A75" t="e">
        <f>INDEX(resultados!$A$2:$ZZ$90, 69, MATCH($B$1, resultados!$A$1:$ZZ$1, 0))</f>
        <v>#N/A</v>
      </c>
      <c r="B75" t="e">
        <f>INDEX(resultados!$A$2:$ZZ$90, 69, MATCH($B$2, resultados!$A$1:$ZZ$1, 0))</f>
        <v>#N/A</v>
      </c>
      <c r="C75" t="e">
        <f>INDEX(resultados!$A$2:$ZZ$90, 69, MATCH($B$3, resultados!$A$1:$ZZ$1, 0))</f>
        <v>#N/A</v>
      </c>
    </row>
    <row r="76" spans="1:3" x14ac:dyDescent="0.3">
      <c r="A76" t="e">
        <f>INDEX(resultados!$A$2:$ZZ$90, 70, MATCH($B$1, resultados!$A$1:$ZZ$1, 0))</f>
        <v>#N/A</v>
      </c>
      <c r="B76" t="e">
        <f>INDEX(resultados!$A$2:$ZZ$90, 70, MATCH($B$2, resultados!$A$1:$ZZ$1, 0))</f>
        <v>#N/A</v>
      </c>
      <c r="C76" t="e">
        <f>INDEX(resultados!$A$2:$ZZ$90, 70, MATCH($B$3, resultados!$A$1:$ZZ$1, 0))</f>
        <v>#N/A</v>
      </c>
    </row>
    <row r="77" spans="1:3" x14ac:dyDescent="0.3">
      <c r="A77" t="e">
        <f>INDEX(resultados!$A$2:$ZZ$90, 71, MATCH($B$1, resultados!$A$1:$ZZ$1, 0))</f>
        <v>#N/A</v>
      </c>
      <c r="B77" t="e">
        <f>INDEX(resultados!$A$2:$ZZ$90, 71, MATCH($B$2, resultados!$A$1:$ZZ$1, 0))</f>
        <v>#N/A</v>
      </c>
      <c r="C77" t="e">
        <f>INDEX(resultados!$A$2:$ZZ$90, 71, MATCH($B$3, resultados!$A$1:$ZZ$1, 0))</f>
        <v>#N/A</v>
      </c>
    </row>
    <row r="78" spans="1:3" x14ac:dyDescent="0.3">
      <c r="A78" t="e">
        <f>INDEX(resultados!$A$2:$ZZ$90, 72, MATCH($B$1, resultados!$A$1:$ZZ$1, 0))</f>
        <v>#N/A</v>
      </c>
      <c r="B78" t="e">
        <f>INDEX(resultados!$A$2:$ZZ$90, 72, MATCH($B$2, resultados!$A$1:$ZZ$1, 0))</f>
        <v>#N/A</v>
      </c>
      <c r="C78" t="e">
        <f>INDEX(resultados!$A$2:$ZZ$90, 72, MATCH($B$3, resultados!$A$1:$ZZ$1, 0))</f>
        <v>#N/A</v>
      </c>
    </row>
    <row r="79" spans="1:3" x14ac:dyDescent="0.3">
      <c r="A79" t="e">
        <f>INDEX(resultados!$A$2:$ZZ$90, 73, MATCH($B$1, resultados!$A$1:$ZZ$1, 0))</f>
        <v>#N/A</v>
      </c>
      <c r="B79" t="e">
        <f>INDEX(resultados!$A$2:$ZZ$90, 73, MATCH($B$2, resultados!$A$1:$ZZ$1, 0))</f>
        <v>#N/A</v>
      </c>
      <c r="C79" t="e">
        <f>INDEX(resultados!$A$2:$ZZ$90, 73, MATCH($B$3, resultados!$A$1:$ZZ$1, 0))</f>
        <v>#N/A</v>
      </c>
    </row>
    <row r="80" spans="1:3" x14ac:dyDescent="0.3">
      <c r="A80" t="e">
        <f>INDEX(resultados!$A$2:$ZZ$90, 74, MATCH($B$1, resultados!$A$1:$ZZ$1, 0))</f>
        <v>#N/A</v>
      </c>
      <c r="B80" t="e">
        <f>INDEX(resultados!$A$2:$ZZ$90, 74, MATCH($B$2, resultados!$A$1:$ZZ$1, 0))</f>
        <v>#N/A</v>
      </c>
      <c r="C80" t="e">
        <f>INDEX(resultados!$A$2:$ZZ$90, 74, MATCH($B$3, resultados!$A$1:$ZZ$1, 0))</f>
        <v>#N/A</v>
      </c>
    </row>
    <row r="81" spans="1:3" x14ac:dyDescent="0.3">
      <c r="A81" t="e">
        <f>INDEX(resultados!$A$2:$ZZ$90, 75, MATCH($B$1, resultados!$A$1:$ZZ$1, 0))</f>
        <v>#N/A</v>
      </c>
      <c r="B81" t="e">
        <f>INDEX(resultados!$A$2:$ZZ$90, 75, MATCH($B$2, resultados!$A$1:$ZZ$1, 0))</f>
        <v>#N/A</v>
      </c>
      <c r="C81" t="e">
        <f>INDEX(resultados!$A$2:$ZZ$90, 75, MATCH($B$3, resultados!$A$1:$ZZ$1, 0))</f>
        <v>#N/A</v>
      </c>
    </row>
    <row r="82" spans="1:3" x14ac:dyDescent="0.3">
      <c r="A82" t="e">
        <f>INDEX(resultados!$A$2:$ZZ$90, 76, MATCH($B$1, resultados!$A$1:$ZZ$1, 0))</f>
        <v>#N/A</v>
      </c>
      <c r="B82" t="e">
        <f>INDEX(resultados!$A$2:$ZZ$90, 76, MATCH($B$2, resultados!$A$1:$ZZ$1, 0))</f>
        <v>#N/A</v>
      </c>
      <c r="C82" t="e">
        <f>INDEX(resultados!$A$2:$ZZ$90, 76, MATCH($B$3, resultados!$A$1:$ZZ$1, 0))</f>
        <v>#N/A</v>
      </c>
    </row>
    <row r="83" spans="1:3" x14ac:dyDescent="0.3">
      <c r="A83" t="e">
        <f>INDEX(resultados!$A$2:$ZZ$90, 77, MATCH($B$1, resultados!$A$1:$ZZ$1, 0))</f>
        <v>#N/A</v>
      </c>
      <c r="B83" t="e">
        <f>INDEX(resultados!$A$2:$ZZ$90, 77, MATCH($B$2, resultados!$A$1:$ZZ$1, 0))</f>
        <v>#N/A</v>
      </c>
      <c r="C83" t="e">
        <f>INDEX(resultados!$A$2:$ZZ$90, 77, MATCH($B$3, resultados!$A$1:$ZZ$1, 0))</f>
        <v>#N/A</v>
      </c>
    </row>
    <row r="84" spans="1:3" x14ac:dyDescent="0.3">
      <c r="A84" t="e">
        <f>INDEX(resultados!$A$2:$ZZ$90, 78, MATCH($B$1, resultados!$A$1:$ZZ$1, 0))</f>
        <v>#N/A</v>
      </c>
      <c r="B84" t="e">
        <f>INDEX(resultados!$A$2:$ZZ$90, 78, MATCH($B$2, resultados!$A$1:$ZZ$1, 0))</f>
        <v>#N/A</v>
      </c>
      <c r="C84" t="e">
        <f>INDEX(resultados!$A$2:$ZZ$90, 78, MATCH($B$3, resultados!$A$1:$ZZ$1, 0))</f>
        <v>#N/A</v>
      </c>
    </row>
    <row r="85" spans="1:3" x14ac:dyDescent="0.3">
      <c r="A85" t="e">
        <f>INDEX(resultados!$A$2:$ZZ$90, 79, MATCH($B$1, resultados!$A$1:$ZZ$1, 0))</f>
        <v>#N/A</v>
      </c>
      <c r="B85" t="e">
        <f>INDEX(resultados!$A$2:$ZZ$90, 79, MATCH($B$2, resultados!$A$1:$ZZ$1, 0))</f>
        <v>#N/A</v>
      </c>
      <c r="C85" t="e">
        <f>INDEX(resultados!$A$2:$ZZ$90, 79, MATCH($B$3, resultados!$A$1:$ZZ$1, 0))</f>
        <v>#N/A</v>
      </c>
    </row>
    <row r="86" spans="1:3" x14ac:dyDescent="0.3">
      <c r="A86" t="e">
        <f>INDEX(resultados!$A$2:$ZZ$90, 80, MATCH($B$1, resultados!$A$1:$ZZ$1, 0))</f>
        <v>#N/A</v>
      </c>
      <c r="B86" t="e">
        <f>INDEX(resultados!$A$2:$ZZ$90, 80, MATCH($B$2, resultados!$A$1:$ZZ$1, 0))</f>
        <v>#N/A</v>
      </c>
      <c r="C86" t="e">
        <f>INDEX(resultados!$A$2:$ZZ$90, 80, MATCH($B$3, resultados!$A$1:$ZZ$1, 0))</f>
        <v>#N/A</v>
      </c>
    </row>
    <row r="87" spans="1:3" x14ac:dyDescent="0.3">
      <c r="A87" t="e">
        <f>INDEX(resultados!$A$2:$ZZ$90, 81, MATCH($B$1, resultados!$A$1:$ZZ$1, 0))</f>
        <v>#N/A</v>
      </c>
      <c r="B87" t="e">
        <f>INDEX(resultados!$A$2:$ZZ$90, 81, MATCH($B$2, resultados!$A$1:$ZZ$1, 0))</f>
        <v>#N/A</v>
      </c>
      <c r="C87" t="e">
        <f>INDEX(resultados!$A$2:$ZZ$90, 81, MATCH($B$3, resultados!$A$1:$ZZ$1, 0))</f>
        <v>#N/A</v>
      </c>
    </row>
    <row r="88" spans="1:3" x14ac:dyDescent="0.3">
      <c r="A88" t="e">
        <f>INDEX(resultados!$A$2:$ZZ$90, 82, MATCH($B$1, resultados!$A$1:$ZZ$1, 0))</f>
        <v>#N/A</v>
      </c>
      <c r="B88" t="e">
        <f>INDEX(resultados!$A$2:$ZZ$90, 82, MATCH($B$2, resultados!$A$1:$ZZ$1, 0))</f>
        <v>#N/A</v>
      </c>
      <c r="C88" t="e">
        <f>INDEX(resultados!$A$2:$ZZ$90, 82, MATCH($B$3, resultados!$A$1:$ZZ$1, 0))</f>
        <v>#N/A</v>
      </c>
    </row>
    <row r="89" spans="1:3" x14ac:dyDescent="0.3">
      <c r="A89" t="e">
        <f>INDEX(resultados!$A$2:$ZZ$90, 83, MATCH($B$1, resultados!$A$1:$ZZ$1, 0))</f>
        <v>#N/A</v>
      </c>
      <c r="B89" t="e">
        <f>INDEX(resultados!$A$2:$ZZ$90, 83, MATCH($B$2, resultados!$A$1:$ZZ$1, 0))</f>
        <v>#N/A</v>
      </c>
      <c r="C89" t="e">
        <f>INDEX(resultados!$A$2:$ZZ$90, 83, MATCH($B$3, resultados!$A$1:$ZZ$1, 0))</f>
        <v>#N/A</v>
      </c>
    </row>
    <row r="90" spans="1:3" x14ac:dyDescent="0.3">
      <c r="A90" t="e">
        <f>INDEX(resultados!$A$2:$ZZ$90, 84, MATCH($B$1, resultados!$A$1:$ZZ$1, 0))</f>
        <v>#N/A</v>
      </c>
      <c r="B90" t="e">
        <f>INDEX(resultados!$A$2:$ZZ$90, 84, MATCH($B$2, resultados!$A$1:$ZZ$1, 0))</f>
        <v>#N/A</v>
      </c>
      <c r="C90" t="e">
        <f>INDEX(resultados!$A$2:$ZZ$90, 84, MATCH($B$3, resultados!$A$1:$ZZ$1, 0))</f>
        <v>#N/A</v>
      </c>
    </row>
    <row r="91" spans="1:3" x14ac:dyDescent="0.3">
      <c r="A91" t="e">
        <f>INDEX(resultados!$A$2:$ZZ$90, 85, MATCH($B$1, resultados!$A$1:$ZZ$1, 0))</f>
        <v>#N/A</v>
      </c>
      <c r="B91" t="e">
        <f>INDEX(resultados!$A$2:$ZZ$90, 85, MATCH($B$2, resultados!$A$1:$ZZ$1, 0))</f>
        <v>#N/A</v>
      </c>
      <c r="C91" t="e">
        <f>INDEX(resultados!$A$2:$ZZ$90, 85, MATCH($B$3, resultados!$A$1:$ZZ$1, 0))</f>
        <v>#N/A</v>
      </c>
    </row>
    <row r="92" spans="1:3" x14ac:dyDescent="0.3">
      <c r="A92" t="e">
        <f>INDEX(resultados!$A$2:$ZZ$90, 86, MATCH($B$1, resultados!$A$1:$ZZ$1, 0))</f>
        <v>#N/A</v>
      </c>
      <c r="B92" t="e">
        <f>INDEX(resultados!$A$2:$ZZ$90, 86, MATCH($B$2, resultados!$A$1:$ZZ$1, 0))</f>
        <v>#N/A</v>
      </c>
      <c r="C92" t="e">
        <f>INDEX(resultados!$A$2:$ZZ$90, 86, MATCH($B$3, resultados!$A$1:$ZZ$1, 0))</f>
        <v>#N/A</v>
      </c>
    </row>
    <row r="93" spans="1:3" x14ac:dyDescent="0.3">
      <c r="A93" t="e">
        <f>INDEX(resultados!$A$2:$ZZ$90, 87, MATCH($B$1, resultados!$A$1:$ZZ$1, 0))</f>
        <v>#N/A</v>
      </c>
      <c r="B93" t="e">
        <f>INDEX(resultados!$A$2:$ZZ$90, 87, MATCH($B$2, resultados!$A$1:$ZZ$1, 0))</f>
        <v>#N/A</v>
      </c>
      <c r="C93" t="e">
        <f>INDEX(resultados!$A$2:$ZZ$90, 87, MATCH($B$3, resultados!$A$1:$ZZ$1, 0))</f>
        <v>#N/A</v>
      </c>
    </row>
    <row r="94" spans="1:3" x14ac:dyDescent="0.3">
      <c r="A94" t="e">
        <f>INDEX(resultados!$A$2:$ZZ$90, 88, MATCH($B$1, resultados!$A$1:$ZZ$1, 0))</f>
        <v>#N/A</v>
      </c>
      <c r="B94" t="e">
        <f>INDEX(resultados!$A$2:$ZZ$90, 88, MATCH($B$2, resultados!$A$1:$ZZ$1, 0))</f>
        <v>#N/A</v>
      </c>
      <c r="C94" t="e">
        <f>INDEX(resultados!$A$2:$ZZ$90, 88, MATCH($B$3, resultados!$A$1:$ZZ$1, 0))</f>
        <v>#N/A</v>
      </c>
    </row>
    <row r="95" spans="1:3" x14ac:dyDescent="0.3">
      <c r="A95" t="e">
        <f>INDEX(resultados!$A$2:$ZZ$90, 89, MATCH($B$1, resultados!$A$1:$ZZ$1, 0))</f>
        <v>#N/A</v>
      </c>
      <c r="B95" t="e">
        <f>INDEX(resultados!$A$2:$ZZ$90, 89, MATCH($B$2, resultados!$A$1:$ZZ$1, 0))</f>
        <v>#N/A</v>
      </c>
      <c r="C95" t="e">
        <f>INDEX(resultados!$A$2:$ZZ$90, 89,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1.2331000000000001</v>
      </c>
      <c r="E2">
        <v>81.099999999999994</v>
      </c>
      <c r="F2">
        <v>71.430000000000007</v>
      </c>
      <c r="G2">
        <v>10.48</v>
      </c>
      <c r="H2">
        <v>0.2</v>
      </c>
      <c r="I2">
        <v>409</v>
      </c>
      <c r="J2">
        <v>89.87</v>
      </c>
      <c r="K2">
        <v>37.549999999999997</v>
      </c>
      <c r="L2">
        <v>1</v>
      </c>
      <c r="M2">
        <v>407</v>
      </c>
      <c r="N2">
        <v>11.32</v>
      </c>
      <c r="O2">
        <v>11317.98</v>
      </c>
      <c r="P2">
        <v>564.38</v>
      </c>
      <c r="Q2">
        <v>5419.94</v>
      </c>
      <c r="R2">
        <v>686.94</v>
      </c>
      <c r="S2">
        <v>157.25</v>
      </c>
      <c r="T2">
        <v>259824.05</v>
      </c>
      <c r="U2">
        <v>0.23</v>
      </c>
      <c r="V2">
        <v>0.71</v>
      </c>
      <c r="W2">
        <v>14.21</v>
      </c>
      <c r="X2">
        <v>15.65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1.5063</v>
      </c>
      <c r="E3">
        <v>66.39</v>
      </c>
      <c r="F3">
        <v>61.54</v>
      </c>
      <c r="G3">
        <v>23.98</v>
      </c>
      <c r="H3">
        <v>0.39</v>
      </c>
      <c r="I3">
        <v>154</v>
      </c>
      <c r="J3">
        <v>91.1</v>
      </c>
      <c r="K3">
        <v>37.549999999999997</v>
      </c>
      <c r="L3">
        <v>2</v>
      </c>
      <c r="M3">
        <v>130</v>
      </c>
      <c r="N3">
        <v>11.54</v>
      </c>
      <c r="O3">
        <v>11468.97</v>
      </c>
      <c r="P3">
        <v>423.76</v>
      </c>
      <c r="Q3">
        <v>5418.74</v>
      </c>
      <c r="R3">
        <v>355.52</v>
      </c>
      <c r="S3">
        <v>157.25</v>
      </c>
      <c r="T3">
        <v>95389.62</v>
      </c>
      <c r="U3">
        <v>0.44</v>
      </c>
      <c r="V3">
        <v>0.83</v>
      </c>
      <c r="W3">
        <v>13.82</v>
      </c>
      <c r="X3">
        <v>5.77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1.5263</v>
      </c>
      <c r="E4">
        <v>65.52</v>
      </c>
      <c r="F4">
        <v>60.99</v>
      </c>
      <c r="G4">
        <v>26.71</v>
      </c>
      <c r="H4">
        <v>0.56999999999999995</v>
      </c>
      <c r="I4">
        <v>137</v>
      </c>
      <c r="J4">
        <v>92.32</v>
      </c>
      <c r="K4">
        <v>37.549999999999997</v>
      </c>
      <c r="L4">
        <v>3</v>
      </c>
      <c r="M4">
        <v>0</v>
      </c>
      <c r="N4">
        <v>11.77</v>
      </c>
      <c r="O4">
        <v>11620.34</v>
      </c>
      <c r="P4">
        <v>412.27</v>
      </c>
      <c r="Q4">
        <v>5419.29</v>
      </c>
      <c r="R4">
        <v>332.39</v>
      </c>
      <c r="S4">
        <v>157.25</v>
      </c>
      <c r="T4">
        <v>83910.05</v>
      </c>
      <c r="U4">
        <v>0.47</v>
      </c>
      <c r="V4">
        <v>0.83</v>
      </c>
      <c r="W4">
        <v>13.93</v>
      </c>
      <c r="X4">
        <v>5.22</v>
      </c>
      <c r="Y4">
        <v>1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1.3438000000000001</v>
      </c>
      <c r="E2">
        <v>74.42</v>
      </c>
      <c r="F2">
        <v>67.69</v>
      </c>
      <c r="G2">
        <v>12.93</v>
      </c>
      <c r="H2">
        <v>0.24</v>
      </c>
      <c r="I2">
        <v>314</v>
      </c>
      <c r="J2">
        <v>71.52</v>
      </c>
      <c r="K2">
        <v>32.270000000000003</v>
      </c>
      <c r="L2">
        <v>1</v>
      </c>
      <c r="M2">
        <v>312</v>
      </c>
      <c r="N2">
        <v>8.25</v>
      </c>
      <c r="O2">
        <v>9054.6</v>
      </c>
      <c r="P2">
        <v>434.2</v>
      </c>
      <c r="Q2">
        <v>5419.02</v>
      </c>
      <c r="R2">
        <v>562.42999999999995</v>
      </c>
      <c r="S2">
        <v>157.25</v>
      </c>
      <c r="T2">
        <v>198046.25</v>
      </c>
      <c r="U2">
        <v>0.28000000000000003</v>
      </c>
      <c r="V2">
        <v>0.75</v>
      </c>
      <c r="W2">
        <v>14.04</v>
      </c>
      <c r="X2">
        <v>11.91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1.4843999999999999</v>
      </c>
      <c r="E3">
        <v>67.37</v>
      </c>
      <c r="F3">
        <v>62.69</v>
      </c>
      <c r="G3">
        <v>20.67</v>
      </c>
      <c r="H3">
        <v>0.48</v>
      </c>
      <c r="I3">
        <v>182</v>
      </c>
      <c r="J3">
        <v>72.7</v>
      </c>
      <c r="K3">
        <v>32.270000000000003</v>
      </c>
      <c r="L3">
        <v>2</v>
      </c>
      <c r="M3">
        <v>0</v>
      </c>
      <c r="N3">
        <v>8.43</v>
      </c>
      <c r="O3">
        <v>9200.25</v>
      </c>
      <c r="P3">
        <v>367.2</v>
      </c>
      <c r="Q3">
        <v>5419.99</v>
      </c>
      <c r="R3">
        <v>386.72</v>
      </c>
      <c r="S3">
        <v>157.25</v>
      </c>
      <c r="T3">
        <v>110848.71</v>
      </c>
      <c r="U3">
        <v>0.41</v>
      </c>
      <c r="V3">
        <v>0.81</v>
      </c>
      <c r="W3">
        <v>14.07</v>
      </c>
      <c r="X3">
        <v>6.92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1.3270999999999999</v>
      </c>
      <c r="E2">
        <v>75.349999999999994</v>
      </c>
      <c r="F2">
        <v>69.63</v>
      </c>
      <c r="G2">
        <v>11.54</v>
      </c>
      <c r="H2">
        <v>0.43</v>
      </c>
      <c r="I2">
        <v>362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275.37</v>
      </c>
      <c r="Q2">
        <v>5421.18</v>
      </c>
      <c r="R2">
        <v>609.70000000000005</v>
      </c>
      <c r="S2">
        <v>157.25</v>
      </c>
      <c r="T2">
        <v>221437.46</v>
      </c>
      <c r="U2">
        <v>0.26</v>
      </c>
      <c r="V2">
        <v>0.73</v>
      </c>
      <c r="W2">
        <v>14.6</v>
      </c>
      <c r="X2">
        <v>13.86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0.9698</v>
      </c>
      <c r="E2">
        <v>103.11</v>
      </c>
      <c r="F2">
        <v>81.7</v>
      </c>
      <c r="G2">
        <v>7.38</v>
      </c>
      <c r="H2">
        <v>0.12</v>
      </c>
      <c r="I2">
        <v>664</v>
      </c>
      <c r="J2">
        <v>141.81</v>
      </c>
      <c r="K2">
        <v>47.83</v>
      </c>
      <c r="L2">
        <v>1</v>
      </c>
      <c r="M2">
        <v>662</v>
      </c>
      <c r="N2">
        <v>22.98</v>
      </c>
      <c r="O2">
        <v>17723.39</v>
      </c>
      <c r="P2">
        <v>913.2</v>
      </c>
      <c r="Q2">
        <v>5420.9</v>
      </c>
      <c r="R2">
        <v>1030.3900000000001</v>
      </c>
      <c r="S2">
        <v>157.25</v>
      </c>
      <c r="T2">
        <v>430276.66</v>
      </c>
      <c r="U2">
        <v>0.15</v>
      </c>
      <c r="V2">
        <v>0.62</v>
      </c>
      <c r="W2">
        <v>14.64</v>
      </c>
      <c r="X2">
        <v>25.92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1.3384</v>
      </c>
      <c r="E3">
        <v>74.72</v>
      </c>
      <c r="F3">
        <v>65.239999999999995</v>
      </c>
      <c r="G3">
        <v>15.59</v>
      </c>
      <c r="H3">
        <v>0.25</v>
      </c>
      <c r="I3">
        <v>251</v>
      </c>
      <c r="J3">
        <v>143.16999999999999</v>
      </c>
      <c r="K3">
        <v>47.83</v>
      </c>
      <c r="L3">
        <v>2</v>
      </c>
      <c r="M3">
        <v>249</v>
      </c>
      <c r="N3">
        <v>23.34</v>
      </c>
      <c r="O3">
        <v>17891.86</v>
      </c>
      <c r="P3">
        <v>694.85</v>
      </c>
      <c r="Q3">
        <v>5419.31</v>
      </c>
      <c r="R3">
        <v>479.88</v>
      </c>
      <c r="S3">
        <v>157.25</v>
      </c>
      <c r="T3">
        <v>157086.29</v>
      </c>
      <c r="U3">
        <v>0.33</v>
      </c>
      <c r="V3">
        <v>0.78</v>
      </c>
      <c r="W3">
        <v>13.95</v>
      </c>
      <c r="X3">
        <v>9.4700000000000006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1.4741</v>
      </c>
      <c r="E4">
        <v>67.84</v>
      </c>
      <c r="F4">
        <v>61.3</v>
      </c>
      <c r="G4">
        <v>24.69</v>
      </c>
      <c r="H4">
        <v>0.37</v>
      </c>
      <c r="I4">
        <v>149</v>
      </c>
      <c r="J4">
        <v>144.54</v>
      </c>
      <c r="K4">
        <v>47.83</v>
      </c>
      <c r="L4">
        <v>3</v>
      </c>
      <c r="M4">
        <v>147</v>
      </c>
      <c r="N4">
        <v>23.71</v>
      </c>
      <c r="O4">
        <v>18060.849999999999</v>
      </c>
      <c r="P4">
        <v>616.89</v>
      </c>
      <c r="Q4">
        <v>5418.61</v>
      </c>
      <c r="R4">
        <v>349.14</v>
      </c>
      <c r="S4">
        <v>157.25</v>
      </c>
      <c r="T4">
        <v>92222.74</v>
      </c>
      <c r="U4">
        <v>0.45</v>
      </c>
      <c r="V4">
        <v>0.83</v>
      </c>
      <c r="W4">
        <v>13.76</v>
      </c>
      <c r="X4">
        <v>5.54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1.5459000000000001</v>
      </c>
      <c r="E5">
        <v>64.69</v>
      </c>
      <c r="F5">
        <v>59.54</v>
      </c>
      <c r="G5">
        <v>35.369999999999997</v>
      </c>
      <c r="H5">
        <v>0.49</v>
      </c>
      <c r="I5">
        <v>101</v>
      </c>
      <c r="J5">
        <v>145.91999999999999</v>
      </c>
      <c r="K5">
        <v>47.83</v>
      </c>
      <c r="L5">
        <v>4</v>
      </c>
      <c r="M5">
        <v>99</v>
      </c>
      <c r="N5">
        <v>24.09</v>
      </c>
      <c r="O5">
        <v>18230.349999999999</v>
      </c>
      <c r="P5">
        <v>558.23</v>
      </c>
      <c r="Q5">
        <v>5418.48</v>
      </c>
      <c r="R5">
        <v>290</v>
      </c>
      <c r="S5">
        <v>157.25</v>
      </c>
      <c r="T5">
        <v>62892.4</v>
      </c>
      <c r="U5">
        <v>0.54</v>
      </c>
      <c r="V5">
        <v>0.85</v>
      </c>
      <c r="W5">
        <v>13.7</v>
      </c>
      <c r="X5">
        <v>3.78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1.5790999999999999</v>
      </c>
      <c r="E6">
        <v>63.33</v>
      </c>
      <c r="F6">
        <v>58.79</v>
      </c>
      <c r="G6">
        <v>44.09</v>
      </c>
      <c r="H6">
        <v>0.6</v>
      </c>
      <c r="I6">
        <v>80</v>
      </c>
      <c r="J6">
        <v>147.30000000000001</v>
      </c>
      <c r="K6">
        <v>47.83</v>
      </c>
      <c r="L6">
        <v>5</v>
      </c>
      <c r="M6">
        <v>11</v>
      </c>
      <c r="N6">
        <v>24.47</v>
      </c>
      <c r="O6">
        <v>18400.38</v>
      </c>
      <c r="P6">
        <v>518.24</v>
      </c>
      <c r="Q6">
        <v>5418.63</v>
      </c>
      <c r="R6">
        <v>261.88</v>
      </c>
      <c r="S6">
        <v>157.25</v>
      </c>
      <c r="T6">
        <v>48939.81</v>
      </c>
      <c r="U6">
        <v>0.6</v>
      </c>
      <c r="V6">
        <v>0.86</v>
      </c>
      <c r="W6">
        <v>13.75</v>
      </c>
      <c r="X6">
        <v>3.02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1.5808</v>
      </c>
      <c r="E7">
        <v>63.26</v>
      </c>
      <c r="F7">
        <v>58.75</v>
      </c>
      <c r="G7">
        <v>44.62</v>
      </c>
      <c r="H7">
        <v>0.71</v>
      </c>
      <c r="I7">
        <v>79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18570.939999999999</v>
      </c>
      <c r="P7">
        <v>521.80999999999995</v>
      </c>
      <c r="Q7">
        <v>5418.94</v>
      </c>
      <c r="R7">
        <v>259.8</v>
      </c>
      <c r="S7">
        <v>157.25</v>
      </c>
      <c r="T7">
        <v>47904.09</v>
      </c>
      <c r="U7">
        <v>0.61</v>
      </c>
      <c r="V7">
        <v>0.87</v>
      </c>
      <c r="W7">
        <v>13.76</v>
      </c>
      <c r="X7">
        <v>2.98</v>
      </c>
      <c r="Y7">
        <v>1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0.82140000000000002</v>
      </c>
      <c r="E2">
        <v>121.75</v>
      </c>
      <c r="F2">
        <v>89.25</v>
      </c>
      <c r="G2">
        <v>6.33</v>
      </c>
      <c r="H2">
        <v>0.1</v>
      </c>
      <c r="I2">
        <v>846</v>
      </c>
      <c r="J2">
        <v>176.73</v>
      </c>
      <c r="K2">
        <v>52.44</v>
      </c>
      <c r="L2">
        <v>1</v>
      </c>
      <c r="M2">
        <v>844</v>
      </c>
      <c r="N2">
        <v>33.29</v>
      </c>
      <c r="O2">
        <v>22031.19</v>
      </c>
      <c r="P2">
        <v>1160.6600000000001</v>
      </c>
      <c r="Q2">
        <v>5421.73</v>
      </c>
      <c r="R2">
        <v>1284.24</v>
      </c>
      <c r="S2">
        <v>157.25</v>
      </c>
      <c r="T2">
        <v>556286.93000000005</v>
      </c>
      <c r="U2">
        <v>0.12</v>
      </c>
      <c r="V2">
        <v>0.56999999999999995</v>
      </c>
      <c r="W2">
        <v>14.93</v>
      </c>
      <c r="X2">
        <v>33.450000000000003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1.2372000000000001</v>
      </c>
      <c r="E3">
        <v>80.83</v>
      </c>
      <c r="F3">
        <v>67.459999999999994</v>
      </c>
      <c r="G3">
        <v>13.14</v>
      </c>
      <c r="H3">
        <v>0.2</v>
      </c>
      <c r="I3">
        <v>308</v>
      </c>
      <c r="J3">
        <v>178.21</v>
      </c>
      <c r="K3">
        <v>52.44</v>
      </c>
      <c r="L3">
        <v>2</v>
      </c>
      <c r="M3">
        <v>306</v>
      </c>
      <c r="N3">
        <v>33.770000000000003</v>
      </c>
      <c r="O3">
        <v>22213.89</v>
      </c>
      <c r="P3">
        <v>850.89</v>
      </c>
      <c r="Q3">
        <v>5419.86</v>
      </c>
      <c r="R3">
        <v>553.91999999999996</v>
      </c>
      <c r="S3">
        <v>157.25</v>
      </c>
      <c r="T3">
        <v>193820.14</v>
      </c>
      <c r="U3">
        <v>0.28000000000000003</v>
      </c>
      <c r="V3">
        <v>0.75</v>
      </c>
      <c r="W3">
        <v>14.04</v>
      </c>
      <c r="X3">
        <v>11.68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1.3963000000000001</v>
      </c>
      <c r="E4">
        <v>71.62</v>
      </c>
      <c r="F4">
        <v>62.65</v>
      </c>
      <c r="G4">
        <v>20.43</v>
      </c>
      <c r="H4">
        <v>0.3</v>
      </c>
      <c r="I4">
        <v>184</v>
      </c>
      <c r="J4">
        <v>179.7</v>
      </c>
      <c r="K4">
        <v>52.44</v>
      </c>
      <c r="L4">
        <v>3</v>
      </c>
      <c r="M4">
        <v>182</v>
      </c>
      <c r="N4">
        <v>34.26</v>
      </c>
      <c r="O4">
        <v>22397.24</v>
      </c>
      <c r="P4">
        <v>763.2</v>
      </c>
      <c r="Q4">
        <v>5419.16</v>
      </c>
      <c r="R4">
        <v>393.66</v>
      </c>
      <c r="S4">
        <v>157.25</v>
      </c>
      <c r="T4">
        <v>114308.85</v>
      </c>
      <c r="U4">
        <v>0.4</v>
      </c>
      <c r="V4">
        <v>0.81</v>
      </c>
      <c r="W4">
        <v>13.83</v>
      </c>
      <c r="X4">
        <v>6.88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1.4801</v>
      </c>
      <c r="E5">
        <v>67.56</v>
      </c>
      <c r="F5">
        <v>60.55</v>
      </c>
      <c r="G5">
        <v>28.16</v>
      </c>
      <c r="H5">
        <v>0.39</v>
      </c>
      <c r="I5">
        <v>129</v>
      </c>
      <c r="J5">
        <v>181.19</v>
      </c>
      <c r="K5">
        <v>52.44</v>
      </c>
      <c r="L5">
        <v>4</v>
      </c>
      <c r="M5">
        <v>127</v>
      </c>
      <c r="N5">
        <v>34.75</v>
      </c>
      <c r="O5">
        <v>22581.25</v>
      </c>
      <c r="P5">
        <v>710.21</v>
      </c>
      <c r="Q5">
        <v>5418.63</v>
      </c>
      <c r="R5">
        <v>323.83</v>
      </c>
      <c r="S5">
        <v>157.25</v>
      </c>
      <c r="T5">
        <v>79669.119999999995</v>
      </c>
      <c r="U5">
        <v>0.49</v>
      </c>
      <c r="V5">
        <v>0.84</v>
      </c>
      <c r="W5">
        <v>13.74</v>
      </c>
      <c r="X5">
        <v>4.79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1.5335000000000001</v>
      </c>
      <c r="E6">
        <v>65.209999999999994</v>
      </c>
      <c r="F6">
        <v>59.34</v>
      </c>
      <c r="G6">
        <v>36.71</v>
      </c>
      <c r="H6">
        <v>0.49</v>
      </c>
      <c r="I6">
        <v>97</v>
      </c>
      <c r="J6">
        <v>182.69</v>
      </c>
      <c r="K6">
        <v>52.44</v>
      </c>
      <c r="L6">
        <v>5</v>
      </c>
      <c r="M6">
        <v>95</v>
      </c>
      <c r="N6">
        <v>35.25</v>
      </c>
      <c r="O6">
        <v>22766.06</v>
      </c>
      <c r="P6">
        <v>665.06</v>
      </c>
      <c r="Q6">
        <v>5418.53</v>
      </c>
      <c r="R6">
        <v>283.14999999999998</v>
      </c>
      <c r="S6">
        <v>157.25</v>
      </c>
      <c r="T6">
        <v>59490.27</v>
      </c>
      <c r="U6">
        <v>0.56000000000000005</v>
      </c>
      <c r="V6">
        <v>0.86</v>
      </c>
      <c r="W6">
        <v>13.7</v>
      </c>
      <c r="X6">
        <v>3.58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1.5707</v>
      </c>
      <c r="E7">
        <v>63.67</v>
      </c>
      <c r="F7">
        <v>58.54</v>
      </c>
      <c r="G7">
        <v>46.22</v>
      </c>
      <c r="H7">
        <v>0.57999999999999996</v>
      </c>
      <c r="I7">
        <v>76</v>
      </c>
      <c r="J7">
        <v>184.19</v>
      </c>
      <c r="K7">
        <v>52.44</v>
      </c>
      <c r="L7">
        <v>6</v>
      </c>
      <c r="M7">
        <v>74</v>
      </c>
      <c r="N7">
        <v>35.75</v>
      </c>
      <c r="O7">
        <v>22951.43</v>
      </c>
      <c r="P7">
        <v>623.96</v>
      </c>
      <c r="Q7">
        <v>5418.36</v>
      </c>
      <c r="R7">
        <v>256.44</v>
      </c>
      <c r="S7">
        <v>157.25</v>
      </c>
      <c r="T7">
        <v>46238.14</v>
      </c>
      <c r="U7">
        <v>0.61</v>
      </c>
      <c r="V7">
        <v>0.87</v>
      </c>
      <c r="W7">
        <v>13.66</v>
      </c>
      <c r="X7">
        <v>2.78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1.5924</v>
      </c>
      <c r="E8">
        <v>62.8</v>
      </c>
      <c r="F8">
        <v>58.14</v>
      </c>
      <c r="G8">
        <v>55.37</v>
      </c>
      <c r="H8">
        <v>0.67</v>
      </c>
      <c r="I8">
        <v>63</v>
      </c>
      <c r="J8">
        <v>185.7</v>
      </c>
      <c r="K8">
        <v>52.44</v>
      </c>
      <c r="L8">
        <v>7</v>
      </c>
      <c r="M8">
        <v>23</v>
      </c>
      <c r="N8">
        <v>36.26</v>
      </c>
      <c r="O8">
        <v>23137.49</v>
      </c>
      <c r="P8">
        <v>589.08000000000004</v>
      </c>
      <c r="Q8">
        <v>5418.69</v>
      </c>
      <c r="R8">
        <v>241.29</v>
      </c>
      <c r="S8">
        <v>157.25</v>
      </c>
      <c r="T8">
        <v>38728.9</v>
      </c>
      <c r="U8">
        <v>0.65</v>
      </c>
      <c r="V8">
        <v>0.87</v>
      </c>
      <c r="W8">
        <v>13.69</v>
      </c>
      <c r="X8">
        <v>2.37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1.5933999999999999</v>
      </c>
      <c r="E9">
        <v>62.76</v>
      </c>
      <c r="F9">
        <v>58.14</v>
      </c>
      <c r="G9">
        <v>56.26</v>
      </c>
      <c r="H9">
        <v>0.76</v>
      </c>
      <c r="I9">
        <v>62</v>
      </c>
      <c r="J9">
        <v>187.22</v>
      </c>
      <c r="K9">
        <v>52.44</v>
      </c>
      <c r="L9">
        <v>8</v>
      </c>
      <c r="M9">
        <v>0</v>
      </c>
      <c r="N9">
        <v>36.78</v>
      </c>
      <c r="O9">
        <v>23324.240000000002</v>
      </c>
      <c r="P9">
        <v>589.5</v>
      </c>
      <c r="Q9">
        <v>5418.78</v>
      </c>
      <c r="R9">
        <v>240.34</v>
      </c>
      <c r="S9">
        <v>157.25</v>
      </c>
      <c r="T9">
        <v>38258.32</v>
      </c>
      <c r="U9">
        <v>0.65</v>
      </c>
      <c r="V9">
        <v>0.87</v>
      </c>
      <c r="W9">
        <v>13.72</v>
      </c>
      <c r="X9">
        <v>2.37</v>
      </c>
      <c r="Y9">
        <v>1</v>
      </c>
      <c r="Z9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1.1879999999999999</v>
      </c>
      <c r="E2">
        <v>84.18</v>
      </c>
      <c r="F2">
        <v>76.510000000000005</v>
      </c>
      <c r="G2">
        <v>8.4700000000000006</v>
      </c>
      <c r="H2">
        <v>0.64</v>
      </c>
      <c r="I2">
        <v>542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222.59</v>
      </c>
      <c r="Q2">
        <v>5422.52</v>
      </c>
      <c r="R2">
        <v>830.63</v>
      </c>
      <c r="S2">
        <v>157.25</v>
      </c>
      <c r="T2">
        <v>331001.71000000002</v>
      </c>
      <c r="U2">
        <v>0.19</v>
      </c>
      <c r="V2">
        <v>0.66</v>
      </c>
      <c r="W2">
        <v>15.13</v>
      </c>
      <c r="X2">
        <v>20.72</v>
      </c>
      <c r="Y2">
        <v>1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1.1843999999999999</v>
      </c>
      <c r="E2">
        <v>84.43</v>
      </c>
      <c r="F2">
        <v>73.150000000000006</v>
      </c>
      <c r="G2">
        <v>9.7100000000000009</v>
      </c>
      <c r="H2">
        <v>0.18</v>
      </c>
      <c r="I2">
        <v>452</v>
      </c>
      <c r="J2">
        <v>98.71</v>
      </c>
      <c r="K2">
        <v>39.72</v>
      </c>
      <c r="L2">
        <v>1</v>
      </c>
      <c r="M2">
        <v>450</v>
      </c>
      <c r="N2">
        <v>12.99</v>
      </c>
      <c r="O2">
        <v>12407.75</v>
      </c>
      <c r="P2">
        <v>623.78</v>
      </c>
      <c r="Q2">
        <v>5420.62</v>
      </c>
      <c r="R2">
        <v>744.84</v>
      </c>
      <c r="S2">
        <v>157.25</v>
      </c>
      <c r="T2">
        <v>288558.49</v>
      </c>
      <c r="U2">
        <v>0.21</v>
      </c>
      <c r="V2">
        <v>0.7</v>
      </c>
      <c r="W2">
        <v>14.27</v>
      </c>
      <c r="X2">
        <v>17.37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1.4772000000000001</v>
      </c>
      <c r="E3">
        <v>67.7</v>
      </c>
      <c r="F3">
        <v>62.17</v>
      </c>
      <c r="G3">
        <v>21.69</v>
      </c>
      <c r="H3">
        <v>0.35</v>
      </c>
      <c r="I3">
        <v>172</v>
      </c>
      <c r="J3">
        <v>99.95</v>
      </c>
      <c r="K3">
        <v>39.72</v>
      </c>
      <c r="L3">
        <v>2</v>
      </c>
      <c r="M3">
        <v>170</v>
      </c>
      <c r="N3">
        <v>13.24</v>
      </c>
      <c r="O3">
        <v>12561.45</v>
      </c>
      <c r="P3">
        <v>475.22</v>
      </c>
      <c r="Q3">
        <v>5419.21</v>
      </c>
      <c r="R3">
        <v>378.22</v>
      </c>
      <c r="S3">
        <v>157.25</v>
      </c>
      <c r="T3">
        <v>106648.74</v>
      </c>
      <c r="U3">
        <v>0.42</v>
      </c>
      <c r="V3">
        <v>0.82</v>
      </c>
      <c r="W3">
        <v>13.79</v>
      </c>
      <c r="X3">
        <v>6.4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1.5407</v>
      </c>
      <c r="E4">
        <v>64.91</v>
      </c>
      <c r="F4">
        <v>60.41</v>
      </c>
      <c r="G4">
        <v>29.71</v>
      </c>
      <c r="H4">
        <v>0.52</v>
      </c>
      <c r="I4">
        <v>122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429.47</v>
      </c>
      <c r="Q4">
        <v>5419.72</v>
      </c>
      <c r="R4">
        <v>313.57</v>
      </c>
      <c r="S4">
        <v>157.25</v>
      </c>
      <c r="T4">
        <v>74572.14</v>
      </c>
      <c r="U4">
        <v>0.5</v>
      </c>
      <c r="V4">
        <v>0.84</v>
      </c>
      <c r="W4">
        <v>13.89</v>
      </c>
      <c r="X4">
        <v>4.6399999999999997</v>
      </c>
      <c r="Y4">
        <v>1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2024-09-25T15:02:06Z</dcterms:created>
  <dcterms:modified xsi:type="dcterms:W3CDTF">2024-09-25T20:41:31Z</dcterms:modified>
</cp:coreProperties>
</file>