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1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2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3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4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5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6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7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8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9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0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2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3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4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5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6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7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8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9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0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2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3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4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6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7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8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9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0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1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2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3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8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9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0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1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2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3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4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5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7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2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4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5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7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8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9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0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3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4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5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6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9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0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1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2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3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4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5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6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9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0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1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2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3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4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5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6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7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8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0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1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2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4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5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6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8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9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0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1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3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4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5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6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7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8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9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0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1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2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3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4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5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7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9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0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1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2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3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4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5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6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7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8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9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0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1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2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3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4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5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6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8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9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0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1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2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3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4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5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6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7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8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0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2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3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4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5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6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8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9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1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2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3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5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6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7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8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0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1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2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3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4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5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6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7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8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9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0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2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3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4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6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7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8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9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0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1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2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3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4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5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6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7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8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9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0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1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2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3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4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5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8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9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0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2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3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4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5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6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7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9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0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1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2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4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6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7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8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9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1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3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4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5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6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8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9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0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1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2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3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4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5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6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7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8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1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2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4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5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6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7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8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9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1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2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3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4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5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7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9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0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1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2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3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4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5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6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7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8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0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1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2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3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4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5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6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7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9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0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1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2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4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5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6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7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8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9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1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3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4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5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6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7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8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2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3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4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5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6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7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8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9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0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1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2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4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5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6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7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8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9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0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1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2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3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4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7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8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9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0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1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2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3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4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5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6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7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8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9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0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4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5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6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7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8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9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0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1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2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3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4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5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6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7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8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9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0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1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2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3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4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5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6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7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8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9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0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1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2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3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4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5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6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8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9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0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1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2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3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4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5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7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8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9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0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1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2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3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gráficos!$A$7:$A$860</f>
              <numCache>
                <formatCode>General</formatCode>
                <ptCount val="85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  <pt idx="753">
                  <v>0</v>
                </pt>
                <pt idx="754">
                  <v>0</v>
                </pt>
                <pt idx="755">
                  <v>0</v>
                </pt>
                <pt idx="756">
                  <v>0</v>
                </pt>
                <pt idx="757">
                  <v>0</v>
                </pt>
                <pt idx="758">
                  <v>0</v>
                </pt>
                <pt idx="759">
                  <v>0</v>
                </pt>
                <pt idx="760">
                  <v>0</v>
                </pt>
                <pt idx="761">
                  <v>0</v>
                </pt>
                <pt idx="762">
                  <v>0</v>
                </pt>
                <pt idx="763">
                  <v>0</v>
                </pt>
                <pt idx="764">
                  <v>0</v>
                </pt>
                <pt idx="765">
                  <v>0</v>
                </pt>
                <pt idx="766">
                  <v>0</v>
                </pt>
                <pt idx="767">
                  <v>0</v>
                </pt>
                <pt idx="768">
                  <v>0</v>
                </pt>
                <pt idx="769">
                  <v>0</v>
                </pt>
                <pt idx="770">
                  <v>0</v>
                </pt>
                <pt idx="771">
                  <v>0</v>
                </pt>
                <pt idx="772">
                  <v>0</v>
                </pt>
                <pt idx="773">
                  <v>0</v>
                </pt>
                <pt idx="774">
                  <v>0</v>
                </pt>
                <pt idx="775">
                  <v>0</v>
                </pt>
                <pt idx="776">
                  <v>0</v>
                </pt>
                <pt idx="777">
                  <v>0</v>
                </pt>
                <pt idx="778">
                  <v>0</v>
                </pt>
                <pt idx="779">
                  <v>0</v>
                </pt>
                <pt idx="780">
                  <v>0</v>
                </pt>
                <pt idx="781">
                  <v>0</v>
                </pt>
                <pt idx="782">
                  <v>0</v>
                </pt>
                <pt idx="783">
                  <v>0</v>
                </pt>
                <pt idx="784">
                  <v>0</v>
                </pt>
                <pt idx="785">
                  <v>0</v>
                </pt>
                <pt idx="786">
                  <v>0</v>
                </pt>
                <pt idx="787">
                  <v>0</v>
                </pt>
                <pt idx="788">
                  <v>0</v>
                </pt>
                <pt idx="789">
                  <v>0</v>
                </pt>
                <pt idx="790">
                  <v>0</v>
                </pt>
                <pt idx="791">
                  <v>0</v>
                </pt>
                <pt idx="792">
                  <v>0</v>
                </pt>
                <pt idx="793">
                  <v>0</v>
                </pt>
                <pt idx="794">
                  <v>0</v>
                </pt>
                <pt idx="795">
                  <v>0</v>
                </pt>
                <pt idx="796">
                  <v>0</v>
                </pt>
                <pt idx="797">
                  <v>0</v>
                </pt>
                <pt idx="798">
                  <v>0</v>
                </pt>
                <pt idx="799">
                  <v>0</v>
                </pt>
                <pt idx="800">
                  <v>0</v>
                </pt>
                <pt idx="801">
                  <v>0</v>
                </pt>
                <pt idx="802">
                  <v>0</v>
                </pt>
                <pt idx="803">
                  <v>0</v>
                </pt>
                <pt idx="804">
                  <v>0</v>
                </pt>
                <pt idx="805">
                  <v>0</v>
                </pt>
                <pt idx="806">
                  <v>0</v>
                </pt>
                <pt idx="807">
                  <v>0</v>
                </pt>
                <pt idx="808">
                  <v>0</v>
                </pt>
                <pt idx="809">
                  <v>0</v>
                </pt>
                <pt idx="810">
                  <v>0</v>
                </pt>
                <pt idx="811">
                  <v>0</v>
                </pt>
                <pt idx="812">
                  <v>0</v>
                </pt>
                <pt idx="813">
                  <v>0</v>
                </pt>
                <pt idx="814">
                  <v>0</v>
                </pt>
                <pt idx="815">
                  <v>0</v>
                </pt>
                <pt idx="816">
                  <v>0</v>
                </pt>
                <pt idx="817">
                  <v>0</v>
                </pt>
                <pt idx="818">
                  <v>0</v>
                </pt>
                <pt idx="819">
                  <v>0</v>
                </pt>
                <pt idx="820">
                  <v>0</v>
                </pt>
                <pt idx="821">
                  <v>0</v>
                </pt>
                <pt idx="822">
                  <v>0</v>
                </pt>
                <pt idx="823">
                  <v>0</v>
                </pt>
                <pt idx="824">
                  <v>0</v>
                </pt>
                <pt idx="825">
                  <v>0</v>
                </pt>
                <pt idx="826">
                  <v>0</v>
                </pt>
                <pt idx="827">
                  <v>0</v>
                </pt>
                <pt idx="828">
                  <v>0</v>
                </pt>
                <pt idx="829">
                  <v>0</v>
                </pt>
                <pt idx="830">
                  <v>0</v>
                </pt>
                <pt idx="831">
                  <v>0</v>
                </pt>
                <pt idx="832">
                  <v>0</v>
                </pt>
                <pt idx="833">
                  <v>0</v>
                </pt>
                <pt idx="834">
                  <v>0</v>
                </pt>
                <pt idx="835">
                  <v>0</v>
                </pt>
                <pt idx="836">
                  <v>0</v>
                </pt>
                <pt idx="837">
                  <v>0</v>
                </pt>
                <pt idx="838">
                  <v>0</v>
                </pt>
                <pt idx="839">
                  <v>0</v>
                </pt>
                <pt idx="840">
                  <v>0</v>
                </pt>
                <pt idx="841">
                  <v>0</v>
                </pt>
                <pt idx="842">
                  <v>0</v>
                </pt>
                <pt idx="843">
                  <v>0</v>
                </pt>
                <pt idx="844">
                  <v>0</v>
                </pt>
                <pt idx="845">
                  <v>0</v>
                </pt>
                <pt idx="846">
                  <v>0</v>
                </pt>
                <pt idx="847">
                  <v>0</v>
                </pt>
                <pt idx="848">
                  <v>0</v>
                </pt>
                <pt idx="849">
                  <v>0</v>
                </pt>
                <pt idx="850">
                  <v>0</v>
                </pt>
                <pt idx="851">
                  <v>0</v>
                </pt>
                <pt idx="852">
                  <v>0</v>
                </pt>
                <pt idx="853">
                  <v>0</v>
                </pt>
              </numCache>
            </numRef>
          </xVal>
          <yVal>
            <numRef>
              <f>gráficos!$B$7:$B$860</f>
              <numCache>
                <formatCode>General</formatCode>
                <ptCount val="85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  <pt idx="753">
                  <v>0</v>
                </pt>
                <pt idx="754">
                  <v>0</v>
                </pt>
                <pt idx="755">
                  <v>0</v>
                </pt>
                <pt idx="756">
                  <v>0</v>
                </pt>
                <pt idx="757">
                  <v>0</v>
                </pt>
                <pt idx="758">
                  <v>0</v>
                </pt>
                <pt idx="759">
                  <v>0</v>
                </pt>
                <pt idx="760">
                  <v>0</v>
                </pt>
                <pt idx="761">
                  <v>0</v>
                </pt>
                <pt idx="762">
                  <v>0</v>
                </pt>
                <pt idx="763">
                  <v>0</v>
                </pt>
                <pt idx="764">
                  <v>0</v>
                </pt>
                <pt idx="765">
                  <v>0</v>
                </pt>
                <pt idx="766">
                  <v>0</v>
                </pt>
                <pt idx="767">
                  <v>0</v>
                </pt>
                <pt idx="768">
                  <v>0</v>
                </pt>
                <pt idx="769">
                  <v>0</v>
                </pt>
                <pt idx="770">
                  <v>0</v>
                </pt>
                <pt idx="771">
                  <v>0</v>
                </pt>
                <pt idx="772">
                  <v>0</v>
                </pt>
                <pt idx="773">
                  <v>0</v>
                </pt>
                <pt idx="774">
                  <v>0</v>
                </pt>
                <pt idx="775">
                  <v>0</v>
                </pt>
                <pt idx="776">
                  <v>0</v>
                </pt>
                <pt idx="777">
                  <v>0</v>
                </pt>
                <pt idx="778">
                  <v>0</v>
                </pt>
                <pt idx="779">
                  <v>0</v>
                </pt>
                <pt idx="780">
                  <v>0</v>
                </pt>
                <pt idx="781">
                  <v>0</v>
                </pt>
                <pt idx="782">
                  <v>0</v>
                </pt>
                <pt idx="783">
                  <v>0</v>
                </pt>
                <pt idx="784">
                  <v>0</v>
                </pt>
                <pt idx="785">
                  <v>0</v>
                </pt>
                <pt idx="786">
                  <v>0</v>
                </pt>
                <pt idx="787">
                  <v>0</v>
                </pt>
                <pt idx="788">
                  <v>0</v>
                </pt>
                <pt idx="789">
                  <v>0</v>
                </pt>
                <pt idx="790">
                  <v>0</v>
                </pt>
                <pt idx="791">
                  <v>0</v>
                </pt>
                <pt idx="792">
                  <v>0</v>
                </pt>
                <pt idx="793">
                  <v>0</v>
                </pt>
                <pt idx="794">
                  <v>0</v>
                </pt>
                <pt idx="795">
                  <v>0</v>
                </pt>
                <pt idx="796">
                  <v>0</v>
                </pt>
                <pt idx="797">
                  <v>0</v>
                </pt>
                <pt idx="798">
                  <v>0</v>
                </pt>
                <pt idx="799">
                  <v>0</v>
                </pt>
                <pt idx="800">
                  <v>0</v>
                </pt>
                <pt idx="801">
                  <v>0</v>
                </pt>
                <pt idx="802">
                  <v>0</v>
                </pt>
                <pt idx="803">
                  <v>0</v>
                </pt>
                <pt idx="804">
                  <v>0</v>
                </pt>
                <pt idx="805">
                  <v>0</v>
                </pt>
                <pt idx="806">
                  <v>0</v>
                </pt>
                <pt idx="807">
                  <v>0</v>
                </pt>
                <pt idx="808">
                  <v>0</v>
                </pt>
                <pt idx="809">
                  <v>0</v>
                </pt>
                <pt idx="810">
                  <v>0</v>
                </pt>
                <pt idx="811">
                  <v>0</v>
                </pt>
                <pt idx="812">
                  <v>0</v>
                </pt>
                <pt idx="813">
                  <v>0</v>
                </pt>
                <pt idx="814">
                  <v>0</v>
                </pt>
                <pt idx="815">
                  <v>0</v>
                </pt>
                <pt idx="816">
                  <v>0</v>
                </pt>
                <pt idx="817">
                  <v>0</v>
                </pt>
                <pt idx="818">
                  <v>0</v>
                </pt>
                <pt idx="819">
                  <v>0</v>
                </pt>
                <pt idx="820">
                  <v>0</v>
                </pt>
                <pt idx="821">
                  <v>0</v>
                </pt>
                <pt idx="822">
                  <v>0</v>
                </pt>
                <pt idx="823">
                  <v>0</v>
                </pt>
                <pt idx="824">
                  <v>0</v>
                </pt>
                <pt idx="825">
                  <v>0</v>
                </pt>
                <pt idx="826">
                  <v>0</v>
                </pt>
                <pt idx="827">
                  <v>0</v>
                </pt>
                <pt idx="828">
                  <v>0</v>
                </pt>
                <pt idx="829">
                  <v>0</v>
                </pt>
                <pt idx="830">
                  <v>0</v>
                </pt>
                <pt idx="831">
                  <v>0</v>
                </pt>
                <pt idx="832">
                  <v>0</v>
                </pt>
                <pt idx="833">
                  <v>0</v>
                </pt>
                <pt idx="834">
                  <v>0</v>
                </pt>
                <pt idx="835">
                  <v>0</v>
                </pt>
                <pt idx="836">
                  <v>0</v>
                </pt>
                <pt idx="837">
                  <v>0</v>
                </pt>
                <pt idx="838">
                  <v>0</v>
                </pt>
                <pt idx="839">
                  <v>0</v>
                </pt>
                <pt idx="840">
                  <v>0</v>
                </pt>
                <pt idx="841">
                  <v>0</v>
                </pt>
                <pt idx="842">
                  <v>0</v>
                </pt>
                <pt idx="843">
                  <v>0</v>
                </pt>
                <pt idx="844">
                  <v>0</v>
                </pt>
                <pt idx="845">
                  <v>0</v>
                </pt>
                <pt idx="846">
                  <v>0</v>
                </pt>
                <pt idx="847">
                  <v>0</v>
                </pt>
                <pt idx="848">
                  <v>0</v>
                </pt>
                <pt idx="849">
                  <v>0</v>
                </pt>
                <pt idx="850">
                  <v>0</v>
                </pt>
                <pt idx="851">
                  <v>0</v>
                </pt>
                <pt idx="852">
                  <v>0</v>
                </pt>
                <pt idx="85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6.7305</v>
      </c>
      <c r="E2" t="n">
        <v>14.86</v>
      </c>
      <c r="F2" t="n">
        <v>8.880000000000001</v>
      </c>
      <c r="G2" t="n">
        <v>5.99</v>
      </c>
      <c r="H2" t="n">
        <v>0.09</v>
      </c>
      <c r="I2" t="n">
        <v>89</v>
      </c>
      <c r="J2" t="n">
        <v>194.77</v>
      </c>
      <c r="K2" t="n">
        <v>54.38</v>
      </c>
      <c r="L2" t="n">
        <v>1</v>
      </c>
      <c r="M2" t="n">
        <v>87</v>
      </c>
      <c r="N2" t="n">
        <v>39.4</v>
      </c>
      <c r="O2" t="n">
        <v>24256.19</v>
      </c>
      <c r="P2" t="n">
        <v>122.43</v>
      </c>
      <c r="Q2" t="n">
        <v>605.99</v>
      </c>
      <c r="R2" t="n">
        <v>80.72</v>
      </c>
      <c r="S2" t="n">
        <v>21.88</v>
      </c>
      <c r="T2" t="n">
        <v>27989.49</v>
      </c>
      <c r="U2" t="n">
        <v>0.27</v>
      </c>
      <c r="V2" t="n">
        <v>0.7</v>
      </c>
      <c r="W2" t="n">
        <v>1.14</v>
      </c>
      <c r="X2" t="n">
        <v>1.82</v>
      </c>
      <c r="Y2" t="n">
        <v>1</v>
      </c>
      <c r="Z2" t="n">
        <v>10</v>
      </c>
      <c r="AA2" t="n">
        <v>345.6266112741572</v>
      </c>
      <c r="AB2" t="n">
        <v>472.9015775152445</v>
      </c>
      <c r="AC2" t="n">
        <v>427.7685146787214</v>
      </c>
      <c r="AD2" t="n">
        <v>345626.6112741572</v>
      </c>
      <c r="AE2" t="n">
        <v>472901.5775152445</v>
      </c>
      <c r="AF2" t="n">
        <v>2.655853823909364e-06</v>
      </c>
      <c r="AG2" t="n">
        <v>12.89930555555556</v>
      </c>
      <c r="AH2" t="n">
        <v>427768.5146787214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7.3863</v>
      </c>
      <c r="E3" t="n">
        <v>13.54</v>
      </c>
      <c r="F3" t="n">
        <v>8.42</v>
      </c>
      <c r="G3" t="n">
        <v>7.54</v>
      </c>
      <c r="H3" t="n">
        <v>0.11</v>
      </c>
      <c r="I3" t="n">
        <v>67</v>
      </c>
      <c r="J3" t="n">
        <v>195.16</v>
      </c>
      <c r="K3" t="n">
        <v>54.38</v>
      </c>
      <c r="L3" t="n">
        <v>1.25</v>
      </c>
      <c r="M3" t="n">
        <v>65</v>
      </c>
      <c r="N3" t="n">
        <v>39.53</v>
      </c>
      <c r="O3" t="n">
        <v>24303.87</v>
      </c>
      <c r="P3" t="n">
        <v>115.3</v>
      </c>
      <c r="Q3" t="n">
        <v>605.9</v>
      </c>
      <c r="R3" t="n">
        <v>66.48999999999999</v>
      </c>
      <c r="S3" t="n">
        <v>21.88</v>
      </c>
      <c r="T3" t="n">
        <v>20986.45</v>
      </c>
      <c r="U3" t="n">
        <v>0.33</v>
      </c>
      <c r="V3" t="n">
        <v>0.73</v>
      </c>
      <c r="W3" t="n">
        <v>1.1</v>
      </c>
      <c r="X3" t="n">
        <v>1.36</v>
      </c>
      <c r="Y3" t="n">
        <v>1</v>
      </c>
      <c r="Z3" t="n">
        <v>10</v>
      </c>
      <c r="AA3" t="n">
        <v>305.8788688452884</v>
      </c>
      <c r="AB3" t="n">
        <v>418.5169627774295</v>
      </c>
      <c r="AC3" t="n">
        <v>378.5742912421973</v>
      </c>
      <c r="AD3" t="n">
        <v>305878.8688452884</v>
      </c>
      <c r="AE3" t="n">
        <v>418516.9627774295</v>
      </c>
      <c r="AF3" t="n">
        <v>2.914632360083461e-06</v>
      </c>
      <c r="AG3" t="n">
        <v>11.75347222222222</v>
      </c>
      <c r="AH3" t="n">
        <v>378574.2912421973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7.8397</v>
      </c>
      <c r="E4" t="n">
        <v>12.76</v>
      </c>
      <c r="F4" t="n">
        <v>8.140000000000001</v>
      </c>
      <c r="G4" t="n">
        <v>9.039999999999999</v>
      </c>
      <c r="H4" t="n">
        <v>0.14</v>
      </c>
      <c r="I4" t="n">
        <v>54</v>
      </c>
      <c r="J4" t="n">
        <v>195.55</v>
      </c>
      <c r="K4" t="n">
        <v>54.38</v>
      </c>
      <c r="L4" t="n">
        <v>1.5</v>
      </c>
      <c r="M4" t="n">
        <v>52</v>
      </c>
      <c r="N4" t="n">
        <v>39.67</v>
      </c>
      <c r="O4" t="n">
        <v>24351.61</v>
      </c>
      <c r="P4" t="n">
        <v>110.92</v>
      </c>
      <c r="Q4" t="n">
        <v>605.97</v>
      </c>
      <c r="R4" t="n">
        <v>57.88</v>
      </c>
      <c r="S4" t="n">
        <v>21.88</v>
      </c>
      <c r="T4" t="n">
        <v>16747.67</v>
      </c>
      <c r="U4" t="n">
        <v>0.38</v>
      </c>
      <c r="V4" t="n">
        <v>0.76</v>
      </c>
      <c r="W4" t="n">
        <v>1.08</v>
      </c>
      <c r="X4" t="n">
        <v>1.08</v>
      </c>
      <c r="Y4" t="n">
        <v>1</v>
      </c>
      <c r="Z4" t="n">
        <v>10</v>
      </c>
      <c r="AA4" t="n">
        <v>284.7483782138107</v>
      </c>
      <c r="AB4" t="n">
        <v>389.6052932839874</v>
      </c>
      <c r="AC4" t="n">
        <v>352.4219109074263</v>
      </c>
      <c r="AD4" t="n">
        <v>284748.3782138107</v>
      </c>
      <c r="AE4" t="n">
        <v>389605.2932839874</v>
      </c>
      <c r="AF4" t="n">
        <v>3.093543900646644e-06</v>
      </c>
      <c r="AG4" t="n">
        <v>11.07638888888889</v>
      </c>
      <c r="AH4" t="n">
        <v>352421.9109074263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8.187799999999999</v>
      </c>
      <c r="E5" t="n">
        <v>12.21</v>
      </c>
      <c r="F5" t="n">
        <v>7.95</v>
      </c>
      <c r="G5" t="n">
        <v>10.6</v>
      </c>
      <c r="H5" t="n">
        <v>0.16</v>
      </c>
      <c r="I5" t="n">
        <v>45</v>
      </c>
      <c r="J5" t="n">
        <v>195.93</v>
      </c>
      <c r="K5" t="n">
        <v>54.38</v>
      </c>
      <c r="L5" t="n">
        <v>1.75</v>
      </c>
      <c r="M5" t="n">
        <v>43</v>
      </c>
      <c r="N5" t="n">
        <v>39.81</v>
      </c>
      <c r="O5" t="n">
        <v>24399.39</v>
      </c>
      <c r="P5" t="n">
        <v>107.61</v>
      </c>
      <c r="Q5" t="n">
        <v>605.87</v>
      </c>
      <c r="R5" t="n">
        <v>51.97</v>
      </c>
      <c r="S5" t="n">
        <v>21.88</v>
      </c>
      <c r="T5" t="n">
        <v>13836.79</v>
      </c>
      <c r="U5" t="n">
        <v>0.42</v>
      </c>
      <c r="V5" t="n">
        <v>0.78</v>
      </c>
      <c r="W5" t="n">
        <v>1.06</v>
      </c>
      <c r="X5" t="n">
        <v>0.89</v>
      </c>
      <c r="Y5" t="n">
        <v>1</v>
      </c>
      <c r="Z5" t="n">
        <v>10</v>
      </c>
      <c r="AA5" t="n">
        <v>277.2737905260136</v>
      </c>
      <c r="AB5" t="n">
        <v>379.3782326540074</v>
      </c>
      <c r="AC5" t="n">
        <v>343.1709065902019</v>
      </c>
      <c r="AD5" t="n">
        <v>277273.7905260136</v>
      </c>
      <c r="AE5" t="n">
        <v>379378.2326540074</v>
      </c>
      <c r="AF5" t="n">
        <v>3.230904084303557e-06</v>
      </c>
      <c r="AG5" t="n">
        <v>10.59895833333333</v>
      </c>
      <c r="AH5" t="n">
        <v>343170.9065902019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8.4315</v>
      </c>
      <c r="E6" t="n">
        <v>11.86</v>
      </c>
      <c r="F6" t="n">
        <v>7.83</v>
      </c>
      <c r="G6" t="n">
        <v>12.04</v>
      </c>
      <c r="H6" t="n">
        <v>0.18</v>
      </c>
      <c r="I6" t="n">
        <v>39</v>
      </c>
      <c r="J6" t="n">
        <v>196.32</v>
      </c>
      <c r="K6" t="n">
        <v>54.38</v>
      </c>
      <c r="L6" t="n">
        <v>2</v>
      </c>
      <c r="M6" t="n">
        <v>37</v>
      </c>
      <c r="N6" t="n">
        <v>39.95</v>
      </c>
      <c r="O6" t="n">
        <v>24447.22</v>
      </c>
      <c r="P6" t="n">
        <v>105.42</v>
      </c>
      <c r="Q6" t="n">
        <v>605.86</v>
      </c>
      <c r="R6" t="n">
        <v>48.16</v>
      </c>
      <c r="S6" t="n">
        <v>21.88</v>
      </c>
      <c r="T6" t="n">
        <v>11963.62</v>
      </c>
      <c r="U6" t="n">
        <v>0.45</v>
      </c>
      <c r="V6" t="n">
        <v>0.79</v>
      </c>
      <c r="W6" t="n">
        <v>1.05</v>
      </c>
      <c r="X6" t="n">
        <v>0.77</v>
      </c>
      <c r="Y6" t="n">
        <v>1</v>
      </c>
      <c r="Z6" t="n">
        <v>10</v>
      </c>
      <c r="AA6" t="n">
        <v>262.2289923542373</v>
      </c>
      <c r="AB6" t="n">
        <v>358.7932760657317</v>
      </c>
      <c r="AC6" t="n">
        <v>324.5505493675431</v>
      </c>
      <c r="AD6" t="n">
        <v>262228.9923542374</v>
      </c>
      <c r="AE6" t="n">
        <v>358793.2760657317</v>
      </c>
      <c r="AF6" t="n">
        <v>3.327068050856816e-06</v>
      </c>
      <c r="AG6" t="n">
        <v>10.29513888888889</v>
      </c>
      <c r="AH6" t="n">
        <v>324550.5493675431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8.656599999999999</v>
      </c>
      <c r="E7" t="n">
        <v>11.55</v>
      </c>
      <c r="F7" t="n">
        <v>7.71</v>
      </c>
      <c r="G7" t="n">
        <v>13.61</v>
      </c>
      <c r="H7" t="n">
        <v>0.2</v>
      </c>
      <c r="I7" t="n">
        <v>34</v>
      </c>
      <c r="J7" t="n">
        <v>196.71</v>
      </c>
      <c r="K7" t="n">
        <v>54.38</v>
      </c>
      <c r="L7" t="n">
        <v>2.25</v>
      </c>
      <c r="M7" t="n">
        <v>32</v>
      </c>
      <c r="N7" t="n">
        <v>40.08</v>
      </c>
      <c r="O7" t="n">
        <v>24495.09</v>
      </c>
      <c r="P7" t="n">
        <v>103.28</v>
      </c>
      <c r="Q7" t="n">
        <v>605.85</v>
      </c>
      <c r="R7" t="n">
        <v>44.59</v>
      </c>
      <c r="S7" t="n">
        <v>21.88</v>
      </c>
      <c r="T7" t="n">
        <v>10200.28</v>
      </c>
      <c r="U7" t="n">
        <v>0.49</v>
      </c>
      <c r="V7" t="n">
        <v>0.8</v>
      </c>
      <c r="W7" t="n">
        <v>1.04</v>
      </c>
      <c r="X7" t="n">
        <v>0.66</v>
      </c>
      <c r="Y7" t="n">
        <v>1</v>
      </c>
      <c r="Z7" t="n">
        <v>10</v>
      </c>
      <c r="AA7" t="n">
        <v>258.0812153286603</v>
      </c>
      <c r="AB7" t="n">
        <v>353.1181045523293</v>
      </c>
      <c r="AC7" t="n">
        <v>319.4170082582267</v>
      </c>
      <c r="AD7" t="n">
        <v>258081.2153286603</v>
      </c>
      <c r="AE7" t="n">
        <v>353118.1045523293</v>
      </c>
      <c r="AF7" t="n">
        <v>3.41589246148931e-06</v>
      </c>
      <c r="AG7" t="n">
        <v>10.02604166666667</v>
      </c>
      <c r="AH7" t="n">
        <v>319417.0082582267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8.7921</v>
      </c>
      <c r="E8" t="n">
        <v>11.37</v>
      </c>
      <c r="F8" t="n">
        <v>7.65</v>
      </c>
      <c r="G8" t="n">
        <v>14.81</v>
      </c>
      <c r="H8" t="n">
        <v>0.23</v>
      </c>
      <c r="I8" t="n">
        <v>31</v>
      </c>
      <c r="J8" t="n">
        <v>197.1</v>
      </c>
      <c r="K8" t="n">
        <v>54.38</v>
      </c>
      <c r="L8" t="n">
        <v>2.5</v>
      </c>
      <c r="M8" t="n">
        <v>29</v>
      </c>
      <c r="N8" t="n">
        <v>40.22</v>
      </c>
      <c r="O8" t="n">
        <v>24543.01</v>
      </c>
      <c r="P8" t="n">
        <v>101.77</v>
      </c>
      <c r="Q8" t="n">
        <v>605.86</v>
      </c>
      <c r="R8" t="n">
        <v>42.71</v>
      </c>
      <c r="S8" t="n">
        <v>21.88</v>
      </c>
      <c r="T8" t="n">
        <v>9276.92</v>
      </c>
      <c r="U8" t="n">
        <v>0.51</v>
      </c>
      <c r="V8" t="n">
        <v>0.8100000000000001</v>
      </c>
      <c r="W8" t="n">
        <v>1.04</v>
      </c>
      <c r="X8" t="n">
        <v>0.59</v>
      </c>
      <c r="Y8" t="n">
        <v>1</v>
      </c>
      <c r="Z8" t="n">
        <v>10</v>
      </c>
      <c r="AA8" t="n">
        <v>245.1729775750482</v>
      </c>
      <c r="AB8" t="n">
        <v>335.4564841864205</v>
      </c>
      <c r="AC8" t="n">
        <v>303.440988151901</v>
      </c>
      <c r="AD8" t="n">
        <v>245172.9775750482</v>
      </c>
      <c r="AE8" t="n">
        <v>335456.4841864206</v>
      </c>
      <c r="AF8" t="n">
        <v>3.469360731772307e-06</v>
      </c>
      <c r="AG8" t="n">
        <v>9.869791666666666</v>
      </c>
      <c r="AH8" t="n">
        <v>303440.9881519011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8.926600000000001</v>
      </c>
      <c r="E9" t="n">
        <v>11.2</v>
      </c>
      <c r="F9" t="n">
        <v>7.6</v>
      </c>
      <c r="G9" t="n">
        <v>16.28</v>
      </c>
      <c r="H9" t="n">
        <v>0.25</v>
      </c>
      <c r="I9" t="n">
        <v>28</v>
      </c>
      <c r="J9" t="n">
        <v>197.49</v>
      </c>
      <c r="K9" t="n">
        <v>54.38</v>
      </c>
      <c r="L9" t="n">
        <v>2.75</v>
      </c>
      <c r="M9" t="n">
        <v>26</v>
      </c>
      <c r="N9" t="n">
        <v>40.36</v>
      </c>
      <c r="O9" t="n">
        <v>24590.98</v>
      </c>
      <c r="P9" t="n">
        <v>100.44</v>
      </c>
      <c r="Q9" t="n">
        <v>605.9400000000001</v>
      </c>
      <c r="R9" t="n">
        <v>40.94</v>
      </c>
      <c r="S9" t="n">
        <v>21.88</v>
      </c>
      <c r="T9" t="n">
        <v>8405.370000000001</v>
      </c>
      <c r="U9" t="n">
        <v>0.53</v>
      </c>
      <c r="V9" t="n">
        <v>0.8100000000000001</v>
      </c>
      <c r="W9" t="n">
        <v>1.03</v>
      </c>
      <c r="X9" t="n">
        <v>0.54</v>
      </c>
      <c r="Y9" t="n">
        <v>1</v>
      </c>
      <c r="Z9" t="n">
        <v>10</v>
      </c>
      <c r="AA9" t="n">
        <v>242.9044547639856</v>
      </c>
      <c r="AB9" t="n">
        <v>332.3525911961632</v>
      </c>
      <c r="AC9" t="n">
        <v>300.6333263522917</v>
      </c>
      <c r="AD9" t="n">
        <v>242904.4547639856</v>
      </c>
      <c r="AE9" t="n">
        <v>332352.5911961632</v>
      </c>
      <c r="AF9" t="n">
        <v>3.52243440227462e-06</v>
      </c>
      <c r="AG9" t="n">
        <v>9.722222222222221</v>
      </c>
      <c r="AH9" t="n">
        <v>300633.3263522917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9.068199999999999</v>
      </c>
      <c r="E10" t="n">
        <v>11.03</v>
      </c>
      <c r="F10" t="n">
        <v>7.54</v>
      </c>
      <c r="G10" t="n">
        <v>18.09</v>
      </c>
      <c r="H10" t="n">
        <v>0.27</v>
      </c>
      <c r="I10" t="n">
        <v>25</v>
      </c>
      <c r="J10" t="n">
        <v>197.88</v>
      </c>
      <c r="K10" t="n">
        <v>54.38</v>
      </c>
      <c r="L10" t="n">
        <v>3</v>
      </c>
      <c r="M10" t="n">
        <v>23</v>
      </c>
      <c r="N10" t="n">
        <v>40.5</v>
      </c>
      <c r="O10" t="n">
        <v>24639</v>
      </c>
      <c r="P10" t="n">
        <v>98.92</v>
      </c>
      <c r="Q10" t="n">
        <v>605.95</v>
      </c>
      <c r="R10" t="n">
        <v>39.28</v>
      </c>
      <c r="S10" t="n">
        <v>21.88</v>
      </c>
      <c r="T10" t="n">
        <v>7589.79</v>
      </c>
      <c r="U10" t="n">
        <v>0.5600000000000001</v>
      </c>
      <c r="V10" t="n">
        <v>0.82</v>
      </c>
      <c r="W10" t="n">
        <v>1.02</v>
      </c>
      <c r="X10" t="n">
        <v>0.48</v>
      </c>
      <c r="Y10" t="n">
        <v>1</v>
      </c>
      <c r="Z10" t="n">
        <v>10</v>
      </c>
      <c r="AA10" t="n">
        <v>240.4949452671497</v>
      </c>
      <c r="AB10" t="n">
        <v>329.0557940025373</v>
      </c>
      <c r="AC10" t="n">
        <v>297.6511708557404</v>
      </c>
      <c r="AD10" t="n">
        <v>240494.9452671497</v>
      </c>
      <c r="AE10" t="n">
        <v>329055.7940025373</v>
      </c>
      <c r="AF10" t="n">
        <v>3.578309731219805e-06</v>
      </c>
      <c r="AG10" t="n">
        <v>9.574652777777779</v>
      </c>
      <c r="AH10" t="n">
        <v>297651.1708557404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9.160500000000001</v>
      </c>
      <c r="E11" t="n">
        <v>10.92</v>
      </c>
      <c r="F11" t="n">
        <v>7.51</v>
      </c>
      <c r="G11" t="n">
        <v>19.58</v>
      </c>
      <c r="H11" t="n">
        <v>0.29</v>
      </c>
      <c r="I11" t="n">
        <v>23</v>
      </c>
      <c r="J11" t="n">
        <v>198.27</v>
      </c>
      <c r="K11" t="n">
        <v>54.38</v>
      </c>
      <c r="L11" t="n">
        <v>3.25</v>
      </c>
      <c r="M11" t="n">
        <v>21</v>
      </c>
      <c r="N11" t="n">
        <v>40.64</v>
      </c>
      <c r="O11" t="n">
        <v>24687.06</v>
      </c>
      <c r="P11" t="n">
        <v>97.94</v>
      </c>
      <c r="Q11" t="n">
        <v>605.89</v>
      </c>
      <c r="R11" t="n">
        <v>38.43</v>
      </c>
      <c r="S11" t="n">
        <v>21.88</v>
      </c>
      <c r="T11" t="n">
        <v>7176.4</v>
      </c>
      <c r="U11" t="n">
        <v>0.57</v>
      </c>
      <c r="V11" t="n">
        <v>0.82</v>
      </c>
      <c r="W11" t="n">
        <v>1.02</v>
      </c>
      <c r="X11" t="n">
        <v>0.45</v>
      </c>
      <c r="Y11" t="n">
        <v>1</v>
      </c>
      <c r="Z11" t="n">
        <v>10</v>
      </c>
      <c r="AA11" t="n">
        <v>238.827293158405</v>
      </c>
      <c r="AB11" t="n">
        <v>326.7740388157353</v>
      </c>
      <c r="AC11" t="n">
        <v>295.5871831815026</v>
      </c>
      <c r="AD11" t="n">
        <v>238827.293158405</v>
      </c>
      <c r="AE11" t="n">
        <v>326774.0388157353</v>
      </c>
      <c r="AF11" t="n">
        <v>3.614731290977153e-06</v>
      </c>
      <c r="AG11" t="n">
        <v>9.479166666666666</v>
      </c>
      <c r="AH11" t="n">
        <v>295587.1831815026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9.279500000000001</v>
      </c>
      <c r="E12" t="n">
        <v>10.78</v>
      </c>
      <c r="F12" t="n">
        <v>7.44</v>
      </c>
      <c r="G12" t="n">
        <v>21.27</v>
      </c>
      <c r="H12" t="n">
        <v>0.31</v>
      </c>
      <c r="I12" t="n">
        <v>21</v>
      </c>
      <c r="J12" t="n">
        <v>198.66</v>
      </c>
      <c r="K12" t="n">
        <v>54.38</v>
      </c>
      <c r="L12" t="n">
        <v>3.5</v>
      </c>
      <c r="M12" t="n">
        <v>19</v>
      </c>
      <c r="N12" t="n">
        <v>40.78</v>
      </c>
      <c r="O12" t="n">
        <v>24735.17</v>
      </c>
      <c r="P12" t="n">
        <v>96.63</v>
      </c>
      <c r="Q12" t="n">
        <v>605.84</v>
      </c>
      <c r="R12" t="n">
        <v>36.1</v>
      </c>
      <c r="S12" t="n">
        <v>21.88</v>
      </c>
      <c r="T12" t="n">
        <v>6022.39</v>
      </c>
      <c r="U12" t="n">
        <v>0.61</v>
      </c>
      <c r="V12" t="n">
        <v>0.83</v>
      </c>
      <c r="W12" t="n">
        <v>1.02</v>
      </c>
      <c r="X12" t="n">
        <v>0.39</v>
      </c>
      <c r="Y12" t="n">
        <v>1</v>
      </c>
      <c r="Z12" t="n">
        <v>10</v>
      </c>
      <c r="AA12" t="n">
        <v>236.8220994714735</v>
      </c>
      <c r="AB12" t="n">
        <v>324.0304443503749</v>
      </c>
      <c r="AC12" t="n">
        <v>293.1054335212563</v>
      </c>
      <c r="AD12" t="n">
        <v>236822.0994714735</v>
      </c>
      <c r="AE12" t="n">
        <v>324030.4443503749</v>
      </c>
      <c r="AF12" t="n">
        <v>3.661688664878826e-06</v>
      </c>
      <c r="AG12" t="n">
        <v>9.357638888888889</v>
      </c>
      <c r="AH12" t="n">
        <v>293105.4335212563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9.3226</v>
      </c>
      <c r="E13" t="n">
        <v>10.73</v>
      </c>
      <c r="F13" t="n">
        <v>7.43</v>
      </c>
      <c r="G13" t="n">
        <v>22.3</v>
      </c>
      <c r="H13" t="n">
        <v>0.33</v>
      </c>
      <c r="I13" t="n">
        <v>20</v>
      </c>
      <c r="J13" t="n">
        <v>199.05</v>
      </c>
      <c r="K13" t="n">
        <v>54.38</v>
      </c>
      <c r="L13" t="n">
        <v>3.75</v>
      </c>
      <c r="M13" t="n">
        <v>18</v>
      </c>
      <c r="N13" t="n">
        <v>40.92</v>
      </c>
      <c r="O13" t="n">
        <v>24783.33</v>
      </c>
      <c r="P13" t="n">
        <v>95.78</v>
      </c>
      <c r="Q13" t="n">
        <v>605.84</v>
      </c>
      <c r="R13" t="n">
        <v>35.96</v>
      </c>
      <c r="S13" t="n">
        <v>21.88</v>
      </c>
      <c r="T13" t="n">
        <v>5954.44</v>
      </c>
      <c r="U13" t="n">
        <v>0.61</v>
      </c>
      <c r="V13" t="n">
        <v>0.83</v>
      </c>
      <c r="W13" t="n">
        <v>1.02</v>
      </c>
      <c r="X13" t="n">
        <v>0.37</v>
      </c>
      <c r="Y13" t="n">
        <v>1</v>
      </c>
      <c r="Z13" t="n">
        <v>10</v>
      </c>
      <c r="AA13" t="n">
        <v>235.9340241451164</v>
      </c>
      <c r="AB13" t="n">
        <v>322.8153405097355</v>
      </c>
      <c r="AC13" t="n">
        <v>292.0062974857582</v>
      </c>
      <c r="AD13" t="n">
        <v>235934.0241451164</v>
      </c>
      <c r="AE13" t="n">
        <v>322815.3405097355</v>
      </c>
      <c r="AF13" t="n">
        <v>3.678695915426407e-06</v>
      </c>
      <c r="AG13" t="n">
        <v>9.314236111111111</v>
      </c>
      <c r="AH13" t="n">
        <v>292006.2974857582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9.412000000000001</v>
      </c>
      <c r="E14" t="n">
        <v>10.62</v>
      </c>
      <c r="F14" t="n">
        <v>7.41</v>
      </c>
      <c r="G14" t="n">
        <v>24.69</v>
      </c>
      <c r="H14" t="n">
        <v>0.36</v>
      </c>
      <c r="I14" t="n">
        <v>18</v>
      </c>
      <c r="J14" t="n">
        <v>199.44</v>
      </c>
      <c r="K14" t="n">
        <v>54.38</v>
      </c>
      <c r="L14" t="n">
        <v>4</v>
      </c>
      <c r="M14" t="n">
        <v>16</v>
      </c>
      <c r="N14" t="n">
        <v>41.06</v>
      </c>
      <c r="O14" t="n">
        <v>24831.54</v>
      </c>
      <c r="P14" t="n">
        <v>94.48999999999999</v>
      </c>
      <c r="Q14" t="n">
        <v>605.9</v>
      </c>
      <c r="R14" t="n">
        <v>35.11</v>
      </c>
      <c r="S14" t="n">
        <v>21.88</v>
      </c>
      <c r="T14" t="n">
        <v>5539.82</v>
      </c>
      <c r="U14" t="n">
        <v>0.62</v>
      </c>
      <c r="V14" t="n">
        <v>0.83</v>
      </c>
      <c r="W14" t="n">
        <v>1.02</v>
      </c>
      <c r="X14" t="n">
        <v>0.35</v>
      </c>
      <c r="Y14" t="n">
        <v>1</v>
      </c>
      <c r="Z14" t="n">
        <v>10</v>
      </c>
      <c r="AA14" t="n">
        <v>224.1497603002596</v>
      </c>
      <c r="AB14" t="n">
        <v>306.6915908321812</v>
      </c>
      <c r="AC14" t="n">
        <v>277.4213758475997</v>
      </c>
      <c r="AD14" t="n">
        <v>224149.7603002596</v>
      </c>
      <c r="AE14" t="n">
        <v>306691.5908321812</v>
      </c>
      <c r="AF14" t="n">
        <v>3.713973135819767e-06</v>
      </c>
      <c r="AG14" t="n">
        <v>9.21875</v>
      </c>
      <c r="AH14" t="n">
        <v>277421.3758475997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9.469200000000001</v>
      </c>
      <c r="E15" t="n">
        <v>10.56</v>
      </c>
      <c r="F15" t="n">
        <v>7.38</v>
      </c>
      <c r="G15" t="n">
        <v>26.06</v>
      </c>
      <c r="H15" t="n">
        <v>0.38</v>
      </c>
      <c r="I15" t="n">
        <v>17</v>
      </c>
      <c r="J15" t="n">
        <v>199.83</v>
      </c>
      <c r="K15" t="n">
        <v>54.38</v>
      </c>
      <c r="L15" t="n">
        <v>4.25</v>
      </c>
      <c r="M15" t="n">
        <v>15</v>
      </c>
      <c r="N15" t="n">
        <v>41.2</v>
      </c>
      <c r="O15" t="n">
        <v>24879.79</v>
      </c>
      <c r="P15" t="n">
        <v>93.87</v>
      </c>
      <c r="Q15" t="n">
        <v>605.84</v>
      </c>
      <c r="R15" t="n">
        <v>34.36</v>
      </c>
      <c r="S15" t="n">
        <v>21.88</v>
      </c>
      <c r="T15" t="n">
        <v>5173.92</v>
      </c>
      <c r="U15" t="n">
        <v>0.64</v>
      </c>
      <c r="V15" t="n">
        <v>0.84</v>
      </c>
      <c r="W15" t="n">
        <v>1.01</v>
      </c>
      <c r="X15" t="n">
        <v>0.33</v>
      </c>
      <c r="Y15" t="n">
        <v>1</v>
      </c>
      <c r="Z15" t="n">
        <v>10</v>
      </c>
      <c r="AA15" t="n">
        <v>223.248043149615</v>
      </c>
      <c r="AB15" t="n">
        <v>305.4578216457169</v>
      </c>
      <c r="AC15" t="n">
        <v>276.3053558606852</v>
      </c>
      <c r="AD15" t="n">
        <v>223248.043149615</v>
      </c>
      <c r="AE15" t="n">
        <v>305457.8216457169</v>
      </c>
      <c r="AF15" t="n">
        <v>3.736544243275025e-06</v>
      </c>
      <c r="AG15" t="n">
        <v>9.166666666666666</v>
      </c>
      <c r="AH15" t="n">
        <v>276305.3558606852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9.5258</v>
      </c>
      <c r="E16" t="n">
        <v>10.5</v>
      </c>
      <c r="F16" t="n">
        <v>7.36</v>
      </c>
      <c r="G16" t="n">
        <v>27.6</v>
      </c>
      <c r="H16" t="n">
        <v>0.4</v>
      </c>
      <c r="I16" t="n">
        <v>16</v>
      </c>
      <c r="J16" t="n">
        <v>200.22</v>
      </c>
      <c r="K16" t="n">
        <v>54.38</v>
      </c>
      <c r="L16" t="n">
        <v>4.5</v>
      </c>
      <c r="M16" t="n">
        <v>14</v>
      </c>
      <c r="N16" t="n">
        <v>41.35</v>
      </c>
      <c r="O16" t="n">
        <v>24928.09</v>
      </c>
      <c r="P16" t="n">
        <v>92.95</v>
      </c>
      <c r="Q16" t="n">
        <v>605.84</v>
      </c>
      <c r="R16" t="n">
        <v>33.48</v>
      </c>
      <c r="S16" t="n">
        <v>21.88</v>
      </c>
      <c r="T16" t="n">
        <v>4734.28</v>
      </c>
      <c r="U16" t="n">
        <v>0.65</v>
      </c>
      <c r="V16" t="n">
        <v>0.84</v>
      </c>
      <c r="W16" t="n">
        <v>1.02</v>
      </c>
      <c r="X16" t="n">
        <v>0.3</v>
      </c>
      <c r="Y16" t="n">
        <v>1</v>
      </c>
      <c r="Z16" t="n">
        <v>10</v>
      </c>
      <c r="AA16" t="n">
        <v>222.2189790372315</v>
      </c>
      <c r="AB16" t="n">
        <v>304.04981072805</v>
      </c>
      <c r="AC16" t="n">
        <v>275.0317235288443</v>
      </c>
      <c r="AD16" t="n">
        <v>222218.9790372315</v>
      </c>
      <c r="AE16" t="n">
        <v>304049.81072805</v>
      </c>
      <c r="AF16" t="n">
        <v>3.758878590861871e-06</v>
      </c>
      <c r="AG16" t="n">
        <v>9.114583333333334</v>
      </c>
      <c r="AH16" t="n">
        <v>275031.7235288443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9.5839</v>
      </c>
      <c r="E17" t="n">
        <v>10.43</v>
      </c>
      <c r="F17" t="n">
        <v>7.33</v>
      </c>
      <c r="G17" t="n">
        <v>29.34</v>
      </c>
      <c r="H17" t="n">
        <v>0.42</v>
      </c>
      <c r="I17" t="n">
        <v>15</v>
      </c>
      <c r="J17" t="n">
        <v>200.61</v>
      </c>
      <c r="K17" t="n">
        <v>54.38</v>
      </c>
      <c r="L17" t="n">
        <v>4.75</v>
      </c>
      <c r="M17" t="n">
        <v>13</v>
      </c>
      <c r="N17" t="n">
        <v>41.49</v>
      </c>
      <c r="O17" t="n">
        <v>24976.45</v>
      </c>
      <c r="P17" t="n">
        <v>91.7</v>
      </c>
      <c r="Q17" t="n">
        <v>605.89</v>
      </c>
      <c r="R17" t="n">
        <v>32.62</v>
      </c>
      <c r="S17" t="n">
        <v>21.88</v>
      </c>
      <c r="T17" t="n">
        <v>4309.22</v>
      </c>
      <c r="U17" t="n">
        <v>0.67</v>
      </c>
      <c r="V17" t="n">
        <v>0.84</v>
      </c>
      <c r="W17" t="n">
        <v>1.02</v>
      </c>
      <c r="X17" t="n">
        <v>0.28</v>
      </c>
      <c r="Y17" t="n">
        <v>1</v>
      </c>
      <c r="Z17" t="n">
        <v>10</v>
      </c>
      <c r="AA17" t="n">
        <v>220.9748899609779</v>
      </c>
      <c r="AB17" t="n">
        <v>302.3475931685842</v>
      </c>
      <c r="AC17" t="n">
        <v>273.491963224176</v>
      </c>
      <c r="AD17" t="n">
        <v>220974.8899609779</v>
      </c>
      <c r="AE17" t="n">
        <v>302347.5931685842</v>
      </c>
      <c r="AF17" t="n">
        <v>3.781804838119747e-06</v>
      </c>
      <c r="AG17" t="n">
        <v>9.053819444444445</v>
      </c>
      <c r="AH17" t="n">
        <v>273491.963224176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9.6357</v>
      </c>
      <c r="E18" t="n">
        <v>10.38</v>
      </c>
      <c r="F18" t="n">
        <v>7.32</v>
      </c>
      <c r="G18" t="n">
        <v>31.36</v>
      </c>
      <c r="H18" t="n">
        <v>0.44</v>
      </c>
      <c r="I18" t="n">
        <v>14</v>
      </c>
      <c r="J18" t="n">
        <v>201.01</v>
      </c>
      <c r="K18" t="n">
        <v>54.38</v>
      </c>
      <c r="L18" t="n">
        <v>5</v>
      </c>
      <c r="M18" t="n">
        <v>12</v>
      </c>
      <c r="N18" t="n">
        <v>41.63</v>
      </c>
      <c r="O18" t="n">
        <v>25024.84</v>
      </c>
      <c r="P18" t="n">
        <v>90.67</v>
      </c>
      <c r="Q18" t="n">
        <v>605.84</v>
      </c>
      <c r="R18" t="n">
        <v>32.01</v>
      </c>
      <c r="S18" t="n">
        <v>21.88</v>
      </c>
      <c r="T18" t="n">
        <v>4010.79</v>
      </c>
      <c r="U18" t="n">
        <v>0.68</v>
      </c>
      <c r="V18" t="n">
        <v>0.85</v>
      </c>
      <c r="W18" t="n">
        <v>1.02</v>
      </c>
      <c r="X18" t="n">
        <v>0.26</v>
      </c>
      <c r="Y18" t="n">
        <v>1</v>
      </c>
      <c r="Z18" t="n">
        <v>10</v>
      </c>
      <c r="AA18" t="n">
        <v>219.9732935080937</v>
      </c>
      <c r="AB18" t="n">
        <v>300.9771647144318</v>
      </c>
      <c r="AC18" t="n">
        <v>272.2523265382791</v>
      </c>
      <c r="AD18" t="n">
        <v>219973.2935080937</v>
      </c>
      <c r="AE18" t="n">
        <v>300977.1647144318</v>
      </c>
      <c r="AF18" t="n">
        <v>3.802245106759298e-06</v>
      </c>
      <c r="AG18" t="n">
        <v>9.010416666666666</v>
      </c>
      <c r="AH18" t="n">
        <v>272252.3265382791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9.6288</v>
      </c>
      <c r="E19" t="n">
        <v>10.39</v>
      </c>
      <c r="F19" t="n">
        <v>7.32</v>
      </c>
      <c r="G19" t="n">
        <v>31.39</v>
      </c>
      <c r="H19" t="n">
        <v>0.46</v>
      </c>
      <c r="I19" t="n">
        <v>14</v>
      </c>
      <c r="J19" t="n">
        <v>201.4</v>
      </c>
      <c r="K19" t="n">
        <v>54.38</v>
      </c>
      <c r="L19" t="n">
        <v>5.25</v>
      </c>
      <c r="M19" t="n">
        <v>12</v>
      </c>
      <c r="N19" t="n">
        <v>41.77</v>
      </c>
      <c r="O19" t="n">
        <v>25073.29</v>
      </c>
      <c r="P19" t="n">
        <v>90.59</v>
      </c>
      <c r="Q19" t="n">
        <v>605.87</v>
      </c>
      <c r="R19" t="n">
        <v>32.44</v>
      </c>
      <c r="S19" t="n">
        <v>21.88</v>
      </c>
      <c r="T19" t="n">
        <v>4226.96</v>
      </c>
      <c r="U19" t="n">
        <v>0.67</v>
      </c>
      <c r="V19" t="n">
        <v>0.84</v>
      </c>
      <c r="W19" t="n">
        <v>1.01</v>
      </c>
      <c r="X19" t="n">
        <v>0.27</v>
      </c>
      <c r="Y19" t="n">
        <v>1</v>
      </c>
      <c r="Z19" t="n">
        <v>10</v>
      </c>
      <c r="AA19" t="n">
        <v>219.9795719406235</v>
      </c>
      <c r="AB19" t="n">
        <v>300.985755142804</v>
      </c>
      <c r="AC19" t="n">
        <v>272.2600971082241</v>
      </c>
      <c r="AD19" t="n">
        <v>219979.5719406235</v>
      </c>
      <c r="AE19" t="n">
        <v>300985.7551428039</v>
      </c>
      <c r="AF19" t="n">
        <v>3.799522368272563e-06</v>
      </c>
      <c r="AG19" t="n">
        <v>9.019097222222221</v>
      </c>
      <c r="AH19" t="n">
        <v>272260.0971082241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9.686</v>
      </c>
      <c r="E20" t="n">
        <v>10.32</v>
      </c>
      <c r="F20" t="n">
        <v>7.3</v>
      </c>
      <c r="G20" t="n">
        <v>33.7</v>
      </c>
      <c r="H20" t="n">
        <v>0.48</v>
      </c>
      <c r="I20" t="n">
        <v>13</v>
      </c>
      <c r="J20" t="n">
        <v>201.79</v>
      </c>
      <c r="K20" t="n">
        <v>54.38</v>
      </c>
      <c r="L20" t="n">
        <v>5.5</v>
      </c>
      <c r="M20" t="n">
        <v>11</v>
      </c>
      <c r="N20" t="n">
        <v>41.92</v>
      </c>
      <c r="O20" t="n">
        <v>25121.79</v>
      </c>
      <c r="P20" t="n">
        <v>89.12</v>
      </c>
      <c r="Q20" t="n">
        <v>605.84</v>
      </c>
      <c r="R20" t="n">
        <v>31.83</v>
      </c>
      <c r="S20" t="n">
        <v>21.88</v>
      </c>
      <c r="T20" t="n">
        <v>3928.18</v>
      </c>
      <c r="U20" t="n">
        <v>0.6899999999999999</v>
      </c>
      <c r="V20" t="n">
        <v>0.85</v>
      </c>
      <c r="W20" t="n">
        <v>1.01</v>
      </c>
      <c r="X20" t="n">
        <v>0.24</v>
      </c>
      <c r="Y20" t="n">
        <v>1</v>
      </c>
      <c r="Z20" t="n">
        <v>10</v>
      </c>
      <c r="AA20" t="n">
        <v>218.5025727213508</v>
      </c>
      <c r="AB20" t="n">
        <v>298.9648596503893</v>
      </c>
      <c r="AC20" t="n">
        <v>270.4320730452603</v>
      </c>
      <c r="AD20" t="n">
        <v>218502.5727213508</v>
      </c>
      <c r="AE20" t="n">
        <v>298964.8596503893</v>
      </c>
      <c r="AF20" t="n">
        <v>3.822093475727821e-06</v>
      </c>
      <c r="AG20" t="n">
        <v>8.958333333333334</v>
      </c>
      <c r="AH20" t="n">
        <v>270432.0730452603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9.745799999999999</v>
      </c>
      <c r="E21" t="n">
        <v>10.26</v>
      </c>
      <c r="F21" t="n">
        <v>7.28</v>
      </c>
      <c r="G21" t="n">
        <v>36.39</v>
      </c>
      <c r="H21" t="n">
        <v>0.51</v>
      </c>
      <c r="I21" t="n">
        <v>12</v>
      </c>
      <c r="J21" t="n">
        <v>202.19</v>
      </c>
      <c r="K21" t="n">
        <v>54.38</v>
      </c>
      <c r="L21" t="n">
        <v>5.75</v>
      </c>
      <c r="M21" t="n">
        <v>10</v>
      </c>
      <c r="N21" t="n">
        <v>42.06</v>
      </c>
      <c r="O21" t="n">
        <v>25170.34</v>
      </c>
      <c r="P21" t="n">
        <v>88.18000000000001</v>
      </c>
      <c r="Q21" t="n">
        <v>605.84</v>
      </c>
      <c r="R21" t="n">
        <v>30.96</v>
      </c>
      <c r="S21" t="n">
        <v>21.88</v>
      </c>
      <c r="T21" t="n">
        <v>3497.65</v>
      </c>
      <c r="U21" t="n">
        <v>0.71</v>
      </c>
      <c r="V21" t="n">
        <v>0.85</v>
      </c>
      <c r="W21" t="n">
        <v>1.01</v>
      </c>
      <c r="X21" t="n">
        <v>0.22</v>
      </c>
      <c r="Y21" t="n">
        <v>1</v>
      </c>
      <c r="Z21" t="n">
        <v>10</v>
      </c>
      <c r="AA21" t="n">
        <v>217.4889729496342</v>
      </c>
      <c r="AB21" t="n">
        <v>297.5780077258615</v>
      </c>
      <c r="AC21" t="n">
        <v>269.1775803219501</v>
      </c>
      <c r="AD21" t="n">
        <v>217488.9729496342</v>
      </c>
      <c r="AE21" t="n">
        <v>297578.0077258615</v>
      </c>
      <c r="AF21" t="n">
        <v>3.845690542612863e-06</v>
      </c>
      <c r="AG21" t="n">
        <v>8.90625</v>
      </c>
      <c r="AH21" t="n">
        <v>269177.5803219501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9.7392</v>
      </c>
      <c r="E22" t="n">
        <v>10.27</v>
      </c>
      <c r="F22" t="n">
        <v>7.28</v>
      </c>
      <c r="G22" t="n">
        <v>36.42</v>
      </c>
      <c r="H22" t="n">
        <v>0.53</v>
      </c>
      <c r="I22" t="n">
        <v>12</v>
      </c>
      <c r="J22" t="n">
        <v>202.58</v>
      </c>
      <c r="K22" t="n">
        <v>54.38</v>
      </c>
      <c r="L22" t="n">
        <v>6</v>
      </c>
      <c r="M22" t="n">
        <v>10</v>
      </c>
      <c r="N22" t="n">
        <v>42.2</v>
      </c>
      <c r="O22" t="n">
        <v>25218.93</v>
      </c>
      <c r="P22" t="n">
        <v>87.79000000000001</v>
      </c>
      <c r="Q22" t="n">
        <v>605.88</v>
      </c>
      <c r="R22" t="n">
        <v>31.36</v>
      </c>
      <c r="S22" t="n">
        <v>21.88</v>
      </c>
      <c r="T22" t="n">
        <v>3698.58</v>
      </c>
      <c r="U22" t="n">
        <v>0.7</v>
      </c>
      <c r="V22" t="n">
        <v>0.85</v>
      </c>
      <c r="W22" t="n">
        <v>1.01</v>
      </c>
      <c r="X22" t="n">
        <v>0.23</v>
      </c>
      <c r="Y22" t="n">
        <v>1</v>
      </c>
      <c r="Z22" t="n">
        <v>10</v>
      </c>
      <c r="AA22" t="n">
        <v>217.318180588029</v>
      </c>
      <c r="AB22" t="n">
        <v>297.3443220818861</v>
      </c>
      <c r="AC22" t="n">
        <v>268.9661973078557</v>
      </c>
      <c r="AD22" t="n">
        <v>217318.180588029</v>
      </c>
      <c r="AE22" t="n">
        <v>297344.3220818861</v>
      </c>
      <c r="AF22" t="n">
        <v>3.843086184060334e-06</v>
      </c>
      <c r="AG22" t="n">
        <v>8.914930555555555</v>
      </c>
      <c r="AH22" t="n">
        <v>268966.1973078558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9.8109</v>
      </c>
      <c r="E23" t="n">
        <v>10.19</v>
      </c>
      <c r="F23" t="n">
        <v>7.25</v>
      </c>
      <c r="G23" t="n">
        <v>39.54</v>
      </c>
      <c r="H23" t="n">
        <v>0.55</v>
      </c>
      <c r="I23" t="n">
        <v>11</v>
      </c>
      <c r="J23" t="n">
        <v>202.98</v>
      </c>
      <c r="K23" t="n">
        <v>54.38</v>
      </c>
      <c r="L23" t="n">
        <v>6.25</v>
      </c>
      <c r="M23" t="n">
        <v>9</v>
      </c>
      <c r="N23" t="n">
        <v>42.35</v>
      </c>
      <c r="O23" t="n">
        <v>25267.7</v>
      </c>
      <c r="P23" t="n">
        <v>86.64</v>
      </c>
      <c r="Q23" t="n">
        <v>605.87</v>
      </c>
      <c r="R23" t="n">
        <v>29.98</v>
      </c>
      <c r="S23" t="n">
        <v>21.88</v>
      </c>
      <c r="T23" t="n">
        <v>3013.22</v>
      </c>
      <c r="U23" t="n">
        <v>0.73</v>
      </c>
      <c r="V23" t="n">
        <v>0.85</v>
      </c>
      <c r="W23" t="n">
        <v>1.01</v>
      </c>
      <c r="X23" t="n">
        <v>0.19</v>
      </c>
      <c r="Y23" t="n">
        <v>1</v>
      </c>
      <c r="Z23" t="n">
        <v>10</v>
      </c>
      <c r="AA23" t="n">
        <v>216.0901928833535</v>
      </c>
      <c r="AB23" t="n">
        <v>295.6641351293558</v>
      </c>
      <c r="AC23" t="n">
        <v>267.4463650399172</v>
      </c>
      <c r="AD23" t="n">
        <v>216090.1928833535</v>
      </c>
      <c r="AE23" t="n">
        <v>295664.1351293558</v>
      </c>
      <c r="AF23" t="n">
        <v>3.871378988335544e-06</v>
      </c>
      <c r="AG23" t="n">
        <v>8.845486111111111</v>
      </c>
      <c r="AH23" t="n">
        <v>267446.3650399172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9.7935</v>
      </c>
      <c r="E24" t="n">
        <v>10.21</v>
      </c>
      <c r="F24" t="n">
        <v>7.27</v>
      </c>
      <c r="G24" t="n">
        <v>39.63</v>
      </c>
      <c r="H24" t="n">
        <v>0.57</v>
      </c>
      <c r="I24" t="n">
        <v>11</v>
      </c>
      <c r="J24" t="n">
        <v>203.37</v>
      </c>
      <c r="K24" t="n">
        <v>54.38</v>
      </c>
      <c r="L24" t="n">
        <v>6.5</v>
      </c>
      <c r="M24" t="n">
        <v>9</v>
      </c>
      <c r="N24" t="n">
        <v>42.49</v>
      </c>
      <c r="O24" t="n">
        <v>25316.39</v>
      </c>
      <c r="P24" t="n">
        <v>86.02</v>
      </c>
      <c r="Q24" t="n">
        <v>605.84</v>
      </c>
      <c r="R24" t="n">
        <v>30.6</v>
      </c>
      <c r="S24" t="n">
        <v>21.88</v>
      </c>
      <c r="T24" t="n">
        <v>3323.26</v>
      </c>
      <c r="U24" t="n">
        <v>0.72</v>
      </c>
      <c r="V24" t="n">
        <v>0.85</v>
      </c>
      <c r="W24" t="n">
        <v>1.01</v>
      </c>
      <c r="X24" t="n">
        <v>0.21</v>
      </c>
      <c r="Y24" t="n">
        <v>1</v>
      </c>
      <c r="Z24" t="n">
        <v>10</v>
      </c>
      <c r="AA24" t="n">
        <v>215.9222565997689</v>
      </c>
      <c r="AB24" t="n">
        <v>295.4343572973296</v>
      </c>
      <c r="AC24" t="n">
        <v>267.2385168816843</v>
      </c>
      <c r="AD24" t="n">
        <v>215922.2565997689</v>
      </c>
      <c r="AE24" t="n">
        <v>295434.3572973296</v>
      </c>
      <c r="AF24" t="n">
        <v>3.864512952151602e-06</v>
      </c>
      <c r="AG24" t="n">
        <v>8.862847222222221</v>
      </c>
      <c r="AH24" t="n">
        <v>267238.5168816843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9.854900000000001</v>
      </c>
      <c r="E25" t="n">
        <v>10.15</v>
      </c>
      <c r="F25" t="n">
        <v>7.24</v>
      </c>
      <c r="G25" t="n">
        <v>43.45</v>
      </c>
      <c r="H25" t="n">
        <v>0.59</v>
      </c>
      <c r="I25" t="n">
        <v>10</v>
      </c>
      <c r="J25" t="n">
        <v>203.77</v>
      </c>
      <c r="K25" t="n">
        <v>54.38</v>
      </c>
      <c r="L25" t="n">
        <v>6.75</v>
      </c>
      <c r="M25" t="n">
        <v>8</v>
      </c>
      <c r="N25" t="n">
        <v>42.64</v>
      </c>
      <c r="O25" t="n">
        <v>25365.14</v>
      </c>
      <c r="P25" t="n">
        <v>84.78</v>
      </c>
      <c r="Q25" t="n">
        <v>605.84</v>
      </c>
      <c r="R25" t="n">
        <v>29.81</v>
      </c>
      <c r="S25" t="n">
        <v>21.88</v>
      </c>
      <c r="T25" t="n">
        <v>2933.05</v>
      </c>
      <c r="U25" t="n">
        <v>0.73</v>
      </c>
      <c r="V25" t="n">
        <v>0.85</v>
      </c>
      <c r="W25" t="n">
        <v>1.01</v>
      </c>
      <c r="X25" t="n">
        <v>0.18</v>
      </c>
      <c r="Y25" t="n">
        <v>1</v>
      </c>
      <c r="Z25" t="n">
        <v>10</v>
      </c>
      <c r="AA25" t="n">
        <v>214.7312552889484</v>
      </c>
      <c r="AB25" t="n">
        <v>293.8047767605963</v>
      </c>
      <c r="AC25" t="n">
        <v>265.7644612242456</v>
      </c>
      <c r="AD25" t="n">
        <v>214731.2552889484</v>
      </c>
      <c r="AE25" t="n">
        <v>293804.7767605963</v>
      </c>
      <c r="AF25" t="n">
        <v>3.888741378685743e-06</v>
      </c>
      <c r="AG25" t="n">
        <v>8.810763888888889</v>
      </c>
      <c r="AH25" t="n">
        <v>265764.4612242456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9.8687</v>
      </c>
      <c r="E26" t="n">
        <v>10.13</v>
      </c>
      <c r="F26" t="n">
        <v>7.23</v>
      </c>
      <c r="G26" t="n">
        <v>43.37</v>
      </c>
      <c r="H26" t="n">
        <v>0.61</v>
      </c>
      <c r="I26" t="n">
        <v>10</v>
      </c>
      <c r="J26" t="n">
        <v>204.16</v>
      </c>
      <c r="K26" t="n">
        <v>54.38</v>
      </c>
      <c r="L26" t="n">
        <v>7</v>
      </c>
      <c r="M26" t="n">
        <v>8</v>
      </c>
      <c r="N26" t="n">
        <v>42.78</v>
      </c>
      <c r="O26" t="n">
        <v>25413.94</v>
      </c>
      <c r="P26" t="n">
        <v>83.84999999999999</v>
      </c>
      <c r="Q26" t="n">
        <v>605.84</v>
      </c>
      <c r="R26" t="n">
        <v>29.54</v>
      </c>
      <c r="S26" t="n">
        <v>21.88</v>
      </c>
      <c r="T26" t="n">
        <v>2797.63</v>
      </c>
      <c r="U26" t="n">
        <v>0.74</v>
      </c>
      <c r="V26" t="n">
        <v>0.86</v>
      </c>
      <c r="W26" t="n">
        <v>1</v>
      </c>
      <c r="X26" t="n">
        <v>0.17</v>
      </c>
      <c r="Y26" t="n">
        <v>1</v>
      </c>
      <c r="Z26" t="n">
        <v>10</v>
      </c>
      <c r="AA26" t="n">
        <v>214.0974871033817</v>
      </c>
      <c r="AB26" t="n">
        <v>292.9376271692253</v>
      </c>
      <c r="AC26" t="n">
        <v>264.9800711728227</v>
      </c>
      <c r="AD26" t="n">
        <v>214097.4871033817</v>
      </c>
      <c r="AE26" t="n">
        <v>292937.6271692253</v>
      </c>
      <c r="AF26" t="n">
        <v>3.894186855659214e-06</v>
      </c>
      <c r="AG26" t="n">
        <v>8.793402777777779</v>
      </c>
      <c r="AH26" t="n">
        <v>264980.0711728227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9.8657</v>
      </c>
      <c r="E27" t="n">
        <v>10.14</v>
      </c>
      <c r="F27" t="n">
        <v>7.23</v>
      </c>
      <c r="G27" t="n">
        <v>43.38</v>
      </c>
      <c r="H27" t="n">
        <v>0.63</v>
      </c>
      <c r="I27" t="n">
        <v>10</v>
      </c>
      <c r="J27" t="n">
        <v>204.56</v>
      </c>
      <c r="K27" t="n">
        <v>54.38</v>
      </c>
      <c r="L27" t="n">
        <v>7.25</v>
      </c>
      <c r="M27" t="n">
        <v>8</v>
      </c>
      <c r="N27" t="n">
        <v>42.93</v>
      </c>
      <c r="O27" t="n">
        <v>25462.78</v>
      </c>
      <c r="P27" t="n">
        <v>82.76000000000001</v>
      </c>
      <c r="Q27" t="n">
        <v>605.84</v>
      </c>
      <c r="R27" t="n">
        <v>29.55</v>
      </c>
      <c r="S27" t="n">
        <v>21.88</v>
      </c>
      <c r="T27" t="n">
        <v>2801.37</v>
      </c>
      <c r="U27" t="n">
        <v>0.74</v>
      </c>
      <c r="V27" t="n">
        <v>0.86</v>
      </c>
      <c r="W27" t="n">
        <v>1</v>
      </c>
      <c r="X27" t="n">
        <v>0.17</v>
      </c>
      <c r="Y27" t="n">
        <v>1</v>
      </c>
      <c r="Z27" t="n">
        <v>10</v>
      </c>
      <c r="AA27" t="n">
        <v>213.5163544197504</v>
      </c>
      <c r="AB27" t="n">
        <v>292.1424957937167</v>
      </c>
      <c r="AC27" t="n">
        <v>264.2608260198185</v>
      </c>
      <c r="AD27" t="n">
        <v>213516.3544197504</v>
      </c>
      <c r="AE27" t="n">
        <v>292142.4957937167</v>
      </c>
      <c r="AF27" t="n">
        <v>3.893003056317155e-06</v>
      </c>
      <c r="AG27" t="n">
        <v>8.802083333333334</v>
      </c>
      <c r="AH27" t="n">
        <v>264260.8260198185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9.9116</v>
      </c>
      <c r="E28" t="n">
        <v>10.09</v>
      </c>
      <c r="F28" t="n">
        <v>7.22</v>
      </c>
      <c r="G28" t="n">
        <v>48.15</v>
      </c>
      <c r="H28" t="n">
        <v>0.65</v>
      </c>
      <c r="I28" t="n">
        <v>9</v>
      </c>
      <c r="J28" t="n">
        <v>204.95</v>
      </c>
      <c r="K28" t="n">
        <v>54.38</v>
      </c>
      <c r="L28" t="n">
        <v>7.5</v>
      </c>
      <c r="M28" t="n">
        <v>7</v>
      </c>
      <c r="N28" t="n">
        <v>43.08</v>
      </c>
      <c r="O28" t="n">
        <v>25511.67</v>
      </c>
      <c r="P28" t="n">
        <v>81.98999999999999</v>
      </c>
      <c r="Q28" t="n">
        <v>605.84</v>
      </c>
      <c r="R28" t="n">
        <v>29.28</v>
      </c>
      <c r="S28" t="n">
        <v>21.88</v>
      </c>
      <c r="T28" t="n">
        <v>2671.56</v>
      </c>
      <c r="U28" t="n">
        <v>0.75</v>
      </c>
      <c r="V28" t="n">
        <v>0.86</v>
      </c>
      <c r="W28" t="n">
        <v>1</v>
      </c>
      <c r="X28" t="n">
        <v>0.17</v>
      </c>
      <c r="Y28" t="n">
        <v>1</v>
      </c>
      <c r="Z28" t="n">
        <v>10</v>
      </c>
      <c r="AA28" t="n">
        <v>212.7625110618022</v>
      </c>
      <c r="AB28" t="n">
        <v>291.1110540541508</v>
      </c>
      <c r="AC28" t="n">
        <v>263.3278236322389</v>
      </c>
      <c r="AD28" t="n">
        <v>212762.5110618022</v>
      </c>
      <c r="AE28" t="n">
        <v>291111.0540541508</v>
      </c>
      <c r="AF28" t="n">
        <v>3.911115186250658e-06</v>
      </c>
      <c r="AG28" t="n">
        <v>8.758680555555555</v>
      </c>
      <c r="AH28" t="n">
        <v>263327.8236322389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9.922499999999999</v>
      </c>
      <c r="E29" t="n">
        <v>10.08</v>
      </c>
      <c r="F29" t="n">
        <v>7.21</v>
      </c>
      <c r="G29" t="n">
        <v>48.08</v>
      </c>
      <c r="H29" t="n">
        <v>0.67</v>
      </c>
      <c r="I29" t="n">
        <v>9</v>
      </c>
      <c r="J29" t="n">
        <v>205.35</v>
      </c>
      <c r="K29" t="n">
        <v>54.38</v>
      </c>
      <c r="L29" t="n">
        <v>7.75</v>
      </c>
      <c r="M29" t="n">
        <v>7</v>
      </c>
      <c r="N29" t="n">
        <v>43.22</v>
      </c>
      <c r="O29" t="n">
        <v>25560.62</v>
      </c>
      <c r="P29" t="n">
        <v>81.69</v>
      </c>
      <c r="Q29" t="n">
        <v>605.84</v>
      </c>
      <c r="R29" t="n">
        <v>28.99</v>
      </c>
      <c r="S29" t="n">
        <v>21.88</v>
      </c>
      <c r="T29" t="n">
        <v>2525.79</v>
      </c>
      <c r="U29" t="n">
        <v>0.75</v>
      </c>
      <c r="V29" t="n">
        <v>0.86</v>
      </c>
      <c r="W29" t="n">
        <v>1</v>
      </c>
      <c r="X29" t="n">
        <v>0.15</v>
      </c>
      <c r="Y29" t="n">
        <v>1</v>
      </c>
      <c r="Z29" t="n">
        <v>10</v>
      </c>
      <c r="AA29" t="n">
        <v>212.4993820144663</v>
      </c>
      <c r="AB29" t="n">
        <v>290.7510292831516</v>
      </c>
      <c r="AC29" t="n">
        <v>263.0021591200859</v>
      </c>
      <c r="AD29" t="n">
        <v>212499.3820144663</v>
      </c>
      <c r="AE29" t="n">
        <v>290751.0292831516</v>
      </c>
      <c r="AF29" t="n">
        <v>3.915416323860138e-06</v>
      </c>
      <c r="AG29" t="n">
        <v>8.75</v>
      </c>
      <c r="AH29" t="n">
        <v>263002.1591200859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9.9092</v>
      </c>
      <c r="E30" t="n">
        <v>10.09</v>
      </c>
      <c r="F30" t="n">
        <v>7.22</v>
      </c>
      <c r="G30" t="n">
        <v>48.17</v>
      </c>
      <c r="H30" t="n">
        <v>0.6899999999999999</v>
      </c>
      <c r="I30" t="n">
        <v>9</v>
      </c>
      <c r="J30" t="n">
        <v>205.75</v>
      </c>
      <c r="K30" t="n">
        <v>54.38</v>
      </c>
      <c r="L30" t="n">
        <v>8</v>
      </c>
      <c r="M30" t="n">
        <v>7</v>
      </c>
      <c r="N30" t="n">
        <v>43.37</v>
      </c>
      <c r="O30" t="n">
        <v>25609.61</v>
      </c>
      <c r="P30" t="n">
        <v>80.12</v>
      </c>
      <c r="Q30" t="n">
        <v>605.84</v>
      </c>
      <c r="R30" t="n">
        <v>29.35</v>
      </c>
      <c r="S30" t="n">
        <v>21.88</v>
      </c>
      <c r="T30" t="n">
        <v>2707.26</v>
      </c>
      <c r="U30" t="n">
        <v>0.75</v>
      </c>
      <c r="V30" t="n">
        <v>0.86</v>
      </c>
      <c r="W30" t="n">
        <v>1.01</v>
      </c>
      <c r="X30" t="n">
        <v>0.17</v>
      </c>
      <c r="Y30" t="n">
        <v>1</v>
      </c>
      <c r="Z30" t="n">
        <v>10</v>
      </c>
      <c r="AA30" t="n">
        <v>211.7512383893518</v>
      </c>
      <c r="AB30" t="n">
        <v>289.7273861695032</v>
      </c>
      <c r="AC30" t="n">
        <v>262.0762110685116</v>
      </c>
      <c r="AD30" t="n">
        <v>211751.2383893518</v>
      </c>
      <c r="AE30" t="n">
        <v>289727.3861695032</v>
      </c>
      <c r="AF30" t="n">
        <v>3.91016814677701e-06</v>
      </c>
      <c r="AG30" t="n">
        <v>8.758680555555555</v>
      </c>
      <c r="AH30" t="n">
        <v>262076.2110685116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9.9778</v>
      </c>
      <c r="E31" t="n">
        <v>10.02</v>
      </c>
      <c r="F31" t="n">
        <v>7.19</v>
      </c>
      <c r="G31" t="n">
        <v>53.96</v>
      </c>
      <c r="H31" t="n">
        <v>0.71</v>
      </c>
      <c r="I31" t="n">
        <v>8</v>
      </c>
      <c r="J31" t="n">
        <v>206.15</v>
      </c>
      <c r="K31" t="n">
        <v>54.38</v>
      </c>
      <c r="L31" t="n">
        <v>8.25</v>
      </c>
      <c r="M31" t="n">
        <v>6</v>
      </c>
      <c r="N31" t="n">
        <v>43.52</v>
      </c>
      <c r="O31" t="n">
        <v>25658.66</v>
      </c>
      <c r="P31" t="n">
        <v>78.83</v>
      </c>
      <c r="Q31" t="n">
        <v>605.84</v>
      </c>
      <c r="R31" t="n">
        <v>28.33</v>
      </c>
      <c r="S31" t="n">
        <v>21.88</v>
      </c>
      <c r="T31" t="n">
        <v>2203.32</v>
      </c>
      <c r="U31" t="n">
        <v>0.77</v>
      </c>
      <c r="V31" t="n">
        <v>0.86</v>
      </c>
      <c r="W31" t="n">
        <v>1</v>
      </c>
      <c r="X31" t="n">
        <v>0.14</v>
      </c>
      <c r="Y31" t="n">
        <v>1</v>
      </c>
      <c r="Z31" t="n">
        <v>10</v>
      </c>
      <c r="AA31" t="n">
        <v>210.5272618486222</v>
      </c>
      <c r="AB31" t="n">
        <v>288.0526874684439</v>
      </c>
      <c r="AC31" t="n">
        <v>260.5613432610264</v>
      </c>
      <c r="AD31" t="n">
        <v>210527.2618486222</v>
      </c>
      <c r="AE31" t="n">
        <v>288052.6874684439</v>
      </c>
      <c r="AF31" t="n">
        <v>3.937237691732093e-06</v>
      </c>
      <c r="AG31" t="n">
        <v>8.697916666666666</v>
      </c>
      <c r="AH31" t="n">
        <v>260561.3432610264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9.9839</v>
      </c>
      <c r="E32" t="n">
        <v>10.02</v>
      </c>
      <c r="F32" t="n">
        <v>7.19</v>
      </c>
      <c r="G32" t="n">
        <v>53.91</v>
      </c>
      <c r="H32" t="n">
        <v>0.73</v>
      </c>
      <c r="I32" t="n">
        <v>8</v>
      </c>
      <c r="J32" t="n">
        <v>206.54</v>
      </c>
      <c r="K32" t="n">
        <v>54.38</v>
      </c>
      <c r="L32" t="n">
        <v>8.5</v>
      </c>
      <c r="M32" t="n">
        <v>4</v>
      </c>
      <c r="N32" t="n">
        <v>43.67</v>
      </c>
      <c r="O32" t="n">
        <v>25707.76</v>
      </c>
      <c r="P32" t="n">
        <v>78.42</v>
      </c>
      <c r="Q32" t="n">
        <v>605.85</v>
      </c>
      <c r="R32" t="n">
        <v>28.11</v>
      </c>
      <c r="S32" t="n">
        <v>21.88</v>
      </c>
      <c r="T32" t="n">
        <v>2093.02</v>
      </c>
      <c r="U32" t="n">
        <v>0.78</v>
      </c>
      <c r="V32" t="n">
        <v>0.86</v>
      </c>
      <c r="W32" t="n">
        <v>1</v>
      </c>
      <c r="X32" t="n">
        <v>0.13</v>
      </c>
      <c r="Y32" t="n">
        <v>1</v>
      </c>
      <c r="Z32" t="n">
        <v>10</v>
      </c>
      <c r="AA32" t="n">
        <v>210.2655456838034</v>
      </c>
      <c r="AB32" t="n">
        <v>287.6945958656366</v>
      </c>
      <c r="AC32" t="n">
        <v>260.2374274182062</v>
      </c>
      <c r="AD32" t="n">
        <v>210265.5456838034</v>
      </c>
      <c r="AE32" t="n">
        <v>287694.5958656366</v>
      </c>
      <c r="AF32" t="n">
        <v>3.93964475039428e-06</v>
      </c>
      <c r="AG32" t="n">
        <v>8.697916666666666</v>
      </c>
      <c r="AH32" t="n">
        <v>260237.4274182062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9.973100000000001</v>
      </c>
      <c r="E33" t="n">
        <v>10.03</v>
      </c>
      <c r="F33" t="n">
        <v>7.2</v>
      </c>
      <c r="G33" t="n">
        <v>53.99</v>
      </c>
      <c r="H33" t="n">
        <v>0.75</v>
      </c>
      <c r="I33" t="n">
        <v>8</v>
      </c>
      <c r="J33" t="n">
        <v>206.94</v>
      </c>
      <c r="K33" t="n">
        <v>54.38</v>
      </c>
      <c r="L33" t="n">
        <v>8.75</v>
      </c>
      <c r="M33" t="n">
        <v>3</v>
      </c>
      <c r="N33" t="n">
        <v>43.81</v>
      </c>
      <c r="O33" t="n">
        <v>25756.9</v>
      </c>
      <c r="P33" t="n">
        <v>77.91</v>
      </c>
      <c r="Q33" t="n">
        <v>605.84</v>
      </c>
      <c r="R33" t="n">
        <v>28.44</v>
      </c>
      <c r="S33" t="n">
        <v>21.88</v>
      </c>
      <c r="T33" t="n">
        <v>2256.46</v>
      </c>
      <c r="U33" t="n">
        <v>0.77</v>
      </c>
      <c r="V33" t="n">
        <v>0.86</v>
      </c>
      <c r="W33" t="n">
        <v>1.01</v>
      </c>
      <c r="X33" t="n">
        <v>0.14</v>
      </c>
      <c r="Y33" t="n">
        <v>1</v>
      </c>
      <c r="Z33" t="n">
        <v>10</v>
      </c>
      <c r="AA33" t="n">
        <v>210.0819982078036</v>
      </c>
      <c r="AB33" t="n">
        <v>287.4434581114307</v>
      </c>
      <c r="AC33" t="n">
        <v>260.0102578987876</v>
      </c>
      <c r="AD33" t="n">
        <v>210081.9982078036</v>
      </c>
      <c r="AE33" t="n">
        <v>287443.4581114307</v>
      </c>
      <c r="AF33" t="n">
        <v>3.935383072762868e-06</v>
      </c>
      <c r="AG33" t="n">
        <v>8.706597222222221</v>
      </c>
      <c r="AH33" t="n">
        <v>260010.2578987876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9.9756</v>
      </c>
      <c r="E34" t="n">
        <v>10.02</v>
      </c>
      <c r="F34" t="n">
        <v>7.2</v>
      </c>
      <c r="G34" t="n">
        <v>53.98</v>
      </c>
      <c r="H34" t="n">
        <v>0.77</v>
      </c>
      <c r="I34" t="n">
        <v>8</v>
      </c>
      <c r="J34" t="n">
        <v>207.34</v>
      </c>
      <c r="K34" t="n">
        <v>54.38</v>
      </c>
      <c r="L34" t="n">
        <v>9</v>
      </c>
      <c r="M34" t="n">
        <v>2</v>
      </c>
      <c r="N34" t="n">
        <v>43.96</v>
      </c>
      <c r="O34" t="n">
        <v>25806.1</v>
      </c>
      <c r="P34" t="n">
        <v>77.70999999999999</v>
      </c>
      <c r="Q34" t="n">
        <v>605.84</v>
      </c>
      <c r="R34" t="n">
        <v>28.37</v>
      </c>
      <c r="S34" t="n">
        <v>21.88</v>
      </c>
      <c r="T34" t="n">
        <v>2220.41</v>
      </c>
      <c r="U34" t="n">
        <v>0.77</v>
      </c>
      <c r="V34" t="n">
        <v>0.86</v>
      </c>
      <c r="W34" t="n">
        <v>1.01</v>
      </c>
      <c r="X34" t="n">
        <v>0.14</v>
      </c>
      <c r="Y34" t="n">
        <v>1</v>
      </c>
      <c r="Z34" t="n">
        <v>10</v>
      </c>
      <c r="AA34" t="n">
        <v>209.9573208525179</v>
      </c>
      <c r="AB34" t="n">
        <v>287.2728690535521</v>
      </c>
      <c r="AC34" t="n">
        <v>259.8559496211697</v>
      </c>
      <c r="AD34" t="n">
        <v>209957.3208525178</v>
      </c>
      <c r="AE34" t="n">
        <v>287272.8690535521</v>
      </c>
      <c r="AF34" t="n">
        <v>3.936369572214583e-06</v>
      </c>
      <c r="AG34" t="n">
        <v>8.697916666666666</v>
      </c>
      <c r="AH34" t="n">
        <v>259855.9496211697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9.976699999999999</v>
      </c>
      <c r="E35" t="n">
        <v>10.02</v>
      </c>
      <c r="F35" t="n">
        <v>7.2</v>
      </c>
      <c r="G35" t="n">
        <v>53.97</v>
      </c>
      <c r="H35" t="n">
        <v>0.79</v>
      </c>
      <c r="I35" t="n">
        <v>8</v>
      </c>
      <c r="J35" t="n">
        <v>207.74</v>
      </c>
      <c r="K35" t="n">
        <v>54.38</v>
      </c>
      <c r="L35" t="n">
        <v>9.25</v>
      </c>
      <c r="M35" t="n">
        <v>2</v>
      </c>
      <c r="N35" t="n">
        <v>44.11</v>
      </c>
      <c r="O35" t="n">
        <v>25855.35</v>
      </c>
      <c r="P35" t="n">
        <v>77.25</v>
      </c>
      <c r="Q35" t="n">
        <v>605.86</v>
      </c>
      <c r="R35" t="n">
        <v>28.32</v>
      </c>
      <c r="S35" t="n">
        <v>21.88</v>
      </c>
      <c r="T35" t="n">
        <v>2196.49</v>
      </c>
      <c r="U35" t="n">
        <v>0.77</v>
      </c>
      <c r="V35" t="n">
        <v>0.86</v>
      </c>
      <c r="W35" t="n">
        <v>1</v>
      </c>
      <c r="X35" t="n">
        <v>0.14</v>
      </c>
      <c r="Y35" t="n">
        <v>1</v>
      </c>
      <c r="Z35" t="n">
        <v>10</v>
      </c>
      <c r="AA35" t="n">
        <v>209.6995689637181</v>
      </c>
      <c r="AB35" t="n">
        <v>286.9202015480856</v>
      </c>
      <c r="AC35" t="n">
        <v>259.5369402074528</v>
      </c>
      <c r="AD35" t="n">
        <v>209699.5689637181</v>
      </c>
      <c r="AE35" t="n">
        <v>286920.2015480856</v>
      </c>
      <c r="AF35" t="n">
        <v>3.936803631973338e-06</v>
      </c>
      <c r="AG35" t="n">
        <v>8.697916666666666</v>
      </c>
      <c r="AH35" t="n">
        <v>259536.9402074528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9.979799999999999</v>
      </c>
      <c r="E36" t="n">
        <v>10.02</v>
      </c>
      <c r="F36" t="n">
        <v>7.19</v>
      </c>
      <c r="G36" t="n">
        <v>53.94</v>
      </c>
      <c r="H36" t="n">
        <v>0.8100000000000001</v>
      </c>
      <c r="I36" t="n">
        <v>8</v>
      </c>
      <c r="J36" t="n">
        <v>208.14</v>
      </c>
      <c r="K36" t="n">
        <v>54.38</v>
      </c>
      <c r="L36" t="n">
        <v>9.5</v>
      </c>
      <c r="M36" t="n">
        <v>2</v>
      </c>
      <c r="N36" t="n">
        <v>44.26</v>
      </c>
      <c r="O36" t="n">
        <v>25904.65</v>
      </c>
      <c r="P36" t="n">
        <v>76.95</v>
      </c>
      <c r="Q36" t="n">
        <v>605.9</v>
      </c>
      <c r="R36" t="n">
        <v>28.19</v>
      </c>
      <c r="S36" t="n">
        <v>21.88</v>
      </c>
      <c r="T36" t="n">
        <v>2133.57</v>
      </c>
      <c r="U36" t="n">
        <v>0.78</v>
      </c>
      <c r="V36" t="n">
        <v>0.86</v>
      </c>
      <c r="W36" t="n">
        <v>1.01</v>
      </c>
      <c r="X36" t="n">
        <v>0.13</v>
      </c>
      <c r="Y36" t="n">
        <v>1</v>
      </c>
      <c r="Z36" t="n">
        <v>10</v>
      </c>
      <c r="AA36" t="n">
        <v>209.4895612531432</v>
      </c>
      <c r="AB36" t="n">
        <v>286.632859733591</v>
      </c>
      <c r="AC36" t="n">
        <v>259.2770218924467</v>
      </c>
      <c r="AD36" t="n">
        <v>209489.5612531432</v>
      </c>
      <c r="AE36" t="n">
        <v>286632.859733591</v>
      </c>
      <c r="AF36" t="n">
        <v>3.938026891293465e-06</v>
      </c>
      <c r="AG36" t="n">
        <v>8.697916666666666</v>
      </c>
      <c r="AH36" t="n">
        <v>259277.0218924467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9.9809</v>
      </c>
      <c r="E37" t="n">
        <v>10.02</v>
      </c>
      <c r="F37" t="n">
        <v>7.19</v>
      </c>
      <c r="G37" t="n">
        <v>53.94</v>
      </c>
      <c r="H37" t="n">
        <v>0.83</v>
      </c>
      <c r="I37" t="n">
        <v>8</v>
      </c>
      <c r="J37" t="n">
        <v>208.54</v>
      </c>
      <c r="K37" t="n">
        <v>54.38</v>
      </c>
      <c r="L37" t="n">
        <v>9.75</v>
      </c>
      <c r="M37" t="n">
        <v>2</v>
      </c>
      <c r="N37" t="n">
        <v>44.41</v>
      </c>
      <c r="O37" t="n">
        <v>25954</v>
      </c>
      <c r="P37" t="n">
        <v>76.61</v>
      </c>
      <c r="Q37" t="n">
        <v>605.84</v>
      </c>
      <c r="R37" t="n">
        <v>28.17</v>
      </c>
      <c r="S37" t="n">
        <v>21.88</v>
      </c>
      <c r="T37" t="n">
        <v>2121.7</v>
      </c>
      <c r="U37" t="n">
        <v>0.78</v>
      </c>
      <c r="V37" t="n">
        <v>0.86</v>
      </c>
      <c r="W37" t="n">
        <v>1.01</v>
      </c>
      <c r="X37" t="n">
        <v>0.13</v>
      </c>
      <c r="Y37" t="n">
        <v>1</v>
      </c>
      <c r="Z37" t="n">
        <v>10</v>
      </c>
      <c r="AA37" t="n">
        <v>209.2973978505047</v>
      </c>
      <c r="AB37" t="n">
        <v>286.3699332884501</v>
      </c>
      <c r="AC37" t="n">
        <v>259.0391887782104</v>
      </c>
      <c r="AD37" t="n">
        <v>209297.3978505047</v>
      </c>
      <c r="AE37" t="n">
        <v>286369.9332884501</v>
      </c>
      <c r="AF37" t="n">
        <v>3.93846095105222e-06</v>
      </c>
      <c r="AG37" t="n">
        <v>8.697916666666666</v>
      </c>
      <c r="AH37" t="n">
        <v>259039.1887782104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9.9704</v>
      </c>
      <c r="E38" t="n">
        <v>10.03</v>
      </c>
      <c r="F38" t="n">
        <v>7.2</v>
      </c>
      <c r="G38" t="n">
        <v>54.01</v>
      </c>
      <c r="H38" t="n">
        <v>0.85</v>
      </c>
      <c r="I38" t="n">
        <v>8</v>
      </c>
      <c r="J38" t="n">
        <v>208.94</v>
      </c>
      <c r="K38" t="n">
        <v>54.38</v>
      </c>
      <c r="L38" t="n">
        <v>10</v>
      </c>
      <c r="M38" t="n">
        <v>0</v>
      </c>
      <c r="N38" t="n">
        <v>44.56</v>
      </c>
      <c r="O38" t="n">
        <v>26003.41</v>
      </c>
      <c r="P38" t="n">
        <v>76.7</v>
      </c>
      <c r="Q38" t="n">
        <v>605.88</v>
      </c>
      <c r="R38" t="n">
        <v>28.3</v>
      </c>
      <c r="S38" t="n">
        <v>21.88</v>
      </c>
      <c r="T38" t="n">
        <v>2186.55</v>
      </c>
      <c r="U38" t="n">
        <v>0.77</v>
      </c>
      <c r="V38" t="n">
        <v>0.86</v>
      </c>
      <c r="W38" t="n">
        <v>1.01</v>
      </c>
      <c r="X38" t="n">
        <v>0.14</v>
      </c>
      <c r="Y38" t="n">
        <v>1</v>
      </c>
      <c r="Z38" t="n">
        <v>10</v>
      </c>
      <c r="AA38" t="n">
        <v>209.4383928382033</v>
      </c>
      <c r="AB38" t="n">
        <v>286.562848850879</v>
      </c>
      <c r="AC38" t="n">
        <v>259.2136927501199</v>
      </c>
      <c r="AD38" t="n">
        <v>209438.3928382033</v>
      </c>
      <c r="AE38" t="n">
        <v>286562.8488508791</v>
      </c>
      <c r="AF38" t="n">
        <v>3.934317653355014e-06</v>
      </c>
      <c r="AG38" t="n">
        <v>8.706597222222221</v>
      </c>
      <c r="AH38" t="n">
        <v>259213.6927501199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7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5.0659</v>
      </c>
      <c r="E2" t="n">
        <v>19.74</v>
      </c>
      <c r="F2" t="n">
        <v>9.69</v>
      </c>
      <c r="G2" t="n">
        <v>4.58</v>
      </c>
      <c r="H2" t="n">
        <v>0.06</v>
      </c>
      <c r="I2" t="n">
        <v>127</v>
      </c>
      <c r="J2" t="n">
        <v>296.65</v>
      </c>
      <c r="K2" t="n">
        <v>61.82</v>
      </c>
      <c r="L2" t="n">
        <v>1</v>
      </c>
      <c r="M2" t="n">
        <v>125</v>
      </c>
      <c r="N2" t="n">
        <v>83.83</v>
      </c>
      <c r="O2" t="n">
        <v>36821.52</v>
      </c>
      <c r="P2" t="n">
        <v>175.52</v>
      </c>
      <c r="Q2" t="n">
        <v>606.11</v>
      </c>
      <c r="R2" t="n">
        <v>106.09</v>
      </c>
      <c r="S2" t="n">
        <v>21.88</v>
      </c>
      <c r="T2" t="n">
        <v>40485.25</v>
      </c>
      <c r="U2" t="n">
        <v>0.21</v>
      </c>
      <c r="V2" t="n">
        <v>0.64</v>
      </c>
      <c r="W2" t="n">
        <v>1.2</v>
      </c>
      <c r="X2" t="n">
        <v>2.63</v>
      </c>
      <c r="Y2" t="n">
        <v>1</v>
      </c>
      <c r="Z2" t="n">
        <v>10</v>
      </c>
      <c r="AA2" t="n">
        <v>540.9362452125298</v>
      </c>
      <c r="AB2" t="n">
        <v>740.1328351226565</v>
      </c>
      <c r="AC2" t="n">
        <v>669.4955961215077</v>
      </c>
      <c r="AD2" t="n">
        <v>540936.2452125298</v>
      </c>
      <c r="AE2" t="n">
        <v>740132.8351226565</v>
      </c>
      <c r="AF2" t="n">
        <v>1.79068282818501e-06</v>
      </c>
      <c r="AG2" t="n">
        <v>17.13541666666667</v>
      </c>
      <c r="AH2" t="n">
        <v>669495.5961215077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5.8131</v>
      </c>
      <c r="E3" t="n">
        <v>17.2</v>
      </c>
      <c r="F3" t="n">
        <v>8.98</v>
      </c>
      <c r="G3" t="n">
        <v>5.73</v>
      </c>
      <c r="H3" t="n">
        <v>0.07000000000000001</v>
      </c>
      <c r="I3" t="n">
        <v>94</v>
      </c>
      <c r="J3" t="n">
        <v>297.17</v>
      </c>
      <c r="K3" t="n">
        <v>61.82</v>
      </c>
      <c r="L3" t="n">
        <v>1.25</v>
      </c>
      <c r="M3" t="n">
        <v>92</v>
      </c>
      <c r="N3" t="n">
        <v>84.09999999999999</v>
      </c>
      <c r="O3" t="n">
        <v>36885.7</v>
      </c>
      <c r="P3" t="n">
        <v>162.31</v>
      </c>
      <c r="Q3" t="n">
        <v>606.02</v>
      </c>
      <c r="R3" t="n">
        <v>84.04000000000001</v>
      </c>
      <c r="S3" t="n">
        <v>21.88</v>
      </c>
      <c r="T3" t="n">
        <v>29628.56</v>
      </c>
      <c r="U3" t="n">
        <v>0.26</v>
      </c>
      <c r="V3" t="n">
        <v>0.6899999999999999</v>
      </c>
      <c r="W3" t="n">
        <v>1.15</v>
      </c>
      <c r="X3" t="n">
        <v>1.92</v>
      </c>
      <c r="Y3" t="n">
        <v>1</v>
      </c>
      <c r="Z3" t="n">
        <v>10</v>
      </c>
      <c r="AA3" t="n">
        <v>458.9636062197602</v>
      </c>
      <c r="AB3" t="n">
        <v>627.9742540751479</v>
      </c>
      <c r="AC3" t="n">
        <v>568.0412726336162</v>
      </c>
      <c r="AD3" t="n">
        <v>458963.6062197602</v>
      </c>
      <c r="AE3" t="n">
        <v>627974.2540751479</v>
      </c>
      <c r="AF3" t="n">
        <v>2.054801387418284e-06</v>
      </c>
      <c r="AG3" t="n">
        <v>14.93055555555556</v>
      </c>
      <c r="AH3" t="n">
        <v>568041.2726336162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6.3571</v>
      </c>
      <c r="E4" t="n">
        <v>15.73</v>
      </c>
      <c r="F4" t="n">
        <v>8.57</v>
      </c>
      <c r="G4" t="n">
        <v>6.85</v>
      </c>
      <c r="H4" t="n">
        <v>0.09</v>
      </c>
      <c r="I4" t="n">
        <v>75</v>
      </c>
      <c r="J4" t="n">
        <v>297.7</v>
      </c>
      <c r="K4" t="n">
        <v>61.82</v>
      </c>
      <c r="L4" t="n">
        <v>1.5</v>
      </c>
      <c r="M4" t="n">
        <v>73</v>
      </c>
      <c r="N4" t="n">
        <v>84.37</v>
      </c>
      <c r="O4" t="n">
        <v>36949.99</v>
      </c>
      <c r="P4" t="n">
        <v>154.41</v>
      </c>
      <c r="Q4" t="n">
        <v>606.11</v>
      </c>
      <c r="R4" t="n">
        <v>71.16</v>
      </c>
      <c r="S4" t="n">
        <v>21.88</v>
      </c>
      <c r="T4" t="n">
        <v>23283.84</v>
      </c>
      <c r="U4" t="n">
        <v>0.31</v>
      </c>
      <c r="V4" t="n">
        <v>0.72</v>
      </c>
      <c r="W4" t="n">
        <v>1.11</v>
      </c>
      <c r="X4" t="n">
        <v>1.51</v>
      </c>
      <c r="Y4" t="n">
        <v>1</v>
      </c>
      <c r="Z4" t="n">
        <v>10</v>
      </c>
      <c r="AA4" t="n">
        <v>410.7359447401681</v>
      </c>
      <c r="AB4" t="n">
        <v>561.9870399845078</v>
      </c>
      <c r="AC4" t="n">
        <v>508.35178564215</v>
      </c>
      <c r="AD4" t="n">
        <v>410735.9447401681</v>
      </c>
      <c r="AE4" t="n">
        <v>561987.0399845077</v>
      </c>
      <c r="AF4" t="n">
        <v>2.247093272084907e-06</v>
      </c>
      <c r="AG4" t="n">
        <v>13.65451388888889</v>
      </c>
      <c r="AH4" t="n">
        <v>508351.78564215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6.785</v>
      </c>
      <c r="E5" t="n">
        <v>14.74</v>
      </c>
      <c r="F5" t="n">
        <v>8.300000000000001</v>
      </c>
      <c r="G5" t="n">
        <v>8.029999999999999</v>
      </c>
      <c r="H5" t="n">
        <v>0.1</v>
      </c>
      <c r="I5" t="n">
        <v>62</v>
      </c>
      <c r="J5" t="n">
        <v>298.22</v>
      </c>
      <c r="K5" t="n">
        <v>61.82</v>
      </c>
      <c r="L5" t="n">
        <v>1.75</v>
      </c>
      <c r="M5" t="n">
        <v>60</v>
      </c>
      <c r="N5" t="n">
        <v>84.65000000000001</v>
      </c>
      <c r="O5" t="n">
        <v>37014.39</v>
      </c>
      <c r="P5" t="n">
        <v>149.17</v>
      </c>
      <c r="Q5" t="n">
        <v>605.9299999999999</v>
      </c>
      <c r="R5" t="n">
        <v>62.45</v>
      </c>
      <c r="S5" t="n">
        <v>21.88</v>
      </c>
      <c r="T5" t="n">
        <v>18992.66</v>
      </c>
      <c r="U5" t="n">
        <v>0.35</v>
      </c>
      <c r="V5" t="n">
        <v>0.75</v>
      </c>
      <c r="W5" t="n">
        <v>1.1</v>
      </c>
      <c r="X5" t="n">
        <v>1.24</v>
      </c>
      <c r="Y5" t="n">
        <v>1</v>
      </c>
      <c r="Z5" t="n">
        <v>10</v>
      </c>
      <c r="AA5" t="n">
        <v>382.9480526996417</v>
      </c>
      <c r="AB5" t="n">
        <v>523.9664201793837</v>
      </c>
      <c r="AC5" t="n">
        <v>473.959800428952</v>
      </c>
      <c r="AD5" t="n">
        <v>382948.0526996417</v>
      </c>
      <c r="AE5" t="n">
        <v>523966.4201793837</v>
      </c>
      <c r="AF5" t="n">
        <v>2.398346392395289e-06</v>
      </c>
      <c r="AG5" t="n">
        <v>12.79513888888889</v>
      </c>
      <c r="AH5" t="n">
        <v>473959.800428952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7.0796</v>
      </c>
      <c r="E6" t="n">
        <v>14.12</v>
      </c>
      <c r="F6" t="n">
        <v>8.130000000000001</v>
      </c>
      <c r="G6" t="n">
        <v>9.029999999999999</v>
      </c>
      <c r="H6" t="n">
        <v>0.12</v>
      </c>
      <c r="I6" t="n">
        <v>54</v>
      </c>
      <c r="J6" t="n">
        <v>298.74</v>
      </c>
      <c r="K6" t="n">
        <v>61.82</v>
      </c>
      <c r="L6" t="n">
        <v>2</v>
      </c>
      <c r="M6" t="n">
        <v>52</v>
      </c>
      <c r="N6" t="n">
        <v>84.92</v>
      </c>
      <c r="O6" t="n">
        <v>37078.91</v>
      </c>
      <c r="P6" t="n">
        <v>145.79</v>
      </c>
      <c r="Q6" t="n">
        <v>605.88</v>
      </c>
      <c r="R6" t="n">
        <v>57.5</v>
      </c>
      <c r="S6" t="n">
        <v>21.88</v>
      </c>
      <c r="T6" t="n">
        <v>16555.82</v>
      </c>
      <c r="U6" t="n">
        <v>0.38</v>
      </c>
      <c r="V6" t="n">
        <v>0.76</v>
      </c>
      <c r="W6" t="n">
        <v>1.08</v>
      </c>
      <c r="X6" t="n">
        <v>1.07</v>
      </c>
      <c r="Y6" t="n">
        <v>1</v>
      </c>
      <c r="Z6" t="n">
        <v>10</v>
      </c>
      <c r="AA6" t="n">
        <v>361.8900715941746</v>
      </c>
      <c r="AB6" t="n">
        <v>495.1539614183235</v>
      </c>
      <c r="AC6" t="n">
        <v>447.8971622935075</v>
      </c>
      <c r="AD6" t="n">
        <v>361890.0715941745</v>
      </c>
      <c r="AE6" t="n">
        <v>495153.9614183235</v>
      </c>
      <c r="AF6" t="n">
        <v>2.502480931407765e-06</v>
      </c>
      <c r="AG6" t="n">
        <v>12.25694444444444</v>
      </c>
      <c r="AH6" t="n">
        <v>447897.1622935075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7.3567</v>
      </c>
      <c r="E7" t="n">
        <v>13.59</v>
      </c>
      <c r="F7" t="n">
        <v>7.98</v>
      </c>
      <c r="G7" t="n">
        <v>10.19</v>
      </c>
      <c r="H7" t="n">
        <v>0.13</v>
      </c>
      <c r="I7" t="n">
        <v>47</v>
      </c>
      <c r="J7" t="n">
        <v>299.26</v>
      </c>
      <c r="K7" t="n">
        <v>61.82</v>
      </c>
      <c r="L7" t="n">
        <v>2.25</v>
      </c>
      <c r="M7" t="n">
        <v>45</v>
      </c>
      <c r="N7" t="n">
        <v>85.19</v>
      </c>
      <c r="O7" t="n">
        <v>37143.54</v>
      </c>
      <c r="P7" t="n">
        <v>142.86</v>
      </c>
      <c r="Q7" t="n">
        <v>605.99</v>
      </c>
      <c r="R7" t="n">
        <v>53.22</v>
      </c>
      <c r="S7" t="n">
        <v>21.88</v>
      </c>
      <c r="T7" t="n">
        <v>14451.29</v>
      </c>
      <c r="U7" t="n">
        <v>0.41</v>
      </c>
      <c r="V7" t="n">
        <v>0.77</v>
      </c>
      <c r="W7" t="n">
        <v>1.06</v>
      </c>
      <c r="X7" t="n">
        <v>0.93</v>
      </c>
      <c r="Y7" t="n">
        <v>1</v>
      </c>
      <c r="Z7" t="n">
        <v>10</v>
      </c>
      <c r="AA7" t="n">
        <v>342.3811861918764</v>
      </c>
      <c r="AB7" t="n">
        <v>468.4610437396184</v>
      </c>
      <c r="AC7" t="n">
        <v>423.7517792143127</v>
      </c>
      <c r="AD7" t="n">
        <v>342381.1861918764</v>
      </c>
      <c r="AE7" t="n">
        <v>468461.0437396184</v>
      </c>
      <c r="AF7" t="n">
        <v>2.600429610159827e-06</v>
      </c>
      <c r="AG7" t="n">
        <v>11.796875</v>
      </c>
      <c r="AH7" t="n">
        <v>423751.7792143127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7.5683</v>
      </c>
      <c r="E8" t="n">
        <v>13.21</v>
      </c>
      <c r="F8" t="n">
        <v>7.88</v>
      </c>
      <c r="G8" t="n">
        <v>11.26</v>
      </c>
      <c r="H8" t="n">
        <v>0.15</v>
      </c>
      <c r="I8" t="n">
        <v>42</v>
      </c>
      <c r="J8" t="n">
        <v>299.79</v>
      </c>
      <c r="K8" t="n">
        <v>61.82</v>
      </c>
      <c r="L8" t="n">
        <v>2.5</v>
      </c>
      <c r="M8" t="n">
        <v>40</v>
      </c>
      <c r="N8" t="n">
        <v>85.47</v>
      </c>
      <c r="O8" t="n">
        <v>37208.42</v>
      </c>
      <c r="P8" t="n">
        <v>140.56</v>
      </c>
      <c r="Q8" t="n">
        <v>605.89</v>
      </c>
      <c r="R8" t="n">
        <v>49.81</v>
      </c>
      <c r="S8" t="n">
        <v>21.88</v>
      </c>
      <c r="T8" t="n">
        <v>12770.77</v>
      </c>
      <c r="U8" t="n">
        <v>0.44</v>
      </c>
      <c r="V8" t="n">
        <v>0.78</v>
      </c>
      <c r="W8" t="n">
        <v>1.06</v>
      </c>
      <c r="X8" t="n">
        <v>0.82</v>
      </c>
      <c r="Y8" t="n">
        <v>1</v>
      </c>
      <c r="Z8" t="n">
        <v>10</v>
      </c>
      <c r="AA8" t="n">
        <v>336.2084060295492</v>
      </c>
      <c r="AB8" t="n">
        <v>460.0151735976813</v>
      </c>
      <c r="AC8" t="n">
        <v>416.1119710648689</v>
      </c>
      <c r="AD8" t="n">
        <v>336208.4060295492</v>
      </c>
      <c r="AE8" t="n">
        <v>460015.1735976813</v>
      </c>
      <c r="AF8" t="n">
        <v>2.675225497651476e-06</v>
      </c>
      <c r="AG8" t="n">
        <v>11.46701388888889</v>
      </c>
      <c r="AH8" t="n">
        <v>416111.9710648689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7.7408</v>
      </c>
      <c r="E9" t="n">
        <v>12.92</v>
      </c>
      <c r="F9" t="n">
        <v>7.81</v>
      </c>
      <c r="G9" t="n">
        <v>12.33</v>
      </c>
      <c r="H9" t="n">
        <v>0.16</v>
      </c>
      <c r="I9" t="n">
        <v>38</v>
      </c>
      <c r="J9" t="n">
        <v>300.32</v>
      </c>
      <c r="K9" t="n">
        <v>61.82</v>
      </c>
      <c r="L9" t="n">
        <v>2.75</v>
      </c>
      <c r="M9" t="n">
        <v>36</v>
      </c>
      <c r="N9" t="n">
        <v>85.73999999999999</v>
      </c>
      <c r="O9" t="n">
        <v>37273.29</v>
      </c>
      <c r="P9" t="n">
        <v>139.08</v>
      </c>
      <c r="Q9" t="n">
        <v>605.85</v>
      </c>
      <c r="R9" t="n">
        <v>47.37</v>
      </c>
      <c r="S9" t="n">
        <v>21.88</v>
      </c>
      <c r="T9" t="n">
        <v>11571.01</v>
      </c>
      <c r="U9" t="n">
        <v>0.46</v>
      </c>
      <c r="V9" t="n">
        <v>0.79</v>
      </c>
      <c r="W9" t="n">
        <v>1.06</v>
      </c>
      <c r="X9" t="n">
        <v>0.75</v>
      </c>
      <c r="Y9" t="n">
        <v>1</v>
      </c>
      <c r="Z9" t="n">
        <v>10</v>
      </c>
      <c r="AA9" t="n">
        <v>320.9710010753273</v>
      </c>
      <c r="AB9" t="n">
        <v>439.1666839124516</v>
      </c>
      <c r="AC9" t="n">
        <v>397.2532319741586</v>
      </c>
      <c r="AD9" t="n">
        <v>320971.0010753273</v>
      </c>
      <c r="AE9" t="n">
        <v>439166.6839124516</v>
      </c>
      <c r="AF9" t="n">
        <v>2.736200405932713e-06</v>
      </c>
      <c r="AG9" t="n">
        <v>11.21527777777778</v>
      </c>
      <c r="AH9" t="n">
        <v>397253.2319741586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7.9325</v>
      </c>
      <c r="E10" t="n">
        <v>12.61</v>
      </c>
      <c r="F10" t="n">
        <v>7.72</v>
      </c>
      <c r="G10" t="n">
        <v>13.62</v>
      </c>
      <c r="H10" t="n">
        <v>0.18</v>
      </c>
      <c r="I10" t="n">
        <v>34</v>
      </c>
      <c r="J10" t="n">
        <v>300.84</v>
      </c>
      <c r="K10" t="n">
        <v>61.82</v>
      </c>
      <c r="L10" t="n">
        <v>3</v>
      </c>
      <c r="M10" t="n">
        <v>32</v>
      </c>
      <c r="N10" t="n">
        <v>86.02</v>
      </c>
      <c r="O10" t="n">
        <v>37338.27</v>
      </c>
      <c r="P10" t="n">
        <v>137.09</v>
      </c>
      <c r="Q10" t="n">
        <v>605.88</v>
      </c>
      <c r="R10" t="n">
        <v>44.5</v>
      </c>
      <c r="S10" t="n">
        <v>21.88</v>
      </c>
      <c r="T10" t="n">
        <v>10157.69</v>
      </c>
      <c r="U10" t="n">
        <v>0.49</v>
      </c>
      <c r="V10" t="n">
        <v>0.8</v>
      </c>
      <c r="W10" t="n">
        <v>1.05</v>
      </c>
      <c r="X10" t="n">
        <v>0.66</v>
      </c>
      <c r="Y10" t="n">
        <v>1</v>
      </c>
      <c r="Z10" t="n">
        <v>10</v>
      </c>
      <c r="AA10" t="n">
        <v>315.9286082276216</v>
      </c>
      <c r="AB10" t="n">
        <v>432.2674595635483</v>
      </c>
      <c r="AC10" t="n">
        <v>391.0124599139924</v>
      </c>
      <c r="AD10" t="n">
        <v>315928.6082276216</v>
      </c>
      <c r="AE10" t="n">
        <v>432267.4595635483</v>
      </c>
      <c r="AF10" t="n">
        <v>2.803962086613947e-06</v>
      </c>
      <c r="AG10" t="n">
        <v>10.94618055555556</v>
      </c>
      <c r="AH10" t="n">
        <v>391012.4599139924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8.0783</v>
      </c>
      <c r="E11" t="n">
        <v>12.38</v>
      </c>
      <c r="F11" t="n">
        <v>7.66</v>
      </c>
      <c r="G11" t="n">
        <v>14.82</v>
      </c>
      <c r="H11" t="n">
        <v>0.19</v>
      </c>
      <c r="I11" t="n">
        <v>31</v>
      </c>
      <c r="J11" t="n">
        <v>301.37</v>
      </c>
      <c r="K11" t="n">
        <v>61.82</v>
      </c>
      <c r="L11" t="n">
        <v>3.25</v>
      </c>
      <c r="M11" t="n">
        <v>29</v>
      </c>
      <c r="N11" t="n">
        <v>86.3</v>
      </c>
      <c r="O11" t="n">
        <v>37403.38</v>
      </c>
      <c r="P11" t="n">
        <v>135.62</v>
      </c>
      <c r="Q11" t="n">
        <v>605.9400000000001</v>
      </c>
      <c r="R11" t="n">
        <v>42.88</v>
      </c>
      <c r="S11" t="n">
        <v>21.88</v>
      </c>
      <c r="T11" t="n">
        <v>9362.280000000001</v>
      </c>
      <c r="U11" t="n">
        <v>0.51</v>
      </c>
      <c r="V11" t="n">
        <v>0.8100000000000001</v>
      </c>
      <c r="W11" t="n">
        <v>1.04</v>
      </c>
      <c r="X11" t="n">
        <v>0.6</v>
      </c>
      <c r="Y11" t="n">
        <v>1</v>
      </c>
      <c r="Z11" t="n">
        <v>10</v>
      </c>
      <c r="AA11" t="n">
        <v>312.4409024620397</v>
      </c>
      <c r="AB11" t="n">
        <v>427.4954266683602</v>
      </c>
      <c r="AC11" t="n">
        <v>386.6958631407308</v>
      </c>
      <c r="AD11" t="n">
        <v>312440.9024620397</v>
      </c>
      <c r="AE11" t="n">
        <v>427495.4266683601</v>
      </c>
      <c r="AF11" t="n">
        <v>2.855499139526436e-06</v>
      </c>
      <c r="AG11" t="n">
        <v>10.74652777777778</v>
      </c>
      <c r="AH11" t="n">
        <v>386695.8631407308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8.1677</v>
      </c>
      <c r="E12" t="n">
        <v>12.24</v>
      </c>
      <c r="F12" t="n">
        <v>7.63</v>
      </c>
      <c r="G12" t="n">
        <v>15.8</v>
      </c>
      <c r="H12" t="n">
        <v>0.21</v>
      </c>
      <c r="I12" t="n">
        <v>29</v>
      </c>
      <c r="J12" t="n">
        <v>301.9</v>
      </c>
      <c r="K12" t="n">
        <v>61.82</v>
      </c>
      <c r="L12" t="n">
        <v>3.5</v>
      </c>
      <c r="M12" t="n">
        <v>27</v>
      </c>
      <c r="N12" t="n">
        <v>86.58</v>
      </c>
      <c r="O12" t="n">
        <v>37468.6</v>
      </c>
      <c r="P12" t="n">
        <v>134.88</v>
      </c>
      <c r="Q12" t="n">
        <v>605.92</v>
      </c>
      <c r="R12" t="n">
        <v>42.09</v>
      </c>
      <c r="S12" t="n">
        <v>21.88</v>
      </c>
      <c r="T12" t="n">
        <v>8976.5</v>
      </c>
      <c r="U12" t="n">
        <v>0.52</v>
      </c>
      <c r="V12" t="n">
        <v>0.8100000000000001</v>
      </c>
      <c r="W12" t="n">
        <v>1.04</v>
      </c>
      <c r="X12" t="n">
        <v>0.58</v>
      </c>
      <c r="Y12" t="n">
        <v>1</v>
      </c>
      <c r="Z12" t="n">
        <v>10</v>
      </c>
      <c r="AA12" t="n">
        <v>310.4980540530846</v>
      </c>
      <c r="AB12" t="n">
        <v>424.8371357628054</v>
      </c>
      <c r="AC12" t="n">
        <v>384.2912757882674</v>
      </c>
      <c r="AD12" t="n">
        <v>310498.0540530846</v>
      </c>
      <c r="AE12" t="n">
        <v>424837.1357628054</v>
      </c>
      <c r="AF12" t="n">
        <v>2.887100048513928e-06</v>
      </c>
      <c r="AG12" t="n">
        <v>10.625</v>
      </c>
      <c r="AH12" t="n">
        <v>384291.2757882674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8.2852</v>
      </c>
      <c r="E13" t="n">
        <v>12.07</v>
      </c>
      <c r="F13" t="n">
        <v>7.57</v>
      </c>
      <c r="G13" t="n">
        <v>16.83</v>
      </c>
      <c r="H13" t="n">
        <v>0.22</v>
      </c>
      <c r="I13" t="n">
        <v>27</v>
      </c>
      <c r="J13" t="n">
        <v>302.43</v>
      </c>
      <c r="K13" t="n">
        <v>61.82</v>
      </c>
      <c r="L13" t="n">
        <v>3.75</v>
      </c>
      <c r="M13" t="n">
        <v>25</v>
      </c>
      <c r="N13" t="n">
        <v>86.86</v>
      </c>
      <c r="O13" t="n">
        <v>37533.94</v>
      </c>
      <c r="P13" t="n">
        <v>133.22</v>
      </c>
      <c r="Q13" t="n">
        <v>605.9400000000001</v>
      </c>
      <c r="R13" t="n">
        <v>39.95</v>
      </c>
      <c r="S13" t="n">
        <v>21.88</v>
      </c>
      <c r="T13" t="n">
        <v>7919.15</v>
      </c>
      <c r="U13" t="n">
        <v>0.55</v>
      </c>
      <c r="V13" t="n">
        <v>0.82</v>
      </c>
      <c r="W13" t="n">
        <v>1.04</v>
      </c>
      <c r="X13" t="n">
        <v>0.51</v>
      </c>
      <c r="Y13" t="n">
        <v>1</v>
      </c>
      <c r="Z13" t="n">
        <v>10</v>
      </c>
      <c r="AA13" t="n">
        <v>296.394271753008</v>
      </c>
      <c r="AB13" t="n">
        <v>405.5397186048792</v>
      </c>
      <c r="AC13" t="n">
        <v>366.8355770397985</v>
      </c>
      <c r="AD13" t="n">
        <v>296394.271753008</v>
      </c>
      <c r="AE13" t="n">
        <v>405539.7186048792</v>
      </c>
      <c r="AF13" t="n">
        <v>2.928633681691002e-06</v>
      </c>
      <c r="AG13" t="n">
        <v>10.47743055555556</v>
      </c>
      <c r="AH13" t="n">
        <v>366835.5770397985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8.377700000000001</v>
      </c>
      <c r="E14" t="n">
        <v>11.94</v>
      </c>
      <c r="F14" t="n">
        <v>7.55</v>
      </c>
      <c r="G14" t="n">
        <v>18.12</v>
      </c>
      <c r="H14" t="n">
        <v>0.24</v>
      </c>
      <c r="I14" t="n">
        <v>25</v>
      </c>
      <c r="J14" t="n">
        <v>302.96</v>
      </c>
      <c r="K14" t="n">
        <v>61.82</v>
      </c>
      <c r="L14" t="n">
        <v>4</v>
      </c>
      <c r="M14" t="n">
        <v>23</v>
      </c>
      <c r="N14" t="n">
        <v>87.14</v>
      </c>
      <c r="O14" t="n">
        <v>37599.4</v>
      </c>
      <c r="P14" t="n">
        <v>132.78</v>
      </c>
      <c r="Q14" t="n">
        <v>605.84</v>
      </c>
      <c r="R14" t="n">
        <v>39.4</v>
      </c>
      <c r="S14" t="n">
        <v>21.88</v>
      </c>
      <c r="T14" t="n">
        <v>7651.59</v>
      </c>
      <c r="U14" t="n">
        <v>0.5600000000000001</v>
      </c>
      <c r="V14" t="n">
        <v>0.82</v>
      </c>
      <c r="W14" t="n">
        <v>1.03</v>
      </c>
      <c r="X14" t="n">
        <v>0.49</v>
      </c>
      <c r="Y14" t="n">
        <v>1</v>
      </c>
      <c r="Z14" t="n">
        <v>10</v>
      </c>
      <c r="AA14" t="n">
        <v>294.7429726920085</v>
      </c>
      <c r="AB14" t="n">
        <v>403.2803383794466</v>
      </c>
      <c r="AC14" t="n">
        <v>364.7918288920212</v>
      </c>
      <c r="AD14" t="n">
        <v>294742.9726920085</v>
      </c>
      <c r="AE14" t="n">
        <v>403280.3383794465</v>
      </c>
      <c r="AF14" t="n">
        <v>2.961330371638912e-06</v>
      </c>
      <c r="AG14" t="n">
        <v>10.36458333333333</v>
      </c>
      <c r="AH14" t="n">
        <v>364791.8288920212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8.4335</v>
      </c>
      <c r="E15" t="n">
        <v>11.86</v>
      </c>
      <c r="F15" t="n">
        <v>7.53</v>
      </c>
      <c r="G15" t="n">
        <v>18.82</v>
      </c>
      <c r="H15" t="n">
        <v>0.25</v>
      </c>
      <c r="I15" t="n">
        <v>24</v>
      </c>
      <c r="J15" t="n">
        <v>303.49</v>
      </c>
      <c r="K15" t="n">
        <v>61.82</v>
      </c>
      <c r="L15" t="n">
        <v>4.25</v>
      </c>
      <c r="M15" t="n">
        <v>22</v>
      </c>
      <c r="N15" t="n">
        <v>87.42</v>
      </c>
      <c r="O15" t="n">
        <v>37664.98</v>
      </c>
      <c r="P15" t="n">
        <v>131.95</v>
      </c>
      <c r="Q15" t="n">
        <v>605.9400000000001</v>
      </c>
      <c r="R15" t="n">
        <v>38.76</v>
      </c>
      <c r="S15" t="n">
        <v>21.88</v>
      </c>
      <c r="T15" t="n">
        <v>7337.06</v>
      </c>
      <c r="U15" t="n">
        <v>0.5600000000000001</v>
      </c>
      <c r="V15" t="n">
        <v>0.82</v>
      </c>
      <c r="W15" t="n">
        <v>1.03</v>
      </c>
      <c r="X15" t="n">
        <v>0.47</v>
      </c>
      <c r="Y15" t="n">
        <v>1</v>
      </c>
      <c r="Z15" t="n">
        <v>10</v>
      </c>
      <c r="AA15" t="n">
        <v>293.3699281513701</v>
      </c>
      <c r="AB15" t="n">
        <v>401.4016782644951</v>
      </c>
      <c r="AC15" t="n">
        <v>363.0924654617247</v>
      </c>
      <c r="AD15" t="n">
        <v>293369.9281513701</v>
      </c>
      <c r="AE15" t="n">
        <v>401401.6782644951</v>
      </c>
      <c r="AF15" t="n">
        <v>2.981054428926407e-06</v>
      </c>
      <c r="AG15" t="n">
        <v>10.29513888888889</v>
      </c>
      <c r="AH15" t="n">
        <v>363092.4654617247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8.5549</v>
      </c>
      <c r="E16" t="n">
        <v>11.69</v>
      </c>
      <c r="F16" t="n">
        <v>7.47</v>
      </c>
      <c r="G16" t="n">
        <v>20.37</v>
      </c>
      <c r="H16" t="n">
        <v>0.26</v>
      </c>
      <c r="I16" t="n">
        <v>22</v>
      </c>
      <c r="J16" t="n">
        <v>304.03</v>
      </c>
      <c r="K16" t="n">
        <v>61.82</v>
      </c>
      <c r="L16" t="n">
        <v>4.5</v>
      </c>
      <c r="M16" t="n">
        <v>20</v>
      </c>
      <c r="N16" t="n">
        <v>87.7</v>
      </c>
      <c r="O16" t="n">
        <v>37730.68</v>
      </c>
      <c r="P16" t="n">
        <v>130.69</v>
      </c>
      <c r="Q16" t="n">
        <v>605.84</v>
      </c>
      <c r="R16" t="n">
        <v>37.03</v>
      </c>
      <c r="S16" t="n">
        <v>21.88</v>
      </c>
      <c r="T16" t="n">
        <v>6483.72</v>
      </c>
      <c r="U16" t="n">
        <v>0.59</v>
      </c>
      <c r="V16" t="n">
        <v>0.83</v>
      </c>
      <c r="W16" t="n">
        <v>1.02</v>
      </c>
      <c r="X16" t="n">
        <v>0.41</v>
      </c>
      <c r="Y16" t="n">
        <v>1</v>
      </c>
      <c r="Z16" t="n">
        <v>10</v>
      </c>
      <c r="AA16" t="n">
        <v>290.7300539549559</v>
      </c>
      <c r="AB16" t="n">
        <v>397.7896859259312</v>
      </c>
      <c r="AC16" t="n">
        <v>359.8251966024902</v>
      </c>
      <c r="AD16" t="n">
        <v>290730.0539549559</v>
      </c>
      <c r="AE16" t="n">
        <v>397789.6859259311</v>
      </c>
      <c r="AF16" t="n">
        <v>3.02396662524723e-06</v>
      </c>
      <c r="AG16" t="n">
        <v>10.14756944444444</v>
      </c>
      <c r="AH16" t="n">
        <v>359825.1966024902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8.616199999999999</v>
      </c>
      <c r="E17" t="n">
        <v>11.61</v>
      </c>
      <c r="F17" t="n">
        <v>7.44</v>
      </c>
      <c r="G17" t="n">
        <v>21.26</v>
      </c>
      <c r="H17" t="n">
        <v>0.28</v>
      </c>
      <c r="I17" t="n">
        <v>21</v>
      </c>
      <c r="J17" t="n">
        <v>304.56</v>
      </c>
      <c r="K17" t="n">
        <v>61.82</v>
      </c>
      <c r="L17" t="n">
        <v>4.75</v>
      </c>
      <c r="M17" t="n">
        <v>19</v>
      </c>
      <c r="N17" t="n">
        <v>87.98999999999999</v>
      </c>
      <c r="O17" t="n">
        <v>37796.51</v>
      </c>
      <c r="P17" t="n">
        <v>129.91</v>
      </c>
      <c r="Q17" t="n">
        <v>605.87</v>
      </c>
      <c r="R17" t="n">
        <v>35.99</v>
      </c>
      <c r="S17" t="n">
        <v>21.88</v>
      </c>
      <c r="T17" t="n">
        <v>5966.32</v>
      </c>
      <c r="U17" t="n">
        <v>0.61</v>
      </c>
      <c r="V17" t="n">
        <v>0.83</v>
      </c>
      <c r="W17" t="n">
        <v>1.02</v>
      </c>
      <c r="X17" t="n">
        <v>0.38</v>
      </c>
      <c r="Y17" t="n">
        <v>1</v>
      </c>
      <c r="Z17" t="n">
        <v>10</v>
      </c>
      <c r="AA17" t="n">
        <v>289.3356300800958</v>
      </c>
      <c r="AB17" t="n">
        <v>395.881773662708</v>
      </c>
      <c r="AC17" t="n">
        <v>358.0993728078973</v>
      </c>
      <c r="AD17" t="n">
        <v>289335.6300800958</v>
      </c>
      <c r="AE17" t="n">
        <v>395881.773662708</v>
      </c>
      <c r="AF17" t="n">
        <v>3.045634810045142e-06</v>
      </c>
      <c r="AG17" t="n">
        <v>10.078125</v>
      </c>
      <c r="AH17" t="n">
        <v>358099.3728078973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8.6595</v>
      </c>
      <c r="E18" t="n">
        <v>11.55</v>
      </c>
      <c r="F18" t="n">
        <v>7.44</v>
      </c>
      <c r="G18" t="n">
        <v>22.32</v>
      </c>
      <c r="H18" t="n">
        <v>0.29</v>
      </c>
      <c r="I18" t="n">
        <v>20</v>
      </c>
      <c r="J18" t="n">
        <v>305.09</v>
      </c>
      <c r="K18" t="n">
        <v>61.82</v>
      </c>
      <c r="L18" t="n">
        <v>5</v>
      </c>
      <c r="M18" t="n">
        <v>18</v>
      </c>
      <c r="N18" t="n">
        <v>88.27</v>
      </c>
      <c r="O18" t="n">
        <v>37862.45</v>
      </c>
      <c r="P18" t="n">
        <v>129.53</v>
      </c>
      <c r="Q18" t="n">
        <v>605.89</v>
      </c>
      <c r="R18" t="n">
        <v>35.89</v>
      </c>
      <c r="S18" t="n">
        <v>21.88</v>
      </c>
      <c r="T18" t="n">
        <v>5923.69</v>
      </c>
      <c r="U18" t="n">
        <v>0.61</v>
      </c>
      <c r="V18" t="n">
        <v>0.83</v>
      </c>
      <c r="W18" t="n">
        <v>1.03</v>
      </c>
      <c r="X18" t="n">
        <v>0.38</v>
      </c>
      <c r="Y18" t="n">
        <v>1</v>
      </c>
      <c r="Z18" t="n">
        <v>10</v>
      </c>
      <c r="AA18" t="n">
        <v>288.5483333727107</v>
      </c>
      <c r="AB18" t="n">
        <v>394.8045595745843</v>
      </c>
      <c r="AC18" t="n">
        <v>357.1249665204647</v>
      </c>
      <c r="AD18" t="n">
        <v>288548.3333727107</v>
      </c>
      <c r="AE18" t="n">
        <v>394804.5595745843</v>
      </c>
      <c r="AF18" t="n">
        <v>3.060940395718055e-06</v>
      </c>
      <c r="AG18" t="n">
        <v>10.02604166666667</v>
      </c>
      <c r="AH18" t="n">
        <v>357124.9665204647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8.7163</v>
      </c>
      <c r="E19" t="n">
        <v>11.47</v>
      </c>
      <c r="F19" t="n">
        <v>7.42</v>
      </c>
      <c r="G19" t="n">
        <v>23.43</v>
      </c>
      <c r="H19" t="n">
        <v>0.31</v>
      </c>
      <c r="I19" t="n">
        <v>19</v>
      </c>
      <c r="J19" t="n">
        <v>305.63</v>
      </c>
      <c r="K19" t="n">
        <v>61.82</v>
      </c>
      <c r="L19" t="n">
        <v>5.25</v>
      </c>
      <c r="M19" t="n">
        <v>17</v>
      </c>
      <c r="N19" t="n">
        <v>88.56</v>
      </c>
      <c r="O19" t="n">
        <v>37928.52</v>
      </c>
      <c r="P19" t="n">
        <v>128.56</v>
      </c>
      <c r="Q19" t="n">
        <v>605.85</v>
      </c>
      <c r="R19" t="n">
        <v>35.34</v>
      </c>
      <c r="S19" t="n">
        <v>21.88</v>
      </c>
      <c r="T19" t="n">
        <v>5652.43</v>
      </c>
      <c r="U19" t="n">
        <v>0.62</v>
      </c>
      <c r="V19" t="n">
        <v>0.83</v>
      </c>
      <c r="W19" t="n">
        <v>1.02</v>
      </c>
      <c r="X19" t="n">
        <v>0.36</v>
      </c>
      <c r="Y19" t="n">
        <v>1</v>
      </c>
      <c r="Z19" t="n">
        <v>10</v>
      </c>
      <c r="AA19" t="n">
        <v>286.9889995174514</v>
      </c>
      <c r="AB19" t="n">
        <v>392.6710102008638</v>
      </c>
      <c r="AC19" t="n">
        <v>355.1950401045169</v>
      </c>
      <c r="AD19" t="n">
        <v>286988.9995174514</v>
      </c>
      <c r="AE19" t="n">
        <v>392671.0102008638</v>
      </c>
      <c r="AF19" t="n">
        <v>3.081017930734718e-06</v>
      </c>
      <c r="AG19" t="n">
        <v>9.956597222222221</v>
      </c>
      <c r="AH19" t="n">
        <v>355195.0401045168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8.770899999999999</v>
      </c>
      <c r="E20" t="n">
        <v>11.4</v>
      </c>
      <c r="F20" t="n">
        <v>7.4</v>
      </c>
      <c r="G20" t="n">
        <v>24.68</v>
      </c>
      <c r="H20" t="n">
        <v>0.32</v>
      </c>
      <c r="I20" t="n">
        <v>18</v>
      </c>
      <c r="J20" t="n">
        <v>306.17</v>
      </c>
      <c r="K20" t="n">
        <v>61.82</v>
      </c>
      <c r="L20" t="n">
        <v>5.5</v>
      </c>
      <c r="M20" t="n">
        <v>16</v>
      </c>
      <c r="N20" t="n">
        <v>88.84</v>
      </c>
      <c r="O20" t="n">
        <v>37994.72</v>
      </c>
      <c r="P20" t="n">
        <v>127.98</v>
      </c>
      <c r="Q20" t="n">
        <v>605.84</v>
      </c>
      <c r="R20" t="n">
        <v>35.15</v>
      </c>
      <c r="S20" t="n">
        <v>21.88</v>
      </c>
      <c r="T20" t="n">
        <v>5559.99</v>
      </c>
      <c r="U20" t="n">
        <v>0.62</v>
      </c>
      <c r="V20" t="n">
        <v>0.84</v>
      </c>
      <c r="W20" t="n">
        <v>1.01</v>
      </c>
      <c r="X20" t="n">
        <v>0.35</v>
      </c>
      <c r="Y20" t="n">
        <v>1</v>
      </c>
      <c r="Z20" t="n">
        <v>10</v>
      </c>
      <c r="AA20" t="n">
        <v>274.97438909817</v>
      </c>
      <c r="AB20" t="n">
        <v>376.2320901780002</v>
      </c>
      <c r="AC20" t="n">
        <v>340.3250275364661</v>
      </c>
      <c r="AD20" t="n">
        <v>274974.38909817</v>
      </c>
      <c r="AE20" t="n">
        <v>376232.0901780003</v>
      </c>
      <c r="AF20" t="n">
        <v>3.100317814747213e-06</v>
      </c>
      <c r="AG20" t="n">
        <v>9.895833333333334</v>
      </c>
      <c r="AH20" t="n">
        <v>340325.0275364661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8.830500000000001</v>
      </c>
      <c r="E21" t="n">
        <v>11.32</v>
      </c>
      <c r="F21" t="n">
        <v>7.38</v>
      </c>
      <c r="G21" t="n">
        <v>26.06</v>
      </c>
      <c r="H21" t="n">
        <v>0.33</v>
      </c>
      <c r="I21" t="n">
        <v>17</v>
      </c>
      <c r="J21" t="n">
        <v>306.7</v>
      </c>
      <c r="K21" t="n">
        <v>61.82</v>
      </c>
      <c r="L21" t="n">
        <v>5.75</v>
      </c>
      <c r="M21" t="n">
        <v>15</v>
      </c>
      <c r="N21" t="n">
        <v>89.13</v>
      </c>
      <c r="O21" t="n">
        <v>38061.04</v>
      </c>
      <c r="P21" t="n">
        <v>127.37</v>
      </c>
      <c r="Q21" t="n">
        <v>605.85</v>
      </c>
      <c r="R21" t="n">
        <v>34.25</v>
      </c>
      <c r="S21" t="n">
        <v>21.88</v>
      </c>
      <c r="T21" t="n">
        <v>5115.81</v>
      </c>
      <c r="U21" t="n">
        <v>0.64</v>
      </c>
      <c r="V21" t="n">
        <v>0.84</v>
      </c>
      <c r="W21" t="n">
        <v>1.02</v>
      </c>
      <c r="X21" t="n">
        <v>0.33</v>
      </c>
      <c r="Y21" t="n">
        <v>1</v>
      </c>
      <c r="Z21" t="n">
        <v>10</v>
      </c>
      <c r="AA21" t="n">
        <v>273.8077441035819</v>
      </c>
      <c r="AB21" t="n">
        <v>374.6358350276602</v>
      </c>
      <c r="AC21" t="n">
        <v>338.8811167373163</v>
      </c>
      <c r="AD21" t="n">
        <v>273807.7441035819</v>
      </c>
      <c r="AE21" t="n">
        <v>374635.8350276602</v>
      </c>
      <c r="AF21" t="n">
        <v>3.121385087405542e-06</v>
      </c>
      <c r="AG21" t="n">
        <v>9.826388888888889</v>
      </c>
      <c r="AH21" t="n">
        <v>338881.1167373164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8.841100000000001</v>
      </c>
      <c r="E22" t="n">
        <v>11.31</v>
      </c>
      <c r="F22" t="n">
        <v>7.37</v>
      </c>
      <c r="G22" t="n">
        <v>26.01</v>
      </c>
      <c r="H22" t="n">
        <v>0.35</v>
      </c>
      <c r="I22" t="n">
        <v>17</v>
      </c>
      <c r="J22" t="n">
        <v>307.24</v>
      </c>
      <c r="K22" t="n">
        <v>61.82</v>
      </c>
      <c r="L22" t="n">
        <v>6</v>
      </c>
      <c r="M22" t="n">
        <v>15</v>
      </c>
      <c r="N22" t="n">
        <v>89.42</v>
      </c>
      <c r="O22" t="n">
        <v>38127.48</v>
      </c>
      <c r="P22" t="n">
        <v>126.92</v>
      </c>
      <c r="Q22" t="n">
        <v>605.9</v>
      </c>
      <c r="R22" t="n">
        <v>33.92</v>
      </c>
      <c r="S22" t="n">
        <v>21.88</v>
      </c>
      <c r="T22" t="n">
        <v>4952.23</v>
      </c>
      <c r="U22" t="n">
        <v>0.65</v>
      </c>
      <c r="V22" t="n">
        <v>0.84</v>
      </c>
      <c r="W22" t="n">
        <v>1.01</v>
      </c>
      <c r="X22" t="n">
        <v>0.31</v>
      </c>
      <c r="Y22" t="n">
        <v>1</v>
      </c>
      <c r="Z22" t="n">
        <v>10</v>
      </c>
      <c r="AA22" t="n">
        <v>273.3683635796554</v>
      </c>
      <c r="AB22" t="n">
        <v>374.0346552107234</v>
      </c>
      <c r="AC22" t="n">
        <v>338.3373126783468</v>
      </c>
      <c r="AD22" t="n">
        <v>273368.3635796554</v>
      </c>
      <c r="AE22" t="n">
        <v>374034.6552107233</v>
      </c>
      <c r="AF22" t="n">
        <v>3.125131951334708e-06</v>
      </c>
      <c r="AG22" t="n">
        <v>9.817708333333334</v>
      </c>
      <c r="AH22" t="n">
        <v>338337.3126783468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8.888199999999999</v>
      </c>
      <c r="E23" t="n">
        <v>11.25</v>
      </c>
      <c r="F23" t="n">
        <v>7.36</v>
      </c>
      <c r="G23" t="n">
        <v>27.62</v>
      </c>
      <c r="H23" t="n">
        <v>0.36</v>
      </c>
      <c r="I23" t="n">
        <v>16</v>
      </c>
      <c r="J23" t="n">
        <v>307.78</v>
      </c>
      <c r="K23" t="n">
        <v>61.82</v>
      </c>
      <c r="L23" t="n">
        <v>6.25</v>
      </c>
      <c r="M23" t="n">
        <v>14</v>
      </c>
      <c r="N23" t="n">
        <v>89.70999999999999</v>
      </c>
      <c r="O23" t="n">
        <v>38194.05</v>
      </c>
      <c r="P23" t="n">
        <v>126.43</v>
      </c>
      <c r="Q23" t="n">
        <v>605.85</v>
      </c>
      <c r="R23" t="n">
        <v>33.7</v>
      </c>
      <c r="S23" t="n">
        <v>21.88</v>
      </c>
      <c r="T23" t="n">
        <v>4845.96</v>
      </c>
      <c r="U23" t="n">
        <v>0.65</v>
      </c>
      <c r="V23" t="n">
        <v>0.84</v>
      </c>
      <c r="W23" t="n">
        <v>1.02</v>
      </c>
      <c r="X23" t="n">
        <v>0.31</v>
      </c>
      <c r="Y23" t="n">
        <v>1</v>
      </c>
      <c r="Z23" t="n">
        <v>10</v>
      </c>
      <c r="AA23" t="n">
        <v>272.4769455353224</v>
      </c>
      <c r="AB23" t="n">
        <v>372.8149777158783</v>
      </c>
      <c r="AC23" t="n">
        <v>337.2340394917817</v>
      </c>
      <c r="AD23" t="n">
        <v>272476.9455353224</v>
      </c>
      <c r="AE23" t="n">
        <v>372814.9777158783</v>
      </c>
      <c r="AF23" t="n">
        <v>3.141780752378454e-06</v>
      </c>
      <c r="AG23" t="n">
        <v>9.765625</v>
      </c>
      <c r="AH23" t="n">
        <v>337234.0394917817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8.959199999999999</v>
      </c>
      <c r="E24" t="n">
        <v>11.16</v>
      </c>
      <c r="F24" t="n">
        <v>7.33</v>
      </c>
      <c r="G24" t="n">
        <v>29.32</v>
      </c>
      <c r="H24" t="n">
        <v>0.38</v>
      </c>
      <c r="I24" t="n">
        <v>15</v>
      </c>
      <c r="J24" t="n">
        <v>308.32</v>
      </c>
      <c r="K24" t="n">
        <v>61.82</v>
      </c>
      <c r="L24" t="n">
        <v>6.5</v>
      </c>
      <c r="M24" t="n">
        <v>13</v>
      </c>
      <c r="N24" t="n">
        <v>90</v>
      </c>
      <c r="O24" t="n">
        <v>38260.74</v>
      </c>
      <c r="P24" t="n">
        <v>125.37</v>
      </c>
      <c r="Q24" t="n">
        <v>605.84</v>
      </c>
      <c r="R24" t="n">
        <v>32.59</v>
      </c>
      <c r="S24" t="n">
        <v>21.88</v>
      </c>
      <c r="T24" t="n">
        <v>4298.58</v>
      </c>
      <c r="U24" t="n">
        <v>0.67</v>
      </c>
      <c r="V24" t="n">
        <v>0.84</v>
      </c>
      <c r="W24" t="n">
        <v>1.02</v>
      </c>
      <c r="X24" t="n">
        <v>0.27</v>
      </c>
      <c r="Y24" t="n">
        <v>1</v>
      </c>
      <c r="Z24" t="n">
        <v>10</v>
      </c>
      <c r="AA24" t="n">
        <v>270.9023803352666</v>
      </c>
      <c r="AB24" t="n">
        <v>370.6605881442479</v>
      </c>
      <c r="AC24" t="n">
        <v>335.2852618371629</v>
      </c>
      <c r="AD24" t="n">
        <v>270902.3803352666</v>
      </c>
      <c r="AE24" t="n">
        <v>370660.5881442479</v>
      </c>
      <c r="AF24" t="n">
        <v>3.166877671149281e-06</v>
      </c>
      <c r="AG24" t="n">
        <v>9.6875</v>
      </c>
      <c r="AH24" t="n">
        <v>335285.2618371629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8.959</v>
      </c>
      <c r="E25" t="n">
        <v>11.16</v>
      </c>
      <c r="F25" t="n">
        <v>7.33</v>
      </c>
      <c r="G25" t="n">
        <v>29.33</v>
      </c>
      <c r="H25" t="n">
        <v>0.39</v>
      </c>
      <c r="I25" t="n">
        <v>15</v>
      </c>
      <c r="J25" t="n">
        <v>308.86</v>
      </c>
      <c r="K25" t="n">
        <v>61.82</v>
      </c>
      <c r="L25" t="n">
        <v>6.75</v>
      </c>
      <c r="M25" t="n">
        <v>13</v>
      </c>
      <c r="N25" t="n">
        <v>90.29000000000001</v>
      </c>
      <c r="O25" t="n">
        <v>38327.57</v>
      </c>
      <c r="P25" t="n">
        <v>124.78</v>
      </c>
      <c r="Q25" t="n">
        <v>605.88</v>
      </c>
      <c r="R25" t="n">
        <v>32.66</v>
      </c>
      <c r="S25" t="n">
        <v>21.88</v>
      </c>
      <c r="T25" t="n">
        <v>4332.69</v>
      </c>
      <c r="U25" t="n">
        <v>0.67</v>
      </c>
      <c r="V25" t="n">
        <v>0.84</v>
      </c>
      <c r="W25" t="n">
        <v>1.01</v>
      </c>
      <c r="X25" t="n">
        <v>0.27</v>
      </c>
      <c r="Y25" t="n">
        <v>1</v>
      </c>
      <c r="Z25" t="n">
        <v>10</v>
      </c>
      <c r="AA25" t="n">
        <v>270.5462817471577</v>
      </c>
      <c r="AB25" t="n">
        <v>370.1733583460364</v>
      </c>
      <c r="AC25" t="n">
        <v>334.8445325670614</v>
      </c>
      <c r="AD25" t="n">
        <v>270546.2817471577</v>
      </c>
      <c r="AE25" t="n">
        <v>370173.3583460363</v>
      </c>
      <c r="AF25" t="n">
        <v>3.166806975603448e-06</v>
      </c>
      <c r="AG25" t="n">
        <v>9.6875</v>
      </c>
      <c r="AH25" t="n">
        <v>334844.5325670614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9.023899999999999</v>
      </c>
      <c r="E26" t="n">
        <v>11.08</v>
      </c>
      <c r="F26" t="n">
        <v>7.31</v>
      </c>
      <c r="G26" t="n">
        <v>31.31</v>
      </c>
      <c r="H26" t="n">
        <v>0.4</v>
      </c>
      <c r="I26" t="n">
        <v>14</v>
      </c>
      <c r="J26" t="n">
        <v>309.41</v>
      </c>
      <c r="K26" t="n">
        <v>61.82</v>
      </c>
      <c r="L26" t="n">
        <v>7</v>
      </c>
      <c r="M26" t="n">
        <v>12</v>
      </c>
      <c r="N26" t="n">
        <v>90.59</v>
      </c>
      <c r="O26" t="n">
        <v>38394.52</v>
      </c>
      <c r="P26" t="n">
        <v>124.25</v>
      </c>
      <c r="Q26" t="n">
        <v>605.84</v>
      </c>
      <c r="R26" t="n">
        <v>32.01</v>
      </c>
      <c r="S26" t="n">
        <v>21.88</v>
      </c>
      <c r="T26" t="n">
        <v>4009.8</v>
      </c>
      <c r="U26" t="n">
        <v>0.68</v>
      </c>
      <c r="V26" t="n">
        <v>0.85</v>
      </c>
      <c r="W26" t="n">
        <v>1.01</v>
      </c>
      <c r="X26" t="n">
        <v>0.25</v>
      </c>
      <c r="Y26" t="n">
        <v>1</v>
      </c>
      <c r="Z26" t="n">
        <v>10</v>
      </c>
      <c r="AA26" t="n">
        <v>269.4222323377966</v>
      </c>
      <c r="AB26" t="n">
        <v>368.6353843545884</v>
      </c>
      <c r="AC26" t="n">
        <v>333.4533406547972</v>
      </c>
      <c r="AD26" t="n">
        <v>269422.2323377966</v>
      </c>
      <c r="AE26" t="n">
        <v>368635.3843545885</v>
      </c>
      <c r="AF26" t="n">
        <v>3.189747680226359e-06</v>
      </c>
      <c r="AG26" t="n">
        <v>9.618055555555555</v>
      </c>
      <c r="AH26" t="n">
        <v>333453.3406547972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9.011699999999999</v>
      </c>
      <c r="E27" t="n">
        <v>11.1</v>
      </c>
      <c r="F27" t="n">
        <v>7.32</v>
      </c>
      <c r="G27" t="n">
        <v>31.38</v>
      </c>
      <c r="H27" t="n">
        <v>0.42</v>
      </c>
      <c r="I27" t="n">
        <v>14</v>
      </c>
      <c r="J27" t="n">
        <v>309.95</v>
      </c>
      <c r="K27" t="n">
        <v>61.82</v>
      </c>
      <c r="L27" t="n">
        <v>7.25</v>
      </c>
      <c r="M27" t="n">
        <v>12</v>
      </c>
      <c r="N27" t="n">
        <v>90.88</v>
      </c>
      <c r="O27" t="n">
        <v>38461.6</v>
      </c>
      <c r="P27" t="n">
        <v>124.4</v>
      </c>
      <c r="Q27" t="n">
        <v>605.86</v>
      </c>
      <c r="R27" t="n">
        <v>32.4</v>
      </c>
      <c r="S27" t="n">
        <v>21.88</v>
      </c>
      <c r="T27" t="n">
        <v>4206.23</v>
      </c>
      <c r="U27" t="n">
        <v>0.68</v>
      </c>
      <c r="V27" t="n">
        <v>0.84</v>
      </c>
      <c r="W27" t="n">
        <v>1.01</v>
      </c>
      <c r="X27" t="n">
        <v>0.26</v>
      </c>
      <c r="Y27" t="n">
        <v>1</v>
      </c>
      <c r="Z27" t="n">
        <v>10</v>
      </c>
      <c r="AA27" t="n">
        <v>269.6848810442108</v>
      </c>
      <c r="AB27" t="n">
        <v>368.9947519019476</v>
      </c>
      <c r="AC27" t="n">
        <v>333.7784106678118</v>
      </c>
      <c r="AD27" t="n">
        <v>269684.8810442109</v>
      </c>
      <c r="AE27" t="n">
        <v>368994.7519019475</v>
      </c>
      <c r="AF27" t="n">
        <v>3.185435251930526e-06</v>
      </c>
      <c r="AG27" t="n">
        <v>9.635416666666666</v>
      </c>
      <c r="AH27" t="n">
        <v>333778.4106678118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9.072800000000001</v>
      </c>
      <c r="E28" t="n">
        <v>11.02</v>
      </c>
      <c r="F28" t="n">
        <v>7.3</v>
      </c>
      <c r="G28" t="n">
        <v>33.7</v>
      </c>
      <c r="H28" t="n">
        <v>0.43</v>
      </c>
      <c r="I28" t="n">
        <v>13</v>
      </c>
      <c r="J28" t="n">
        <v>310.5</v>
      </c>
      <c r="K28" t="n">
        <v>61.82</v>
      </c>
      <c r="L28" t="n">
        <v>7.5</v>
      </c>
      <c r="M28" t="n">
        <v>11</v>
      </c>
      <c r="N28" t="n">
        <v>91.18000000000001</v>
      </c>
      <c r="O28" t="n">
        <v>38528.81</v>
      </c>
      <c r="P28" t="n">
        <v>123.35</v>
      </c>
      <c r="Q28" t="n">
        <v>605.85</v>
      </c>
      <c r="R28" t="n">
        <v>31.68</v>
      </c>
      <c r="S28" t="n">
        <v>21.88</v>
      </c>
      <c r="T28" t="n">
        <v>3851.83</v>
      </c>
      <c r="U28" t="n">
        <v>0.6899999999999999</v>
      </c>
      <c r="V28" t="n">
        <v>0.85</v>
      </c>
      <c r="W28" t="n">
        <v>1.01</v>
      </c>
      <c r="X28" t="n">
        <v>0.24</v>
      </c>
      <c r="Y28" t="n">
        <v>1</v>
      </c>
      <c r="Z28" t="n">
        <v>10</v>
      </c>
      <c r="AA28" t="n">
        <v>268.3035046507593</v>
      </c>
      <c r="AB28" t="n">
        <v>367.1046917784017</v>
      </c>
      <c r="AC28" t="n">
        <v>332.0687352297412</v>
      </c>
      <c r="AD28" t="n">
        <v>268303.5046507593</v>
      </c>
      <c r="AE28" t="n">
        <v>367104.6917784017</v>
      </c>
      <c r="AF28" t="n">
        <v>3.207032741182606e-06</v>
      </c>
      <c r="AG28" t="n">
        <v>9.565972222222221</v>
      </c>
      <c r="AH28" t="n">
        <v>332068.7352297411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9.0717</v>
      </c>
      <c r="E29" t="n">
        <v>11.02</v>
      </c>
      <c r="F29" t="n">
        <v>7.3</v>
      </c>
      <c r="G29" t="n">
        <v>33.71</v>
      </c>
      <c r="H29" t="n">
        <v>0.44</v>
      </c>
      <c r="I29" t="n">
        <v>13</v>
      </c>
      <c r="J29" t="n">
        <v>311.04</v>
      </c>
      <c r="K29" t="n">
        <v>61.82</v>
      </c>
      <c r="L29" t="n">
        <v>7.75</v>
      </c>
      <c r="M29" t="n">
        <v>11</v>
      </c>
      <c r="N29" t="n">
        <v>91.47</v>
      </c>
      <c r="O29" t="n">
        <v>38596.15</v>
      </c>
      <c r="P29" t="n">
        <v>123.56</v>
      </c>
      <c r="Q29" t="n">
        <v>605.9299999999999</v>
      </c>
      <c r="R29" t="n">
        <v>32</v>
      </c>
      <c r="S29" t="n">
        <v>21.88</v>
      </c>
      <c r="T29" t="n">
        <v>4010.08</v>
      </c>
      <c r="U29" t="n">
        <v>0.68</v>
      </c>
      <c r="V29" t="n">
        <v>0.85</v>
      </c>
      <c r="W29" t="n">
        <v>1</v>
      </c>
      <c r="X29" t="n">
        <v>0.25</v>
      </c>
      <c r="Y29" t="n">
        <v>1</v>
      </c>
      <c r="Z29" t="n">
        <v>10</v>
      </c>
      <c r="AA29" t="n">
        <v>268.4415744949803</v>
      </c>
      <c r="AB29" t="n">
        <v>367.2936050304764</v>
      </c>
      <c r="AC29" t="n">
        <v>332.2396188661794</v>
      </c>
      <c r="AD29" t="n">
        <v>268441.5744949803</v>
      </c>
      <c r="AE29" t="n">
        <v>367293.6050304765</v>
      </c>
      <c r="AF29" t="n">
        <v>3.206643915680522e-06</v>
      </c>
      <c r="AG29" t="n">
        <v>9.565972222222221</v>
      </c>
      <c r="AH29" t="n">
        <v>332239.6188661794</v>
      </c>
    </row>
    <row r="30">
      <c r="A30" t="n">
        <v>28</v>
      </c>
      <c r="B30" t="n">
        <v>150</v>
      </c>
      <c r="C30" t="inlineStr">
        <is>
          <t xml:space="preserve">CONCLUIDO	</t>
        </is>
      </c>
      <c r="D30" t="n">
        <v>9.1417</v>
      </c>
      <c r="E30" t="n">
        <v>10.94</v>
      </c>
      <c r="F30" t="n">
        <v>7.28</v>
      </c>
      <c r="G30" t="n">
        <v>36.38</v>
      </c>
      <c r="H30" t="n">
        <v>0.46</v>
      </c>
      <c r="I30" t="n">
        <v>12</v>
      </c>
      <c r="J30" t="n">
        <v>311.59</v>
      </c>
      <c r="K30" t="n">
        <v>61.82</v>
      </c>
      <c r="L30" t="n">
        <v>8</v>
      </c>
      <c r="M30" t="n">
        <v>10</v>
      </c>
      <c r="N30" t="n">
        <v>91.77</v>
      </c>
      <c r="O30" t="n">
        <v>38663.62</v>
      </c>
      <c r="P30" t="n">
        <v>122.28</v>
      </c>
      <c r="Q30" t="n">
        <v>605.84</v>
      </c>
      <c r="R30" t="n">
        <v>30.96</v>
      </c>
      <c r="S30" t="n">
        <v>21.88</v>
      </c>
      <c r="T30" t="n">
        <v>3499.14</v>
      </c>
      <c r="U30" t="n">
        <v>0.71</v>
      </c>
      <c r="V30" t="n">
        <v>0.85</v>
      </c>
      <c r="W30" t="n">
        <v>1.01</v>
      </c>
      <c r="X30" t="n">
        <v>0.22</v>
      </c>
      <c r="Y30" t="n">
        <v>1</v>
      </c>
      <c r="Z30" t="n">
        <v>10</v>
      </c>
      <c r="AA30" t="n">
        <v>266.6741704844753</v>
      </c>
      <c r="AB30" t="n">
        <v>364.8753648909416</v>
      </c>
      <c r="AC30" t="n">
        <v>330.0521721715403</v>
      </c>
      <c r="AD30" t="n">
        <v>266674.1704844753</v>
      </c>
      <c r="AE30" t="n">
        <v>364875.3648909416</v>
      </c>
      <c r="AF30" t="n">
        <v>3.231387356722184e-06</v>
      </c>
      <c r="AG30" t="n">
        <v>9.496527777777779</v>
      </c>
      <c r="AH30" t="n">
        <v>330052.1721715403</v>
      </c>
    </row>
    <row r="31">
      <c r="A31" t="n">
        <v>29</v>
      </c>
      <c r="B31" t="n">
        <v>150</v>
      </c>
      <c r="C31" t="inlineStr">
        <is>
          <t xml:space="preserve">CONCLUIDO	</t>
        </is>
      </c>
      <c r="D31" t="n">
        <v>9.1373</v>
      </c>
      <c r="E31" t="n">
        <v>10.94</v>
      </c>
      <c r="F31" t="n">
        <v>7.28</v>
      </c>
      <c r="G31" t="n">
        <v>36.4</v>
      </c>
      <c r="H31" t="n">
        <v>0.47</v>
      </c>
      <c r="I31" t="n">
        <v>12</v>
      </c>
      <c r="J31" t="n">
        <v>312.14</v>
      </c>
      <c r="K31" t="n">
        <v>61.82</v>
      </c>
      <c r="L31" t="n">
        <v>8.25</v>
      </c>
      <c r="M31" t="n">
        <v>10</v>
      </c>
      <c r="N31" t="n">
        <v>92.06999999999999</v>
      </c>
      <c r="O31" t="n">
        <v>38731.35</v>
      </c>
      <c r="P31" t="n">
        <v>122.13</v>
      </c>
      <c r="Q31" t="n">
        <v>605.86</v>
      </c>
      <c r="R31" t="n">
        <v>31.14</v>
      </c>
      <c r="S31" t="n">
        <v>21.88</v>
      </c>
      <c r="T31" t="n">
        <v>3588.49</v>
      </c>
      <c r="U31" t="n">
        <v>0.7</v>
      </c>
      <c r="V31" t="n">
        <v>0.85</v>
      </c>
      <c r="W31" t="n">
        <v>1.01</v>
      </c>
      <c r="X31" t="n">
        <v>0.22</v>
      </c>
      <c r="Y31" t="n">
        <v>1</v>
      </c>
      <c r="Z31" t="n">
        <v>10</v>
      </c>
      <c r="AA31" t="n">
        <v>266.6321619455567</v>
      </c>
      <c r="AB31" t="n">
        <v>364.8178869547074</v>
      </c>
      <c r="AC31" t="n">
        <v>330.0001798488695</v>
      </c>
      <c r="AD31" t="n">
        <v>266632.1619455568</v>
      </c>
      <c r="AE31" t="n">
        <v>364817.8869547074</v>
      </c>
      <c r="AF31" t="n">
        <v>3.22983205471385e-06</v>
      </c>
      <c r="AG31" t="n">
        <v>9.496527777777779</v>
      </c>
      <c r="AH31" t="n">
        <v>330000.1798488696</v>
      </c>
    </row>
    <row r="32">
      <c r="A32" t="n">
        <v>30</v>
      </c>
      <c r="B32" t="n">
        <v>150</v>
      </c>
      <c r="C32" t="inlineStr">
        <is>
          <t xml:space="preserve">CONCLUIDO	</t>
        </is>
      </c>
      <c r="D32" t="n">
        <v>9.1396</v>
      </c>
      <c r="E32" t="n">
        <v>10.94</v>
      </c>
      <c r="F32" t="n">
        <v>7.28</v>
      </c>
      <c r="G32" t="n">
        <v>36.39</v>
      </c>
      <c r="H32" t="n">
        <v>0.48</v>
      </c>
      <c r="I32" t="n">
        <v>12</v>
      </c>
      <c r="J32" t="n">
        <v>312.69</v>
      </c>
      <c r="K32" t="n">
        <v>61.82</v>
      </c>
      <c r="L32" t="n">
        <v>8.5</v>
      </c>
      <c r="M32" t="n">
        <v>10</v>
      </c>
      <c r="N32" t="n">
        <v>92.37</v>
      </c>
      <c r="O32" t="n">
        <v>38799.09</v>
      </c>
      <c r="P32" t="n">
        <v>121.98</v>
      </c>
      <c r="Q32" t="n">
        <v>605.9400000000001</v>
      </c>
      <c r="R32" t="n">
        <v>31.02</v>
      </c>
      <c r="S32" t="n">
        <v>21.88</v>
      </c>
      <c r="T32" t="n">
        <v>3525.76</v>
      </c>
      <c r="U32" t="n">
        <v>0.71</v>
      </c>
      <c r="V32" t="n">
        <v>0.85</v>
      </c>
      <c r="W32" t="n">
        <v>1.01</v>
      </c>
      <c r="X32" t="n">
        <v>0.22</v>
      </c>
      <c r="Y32" t="n">
        <v>1</v>
      </c>
      <c r="Z32" t="n">
        <v>10</v>
      </c>
      <c r="AA32" t="n">
        <v>266.5181252112741</v>
      </c>
      <c r="AB32" t="n">
        <v>364.6618568639162</v>
      </c>
      <c r="AC32" t="n">
        <v>329.8590410509538</v>
      </c>
      <c r="AD32" t="n">
        <v>266518.1252112741</v>
      </c>
      <c r="AE32" t="n">
        <v>364661.8568639162</v>
      </c>
      <c r="AF32" t="n">
        <v>3.230645053490933e-06</v>
      </c>
      <c r="AG32" t="n">
        <v>9.496527777777779</v>
      </c>
      <c r="AH32" t="n">
        <v>329859.0410509538</v>
      </c>
    </row>
    <row r="33">
      <c r="A33" t="n">
        <v>31</v>
      </c>
      <c r="B33" t="n">
        <v>150</v>
      </c>
      <c r="C33" t="inlineStr">
        <is>
          <t xml:space="preserve">CONCLUIDO	</t>
        </is>
      </c>
      <c r="D33" t="n">
        <v>9.2095</v>
      </c>
      <c r="E33" t="n">
        <v>10.86</v>
      </c>
      <c r="F33" t="n">
        <v>7.25</v>
      </c>
      <c r="G33" t="n">
        <v>39.55</v>
      </c>
      <c r="H33" t="n">
        <v>0.5</v>
      </c>
      <c r="I33" t="n">
        <v>11</v>
      </c>
      <c r="J33" t="n">
        <v>313.24</v>
      </c>
      <c r="K33" t="n">
        <v>61.82</v>
      </c>
      <c r="L33" t="n">
        <v>8.75</v>
      </c>
      <c r="M33" t="n">
        <v>9</v>
      </c>
      <c r="N33" t="n">
        <v>92.67</v>
      </c>
      <c r="O33" t="n">
        <v>38866.96</v>
      </c>
      <c r="P33" t="n">
        <v>121.08</v>
      </c>
      <c r="Q33" t="n">
        <v>605.95</v>
      </c>
      <c r="R33" t="n">
        <v>30.03</v>
      </c>
      <c r="S33" t="n">
        <v>21.88</v>
      </c>
      <c r="T33" t="n">
        <v>3037.46</v>
      </c>
      <c r="U33" t="n">
        <v>0.73</v>
      </c>
      <c r="V33" t="n">
        <v>0.85</v>
      </c>
      <c r="W33" t="n">
        <v>1.01</v>
      </c>
      <c r="X33" t="n">
        <v>0.19</v>
      </c>
      <c r="Y33" t="n">
        <v>1</v>
      </c>
      <c r="Z33" t="n">
        <v>10</v>
      </c>
      <c r="AA33" t="n">
        <v>265.1372439113048</v>
      </c>
      <c r="AB33" t="n">
        <v>362.7724741491149</v>
      </c>
      <c r="AC33" t="n">
        <v>328.1499783706878</v>
      </c>
      <c r="AD33" t="n">
        <v>265137.2439113049</v>
      </c>
      <c r="AE33" t="n">
        <v>362772.4741491149</v>
      </c>
      <c r="AF33" t="n">
        <v>3.255353146759678e-06</v>
      </c>
      <c r="AG33" t="n">
        <v>9.427083333333334</v>
      </c>
      <c r="AH33" t="n">
        <v>328149.9783706878</v>
      </c>
    </row>
    <row r="34">
      <c r="A34" t="n">
        <v>32</v>
      </c>
      <c r="B34" t="n">
        <v>150</v>
      </c>
      <c r="C34" t="inlineStr">
        <is>
          <t xml:space="preserve">CONCLUIDO	</t>
        </is>
      </c>
      <c r="D34" t="n">
        <v>9.2142</v>
      </c>
      <c r="E34" t="n">
        <v>10.85</v>
      </c>
      <c r="F34" t="n">
        <v>7.24</v>
      </c>
      <c r="G34" t="n">
        <v>39.52</v>
      </c>
      <c r="H34" t="n">
        <v>0.51</v>
      </c>
      <c r="I34" t="n">
        <v>11</v>
      </c>
      <c r="J34" t="n">
        <v>313.79</v>
      </c>
      <c r="K34" t="n">
        <v>61.82</v>
      </c>
      <c r="L34" t="n">
        <v>9</v>
      </c>
      <c r="M34" t="n">
        <v>9</v>
      </c>
      <c r="N34" t="n">
        <v>92.97</v>
      </c>
      <c r="O34" t="n">
        <v>38934.97</v>
      </c>
      <c r="P34" t="n">
        <v>120.62</v>
      </c>
      <c r="Q34" t="n">
        <v>605.84</v>
      </c>
      <c r="R34" t="n">
        <v>30.08</v>
      </c>
      <c r="S34" t="n">
        <v>21.88</v>
      </c>
      <c r="T34" t="n">
        <v>3061.74</v>
      </c>
      <c r="U34" t="n">
        <v>0.73</v>
      </c>
      <c r="V34" t="n">
        <v>0.85</v>
      </c>
      <c r="W34" t="n">
        <v>1</v>
      </c>
      <c r="X34" t="n">
        <v>0.19</v>
      </c>
      <c r="Y34" t="n">
        <v>1</v>
      </c>
      <c r="Z34" t="n">
        <v>10</v>
      </c>
      <c r="AA34" t="n">
        <v>264.7814755793142</v>
      </c>
      <c r="AB34" t="n">
        <v>362.2856962218941</v>
      </c>
      <c r="AC34" t="n">
        <v>327.7096578456438</v>
      </c>
      <c r="AD34" t="n">
        <v>264781.4755793142</v>
      </c>
      <c r="AE34" t="n">
        <v>362285.6962218941</v>
      </c>
      <c r="AF34" t="n">
        <v>3.257014492086761e-06</v>
      </c>
      <c r="AG34" t="n">
        <v>9.418402777777779</v>
      </c>
      <c r="AH34" t="n">
        <v>327709.6578456439</v>
      </c>
    </row>
    <row r="35">
      <c r="A35" t="n">
        <v>33</v>
      </c>
      <c r="B35" t="n">
        <v>150</v>
      </c>
      <c r="C35" t="inlineStr">
        <is>
          <t xml:space="preserve">CONCLUIDO	</t>
        </is>
      </c>
      <c r="D35" t="n">
        <v>9.1975</v>
      </c>
      <c r="E35" t="n">
        <v>10.87</v>
      </c>
      <c r="F35" t="n">
        <v>7.26</v>
      </c>
      <c r="G35" t="n">
        <v>39.62</v>
      </c>
      <c r="H35" t="n">
        <v>0.52</v>
      </c>
      <c r="I35" t="n">
        <v>11</v>
      </c>
      <c r="J35" t="n">
        <v>314.34</v>
      </c>
      <c r="K35" t="n">
        <v>61.82</v>
      </c>
      <c r="L35" t="n">
        <v>9.25</v>
      </c>
      <c r="M35" t="n">
        <v>9</v>
      </c>
      <c r="N35" t="n">
        <v>93.27</v>
      </c>
      <c r="O35" t="n">
        <v>39003.11</v>
      </c>
      <c r="P35" t="n">
        <v>120.42</v>
      </c>
      <c r="Q35" t="n">
        <v>605.92</v>
      </c>
      <c r="R35" t="n">
        <v>30.59</v>
      </c>
      <c r="S35" t="n">
        <v>21.88</v>
      </c>
      <c r="T35" t="n">
        <v>3314.52</v>
      </c>
      <c r="U35" t="n">
        <v>0.72</v>
      </c>
      <c r="V35" t="n">
        <v>0.85</v>
      </c>
      <c r="W35" t="n">
        <v>1.01</v>
      </c>
      <c r="X35" t="n">
        <v>0.21</v>
      </c>
      <c r="Y35" t="n">
        <v>1</v>
      </c>
      <c r="Z35" t="n">
        <v>10</v>
      </c>
      <c r="AA35" t="n">
        <v>264.907766322787</v>
      </c>
      <c r="AB35" t="n">
        <v>362.458492788668</v>
      </c>
      <c r="AC35" t="n">
        <v>327.8659629506064</v>
      </c>
      <c r="AD35" t="n">
        <v>264907.766322787</v>
      </c>
      <c r="AE35" t="n">
        <v>362458.492788668</v>
      </c>
      <c r="AF35" t="n">
        <v>3.251111414009678e-06</v>
      </c>
      <c r="AG35" t="n">
        <v>9.435763888888889</v>
      </c>
      <c r="AH35" t="n">
        <v>327865.9629506064</v>
      </c>
    </row>
    <row r="36">
      <c r="A36" t="n">
        <v>34</v>
      </c>
      <c r="B36" t="n">
        <v>150</v>
      </c>
      <c r="C36" t="inlineStr">
        <is>
          <t xml:space="preserve">CONCLUIDO	</t>
        </is>
      </c>
      <c r="D36" t="n">
        <v>9.273300000000001</v>
      </c>
      <c r="E36" t="n">
        <v>10.78</v>
      </c>
      <c r="F36" t="n">
        <v>7.23</v>
      </c>
      <c r="G36" t="n">
        <v>43.38</v>
      </c>
      <c r="H36" t="n">
        <v>0.54</v>
      </c>
      <c r="I36" t="n">
        <v>10</v>
      </c>
      <c r="J36" t="n">
        <v>314.9</v>
      </c>
      <c r="K36" t="n">
        <v>61.82</v>
      </c>
      <c r="L36" t="n">
        <v>9.5</v>
      </c>
      <c r="M36" t="n">
        <v>8</v>
      </c>
      <c r="N36" t="n">
        <v>93.56999999999999</v>
      </c>
      <c r="O36" t="n">
        <v>39071.38</v>
      </c>
      <c r="P36" t="n">
        <v>119.49</v>
      </c>
      <c r="Q36" t="n">
        <v>605.84</v>
      </c>
      <c r="R36" t="n">
        <v>29.65</v>
      </c>
      <c r="S36" t="n">
        <v>21.88</v>
      </c>
      <c r="T36" t="n">
        <v>2854.02</v>
      </c>
      <c r="U36" t="n">
        <v>0.74</v>
      </c>
      <c r="V36" t="n">
        <v>0.86</v>
      </c>
      <c r="W36" t="n">
        <v>1</v>
      </c>
      <c r="X36" t="n">
        <v>0.17</v>
      </c>
      <c r="Y36" t="n">
        <v>1</v>
      </c>
      <c r="Z36" t="n">
        <v>10</v>
      </c>
      <c r="AA36" t="n">
        <v>263.4695108763534</v>
      </c>
      <c r="AB36" t="n">
        <v>360.4906082355054</v>
      </c>
      <c r="AC36" t="n">
        <v>326.0858905372543</v>
      </c>
      <c r="AD36" t="n">
        <v>263469.5108763534</v>
      </c>
      <c r="AE36" t="n">
        <v>360490.6082355054</v>
      </c>
      <c r="AF36" t="n">
        <v>3.277905025880506e-06</v>
      </c>
      <c r="AG36" t="n">
        <v>9.357638888888889</v>
      </c>
      <c r="AH36" t="n">
        <v>326085.8905372543</v>
      </c>
    </row>
    <row r="37">
      <c r="A37" t="n">
        <v>35</v>
      </c>
      <c r="B37" t="n">
        <v>150</v>
      </c>
      <c r="C37" t="inlineStr">
        <is>
          <t xml:space="preserve">CONCLUIDO	</t>
        </is>
      </c>
      <c r="D37" t="n">
        <v>9.275700000000001</v>
      </c>
      <c r="E37" t="n">
        <v>10.78</v>
      </c>
      <c r="F37" t="n">
        <v>7.23</v>
      </c>
      <c r="G37" t="n">
        <v>43.37</v>
      </c>
      <c r="H37" t="n">
        <v>0.55</v>
      </c>
      <c r="I37" t="n">
        <v>10</v>
      </c>
      <c r="J37" t="n">
        <v>315.45</v>
      </c>
      <c r="K37" t="n">
        <v>61.82</v>
      </c>
      <c r="L37" t="n">
        <v>9.75</v>
      </c>
      <c r="M37" t="n">
        <v>8</v>
      </c>
      <c r="N37" t="n">
        <v>93.88</v>
      </c>
      <c r="O37" t="n">
        <v>39139.8</v>
      </c>
      <c r="P37" t="n">
        <v>119.17</v>
      </c>
      <c r="Q37" t="n">
        <v>605.85</v>
      </c>
      <c r="R37" t="n">
        <v>29.53</v>
      </c>
      <c r="S37" t="n">
        <v>21.88</v>
      </c>
      <c r="T37" t="n">
        <v>2791.79</v>
      </c>
      <c r="U37" t="n">
        <v>0.74</v>
      </c>
      <c r="V37" t="n">
        <v>0.86</v>
      </c>
      <c r="W37" t="n">
        <v>1</v>
      </c>
      <c r="X37" t="n">
        <v>0.17</v>
      </c>
      <c r="Y37" t="n">
        <v>1</v>
      </c>
      <c r="Z37" t="n">
        <v>10</v>
      </c>
      <c r="AA37" t="n">
        <v>263.2571692827628</v>
      </c>
      <c r="AB37" t="n">
        <v>360.2000730993049</v>
      </c>
      <c r="AC37" t="n">
        <v>325.8230836666841</v>
      </c>
      <c r="AD37" t="n">
        <v>263257.1692827628</v>
      </c>
      <c r="AE37" t="n">
        <v>360200.0730993049</v>
      </c>
      <c r="AF37" t="n">
        <v>3.278753372430506e-06</v>
      </c>
      <c r="AG37" t="n">
        <v>9.357638888888889</v>
      </c>
      <c r="AH37" t="n">
        <v>325823.0836666841</v>
      </c>
    </row>
    <row r="38">
      <c r="A38" t="n">
        <v>36</v>
      </c>
      <c r="B38" t="n">
        <v>150</v>
      </c>
      <c r="C38" t="inlineStr">
        <is>
          <t xml:space="preserve">CONCLUIDO	</t>
        </is>
      </c>
      <c r="D38" t="n">
        <v>9.2736</v>
      </c>
      <c r="E38" t="n">
        <v>10.78</v>
      </c>
      <c r="F38" t="n">
        <v>7.23</v>
      </c>
      <c r="G38" t="n">
        <v>43.38</v>
      </c>
      <c r="H38" t="n">
        <v>0.5600000000000001</v>
      </c>
      <c r="I38" t="n">
        <v>10</v>
      </c>
      <c r="J38" t="n">
        <v>316.01</v>
      </c>
      <c r="K38" t="n">
        <v>61.82</v>
      </c>
      <c r="L38" t="n">
        <v>10</v>
      </c>
      <c r="M38" t="n">
        <v>8</v>
      </c>
      <c r="N38" t="n">
        <v>94.18000000000001</v>
      </c>
      <c r="O38" t="n">
        <v>39208.35</v>
      </c>
      <c r="P38" t="n">
        <v>118.64</v>
      </c>
      <c r="Q38" t="n">
        <v>605.87</v>
      </c>
      <c r="R38" t="n">
        <v>29.65</v>
      </c>
      <c r="S38" t="n">
        <v>21.88</v>
      </c>
      <c r="T38" t="n">
        <v>2849.92</v>
      </c>
      <c r="U38" t="n">
        <v>0.74</v>
      </c>
      <c r="V38" t="n">
        <v>0.86</v>
      </c>
      <c r="W38" t="n">
        <v>1</v>
      </c>
      <c r="X38" t="n">
        <v>0.17</v>
      </c>
      <c r="Y38" t="n">
        <v>1</v>
      </c>
      <c r="Z38" t="n">
        <v>10</v>
      </c>
      <c r="AA38" t="n">
        <v>262.9676358165929</v>
      </c>
      <c r="AB38" t="n">
        <v>359.8039206375761</v>
      </c>
      <c r="AC38" t="n">
        <v>325.4647394398993</v>
      </c>
      <c r="AD38" t="n">
        <v>262967.6358165929</v>
      </c>
      <c r="AE38" t="n">
        <v>359803.9206375761</v>
      </c>
      <c r="AF38" t="n">
        <v>3.278011069199256e-06</v>
      </c>
      <c r="AG38" t="n">
        <v>9.357638888888889</v>
      </c>
      <c r="AH38" t="n">
        <v>325464.7394398993</v>
      </c>
    </row>
    <row r="39">
      <c r="A39" t="n">
        <v>37</v>
      </c>
      <c r="B39" t="n">
        <v>150</v>
      </c>
      <c r="C39" t="inlineStr">
        <is>
          <t xml:space="preserve">CONCLUIDO	</t>
        </is>
      </c>
      <c r="D39" t="n">
        <v>9.2669</v>
      </c>
      <c r="E39" t="n">
        <v>10.79</v>
      </c>
      <c r="F39" t="n">
        <v>7.24</v>
      </c>
      <c r="G39" t="n">
        <v>43.43</v>
      </c>
      <c r="H39" t="n">
        <v>0.58</v>
      </c>
      <c r="I39" t="n">
        <v>10</v>
      </c>
      <c r="J39" t="n">
        <v>316.56</v>
      </c>
      <c r="K39" t="n">
        <v>61.82</v>
      </c>
      <c r="L39" t="n">
        <v>10.25</v>
      </c>
      <c r="M39" t="n">
        <v>8</v>
      </c>
      <c r="N39" t="n">
        <v>94.48999999999999</v>
      </c>
      <c r="O39" t="n">
        <v>39277.04</v>
      </c>
      <c r="P39" t="n">
        <v>118.45</v>
      </c>
      <c r="Q39" t="n">
        <v>605.84</v>
      </c>
      <c r="R39" t="n">
        <v>29.81</v>
      </c>
      <c r="S39" t="n">
        <v>21.88</v>
      </c>
      <c r="T39" t="n">
        <v>2930.79</v>
      </c>
      <c r="U39" t="n">
        <v>0.73</v>
      </c>
      <c r="V39" t="n">
        <v>0.85</v>
      </c>
      <c r="W39" t="n">
        <v>1.01</v>
      </c>
      <c r="X39" t="n">
        <v>0.18</v>
      </c>
      <c r="Y39" t="n">
        <v>1</v>
      </c>
      <c r="Z39" t="n">
        <v>10</v>
      </c>
      <c r="AA39" t="n">
        <v>262.9589819053398</v>
      </c>
      <c r="AB39" t="n">
        <v>359.7920799744161</v>
      </c>
      <c r="AC39" t="n">
        <v>325.4540288330127</v>
      </c>
      <c r="AD39" t="n">
        <v>262958.9819053398</v>
      </c>
      <c r="AE39" t="n">
        <v>359792.0799744161</v>
      </c>
      <c r="AF39" t="n">
        <v>3.27564276841384e-06</v>
      </c>
      <c r="AG39" t="n">
        <v>9.366319444444445</v>
      </c>
      <c r="AH39" t="n">
        <v>325454.0288330127</v>
      </c>
    </row>
    <row r="40">
      <c r="A40" t="n">
        <v>38</v>
      </c>
      <c r="B40" t="n">
        <v>150</v>
      </c>
      <c r="C40" t="inlineStr">
        <is>
          <t xml:space="preserve">CONCLUIDO	</t>
        </is>
      </c>
      <c r="D40" t="n">
        <v>9.3325</v>
      </c>
      <c r="E40" t="n">
        <v>10.72</v>
      </c>
      <c r="F40" t="n">
        <v>7.22</v>
      </c>
      <c r="G40" t="n">
        <v>48.12</v>
      </c>
      <c r="H40" t="n">
        <v>0.59</v>
      </c>
      <c r="I40" t="n">
        <v>9</v>
      </c>
      <c r="J40" t="n">
        <v>317.12</v>
      </c>
      <c r="K40" t="n">
        <v>61.82</v>
      </c>
      <c r="L40" t="n">
        <v>10.5</v>
      </c>
      <c r="M40" t="n">
        <v>7</v>
      </c>
      <c r="N40" t="n">
        <v>94.8</v>
      </c>
      <c r="O40" t="n">
        <v>39345.87</v>
      </c>
      <c r="P40" t="n">
        <v>117.26</v>
      </c>
      <c r="Q40" t="n">
        <v>605.84</v>
      </c>
      <c r="R40" t="n">
        <v>29.16</v>
      </c>
      <c r="S40" t="n">
        <v>21.88</v>
      </c>
      <c r="T40" t="n">
        <v>2610.78</v>
      </c>
      <c r="U40" t="n">
        <v>0.75</v>
      </c>
      <c r="V40" t="n">
        <v>0.86</v>
      </c>
      <c r="W40" t="n">
        <v>1</v>
      </c>
      <c r="X40" t="n">
        <v>0.16</v>
      </c>
      <c r="Y40" t="n">
        <v>1</v>
      </c>
      <c r="Z40" t="n">
        <v>10</v>
      </c>
      <c r="AA40" t="n">
        <v>261.5317270548941</v>
      </c>
      <c r="AB40" t="n">
        <v>357.8392469219961</v>
      </c>
      <c r="AC40" t="n">
        <v>323.6875714262974</v>
      </c>
      <c r="AD40" t="n">
        <v>261531.7270548941</v>
      </c>
      <c r="AE40" t="n">
        <v>357839.2469219961</v>
      </c>
      <c r="AF40" t="n">
        <v>3.298830907447168e-06</v>
      </c>
      <c r="AG40" t="n">
        <v>9.305555555555555</v>
      </c>
      <c r="AH40" t="n">
        <v>323687.5714262974</v>
      </c>
    </row>
    <row r="41">
      <c r="A41" t="n">
        <v>39</v>
      </c>
      <c r="B41" t="n">
        <v>150</v>
      </c>
      <c r="C41" t="inlineStr">
        <is>
          <t xml:space="preserve">CONCLUIDO	</t>
        </is>
      </c>
      <c r="D41" t="n">
        <v>9.329800000000001</v>
      </c>
      <c r="E41" t="n">
        <v>10.72</v>
      </c>
      <c r="F41" t="n">
        <v>7.22</v>
      </c>
      <c r="G41" t="n">
        <v>48.14</v>
      </c>
      <c r="H41" t="n">
        <v>0.6</v>
      </c>
      <c r="I41" t="n">
        <v>9</v>
      </c>
      <c r="J41" t="n">
        <v>317.68</v>
      </c>
      <c r="K41" t="n">
        <v>61.82</v>
      </c>
      <c r="L41" t="n">
        <v>10.75</v>
      </c>
      <c r="M41" t="n">
        <v>7</v>
      </c>
      <c r="N41" t="n">
        <v>95.11</v>
      </c>
      <c r="O41" t="n">
        <v>39414.84</v>
      </c>
      <c r="P41" t="n">
        <v>117.5</v>
      </c>
      <c r="Q41" t="n">
        <v>605.84</v>
      </c>
      <c r="R41" t="n">
        <v>29.27</v>
      </c>
      <c r="S41" t="n">
        <v>21.88</v>
      </c>
      <c r="T41" t="n">
        <v>2666.81</v>
      </c>
      <c r="U41" t="n">
        <v>0.75</v>
      </c>
      <c r="V41" t="n">
        <v>0.86</v>
      </c>
      <c r="W41" t="n">
        <v>1</v>
      </c>
      <c r="X41" t="n">
        <v>0.16</v>
      </c>
      <c r="Y41" t="n">
        <v>1</v>
      </c>
      <c r="Z41" t="n">
        <v>10</v>
      </c>
      <c r="AA41" t="n">
        <v>261.6986708254222</v>
      </c>
      <c r="AB41" t="n">
        <v>358.0676667538721</v>
      </c>
      <c r="AC41" t="n">
        <v>323.8941911900083</v>
      </c>
      <c r="AD41" t="n">
        <v>261698.6708254222</v>
      </c>
      <c r="AE41" t="n">
        <v>358067.6667538721</v>
      </c>
      <c r="AF41" t="n">
        <v>3.297876517578419e-06</v>
      </c>
      <c r="AG41" t="n">
        <v>9.305555555555555</v>
      </c>
      <c r="AH41" t="n">
        <v>323894.1911900083</v>
      </c>
    </row>
    <row r="42">
      <c r="A42" t="n">
        <v>40</v>
      </c>
      <c r="B42" t="n">
        <v>150</v>
      </c>
      <c r="C42" t="inlineStr">
        <is>
          <t xml:space="preserve">CONCLUIDO	</t>
        </is>
      </c>
      <c r="D42" t="n">
        <v>9.3317</v>
      </c>
      <c r="E42" t="n">
        <v>10.72</v>
      </c>
      <c r="F42" t="n">
        <v>7.22</v>
      </c>
      <c r="G42" t="n">
        <v>48.13</v>
      </c>
      <c r="H42" t="n">
        <v>0.62</v>
      </c>
      <c r="I42" t="n">
        <v>9</v>
      </c>
      <c r="J42" t="n">
        <v>318.24</v>
      </c>
      <c r="K42" t="n">
        <v>61.82</v>
      </c>
      <c r="L42" t="n">
        <v>11</v>
      </c>
      <c r="M42" t="n">
        <v>7</v>
      </c>
      <c r="N42" t="n">
        <v>95.42</v>
      </c>
      <c r="O42" t="n">
        <v>39483.95</v>
      </c>
      <c r="P42" t="n">
        <v>117.59</v>
      </c>
      <c r="Q42" t="n">
        <v>605.84</v>
      </c>
      <c r="R42" t="n">
        <v>29.26</v>
      </c>
      <c r="S42" t="n">
        <v>21.88</v>
      </c>
      <c r="T42" t="n">
        <v>2663.58</v>
      </c>
      <c r="U42" t="n">
        <v>0.75</v>
      </c>
      <c r="V42" t="n">
        <v>0.86</v>
      </c>
      <c r="W42" t="n">
        <v>1</v>
      </c>
      <c r="X42" t="n">
        <v>0.16</v>
      </c>
      <c r="Y42" t="n">
        <v>1</v>
      </c>
      <c r="Z42" t="n">
        <v>10</v>
      </c>
      <c r="AA42" t="n">
        <v>261.7321577902142</v>
      </c>
      <c r="AB42" t="n">
        <v>358.113485096441</v>
      </c>
      <c r="AC42" t="n">
        <v>323.9356366942689</v>
      </c>
      <c r="AD42" t="n">
        <v>261732.1577902141</v>
      </c>
      <c r="AE42" t="n">
        <v>358113.485096441</v>
      </c>
      <c r="AF42" t="n">
        <v>3.298548125263835e-06</v>
      </c>
      <c r="AG42" t="n">
        <v>9.305555555555555</v>
      </c>
      <c r="AH42" t="n">
        <v>323935.6366942689</v>
      </c>
    </row>
    <row r="43">
      <c r="A43" t="n">
        <v>41</v>
      </c>
      <c r="B43" t="n">
        <v>150</v>
      </c>
      <c r="C43" t="inlineStr">
        <is>
          <t xml:space="preserve">CONCLUIDO	</t>
        </is>
      </c>
      <c r="D43" t="n">
        <v>9.335900000000001</v>
      </c>
      <c r="E43" t="n">
        <v>10.71</v>
      </c>
      <c r="F43" t="n">
        <v>7.21</v>
      </c>
      <c r="G43" t="n">
        <v>48.09</v>
      </c>
      <c r="H43" t="n">
        <v>0.63</v>
      </c>
      <c r="I43" t="n">
        <v>9</v>
      </c>
      <c r="J43" t="n">
        <v>318.8</v>
      </c>
      <c r="K43" t="n">
        <v>61.82</v>
      </c>
      <c r="L43" t="n">
        <v>11.25</v>
      </c>
      <c r="M43" t="n">
        <v>7</v>
      </c>
      <c r="N43" t="n">
        <v>95.73</v>
      </c>
      <c r="O43" t="n">
        <v>39553.2</v>
      </c>
      <c r="P43" t="n">
        <v>117.33</v>
      </c>
      <c r="Q43" t="n">
        <v>605.84</v>
      </c>
      <c r="R43" t="n">
        <v>29.08</v>
      </c>
      <c r="S43" t="n">
        <v>21.88</v>
      </c>
      <c r="T43" t="n">
        <v>2570</v>
      </c>
      <c r="U43" t="n">
        <v>0.75</v>
      </c>
      <c r="V43" t="n">
        <v>0.86</v>
      </c>
      <c r="W43" t="n">
        <v>1</v>
      </c>
      <c r="X43" t="n">
        <v>0.16</v>
      </c>
      <c r="Y43" t="n">
        <v>1</v>
      </c>
      <c r="Z43" t="n">
        <v>10</v>
      </c>
      <c r="AA43" t="n">
        <v>261.5043218019811</v>
      </c>
      <c r="AB43" t="n">
        <v>357.8017498459262</v>
      </c>
      <c r="AC43" t="n">
        <v>323.6536530185401</v>
      </c>
      <c r="AD43" t="n">
        <v>261504.3218019811</v>
      </c>
      <c r="AE43" t="n">
        <v>357801.7498459262</v>
      </c>
      <c r="AF43" t="n">
        <v>3.300032731726335e-06</v>
      </c>
      <c r="AG43" t="n">
        <v>9.296875</v>
      </c>
      <c r="AH43" t="n">
        <v>323653.6530185401</v>
      </c>
    </row>
    <row r="44">
      <c r="A44" t="n">
        <v>42</v>
      </c>
      <c r="B44" t="n">
        <v>150</v>
      </c>
      <c r="C44" t="inlineStr">
        <is>
          <t xml:space="preserve">CONCLUIDO	</t>
        </is>
      </c>
      <c r="D44" t="n">
        <v>9.329599999999999</v>
      </c>
      <c r="E44" t="n">
        <v>10.72</v>
      </c>
      <c r="F44" t="n">
        <v>7.22</v>
      </c>
      <c r="G44" t="n">
        <v>48.14</v>
      </c>
      <c r="H44" t="n">
        <v>0.64</v>
      </c>
      <c r="I44" t="n">
        <v>9</v>
      </c>
      <c r="J44" t="n">
        <v>319.36</v>
      </c>
      <c r="K44" t="n">
        <v>61.82</v>
      </c>
      <c r="L44" t="n">
        <v>11.5</v>
      </c>
      <c r="M44" t="n">
        <v>7</v>
      </c>
      <c r="N44" t="n">
        <v>96.04000000000001</v>
      </c>
      <c r="O44" t="n">
        <v>39622.59</v>
      </c>
      <c r="P44" t="n">
        <v>116.19</v>
      </c>
      <c r="Q44" t="n">
        <v>605.9400000000001</v>
      </c>
      <c r="R44" t="n">
        <v>29.3</v>
      </c>
      <c r="S44" t="n">
        <v>21.88</v>
      </c>
      <c r="T44" t="n">
        <v>2681.7</v>
      </c>
      <c r="U44" t="n">
        <v>0.75</v>
      </c>
      <c r="V44" t="n">
        <v>0.86</v>
      </c>
      <c r="W44" t="n">
        <v>1</v>
      </c>
      <c r="X44" t="n">
        <v>0.16</v>
      </c>
      <c r="Y44" t="n">
        <v>1</v>
      </c>
      <c r="Z44" t="n">
        <v>10</v>
      </c>
      <c r="AA44" t="n">
        <v>260.9365476858943</v>
      </c>
      <c r="AB44" t="n">
        <v>357.0248962518701</v>
      </c>
      <c r="AC44" t="n">
        <v>322.9509412411798</v>
      </c>
      <c r="AD44" t="n">
        <v>260936.5476858943</v>
      </c>
      <c r="AE44" t="n">
        <v>357024.8962518701</v>
      </c>
      <c r="AF44" t="n">
        <v>3.297805822032585e-06</v>
      </c>
      <c r="AG44" t="n">
        <v>9.305555555555555</v>
      </c>
      <c r="AH44" t="n">
        <v>322950.9412411798</v>
      </c>
    </row>
    <row r="45">
      <c r="A45" t="n">
        <v>43</v>
      </c>
      <c r="B45" t="n">
        <v>150</v>
      </c>
      <c r="C45" t="inlineStr">
        <is>
          <t xml:space="preserve">CONCLUIDO	</t>
        </is>
      </c>
      <c r="D45" t="n">
        <v>9.3301</v>
      </c>
      <c r="E45" t="n">
        <v>10.72</v>
      </c>
      <c r="F45" t="n">
        <v>7.22</v>
      </c>
      <c r="G45" t="n">
        <v>48.14</v>
      </c>
      <c r="H45" t="n">
        <v>0.65</v>
      </c>
      <c r="I45" t="n">
        <v>9</v>
      </c>
      <c r="J45" t="n">
        <v>319.93</v>
      </c>
      <c r="K45" t="n">
        <v>61.82</v>
      </c>
      <c r="L45" t="n">
        <v>11.75</v>
      </c>
      <c r="M45" t="n">
        <v>7</v>
      </c>
      <c r="N45" t="n">
        <v>96.36</v>
      </c>
      <c r="O45" t="n">
        <v>39692.13</v>
      </c>
      <c r="P45" t="n">
        <v>115.47</v>
      </c>
      <c r="Q45" t="n">
        <v>605.84</v>
      </c>
      <c r="R45" t="n">
        <v>29.35</v>
      </c>
      <c r="S45" t="n">
        <v>21.88</v>
      </c>
      <c r="T45" t="n">
        <v>2705.02</v>
      </c>
      <c r="U45" t="n">
        <v>0.75</v>
      </c>
      <c r="V45" t="n">
        <v>0.86</v>
      </c>
      <c r="W45" t="n">
        <v>1</v>
      </c>
      <c r="X45" t="n">
        <v>0.16</v>
      </c>
      <c r="Y45" t="n">
        <v>1</v>
      </c>
      <c r="Z45" t="n">
        <v>10</v>
      </c>
      <c r="AA45" t="n">
        <v>260.511634415181</v>
      </c>
      <c r="AB45" t="n">
        <v>356.4435111690298</v>
      </c>
      <c r="AC45" t="n">
        <v>322.4250427346666</v>
      </c>
      <c r="AD45" t="n">
        <v>260511.6344151811</v>
      </c>
      <c r="AE45" t="n">
        <v>356443.5111690297</v>
      </c>
      <c r="AF45" t="n">
        <v>3.297982560897168e-06</v>
      </c>
      <c r="AG45" t="n">
        <v>9.305555555555555</v>
      </c>
      <c r="AH45" t="n">
        <v>322425.0427346666</v>
      </c>
    </row>
    <row r="46">
      <c r="A46" t="n">
        <v>44</v>
      </c>
      <c r="B46" t="n">
        <v>150</v>
      </c>
      <c r="C46" t="inlineStr">
        <is>
          <t xml:space="preserve">CONCLUIDO	</t>
        </is>
      </c>
      <c r="D46" t="n">
        <v>9.4024</v>
      </c>
      <c r="E46" t="n">
        <v>10.64</v>
      </c>
      <c r="F46" t="n">
        <v>7.19</v>
      </c>
      <c r="G46" t="n">
        <v>53.95</v>
      </c>
      <c r="H46" t="n">
        <v>0.67</v>
      </c>
      <c r="I46" t="n">
        <v>8</v>
      </c>
      <c r="J46" t="n">
        <v>320.49</v>
      </c>
      <c r="K46" t="n">
        <v>61.82</v>
      </c>
      <c r="L46" t="n">
        <v>12</v>
      </c>
      <c r="M46" t="n">
        <v>6</v>
      </c>
      <c r="N46" t="n">
        <v>96.67</v>
      </c>
      <c r="O46" t="n">
        <v>39761.81</v>
      </c>
      <c r="P46" t="n">
        <v>115.26</v>
      </c>
      <c r="Q46" t="n">
        <v>605.84</v>
      </c>
      <c r="R46" t="n">
        <v>28.5</v>
      </c>
      <c r="S46" t="n">
        <v>21.88</v>
      </c>
      <c r="T46" t="n">
        <v>2288.81</v>
      </c>
      <c r="U46" t="n">
        <v>0.77</v>
      </c>
      <c r="V46" t="n">
        <v>0.86</v>
      </c>
      <c r="W46" t="n">
        <v>1</v>
      </c>
      <c r="X46" t="n">
        <v>0.14</v>
      </c>
      <c r="Y46" t="n">
        <v>1</v>
      </c>
      <c r="Z46" t="n">
        <v>10</v>
      </c>
      <c r="AA46" t="n">
        <v>248.6671305382763</v>
      </c>
      <c r="AB46" t="n">
        <v>340.2373384218563</v>
      </c>
      <c r="AC46" t="n">
        <v>307.7655643690793</v>
      </c>
      <c r="AD46" t="n">
        <v>248667.1305382763</v>
      </c>
      <c r="AE46" t="n">
        <v>340237.3384218563</v>
      </c>
      <c r="AF46" t="n">
        <v>3.323539000715912e-06</v>
      </c>
      <c r="AG46" t="n">
        <v>9.236111111111111</v>
      </c>
      <c r="AH46" t="n">
        <v>307765.5643690793</v>
      </c>
    </row>
    <row r="47">
      <c r="A47" t="n">
        <v>45</v>
      </c>
      <c r="B47" t="n">
        <v>150</v>
      </c>
      <c r="C47" t="inlineStr">
        <is>
          <t xml:space="preserve">CONCLUIDO	</t>
        </is>
      </c>
      <c r="D47" t="n">
        <v>9.408300000000001</v>
      </c>
      <c r="E47" t="n">
        <v>10.63</v>
      </c>
      <c r="F47" t="n">
        <v>7.19</v>
      </c>
      <c r="G47" t="n">
        <v>53.9</v>
      </c>
      <c r="H47" t="n">
        <v>0.68</v>
      </c>
      <c r="I47" t="n">
        <v>8</v>
      </c>
      <c r="J47" t="n">
        <v>321.06</v>
      </c>
      <c r="K47" t="n">
        <v>61.82</v>
      </c>
      <c r="L47" t="n">
        <v>12.25</v>
      </c>
      <c r="M47" t="n">
        <v>6</v>
      </c>
      <c r="N47" t="n">
        <v>96.98999999999999</v>
      </c>
      <c r="O47" t="n">
        <v>39831.64</v>
      </c>
      <c r="P47" t="n">
        <v>114.35</v>
      </c>
      <c r="Q47" t="n">
        <v>605.87</v>
      </c>
      <c r="R47" t="n">
        <v>28.22</v>
      </c>
      <c r="S47" t="n">
        <v>21.88</v>
      </c>
      <c r="T47" t="n">
        <v>2146.83</v>
      </c>
      <c r="U47" t="n">
        <v>0.78</v>
      </c>
      <c r="V47" t="n">
        <v>0.86</v>
      </c>
      <c r="W47" t="n">
        <v>1</v>
      </c>
      <c r="X47" t="n">
        <v>0.13</v>
      </c>
      <c r="Y47" t="n">
        <v>1</v>
      </c>
      <c r="Z47" t="n">
        <v>10</v>
      </c>
      <c r="AA47" t="n">
        <v>248.0835820494074</v>
      </c>
      <c r="AB47" t="n">
        <v>339.4389016350438</v>
      </c>
      <c r="AC47" t="n">
        <v>307.0433292685868</v>
      </c>
      <c r="AD47" t="n">
        <v>248083.5820494074</v>
      </c>
      <c r="AE47" t="n">
        <v>339438.9016350438</v>
      </c>
      <c r="AF47" t="n">
        <v>3.325624519317996e-06</v>
      </c>
      <c r="AG47" t="n">
        <v>9.227430555555555</v>
      </c>
      <c r="AH47" t="n">
        <v>307043.3292685868</v>
      </c>
    </row>
    <row r="48">
      <c r="A48" t="n">
        <v>46</v>
      </c>
      <c r="B48" t="n">
        <v>150</v>
      </c>
      <c r="C48" t="inlineStr">
        <is>
          <t xml:space="preserve">CONCLUIDO	</t>
        </is>
      </c>
      <c r="D48" t="n">
        <v>9.4064</v>
      </c>
      <c r="E48" t="n">
        <v>10.63</v>
      </c>
      <c r="F48" t="n">
        <v>7.19</v>
      </c>
      <c r="G48" t="n">
        <v>53.92</v>
      </c>
      <c r="H48" t="n">
        <v>0.6899999999999999</v>
      </c>
      <c r="I48" t="n">
        <v>8</v>
      </c>
      <c r="J48" t="n">
        <v>321.63</v>
      </c>
      <c r="K48" t="n">
        <v>61.82</v>
      </c>
      <c r="L48" t="n">
        <v>12.5</v>
      </c>
      <c r="M48" t="n">
        <v>6</v>
      </c>
      <c r="N48" t="n">
        <v>97.31</v>
      </c>
      <c r="O48" t="n">
        <v>39901.61</v>
      </c>
      <c r="P48" t="n">
        <v>114.33</v>
      </c>
      <c r="Q48" t="n">
        <v>605.84</v>
      </c>
      <c r="R48" t="n">
        <v>28.15</v>
      </c>
      <c r="S48" t="n">
        <v>21.88</v>
      </c>
      <c r="T48" t="n">
        <v>2112.49</v>
      </c>
      <c r="U48" t="n">
        <v>0.78</v>
      </c>
      <c r="V48" t="n">
        <v>0.86</v>
      </c>
      <c r="W48" t="n">
        <v>1</v>
      </c>
      <c r="X48" t="n">
        <v>0.13</v>
      </c>
      <c r="Y48" t="n">
        <v>1</v>
      </c>
      <c r="Z48" t="n">
        <v>10</v>
      </c>
      <c r="AA48" t="n">
        <v>248.0903127628477</v>
      </c>
      <c r="AB48" t="n">
        <v>339.4481108941109</v>
      </c>
      <c r="AC48" t="n">
        <v>307.0516596088939</v>
      </c>
      <c r="AD48" t="n">
        <v>248090.3127628477</v>
      </c>
      <c r="AE48" t="n">
        <v>339448.1108941109</v>
      </c>
      <c r="AF48" t="n">
        <v>3.324952911632579e-06</v>
      </c>
      <c r="AG48" t="n">
        <v>9.227430555555555</v>
      </c>
      <c r="AH48" t="n">
        <v>307051.6596088939</v>
      </c>
    </row>
    <row r="49">
      <c r="A49" t="n">
        <v>47</v>
      </c>
      <c r="B49" t="n">
        <v>150</v>
      </c>
      <c r="C49" t="inlineStr">
        <is>
          <t xml:space="preserve">CONCLUIDO	</t>
        </is>
      </c>
      <c r="D49" t="n">
        <v>9.4086</v>
      </c>
      <c r="E49" t="n">
        <v>10.63</v>
      </c>
      <c r="F49" t="n">
        <v>7.19</v>
      </c>
      <c r="G49" t="n">
        <v>53.9</v>
      </c>
      <c r="H49" t="n">
        <v>0.71</v>
      </c>
      <c r="I49" t="n">
        <v>8</v>
      </c>
      <c r="J49" t="n">
        <v>322.2</v>
      </c>
      <c r="K49" t="n">
        <v>61.82</v>
      </c>
      <c r="L49" t="n">
        <v>12.75</v>
      </c>
      <c r="M49" t="n">
        <v>6</v>
      </c>
      <c r="N49" t="n">
        <v>97.62</v>
      </c>
      <c r="O49" t="n">
        <v>39971.73</v>
      </c>
      <c r="P49" t="n">
        <v>113.49</v>
      </c>
      <c r="Q49" t="n">
        <v>605.84</v>
      </c>
      <c r="R49" t="n">
        <v>28.21</v>
      </c>
      <c r="S49" t="n">
        <v>21.88</v>
      </c>
      <c r="T49" t="n">
        <v>2142.91</v>
      </c>
      <c r="U49" t="n">
        <v>0.78</v>
      </c>
      <c r="V49" t="n">
        <v>0.86</v>
      </c>
      <c r="W49" t="n">
        <v>1</v>
      </c>
      <c r="X49" t="n">
        <v>0.13</v>
      </c>
      <c r="Y49" t="n">
        <v>1</v>
      </c>
      <c r="Z49" t="n">
        <v>10</v>
      </c>
      <c r="AA49" t="n">
        <v>247.5832667955756</v>
      </c>
      <c r="AB49" t="n">
        <v>338.7543482324003</v>
      </c>
      <c r="AC49" t="n">
        <v>306.4241086819147</v>
      </c>
      <c r="AD49" t="n">
        <v>247583.2667955756</v>
      </c>
      <c r="AE49" t="n">
        <v>338754.3482324003</v>
      </c>
      <c r="AF49" t="n">
        <v>3.325730562636745e-06</v>
      </c>
      <c r="AG49" t="n">
        <v>9.227430555555555</v>
      </c>
      <c r="AH49" t="n">
        <v>306424.1086819147</v>
      </c>
    </row>
    <row r="50">
      <c r="A50" t="n">
        <v>48</v>
      </c>
      <c r="B50" t="n">
        <v>150</v>
      </c>
      <c r="C50" t="inlineStr">
        <is>
          <t xml:space="preserve">CONCLUIDO	</t>
        </is>
      </c>
      <c r="D50" t="n">
        <v>9.4056</v>
      </c>
      <c r="E50" t="n">
        <v>10.63</v>
      </c>
      <c r="F50" t="n">
        <v>7.19</v>
      </c>
      <c r="G50" t="n">
        <v>53.93</v>
      </c>
      <c r="H50" t="n">
        <v>0.72</v>
      </c>
      <c r="I50" t="n">
        <v>8</v>
      </c>
      <c r="J50" t="n">
        <v>322.77</v>
      </c>
      <c r="K50" t="n">
        <v>61.82</v>
      </c>
      <c r="L50" t="n">
        <v>13</v>
      </c>
      <c r="M50" t="n">
        <v>6</v>
      </c>
      <c r="N50" t="n">
        <v>97.94</v>
      </c>
      <c r="O50" t="n">
        <v>40042</v>
      </c>
      <c r="P50" t="n">
        <v>113.27</v>
      </c>
      <c r="Q50" t="n">
        <v>605.84</v>
      </c>
      <c r="R50" t="n">
        <v>28.34</v>
      </c>
      <c r="S50" t="n">
        <v>21.88</v>
      </c>
      <c r="T50" t="n">
        <v>2208.01</v>
      </c>
      <c r="U50" t="n">
        <v>0.77</v>
      </c>
      <c r="V50" t="n">
        <v>0.86</v>
      </c>
      <c r="W50" t="n">
        <v>1</v>
      </c>
      <c r="X50" t="n">
        <v>0.13</v>
      </c>
      <c r="Y50" t="n">
        <v>1</v>
      </c>
      <c r="Z50" t="n">
        <v>10</v>
      </c>
      <c r="AA50" t="n">
        <v>247.4847175765659</v>
      </c>
      <c r="AB50" t="n">
        <v>338.6195088432665</v>
      </c>
      <c r="AC50" t="n">
        <v>306.3021381748315</v>
      </c>
      <c r="AD50" t="n">
        <v>247484.7175765659</v>
      </c>
      <c r="AE50" t="n">
        <v>338619.5088432665</v>
      </c>
      <c r="AF50" t="n">
        <v>3.324670129449245e-06</v>
      </c>
      <c r="AG50" t="n">
        <v>9.227430555555555</v>
      </c>
      <c r="AH50" t="n">
        <v>306302.1381748315</v>
      </c>
    </row>
    <row r="51">
      <c r="A51" t="n">
        <v>49</v>
      </c>
      <c r="B51" t="n">
        <v>150</v>
      </c>
      <c r="C51" t="inlineStr">
        <is>
          <t xml:space="preserve">CONCLUIDO	</t>
        </is>
      </c>
      <c r="D51" t="n">
        <v>9.401899999999999</v>
      </c>
      <c r="E51" t="n">
        <v>10.64</v>
      </c>
      <c r="F51" t="n">
        <v>7.19</v>
      </c>
      <c r="G51" t="n">
        <v>53.96</v>
      </c>
      <c r="H51" t="n">
        <v>0.73</v>
      </c>
      <c r="I51" t="n">
        <v>8</v>
      </c>
      <c r="J51" t="n">
        <v>323.34</v>
      </c>
      <c r="K51" t="n">
        <v>61.82</v>
      </c>
      <c r="L51" t="n">
        <v>13.25</v>
      </c>
      <c r="M51" t="n">
        <v>6</v>
      </c>
      <c r="N51" t="n">
        <v>98.27</v>
      </c>
      <c r="O51" t="n">
        <v>40112.54</v>
      </c>
      <c r="P51" t="n">
        <v>111.98</v>
      </c>
      <c r="Q51" t="n">
        <v>605.84</v>
      </c>
      <c r="R51" t="n">
        <v>28.42</v>
      </c>
      <c r="S51" t="n">
        <v>21.88</v>
      </c>
      <c r="T51" t="n">
        <v>2245.11</v>
      </c>
      <c r="U51" t="n">
        <v>0.77</v>
      </c>
      <c r="V51" t="n">
        <v>0.86</v>
      </c>
      <c r="W51" t="n">
        <v>1</v>
      </c>
      <c r="X51" t="n">
        <v>0.14</v>
      </c>
      <c r="Y51" t="n">
        <v>1</v>
      </c>
      <c r="Z51" t="n">
        <v>10</v>
      </c>
      <c r="AA51" t="n">
        <v>246.7734676145393</v>
      </c>
      <c r="AB51" t="n">
        <v>337.6463452670884</v>
      </c>
      <c r="AC51" t="n">
        <v>305.4218519645199</v>
      </c>
      <c r="AD51" t="n">
        <v>246773.4676145393</v>
      </c>
      <c r="AE51" t="n">
        <v>337646.3452670884</v>
      </c>
      <c r="AF51" t="n">
        <v>3.323362261851329e-06</v>
      </c>
      <c r="AG51" t="n">
        <v>9.236111111111111</v>
      </c>
      <c r="AH51" t="n">
        <v>305421.8519645199</v>
      </c>
    </row>
    <row r="52">
      <c r="A52" t="n">
        <v>50</v>
      </c>
      <c r="B52" t="n">
        <v>150</v>
      </c>
      <c r="C52" t="inlineStr">
        <is>
          <t xml:space="preserve">CONCLUIDO	</t>
        </is>
      </c>
      <c r="D52" t="n">
        <v>9.4717</v>
      </c>
      <c r="E52" t="n">
        <v>10.56</v>
      </c>
      <c r="F52" t="n">
        <v>7.17</v>
      </c>
      <c r="G52" t="n">
        <v>61.47</v>
      </c>
      <c r="H52" t="n">
        <v>0.74</v>
      </c>
      <c r="I52" t="n">
        <v>7</v>
      </c>
      <c r="J52" t="n">
        <v>323.91</v>
      </c>
      <c r="K52" t="n">
        <v>61.82</v>
      </c>
      <c r="L52" t="n">
        <v>13.5</v>
      </c>
      <c r="M52" t="n">
        <v>5</v>
      </c>
      <c r="N52" t="n">
        <v>98.59</v>
      </c>
      <c r="O52" t="n">
        <v>40183.11</v>
      </c>
      <c r="P52" t="n">
        <v>111.68</v>
      </c>
      <c r="Q52" t="n">
        <v>605.84</v>
      </c>
      <c r="R52" t="n">
        <v>27.74</v>
      </c>
      <c r="S52" t="n">
        <v>21.88</v>
      </c>
      <c r="T52" t="n">
        <v>1912.75</v>
      </c>
      <c r="U52" t="n">
        <v>0.79</v>
      </c>
      <c r="V52" t="n">
        <v>0.86</v>
      </c>
      <c r="W52" t="n">
        <v>1</v>
      </c>
      <c r="X52" t="n">
        <v>0.11</v>
      </c>
      <c r="Y52" t="n">
        <v>1</v>
      </c>
      <c r="Z52" t="n">
        <v>10</v>
      </c>
      <c r="AA52" t="n">
        <v>245.8754617972939</v>
      </c>
      <c r="AB52" t="n">
        <v>336.4176540907134</v>
      </c>
      <c r="AC52" t="n">
        <v>304.3104253495388</v>
      </c>
      <c r="AD52" t="n">
        <v>245875.4617972939</v>
      </c>
      <c r="AE52" t="n">
        <v>336417.6540907134</v>
      </c>
      <c r="AF52" t="n">
        <v>3.348035007347157e-06</v>
      </c>
      <c r="AG52" t="n">
        <v>9.166666666666666</v>
      </c>
      <c r="AH52" t="n">
        <v>304310.4253495388</v>
      </c>
    </row>
    <row r="53">
      <c r="A53" t="n">
        <v>51</v>
      </c>
      <c r="B53" t="n">
        <v>150</v>
      </c>
      <c r="C53" t="inlineStr">
        <is>
          <t xml:space="preserve">CONCLUIDO	</t>
        </is>
      </c>
      <c r="D53" t="n">
        <v>9.4739</v>
      </c>
      <c r="E53" t="n">
        <v>10.56</v>
      </c>
      <c r="F53" t="n">
        <v>7.17</v>
      </c>
      <c r="G53" t="n">
        <v>61.45</v>
      </c>
      <c r="H53" t="n">
        <v>0.76</v>
      </c>
      <c r="I53" t="n">
        <v>7</v>
      </c>
      <c r="J53" t="n">
        <v>324.48</v>
      </c>
      <c r="K53" t="n">
        <v>61.82</v>
      </c>
      <c r="L53" t="n">
        <v>13.75</v>
      </c>
      <c r="M53" t="n">
        <v>5</v>
      </c>
      <c r="N53" t="n">
        <v>98.91</v>
      </c>
      <c r="O53" t="n">
        <v>40253.84</v>
      </c>
      <c r="P53" t="n">
        <v>111.61</v>
      </c>
      <c r="Q53" t="n">
        <v>605.84</v>
      </c>
      <c r="R53" t="n">
        <v>27.7</v>
      </c>
      <c r="S53" t="n">
        <v>21.88</v>
      </c>
      <c r="T53" t="n">
        <v>1891.72</v>
      </c>
      <c r="U53" t="n">
        <v>0.79</v>
      </c>
      <c r="V53" t="n">
        <v>0.86</v>
      </c>
      <c r="W53" t="n">
        <v>1</v>
      </c>
      <c r="X53" t="n">
        <v>0.11</v>
      </c>
      <c r="Y53" t="n">
        <v>1</v>
      </c>
      <c r="Z53" t="n">
        <v>10</v>
      </c>
      <c r="AA53" t="n">
        <v>245.8147252559547</v>
      </c>
      <c r="AB53" t="n">
        <v>336.334551675346</v>
      </c>
      <c r="AC53" t="n">
        <v>304.2352541120591</v>
      </c>
      <c r="AD53" t="n">
        <v>245814.7252559547</v>
      </c>
      <c r="AE53" t="n">
        <v>336334.551675346</v>
      </c>
      <c r="AF53" t="n">
        <v>3.348812658351323e-06</v>
      </c>
      <c r="AG53" t="n">
        <v>9.166666666666666</v>
      </c>
      <c r="AH53" t="n">
        <v>304235.2541120591</v>
      </c>
    </row>
    <row r="54">
      <c r="A54" t="n">
        <v>52</v>
      </c>
      <c r="B54" t="n">
        <v>150</v>
      </c>
      <c r="C54" t="inlineStr">
        <is>
          <t xml:space="preserve">CONCLUIDO	</t>
        </is>
      </c>
      <c r="D54" t="n">
        <v>9.461</v>
      </c>
      <c r="E54" t="n">
        <v>10.57</v>
      </c>
      <c r="F54" t="n">
        <v>7.18</v>
      </c>
      <c r="G54" t="n">
        <v>61.57</v>
      </c>
      <c r="H54" t="n">
        <v>0.77</v>
      </c>
      <c r="I54" t="n">
        <v>7</v>
      </c>
      <c r="J54" t="n">
        <v>325.06</v>
      </c>
      <c r="K54" t="n">
        <v>61.82</v>
      </c>
      <c r="L54" t="n">
        <v>14</v>
      </c>
      <c r="M54" t="n">
        <v>5</v>
      </c>
      <c r="N54" t="n">
        <v>99.23999999999999</v>
      </c>
      <c r="O54" t="n">
        <v>40324.71</v>
      </c>
      <c r="P54" t="n">
        <v>112.3</v>
      </c>
      <c r="Q54" t="n">
        <v>605.84</v>
      </c>
      <c r="R54" t="n">
        <v>28.1</v>
      </c>
      <c r="S54" t="n">
        <v>21.88</v>
      </c>
      <c r="T54" t="n">
        <v>2092.19</v>
      </c>
      <c r="U54" t="n">
        <v>0.78</v>
      </c>
      <c r="V54" t="n">
        <v>0.86</v>
      </c>
      <c r="W54" t="n">
        <v>1</v>
      </c>
      <c r="X54" t="n">
        <v>0.13</v>
      </c>
      <c r="Y54" t="n">
        <v>1</v>
      </c>
      <c r="Z54" t="n">
        <v>10</v>
      </c>
      <c r="AA54" t="n">
        <v>246.365893882769</v>
      </c>
      <c r="AB54" t="n">
        <v>337.0886849063966</v>
      </c>
      <c r="AC54" t="n">
        <v>304.9174139259711</v>
      </c>
      <c r="AD54" t="n">
        <v>246365.893882769</v>
      </c>
      <c r="AE54" t="n">
        <v>337088.6849063966</v>
      </c>
      <c r="AF54" t="n">
        <v>3.344252795645075e-06</v>
      </c>
      <c r="AG54" t="n">
        <v>9.175347222222221</v>
      </c>
      <c r="AH54" t="n">
        <v>304917.4139259711</v>
      </c>
    </row>
    <row r="55">
      <c r="A55" t="n">
        <v>53</v>
      </c>
      <c r="B55" t="n">
        <v>150</v>
      </c>
      <c r="C55" t="inlineStr">
        <is>
          <t xml:space="preserve">CONCLUIDO	</t>
        </is>
      </c>
      <c r="D55" t="n">
        <v>9.4575</v>
      </c>
      <c r="E55" t="n">
        <v>10.57</v>
      </c>
      <c r="F55" t="n">
        <v>7.19</v>
      </c>
      <c r="G55" t="n">
        <v>61.61</v>
      </c>
      <c r="H55" t="n">
        <v>0.78</v>
      </c>
      <c r="I55" t="n">
        <v>7</v>
      </c>
      <c r="J55" t="n">
        <v>325.63</v>
      </c>
      <c r="K55" t="n">
        <v>61.82</v>
      </c>
      <c r="L55" t="n">
        <v>14.25</v>
      </c>
      <c r="M55" t="n">
        <v>5</v>
      </c>
      <c r="N55" t="n">
        <v>99.56</v>
      </c>
      <c r="O55" t="n">
        <v>40395.74</v>
      </c>
      <c r="P55" t="n">
        <v>112.46</v>
      </c>
      <c r="Q55" t="n">
        <v>605.84</v>
      </c>
      <c r="R55" t="n">
        <v>28.22</v>
      </c>
      <c r="S55" t="n">
        <v>21.88</v>
      </c>
      <c r="T55" t="n">
        <v>2151.09</v>
      </c>
      <c r="U55" t="n">
        <v>0.78</v>
      </c>
      <c r="V55" t="n">
        <v>0.86</v>
      </c>
      <c r="W55" t="n">
        <v>1</v>
      </c>
      <c r="X55" t="n">
        <v>0.13</v>
      </c>
      <c r="Y55" t="n">
        <v>1</v>
      </c>
      <c r="Z55" t="n">
        <v>10</v>
      </c>
      <c r="AA55" t="n">
        <v>246.5247022874399</v>
      </c>
      <c r="AB55" t="n">
        <v>337.3059735717996</v>
      </c>
      <c r="AC55" t="n">
        <v>305.1139648661147</v>
      </c>
      <c r="AD55" t="n">
        <v>246524.7022874399</v>
      </c>
      <c r="AE55" t="n">
        <v>337305.9735717996</v>
      </c>
      <c r="AF55" t="n">
        <v>3.343015623592991e-06</v>
      </c>
      <c r="AG55" t="n">
        <v>9.175347222222221</v>
      </c>
      <c r="AH55" t="n">
        <v>305113.9648661147</v>
      </c>
    </row>
    <row r="56">
      <c r="A56" t="n">
        <v>54</v>
      </c>
      <c r="B56" t="n">
        <v>150</v>
      </c>
      <c r="C56" t="inlineStr">
        <is>
          <t xml:space="preserve">CONCLUIDO	</t>
        </is>
      </c>
      <c r="D56" t="n">
        <v>9.4704</v>
      </c>
      <c r="E56" t="n">
        <v>10.56</v>
      </c>
      <c r="F56" t="n">
        <v>7.17</v>
      </c>
      <c r="G56" t="n">
        <v>61.48</v>
      </c>
      <c r="H56" t="n">
        <v>0.79</v>
      </c>
      <c r="I56" t="n">
        <v>7</v>
      </c>
      <c r="J56" t="n">
        <v>326.21</v>
      </c>
      <c r="K56" t="n">
        <v>61.82</v>
      </c>
      <c r="L56" t="n">
        <v>14.5</v>
      </c>
      <c r="M56" t="n">
        <v>5</v>
      </c>
      <c r="N56" t="n">
        <v>99.89</v>
      </c>
      <c r="O56" t="n">
        <v>40466.92</v>
      </c>
      <c r="P56" t="n">
        <v>111.98</v>
      </c>
      <c r="Q56" t="n">
        <v>605.89</v>
      </c>
      <c r="R56" t="n">
        <v>27.76</v>
      </c>
      <c r="S56" t="n">
        <v>21.88</v>
      </c>
      <c r="T56" t="n">
        <v>1924.08</v>
      </c>
      <c r="U56" t="n">
        <v>0.79</v>
      </c>
      <c r="V56" t="n">
        <v>0.86</v>
      </c>
      <c r="W56" t="n">
        <v>1</v>
      </c>
      <c r="X56" t="n">
        <v>0.12</v>
      </c>
      <c r="Y56" t="n">
        <v>1</v>
      </c>
      <c r="Z56" t="n">
        <v>10</v>
      </c>
      <c r="AA56" t="n">
        <v>246.0599845744489</v>
      </c>
      <c r="AB56" t="n">
        <v>336.670126294987</v>
      </c>
      <c r="AC56" t="n">
        <v>304.5388019609837</v>
      </c>
      <c r="AD56" t="n">
        <v>246059.9845744489</v>
      </c>
      <c r="AE56" t="n">
        <v>336670.126294987</v>
      </c>
      <c r="AF56" t="n">
        <v>3.34757548629924e-06</v>
      </c>
      <c r="AG56" t="n">
        <v>9.166666666666666</v>
      </c>
      <c r="AH56" t="n">
        <v>304538.8019609837</v>
      </c>
    </row>
    <row r="57">
      <c r="A57" t="n">
        <v>55</v>
      </c>
      <c r="B57" t="n">
        <v>150</v>
      </c>
      <c r="C57" t="inlineStr">
        <is>
          <t xml:space="preserve">CONCLUIDO	</t>
        </is>
      </c>
      <c r="D57" t="n">
        <v>9.469200000000001</v>
      </c>
      <c r="E57" t="n">
        <v>10.56</v>
      </c>
      <c r="F57" t="n">
        <v>7.17</v>
      </c>
      <c r="G57" t="n">
        <v>61.5</v>
      </c>
      <c r="H57" t="n">
        <v>0.8</v>
      </c>
      <c r="I57" t="n">
        <v>7</v>
      </c>
      <c r="J57" t="n">
        <v>326.79</v>
      </c>
      <c r="K57" t="n">
        <v>61.82</v>
      </c>
      <c r="L57" t="n">
        <v>14.75</v>
      </c>
      <c r="M57" t="n">
        <v>5</v>
      </c>
      <c r="N57" t="n">
        <v>100.22</v>
      </c>
      <c r="O57" t="n">
        <v>40538.25</v>
      </c>
      <c r="P57" t="n">
        <v>111.07</v>
      </c>
      <c r="Q57" t="n">
        <v>605.84</v>
      </c>
      <c r="R57" t="n">
        <v>27.79</v>
      </c>
      <c r="S57" t="n">
        <v>21.88</v>
      </c>
      <c r="T57" t="n">
        <v>1935.07</v>
      </c>
      <c r="U57" t="n">
        <v>0.79</v>
      </c>
      <c r="V57" t="n">
        <v>0.86</v>
      </c>
      <c r="W57" t="n">
        <v>1</v>
      </c>
      <c r="X57" t="n">
        <v>0.12</v>
      </c>
      <c r="Y57" t="n">
        <v>1</v>
      </c>
      <c r="Z57" t="n">
        <v>10</v>
      </c>
      <c r="AA57" t="n">
        <v>245.5482323995627</v>
      </c>
      <c r="AB57" t="n">
        <v>335.9699243923955</v>
      </c>
      <c r="AC57" t="n">
        <v>303.9054263452357</v>
      </c>
      <c r="AD57" t="n">
        <v>245548.2323995627</v>
      </c>
      <c r="AE57" t="n">
        <v>335969.9243923955</v>
      </c>
      <c r="AF57" t="n">
        <v>3.347151313024241e-06</v>
      </c>
      <c r="AG57" t="n">
        <v>9.166666666666666</v>
      </c>
      <c r="AH57" t="n">
        <v>303905.4263452357</v>
      </c>
    </row>
    <row r="58">
      <c r="A58" t="n">
        <v>56</v>
      </c>
      <c r="B58" t="n">
        <v>150</v>
      </c>
      <c r="C58" t="inlineStr">
        <is>
          <t xml:space="preserve">CONCLUIDO	</t>
        </is>
      </c>
      <c r="D58" t="n">
        <v>9.4605</v>
      </c>
      <c r="E58" t="n">
        <v>10.57</v>
      </c>
      <c r="F58" t="n">
        <v>7.18</v>
      </c>
      <c r="G58" t="n">
        <v>61.58</v>
      </c>
      <c r="H58" t="n">
        <v>0.82</v>
      </c>
      <c r="I58" t="n">
        <v>7</v>
      </c>
      <c r="J58" t="n">
        <v>327.37</v>
      </c>
      <c r="K58" t="n">
        <v>61.82</v>
      </c>
      <c r="L58" t="n">
        <v>15</v>
      </c>
      <c r="M58" t="n">
        <v>5</v>
      </c>
      <c r="N58" t="n">
        <v>100.55</v>
      </c>
      <c r="O58" t="n">
        <v>40609.74</v>
      </c>
      <c r="P58" t="n">
        <v>110.83</v>
      </c>
      <c r="Q58" t="n">
        <v>605.85</v>
      </c>
      <c r="R58" t="n">
        <v>28.11</v>
      </c>
      <c r="S58" t="n">
        <v>21.88</v>
      </c>
      <c r="T58" t="n">
        <v>2095.82</v>
      </c>
      <c r="U58" t="n">
        <v>0.78</v>
      </c>
      <c r="V58" t="n">
        <v>0.86</v>
      </c>
      <c r="W58" t="n">
        <v>1</v>
      </c>
      <c r="X58" t="n">
        <v>0.13</v>
      </c>
      <c r="Y58" t="n">
        <v>1</v>
      </c>
      <c r="Z58" t="n">
        <v>10</v>
      </c>
      <c r="AA58" t="n">
        <v>245.5250043891041</v>
      </c>
      <c r="AB58" t="n">
        <v>335.9381428037386</v>
      </c>
      <c r="AC58" t="n">
        <v>303.8766779467945</v>
      </c>
      <c r="AD58" t="n">
        <v>245525.0043891041</v>
      </c>
      <c r="AE58" t="n">
        <v>335938.1428037386</v>
      </c>
      <c r="AF58" t="n">
        <v>3.344076056780491e-06</v>
      </c>
      <c r="AG58" t="n">
        <v>9.175347222222221</v>
      </c>
      <c r="AH58" t="n">
        <v>303876.6779467945</v>
      </c>
    </row>
    <row r="59">
      <c r="A59" t="n">
        <v>57</v>
      </c>
      <c r="B59" t="n">
        <v>150</v>
      </c>
      <c r="C59" t="inlineStr">
        <is>
          <t xml:space="preserve">CONCLUIDO	</t>
        </is>
      </c>
      <c r="D59" t="n">
        <v>9.465</v>
      </c>
      <c r="E59" t="n">
        <v>10.57</v>
      </c>
      <c r="F59" t="n">
        <v>7.18</v>
      </c>
      <c r="G59" t="n">
        <v>61.54</v>
      </c>
      <c r="H59" t="n">
        <v>0.83</v>
      </c>
      <c r="I59" t="n">
        <v>7</v>
      </c>
      <c r="J59" t="n">
        <v>327.95</v>
      </c>
      <c r="K59" t="n">
        <v>61.82</v>
      </c>
      <c r="L59" t="n">
        <v>15.25</v>
      </c>
      <c r="M59" t="n">
        <v>5</v>
      </c>
      <c r="N59" t="n">
        <v>100.88</v>
      </c>
      <c r="O59" t="n">
        <v>40681.39</v>
      </c>
      <c r="P59" t="n">
        <v>110.34</v>
      </c>
      <c r="Q59" t="n">
        <v>605.84</v>
      </c>
      <c r="R59" t="n">
        <v>27.91</v>
      </c>
      <c r="S59" t="n">
        <v>21.88</v>
      </c>
      <c r="T59" t="n">
        <v>1997.52</v>
      </c>
      <c r="U59" t="n">
        <v>0.78</v>
      </c>
      <c r="V59" t="n">
        <v>0.86</v>
      </c>
      <c r="W59" t="n">
        <v>1</v>
      </c>
      <c r="X59" t="n">
        <v>0.12</v>
      </c>
      <c r="Y59" t="n">
        <v>1</v>
      </c>
      <c r="Z59" t="n">
        <v>10</v>
      </c>
      <c r="AA59" t="n">
        <v>245.2014151611485</v>
      </c>
      <c r="AB59" t="n">
        <v>335.4953937463008</v>
      </c>
      <c r="AC59" t="n">
        <v>303.4761842379962</v>
      </c>
      <c r="AD59" t="n">
        <v>245201.4151611485</v>
      </c>
      <c r="AE59" t="n">
        <v>335495.3937463008</v>
      </c>
      <c r="AF59" t="n">
        <v>3.345666706561741e-06</v>
      </c>
      <c r="AG59" t="n">
        <v>9.175347222222221</v>
      </c>
      <c r="AH59" t="n">
        <v>303476.1842379962</v>
      </c>
    </row>
    <row r="60">
      <c r="A60" t="n">
        <v>58</v>
      </c>
      <c r="B60" t="n">
        <v>150</v>
      </c>
      <c r="C60" t="inlineStr">
        <is>
          <t xml:space="preserve">CONCLUIDO	</t>
        </is>
      </c>
      <c r="D60" t="n">
        <v>9.544</v>
      </c>
      <c r="E60" t="n">
        <v>10.48</v>
      </c>
      <c r="F60" t="n">
        <v>7.15</v>
      </c>
      <c r="G60" t="n">
        <v>71.47</v>
      </c>
      <c r="H60" t="n">
        <v>0.84</v>
      </c>
      <c r="I60" t="n">
        <v>6</v>
      </c>
      <c r="J60" t="n">
        <v>328.53</v>
      </c>
      <c r="K60" t="n">
        <v>61.82</v>
      </c>
      <c r="L60" t="n">
        <v>15.5</v>
      </c>
      <c r="M60" t="n">
        <v>4</v>
      </c>
      <c r="N60" t="n">
        <v>101.21</v>
      </c>
      <c r="O60" t="n">
        <v>40753.2</v>
      </c>
      <c r="P60" t="n">
        <v>108.39</v>
      </c>
      <c r="Q60" t="n">
        <v>605.84</v>
      </c>
      <c r="R60" t="n">
        <v>26.96</v>
      </c>
      <c r="S60" t="n">
        <v>21.88</v>
      </c>
      <c r="T60" t="n">
        <v>1527.56</v>
      </c>
      <c r="U60" t="n">
        <v>0.8100000000000001</v>
      </c>
      <c r="V60" t="n">
        <v>0.87</v>
      </c>
      <c r="W60" t="n">
        <v>1</v>
      </c>
      <c r="X60" t="n">
        <v>0.09</v>
      </c>
      <c r="Y60" t="n">
        <v>1</v>
      </c>
      <c r="Z60" t="n">
        <v>10</v>
      </c>
      <c r="AA60" t="n">
        <v>243.2627825096563</v>
      </c>
      <c r="AB60" t="n">
        <v>332.8428710260941</v>
      </c>
      <c r="AC60" t="n">
        <v>301.0768145633661</v>
      </c>
      <c r="AD60" t="n">
        <v>243262.7825096563</v>
      </c>
      <c r="AE60" t="n">
        <v>332842.8710260941</v>
      </c>
      <c r="AF60" t="n">
        <v>3.373591447165901e-06</v>
      </c>
      <c r="AG60" t="n">
        <v>9.097222222222221</v>
      </c>
      <c r="AH60" t="n">
        <v>301076.8145633661</v>
      </c>
    </row>
    <row r="61">
      <c r="A61" t="n">
        <v>59</v>
      </c>
      <c r="B61" t="n">
        <v>150</v>
      </c>
      <c r="C61" t="inlineStr">
        <is>
          <t xml:space="preserve">CONCLUIDO	</t>
        </is>
      </c>
      <c r="D61" t="n">
        <v>9.5412</v>
      </c>
      <c r="E61" t="n">
        <v>10.48</v>
      </c>
      <c r="F61" t="n">
        <v>7.15</v>
      </c>
      <c r="G61" t="n">
        <v>71.5</v>
      </c>
      <c r="H61" t="n">
        <v>0.85</v>
      </c>
      <c r="I61" t="n">
        <v>6</v>
      </c>
      <c r="J61" t="n">
        <v>329.12</v>
      </c>
      <c r="K61" t="n">
        <v>61.82</v>
      </c>
      <c r="L61" t="n">
        <v>15.75</v>
      </c>
      <c r="M61" t="n">
        <v>4</v>
      </c>
      <c r="N61" t="n">
        <v>101.54</v>
      </c>
      <c r="O61" t="n">
        <v>40825.16</v>
      </c>
      <c r="P61" t="n">
        <v>108.78</v>
      </c>
      <c r="Q61" t="n">
        <v>605.84</v>
      </c>
      <c r="R61" t="n">
        <v>27.04</v>
      </c>
      <c r="S61" t="n">
        <v>21.88</v>
      </c>
      <c r="T61" t="n">
        <v>1564.92</v>
      </c>
      <c r="U61" t="n">
        <v>0.8100000000000001</v>
      </c>
      <c r="V61" t="n">
        <v>0.87</v>
      </c>
      <c r="W61" t="n">
        <v>1</v>
      </c>
      <c r="X61" t="n">
        <v>0.09</v>
      </c>
      <c r="Y61" t="n">
        <v>1</v>
      </c>
      <c r="Z61" t="n">
        <v>10</v>
      </c>
      <c r="AA61" t="n">
        <v>243.5103993445931</v>
      </c>
      <c r="AB61" t="n">
        <v>333.1816713037381</v>
      </c>
      <c r="AC61" t="n">
        <v>301.3832802180211</v>
      </c>
      <c r="AD61" t="n">
        <v>243510.3993445931</v>
      </c>
      <c r="AE61" t="n">
        <v>333181.6713037381</v>
      </c>
      <c r="AF61" t="n">
        <v>3.372601709524234e-06</v>
      </c>
      <c r="AG61" t="n">
        <v>9.097222222222221</v>
      </c>
      <c r="AH61" t="n">
        <v>301383.2802180211</v>
      </c>
    </row>
    <row r="62">
      <c r="A62" t="n">
        <v>60</v>
      </c>
      <c r="B62" t="n">
        <v>150</v>
      </c>
      <c r="C62" t="inlineStr">
        <is>
          <t xml:space="preserve">CONCLUIDO	</t>
        </is>
      </c>
      <c r="D62" t="n">
        <v>9.5342</v>
      </c>
      <c r="E62" t="n">
        <v>10.49</v>
      </c>
      <c r="F62" t="n">
        <v>7.16</v>
      </c>
      <c r="G62" t="n">
        <v>71.58</v>
      </c>
      <c r="H62" t="n">
        <v>0.86</v>
      </c>
      <c r="I62" t="n">
        <v>6</v>
      </c>
      <c r="J62" t="n">
        <v>329.7</v>
      </c>
      <c r="K62" t="n">
        <v>61.82</v>
      </c>
      <c r="L62" t="n">
        <v>16</v>
      </c>
      <c r="M62" t="n">
        <v>4</v>
      </c>
      <c r="N62" t="n">
        <v>101.88</v>
      </c>
      <c r="O62" t="n">
        <v>40897.29</v>
      </c>
      <c r="P62" t="n">
        <v>108.33</v>
      </c>
      <c r="Q62" t="n">
        <v>605.85</v>
      </c>
      <c r="R62" t="n">
        <v>27.3</v>
      </c>
      <c r="S62" t="n">
        <v>21.88</v>
      </c>
      <c r="T62" t="n">
        <v>1698.74</v>
      </c>
      <c r="U62" t="n">
        <v>0.8</v>
      </c>
      <c r="V62" t="n">
        <v>0.86</v>
      </c>
      <c r="W62" t="n">
        <v>1</v>
      </c>
      <c r="X62" t="n">
        <v>0.1</v>
      </c>
      <c r="Y62" t="n">
        <v>1</v>
      </c>
      <c r="Z62" t="n">
        <v>10</v>
      </c>
      <c r="AA62" t="n">
        <v>243.3502868621457</v>
      </c>
      <c r="AB62" t="n">
        <v>332.9625983415896</v>
      </c>
      <c r="AC62" t="n">
        <v>301.1851152719091</v>
      </c>
      <c r="AD62" t="n">
        <v>243350.2868621456</v>
      </c>
      <c r="AE62" t="n">
        <v>332962.5983415896</v>
      </c>
      <c r="AF62" t="n">
        <v>3.370127365420068e-06</v>
      </c>
      <c r="AG62" t="n">
        <v>9.105902777777779</v>
      </c>
      <c r="AH62" t="n">
        <v>301185.115271909</v>
      </c>
    </row>
    <row r="63">
      <c r="A63" t="n">
        <v>61</v>
      </c>
      <c r="B63" t="n">
        <v>150</v>
      </c>
      <c r="C63" t="inlineStr">
        <is>
          <t xml:space="preserve">CONCLUIDO	</t>
        </is>
      </c>
      <c r="D63" t="n">
        <v>9.5352</v>
      </c>
      <c r="E63" t="n">
        <v>10.49</v>
      </c>
      <c r="F63" t="n">
        <v>7.16</v>
      </c>
      <c r="G63" t="n">
        <v>71.56999999999999</v>
      </c>
      <c r="H63" t="n">
        <v>0.88</v>
      </c>
      <c r="I63" t="n">
        <v>6</v>
      </c>
      <c r="J63" t="n">
        <v>330.29</v>
      </c>
      <c r="K63" t="n">
        <v>61.82</v>
      </c>
      <c r="L63" t="n">
        <v>16.25</v>
      </c>
      <c r="M63" t="n">
        <v>4</v>
      </c>
      <c r="N63" t="n">
        <v>102.21</v>
      </c>
      <c r="O63" t="n">
        <v>40969.57</v>
      </c>
      <c r="P63" t="n">
        <v>107.86</v>
      </c>
      <c r="Q63" t="n">
        <v>605.88</v>
      </c>
      <c r="R63" t="n">
        <v>27.32</v>
      </c>
      <c r="S63" t="n">
        <v>21.88</v>
      </c>
      <c r="T63" t="n">
        <v>1705.63</v>
      </c>
      <c r="U63" t="n">
        <v>0.8</v>
      </c>
      <c r="V63" t="n">
        <v>0.86</v>
      </c>
      <c r="W63" t="n">
        <v>1</v>
      </c>
      <c r="X63" t="n">
        <v>0.1</v>
      </c>
      <c r="Y63" t="n">
        <v>1</v>
      </c>
      <c r="Z63" t="n">
        <v>10</v>
      </c>
      <c r="AA63" t="n">
        <v>243.0730411833267</v>
      </c>
      <c r="AB63" t="n">
        <v>332.5832585726135</v>
      </c>
      <c r="AC63" t="n">
        <v>300.8419791580773</v>
      </c>
      <c r="AD63" t="n">
        <v>243073.0411833267</v>
      </c>
      <c r="AE63" t="n">
        <v>332583.2585726135</v>
      </c>
      <c r="AF63" t="n">
        <v>3.370480843149235e-06</v>
      </c>
      <c r="AG63" t="n">
        <v>9.105902777777779</v>
      </c>
      <c r="AH63" t="n">
        <v>300841.9791580773</v>
      </c>
    </row>
    <row r="64">
      <c r="A64" t="n">
        <v>62</v>
      </c>
      <c r="B64" t="n">
        <v>150</v>
      </c>
      <c r="C64" t="inlineStr">
        <is>
          <t xml:space="preserve">CONCLUIDO	</t>
        </is>
      </c>
      <c r="D64" t="n">
        <v>9.545999999999999</v>
      </c>
      <c r="E64" t="n">
        <v>10.48</v>
      </c>
      <c r="F64" t="n">
        <v>7.14</v>
      </c>
      <c r="G64" t="n">
        <v>71.45</v>
      </c>
      <c r="H64" t="n">
        <v>0.89</v>
      </c>
      <c r="I64" t="n">
        <v>6</v>
      </c>
      <c r="J64" t="n">
        <v>330.87</v>
      </c>
      <c r="K64" t="n">
        <v>61.82</v>
      </c>
      <c r="L64" t="n">
        <v>16.5</v>
      </c>
      <c r="M64" t="n">
        <v>4</v>
      </c>
      <c r="N64" t="n">
        <v>102.55</v>
      </c>
      <c r="O64" t="n">
        <v>41042.02</v>
      </c>
      <c r="P64" t="n">
        <v>107.62</v>
      </c>
      <c r="Q64" t="n">
        <v>605.9</v>
      </c>
      <c r="R64" t="n">
        <v>26.87</v>
      </c>
      <c r="S64" t="n">
        <v>21.88</v>
      </c>
      <c r="T64" t="n">
        <v>1481.7</v>
      </c>
      <c r="U64" t="n">
        <v>0.8100000000000001</v>
      </c>
      <c r="V64" t="n">
        <v>0.87</v>
      </c>
      <c r="W64" t="n">
        <v>1</v>
      </c>
      <c r="X64" t="n">
        <v>0.09</v>
      </c>
      <c r="Y64" t="n">
        <v>1</v>
      </c>
      <c r="Z64" t="n">
        <v>10</v>
      </c>
      <c r="AA64" t="n">
        <v>242.7723166732393</v>
      </c>
      <c r="AB64" t="n">
        <v>332.1717940308831</v>
      </c>
      <c r="AC64" t="n">
        <v>300.4697842147154</v>
      </c>
      <c r="AD64" t="n">
        <v>242772.3166732393</v>
      </c>
      <c r="AE64" t="n">
        <v>332171.7940308831</v>
      </c>
      <c r="AF64" t="n">
        <v>3.374298402624234e-06</v>
      </c>
      <c r="AG64" t="n">
        <v>9.097222222222221</v>
      </c>
      <c r="AH64" t="n">
        <v>300469.7842147154</v>
      </c>
    </row>
    <row r="65">
      <c r="A65" t="n">
        <v>63</v>
      </c>
      <c r="B65" t="n">
        <v>150</v>
      </c>
      <c r="C65" t="inlineStr">
        <is>
          <t xml:space="preserve">CONCLUIDO	</t>
        </is>
      </c>
      <c r="D65" t="n">
        <v>9.541</v>
      </c>
      <c r="E65" t="n">
        <v>10.48</v>
      </c>
      <c r="F65" t="n">
        <v>7.15</v>
      </c>
      <c r="G65" t="n">
        <v>71.51000000000001</v>
      </c>
      <c r="H65" t="n">
        <v>0.9</v>
      </c>
      <c r="I65" t="n">
        <v>6</v>
      </c>
      <c r="J65" t="n">
        <v>331.46</v>
      </c>
      <c r="K65" t="n">
        <v>61.82</v>
      </c>
      <c r="L65" t="n">
        <v>16.75</v>
      </c>
      <c r="M65" t="n">
        <v>4</v>
      </c>
      <c r="N65" t="n">
        <v>102.89</v>
      </c>
      <c r="O65" t="n">
        <v>41114.63</v>
      </c>
      <c r="P65" t="n">
        <v>107.43</v>
      </c>
      <c r="Q65" t="n">
        <v>605.84</v>
      </c>
      <c r="R65" t="n">
        <v>27.05</v>
      </c>
      <c r="S65" t="n">
        <v>21.88</v>
      </c>
      <c r="T65" t="n">
        <v>1573.63</v>
      </c>
      <c r="U65" t="n">
        <v>0.8100000000000001</v>
      </c>
      <c r="V65" t="n">
        <v>0.87</v>
      </c>
      <c r="W65" t="n">
        <v>1</v>
      </c>
      <c r="X65" t="n">
        <v>0.09</v>
      </c>
      <c r="Y65" t="n">
        <v>1</v>
      </c>
      <c r="Z65" t="n">
        <v>10</v>
      </c>
      <c r="AA65" t="n">
        <v>242.7421950107856</v>
      </c>
      <c r="AB65" t="n">
        <v>332.13058024344</v>
      </c>
      <c r="AC65" t="n">
        <v>300.4325038133019</v>
      </c>
      <c r="AD65" t="n">
        <v>242742.1950107856</v>
      </c>
      <c r="AE65" t="n">
        <v>332130.58024344</v>
      </c>
      <c r="AF65" t="n">
        <v>3.372531013978402e-06</v>
      </c>
      <c r="AG65" t="n">
        <v>9.097222222222221</v>
      </c>
      <c r="AH65" t="n">
        <v>300432.5038133019</v>
      </c>
    </row>
    <row r="66">
      <c r="A66" t="n">
        <v>64</v>
      </c>
      <c r="B66" t="n">
        <v>150</v>
      </c>
      <c r="C66" t="inlineStr">
        <is>
          <t xml:space="preserve">CONCLUIDO	</t>
        </is>
      </c>
      <c r="D66" t="n">
        <v>9.5349</v>
      </c>
      <c r="E66" t="n">
        <v>10.49</v>
      </c>
      <c r="F66" t="n">
        <v>7.16</v>
      </c>
      <c r="G66" t="n">
        <v>71.56999999999999</v>
      </c>
      <c r="H66" t="n">
        <v>0.91</v>
      </c>
      <c r="I66" t="n">
        <v>6</v>
      </c>
      <c r="J66" t="n">
        <v>332.05</v>
      </c>
      <c r="K66" t="n">
        <v>61.82</v>
      </c>
      <c r="L66" t="n">
        <v>17</v>
      </c>
      <c r="M66" t="n">
        <v>3</v>
      </c>
      <c r="N66" t="n">
        <v>103.23</v>
      </c>
      <c r="O66" t="n">
        <v>41187.41</v>
      </c>
      <c r="P66" t="n">
        <v>107.2</v>
      </c>
      <c r="Q66" t="n">
        <v>605.84</v>
      </c>
      <c r="R66" t="n">
        <v>27.25</v>
      </c>
      <c r="S66" t="n">
        <v>21.88</v>
      </c>
      <c r="T66" t="n">
        <v>1673.32</v>
      </c>
      <c r="U66" t="n">
        <v>0.8</v>
      </c>
      <c r="V66" t="n">
        <v>0.86</v>
      </c>
      <c r="W66" t="n">
        <v>1</v>
      </c>
      <c r="X66" t="n">
        <v>0.1</v>
      </c>
      <c r="Y66" t="n">
        <v>1</v>
      </c>
      <c r="Z66" t="n">
        <v>10</v>
      </c>
      <c r="AA66" t="n">
        <v>242.6990452225053</v>
      </c>
      <c r="AB66" t="n">
        <v>332.0715407994807</v>
      </c>
      <c r="AC66" t="n">
        <v>300.3790990110117</v>
      </c>
      <c r="AD66" t="n">
        <v>242699.0452225053</v>
      </c>
      <c r="AE66" t="n">
        <v>332071.5407994806</v>
      </c>
      <c r="AF66" t="n">
        <v>3.370374799830485e-06</v>
      </c>
      <c r="AG66" t="n">
        <v>9.105902777777779</v>
      </c>
      <c r="AH66" t="n">
        <v>300379.0990110117</v>
      </c>
    </row>
    <row r="67">
      <c r="A67" t="n">
        <v>65</v>
      </c>
      <c r="B67" t="n">
        <v>150</v>
      </c>
      <c r="C67" t="inlineStr">
        <is>
          <t xml:space="preserve">CONCLUIDO	</t>
        </is>
      </c>
      <c r="D67" t="n">
        <v>9.5387</v>
      </c>
      <c r="E67" t="n">
        <v>10.48</v>
      </c>
      <c r="F67" t="n">
        <v>7.15</v>
      </c>
      <c r="G67" t="n">
        <v>71.53</v>
      </c>
      <c r="H67" t="n">
        <v>0.92</v>
      </c>
      <c r="I67" t="n">
        <v>6</v>
      </c>
      <c r="J67" t="n">
        <v>332.64</v>
      </c>
      <c r="K67" t="n">
        <v>61.82</v>
      </c>
      <c r="L67" t="n">
        <v>17.25</v>
      </c>
      <c r="M67" t="n">
        <v>3</v>
      </c>
      <c r="N67" t="n">
        <v>103.57</v>
      </c>
      <c r="O67" t="n">
        <v>41260.35</v>
      </c>
      <c r="P67" t="n">
        <v>106.32</v>
      </c>
      <c r="Q67" t="n">
        <v>605.84</v>
      </c>
      <c r="R67" t="n">
        <v>27.09</v>
      </c>
      <c r="S67" t="n">
        <v>21.88</v>
      </c>
      <c r="T67" t="n">
        <v>1592.91</v>
      </c>
      <c r="U67" t="n">
        <v>0.8100000000000001</v>
      </c>
      <c r="V67" t="n">
        <v>0.86</v>
      </c>
      <c r="W67" t="n">
        <v>1</v>
      </c>
      <c r="X67" t="n">
        <v>0.1</v>
      </c>
      <c r="Y67" t="n">
        <v>1</v>
      </c>
      <c r="Z67" t="n">
        <v>10</v>
      </c>
      <c r="AA67" t="n">
        <v>242.1294840607492</v>
      </c>
      <c r="AB67" t="n">
        <v>331.2922420907012</v>
      </c>
      <c r="AC67" t="n">
        <v>299.6741754772453</v>
      </c>
      <c r="AD67" t="n">
        <v>242129.4840607492</v>
      </c>
      <c r="AE67" t="n">
        <v>331292.2420907012</v>
      </c>
      <c r="AF67" t="n">
        <v>3.371718015201318e-06</v>
      </c>
      <c r="AG67" t="n">
        <v>9.097222222222221</v>
      </c>
      <c r="AH67" t="n">
        <v>299674.1754772453</v>
      </c>
    </row>
    <row r="68">
      <c r="A68" t="n">
        <v>66</v>
      </c>
      <c r="B68" t="n">
        <v>150</v>
      </c>
      <c r="C68" t="inlineStr">
        <is>
          <t xml:space="preserve">CONCLUIDO	</t>
        </is>
      </c>
      <c r="D68" t="n">
        <v>9.538399999999999</v>
      </c>
      <c r="E68" t="n">
        <v>10.48</v>
      </c>
      <c r="F68" t="n">
        <v>7.15</v>
      </c>
      <c r="G68" t="n">
        <v>71.53</v>
      </c>
      <c r="H68" t="n">
        <v>0.9399999999999999</v>
      </c>
      <c r="I68" t="n">
        <v>6</v>
      </c>
      <c r="J68" t="n">
        <v>333.24</v>
      </c>
      <c r="K68" t="n">
        <v>61.82</v>
      </c>
      <c r="L68" t="n">
        <v>17.5</v>
      </c>
      <c r="M68" t="n">
        <v>2</v>
      </c>
      <c r="N68" t="n">
        <v>103.92</v>
      </c>
      <c r="O68" t="n">
        <v>41333.46</v>
      </c>
      <c r="P68" t="n">
        <v>106.54</v>
      </c>
      <c r="Q68" t="n">
        <v>605.84</v>
      </c>
      <c r="R68" t="n">
        <v>27.03</v>
      </c>
      <c r="S68" t="n">
        <v>21.88</v>
      </c>
      <c r="T68" t="n">
        <v>1564.03</v>
      </c>
      <c r="U68" t="n">
        <v>0.8100000000000001</v>
      </c>
      <c r="V68" t="n">
        <v>0.86</v>
      </c>
      <c r="W68" t="n">
        <v>1</v>
      </c>
      <c r="X68" t="n">
        <v>0.1</v>
      </c>
      <c r="Y68" t="n">
        <v>1</v>
      </c>
      <c r="Z68" t="n">
        <v>10</v>
      </c>
      <c r="AA68" t="n">
        <v>242.257663460329</v>
      </c>
      <c r="AB68" t="n">
        <v>331.4676228000822</v>
      </c>
      <c r="AC68" t="n">
        <v>299.8328180978714</v>
      </c>
      <c r="AD68" t="n">
        <v>242257.663460329</v>
      </c>
      <c r="AE68" t="n">
        <v>331467.6228000822</v>
      </c>
      <c r="AF68" t="n">
        <v>3.371611971882568e-06</v>
      </c>
      <c r="AG68" t="n">
        <v>9.097222222222221</v>
      </c>
      <c r="AH68" t="n">
        <v>299832.8180978714</v>
      </c>
    </row>
    <row r="69">
      <c r="A69" t="n">
        <v>67</v>
      </c>
      <c r="B69" t="n">
        <v>150</v>
      </c>
      <c r="C69" t="inlineStr">
        <is>
          <t xml:space="preserve">CONCLUIDO	</t>
        </is>
      </c>
      <c r="D69" t="n">
        <v>9.539</v>
      </c>
      <c r="E69" t="n">
        <v>10.48</v>
      </c>
      <c r="F69" t="n">
        <v>7.15</v>
      </c>
      <c r="G69" t="n">
        <v>71.53</v>
      </c>
      <c r="H69" t="n">
        <v>0.95</v>
      </c>
      <c r="I69" t="n">
        <v>6</v>
      </c>
      <c r="J69" t="n">
        <v>333.83</v>
      </c>
      <c r="K69" t="n">
        <v>61.82</v>
      </c>
      <c r="L69" t="n">
        <v>17.75</v>
      </c>
      <c r="M69" t="n">
        <v>2</v>
      </c>
      <c r="N69" t="n">
        <v>104.26</v>
      </c>
      <c r="O69" t="n">
        <v>41406.86</v>
      </c>
      <c r="P69" t="n">
        <v>106.4</v>
      </c>
      <c r="Q69" t="n">
        <v>605.84</v>
      </c>
      <c r="R69" t="n">
        <v>27.09</v>
      </c>
      <c r="S69" t="n">
        <v>21.88</v>
      </c>
      <c r="T69" t="n">
        <v>1592.68</v>
      </c>
      <c r="U69" t="n">
        <v>0.8100000000000001</v>
      </c>
      <c r="V69" t="n">
        <v>0.86</v>
      </c>
      <c r="W69" t="n">
        <v>1</v>
      </c>
      <c r="X69" t="n">
        <v>0.1</v>
      </c>
      <c r="Y69" t="n">
        <v>1</v>
      </c>
      <c r="Z69" t="n">
        <v>10</v>
      </c>
      <c r="AA69" t="n">
        <v>242.1724614362745</v>
      </c>
      <c r="AB69" t="n">
        <v>331.3510456319229</v>
      </c>
      <c r="AC69" t="n">
        <v>299.7273668910241</v>
      </c>
      <c r="AD69" t="n">
        <v>242172.4614362745</v>
      </c>
      <c r="AE69" t="n">
        <v>331351.0456319229</v>
      </c>
      <c r="AF69" t="n">
        <v>3.371824058520068e-06</v>
      </c>
      <c r="AG69" t="n">
        <v>9.097222222222221</v>
      </c>
      <c r="AH69" t="n">
        <v>299727.3668910241</v>
      </c>
    </row>
    <row r="70">
      <c r="A70" t="n">
        <v>68</v>
      </c>
      <c r="B70" t="n">
        <v>150</v>
      </c>
      <c r="C70" t="inlineStr">
        <is>
          <t xml:space="preserve">CONCLUIDO	</t>
        </is>
      </c>
      <c r="D70" t="n">
        <v>9.5359</v>
      </c>
      <c r="E70" t="n">
        <v>10.49</v>
      </c>
      <c r="F70" t="n">
        <v>7.16</v>
      </c>
      <c r="G70" t="n">
        <v>71.56</v>
      </c>
      <c r="H70" t="n">
        <v>0.96</v>
      </c>
      <c r="I70" t="n">
        <v>6</v>
      </c>
      <c r="J70" t="n">
        <v>334.43</v>
      </c>
      <c r="K70" t="n">
        <v>61.82</v>
      </c>
      <c r="L70" t="n">
        <v>18</v>
      </c>
      <c r="M70" t="n">
        <v>2</v>
      </c>
      <c r="N70" t="n">
        <v>104.61</v>
      </c>
      <c r="O70" t="n">
        <v>41480.31</v>
      </c>
      <c r="P70" t="n">
        <v>106.45</v>
      </c>
      <c r="Q70" t="n">
        <v>605.84</v>
      </c>
      <c r="R70" t="n">
        <v>27.13</v>
      </c>
      <c r="S70" t="n">
        <v>21.88</v>
      </c>
      <c r="T70" t="n">
        <v>1610.65</v>
      </c>
      <c r="U70" t="n">
        <v>0.8100000000000001</v>
      </c>
      <c r="V70" t="n">
        <v>0.86</v>
      </c>
      <c r="W70" t="n">
        <v>1</v>
      </c>
      <c r="X70" t="n">
        <v>0.1</v>
      </c>
      <c r="Y70" t="n">
        <v>1</v>
      </c>
      <c r="Z70" t="n">
        <v>10</v>
      </c>
      <c r="AA70" t="n">
        <v>242.2620974615407</v>
      </c>
      <c r="AB70" t="n">
        <v>331.4736895961544</v>
      </c>
      <c r="AC70" t="n">
        <v>299.8383058874412</v>
      </c>
      <c r="AD70" t="n">
        <v>242262.0974615407</v>
      </c>
      <c r="AE70" t="n">
        <v>331473.6895961544</v>
      </c>
      <c r="AF70" t="n">
        <v>3.370728277559652e-06</v>
      </c>
      <c r="AG70" t="n">
        <v>9.105902777777779</v>
      </c>
      <c r="AH70" t="n">
        <v>299838.3058874412</v>
      </c>
    </row>
    <row r="71">
      <c r="A71" t="n">
        <v>69</v>
      </c>
      <c r="B71" t="n">
        <v>150</v>
      </c>
      <c r="C71" t="inlineStr">
        <is>
          <t xml:space="preserve">CONCLUIDO	</t>
        </is>
      </c>
      <c r="D71" t="n">
        <v>9.5326</v>
      </c>
      <c r="E71" t="n">
        <v>10.49</v>
      </c>
      <c r="F71" t="n">
        <v>7.16</v>
      </c>
      <c r="G71" t="n">
        <v>71.59999999999999</v>
      </c>
      <c r="H71" t="n">
        <v>0.97</v>
      </c>
      <c r="I71" t="n">
        <v>6</v>
      </c>
      <c r="J71" t="n">
        <v>335.02</v>
      </c>
      <c r="K71" t="n">
        <v>61.82</v>
      </c>
      <c r="L71" t="n">
        <v>18.25</v>
      </c>
      <c r="M71" t="n">
        <v>2</v>
      </c>
      <c r="N71" t="n">
        <v>104.95</v>
      </c>
      <c r="O71" t="n">
        <v>41553.93</v>
      </c>
      <c r="P71" t="n">
        <v>106.45</v>
      </c>
      <c r="Q71" t="n">
        <v>605.84</v>
      </c>
      <c r="R71" t="n">
        <v>27.28</v>
      </c>
      <c r="S71" t="n">
        <v>21.88</v>
      </c>
      <c r="T71" t="n">
        <v>1689.13</v>
      </c>
      <c r="U71" t="n">
        <v>0.8</v>
      </c>
      <c r="V71" t="n">
        <v>0.86</v>
      </c>
      <c r="W71" t="n">
        <v>1</v>
      </c>
      <c r="X71" t="n">
        <v>0.1</v>
      </c>
      <c r="Y71" t="n">
        <v>1</v>
      </c>
      <c r="Z71" t="n">
        <v>10</v>
      </c>
      <c r="AA71" t="n">
        <v>242.2914481241775</v>
      </c>
      <c r="AB71" t="n">
        <v>331.5138484676339</v>
      </c>
      <c r="AC71" t="n">
        <v>299.8746320525901</v>
      </c>
      <c r="AD71" t="n">
        <v>242291.4481241775</v>
      </c>
      <c r="AE71" t="n">
        <v>331513.8484676339</v>
      </c>
      <c r="AF71" t="n">
        <v>3.369561801053402e-06</v>
      </c>
      <c r="AG71" t="n">
        <v>9.105902777777779</v>
      </c>
      <c r="AH71" t="n">
        <v>299874.6320525901</v>
      </c>
    </row>
    <row r="72">
      <c r="A72" t="n">
        <v>70</v>
      </c>
      <c r="B72" t="n">
        <v>150</v>
      </c>
      <c r="C72" t="inlineStr">
        <is>
          <t xml:space="preserve">CONCLUIDO	</t>
        </is>
      </c>
      <c r="D72" t="n">
        <v>9.533899999999999</v>
      </c>
      <c r="E72" t="n">
        <v>10.49</v>
      </c>
      <c r="F72" t="n">
        <v>7.16</v>
      </c>
      <c r="G72" t="n">
        <v>71.58</v>
      </c>
      <c r="H72" t="n">
        <v>0.98</v>
      </c>
      <c r="I72" t="n">
        <v>6</v>
      </c>
      <c r="J72" t="n">
        <v>335.62</v>
      </c>
      <c r="K72" t="n">
        <v>61.82</v>
      </c>
      <c r="L72" t="n">
        <v>18.5</v>
      </c>
      <c r="M72" t="n">
        <v>2</v>
      </c>
      <c r="N72" t="n">
        <v>105.3</v>
      </c>
      <c r="O72" t="n">
        <v>41627.72</v>
      </c>
      <c r="P72" t="n">
        <v>105.89</v>
      </c>
      <c r="Q72" t="n">
        <v>605.86</v>
      </c>
      <c r="R72" t="n">
        <v>27.23</v>
      </c>
      <c r="S72" t="n">
        <v>21.88</v>
      </c>
      <c r="T72" t="n">
        <v>1660.69</v>
      </c>
      <c r="U72" t="n">
        <v>0.8</v>
      </c>
      <c r="V72" t="n">
        <v>0.86</v>
      </c>
      <c r="W72" t="n">
        <v>1</v>
      </c>
      <c r="X72" t="n">
        <v>0.1</v>
      </c>
      <c r="Y72" t="n">
        <v>1</v>
      </c>
      <c r="Z72" t="n">
        <v>10</v>
      </c>
      <c r="AA72" t="n">
        <v>241.9602348202407</v>
      </c>
      <c r="AB72" t="n">
        <v>331.0606678130882</v>
      </c>
      <c r="AC72" t="n">
        <v>299.464702323671</v>
      </c>
      <c r="AD72" t="n">
        <v>241960.2348202407</v>
      </c>
      <c r="AE72" t="n">
        <v>331060.6678130882</v>
      </c>
      <c r="AF72" t="n">
        <v>3.370021322101318e-06</v>
      </c>
      <c r="AG72" t="n">
        <v>9.105902777777779</v>
      </c>
      <c r="AH72" t="n">
        <v>299464.702323671</v>
      </c>
    </row>
    <row r="73">
      <c r="A73" t="n">
        <v>71</v>
      </c>
      <c r="B73" t="n">
        <v>150</v>
      </c>
      <c r="C73" t="inlineStr">
        <is>
          <t xml:space="preserve">CONCLUIDO	</t>
        </is>
      </c>
      <c r="D73" t="n">
        <v>9.5321</v>
      </c>
      <c r="E73" t="n">
        <v>10.49</v>
      </c>
      <c r="F73" t="n">
        <v>7.16</v>
      </c>
      <c r="G73" t="n">
        <v>71.59999999999999</v>
      </c>
      <c r="H73" t="n">
        <v>0.99</v>
      </c>
      <c r="I73" t="n">
        <v>6</v>
      </c>
      <c r="J73" t="n">
        <v>336.22</v>
      </c>
      <c r="K73" t="n">
        <v>61.82</v>
      </c>
      <c r="L73" t="n">
        <v>18.75</v>
      </c>
      <c r="M73" t="n">
        <v>2</v>
      </c>
      <c r="N73" t="n">
        <v>105.65</v>
      </c>
      <c r="O73" t="n">
        <v>41701.68</v>
      </c>
      <c r="P73" t="n">
        <v>105.82</v>
      </c>
      <c r="Q73" t="n">
        <v>605.84</v>
      </c>
      <c r="R73" t="n">
        <v>27.27</v>
      </c>
      <c r="S73" t="n">
        <v>21.88</v>
      </c>
      <c r="T73" t="n">
        <v>1683.28</v>
      </c>
      <c r="U73" t="n">
        <v>0.8</v>
      </c>
      <c r="V73" t="n">
        <v>0.86</v>
      </c>
      <c r="W73" t="n">
        <v>1</v>
      </c>
      <c r="X73" t="n">
        <v>0.1</v>
      </c>
      <c r="Y73" t="n">
        <v>1</v>
      </c>
      <c r="Z73" t="n">
        <v>10</v>
      </c>
      <c r="AA73" t="n">
        <v>241.9362245027876</v>
      </c>
      <c r="AB73" t="n">
        <v>331.0278158374883</v>
      </c>
      <c r="AC73" t="n">
        <v>299.4349856945144</v>
      </c>
      <c r="AD73" t="n">
        <v>241936.2245027876</v>
      </c>
      <c r="AE73" t="n">
        <v>331027.8158374883</v>
      </c>
      <c r="AF73" t="n">
        <v>3.369385062188819e-06</v>
      </c>
      <c r="AG73" t="n">
        <v>9.105902777777779</v>
      </c>
      <c r="AH73" t="n">
        <v>299434.9856945144</v>
      </c>
    </row>
    <row r="74">
      <c r="A74" t="n">
        <v>72</v>
      </c>
      <c r="B74" t="n">
        <v>150</v>
      </c>
      <c r="C74" t="inlineStr">
        <is>
          <t xml:space="preserve">CONCLUIDO	</t>
        </is>
      </c>
      <c r="D74" t="n">
        <v>9.5352</v>
      </c>
      <c r="E74" t="n">
        <v>10.49</v>
      </c>
      <c r="F74" t="n">
        <v>7.16</v>
      </c>
      <c r="G74" t="n">
        <v>71.56999999999999</v>
      </c>
      <c r="H74" t="n">
        <v>1.01</v>
      </c>
      <c r="I74" t="n">
        <v>6</v>
      </c>
      <c r="J74" t="n">
        <v>336.82</v>
      </c>
      <c r="K74" t="n">
        <v>61.82</v>
      </c>
      <c r="L74" t="n">
        <v>19</v>
      </c>
      <c r="M74" t="n">
        <v>2</v>
      </c>
      <c r="N74" t="n">
        <v>106</v>
      </c>
      <c r="O74" t="n">
        <v>41775.82</v>
      </c>
      <c r="P74" t="n">
        <v>105.49</v>
      </c>
      <c r="Q74" t="n">
        <v>605.99</v>
      </c>
      <c r="R74" t="n">
        <v>27.23</v>
      </c>
      <c r="S74" t="n">
        <v>21.88</v>
      </c>
      <c r="T74" t="n">
        <v>1662.64</v>
      </c>
      <c r="U74" t="n">
        <v>0.8</v>
      </c>
      <c r="V74" t="n">
        <v>0.86</v>
      </c>
      <c r="W74" t="n">
        <v>1</v>
      </c>
      <c r="X74" t="n">
        <v>0.1</v>
      </c>
      <c r="Y74" t="n">
        <v>1</v>
      </c>
      <c r="Z74" t="n">
        <v>10</v>
      </c>
      <c r="AA74" t="n">
        <v>241.7204275198806</v>
      </c>
      <c r="AB74" t="n">
        <v>330.7325528851841</v>
      </c>
      <c r="AC74" t="n">
        <v>299.1679022239738</v>
      </c>
      <c r="AD74" t="n">
        <v>241720.4275198806</v>
      </c>
      <c r="AE74" t="n">
        <v>330732.5528851841</v>
      </c>
      <c r="AF74" t="n">
        <v>3.370480843149235e-06</v>
      </c>
      <c r="AG74" t="n">
        <v>9.105902777777779</v>
      </c>
      <c r="AH74" t="n">
        <v>299167.9022239738</v>
      </c>
    </row>
    <row r="75">
      <c r="A75" t="n">
        <v>73</v>
      </c>
      <c r="B75" t="n">
        <v>150</v>
      </c>
      <c r="C75" t="inlineStr">
        <is>
          <t xml:space="preserve">CONCLUIDO	</t>
        </is>
      </c>
      <c r="D75" t="n">
        <v>9.5336</v>
      </c>
      <c r="E75" t="n">
        <v>10.49</v>
      </c>
      <c r="F75" t="n">
        <v>7.16</v>
      </c>
      <c r="G75" t="n">
        <v>71.59</v>
      </c>
      <c r="H75" t="n">
        <v>1.02</v>
      </c>
      <c r="I75" t="n">
        <v>6</v>
      </c>
      <c r="J75" t="n">
        <v>337.43</v>
      </c>
      <c r="K75" t="n">
        <v>61.82</v>
      </c>
      <c r="L75" t="n">
        <v>19.25</v>
      </c>
      <c r="M75" t="n">
        <v>2</v>
      </c>
      <c r="N75" t="n">
        <v>106.35</v>
      </c>
      <c r="O75" t="n">
        <v>41850.13</v>
      </c>
      <c r="P75" t="n">
        <v>105.44</v>
      </c>
      <c r="Q75" t="n">
        <v>606.01</v>
      </c>
      <c r="R75" t="n">
        <v>27.12</v>
      </c>
      <c r="S75" t="n">
        <v>21.88</v>
      </c>
      <c r="T75" t="n">
        <v>1606.82</v>
      </c>
      <c r="U75" t="n">
        <v>0.8100000000000001</v>
      </c>
      <c r="V75" t="n">
        <v>0.86</v>
      </c>
      <c r="W75" t="n">
        <v>1</v>
      </c>
      <c r="X75" t="n">
        <v>0.1</v>
      </c>
      <c r="Y75" t="n">
        <v>1</v>
      </c>
      <c r="Z75" t="n">
        <v>10</v>
      </c>
      <c r="AA75" t="n">
        <v>241.7060248020227</v>
      </c>
      <c r="AB75" t="n">
        <v>330.712846451208</v>
      </c>
      <c r="AC75" t="n">
        <v>299.1500765443982</v>
      </c>
      <c r="AD75" t="n">
        <v>241706.0248020227</v>
      </c>
      <c r="AE75" t="n">
        <v>330712.846451208</v>
      </c>
      <c r="AF75" t="n">
        <v>3.369915278782569e-06</v>
      </c>
      <c r="AG75" t="n">
        <v>9.105902777777779</v>
      </c>
      <c r="AH75" t="n">
        <v>299150.0765443982</v>
      </c>
    </row>
    <row r="76">
      <c r="A76" t="n">
        <v>74</v>
      </c>
      <c r="B76" t="n">
        <v>150</v>
      </c>
      <c r="C76" t="inlineStr">
        <is>
          <t xml:space="preserve">CONCLUIDO	</t>
        </is>
      </c>
      <c r="D76" t="n">
        <v>9.5344</v>
      </c>
      <c r="E76" t="n">
        <v>10.49</v>
      </c>
      <c r="F76" t="n">
        <v>7.16</v>
      </c>
      <c r="G76" t="n">
        <v>71.58</v>
      </c>
      <c r="H76" t="n">
        <v>1.03</v>
      </c>
      <c r="I76" t="n">
        <v>6</v>
      </c>
      <c r="J76" t="n">
        <v>338.03</v>
      </c>
      <c r="K76" t="n">
        <v>61.82</v>
      </c>
      <c r="L76" t="n">
        <v>19.5</v>
      </c>
      <c r="M76" t="n">
        <v>2</v>
      </c>
      <c r="N76" t="n">
        <v>106.71</v>
      </c>
      <c r="O76" t="n">
        <v>41924.62</v>
      </c>
      <c r="P76" t="n">
        <v>104.95</v>
      </c>
      <c r="Q76" t="n">
        <v>605.84</v>
      </c>
      <c r="R76" t="n">
        <v>27.25</v>
      </c>
      <c r="S76" t="n">
        <v>21.88</v>
      </c>
      <c r="T76" t="n">
        <v>1669.35</v>
      </c>
      <c r="U76" t="n">
        <v>0.8</v>
      </c>
      <c r="V76" t="n">
        <v>0.86</v>
      </c>
      <c r="W76" t="n">
        <v>1</v>
      </c>
      <c r="X76" t="n">
        <v>0.1</v>
      </c>
      <c r="Y76" t="n">
        <v>1</v>
      </c>
      <c r="Z76" t="n">
        <v>10</v>
      </c>
      <c r="AA76" t="n">
        <v>241.4192797247946</v>
      </c>
      <c r="AB76" t="n">
        <v>330.3205091862446</v>
      </c>
      <c r="AC76" t="n">
        <v>298.795183397354</v>
      </c>
      <c r="AD76" t="n">
        <v>241419.2797247946</v>
      </c>
      <c r="AE76" t="n">
        <v>330320.5091862446</v>
      </c>
      <c r="AF76" t="n">
        <v>3.370198060965902e-06</v>
      </c>
      <c r="AG76" t="n">
        <v>9.105902777777779</v>
      </c>
      <c r="AH76" t="n">
        <v>298795.183397354</v>
      </c>
    </row>
    <row r="77">
      <c r="A77" t="n">
        <v>75</v>
      </c>
      <c r="B77" t="n">
        <v>150</v>
      </c>
      <c r="C77" t="inlineStr">
        <is>
          <t xml:space="preserve">CONCLUIDO	</t>
        </is>
      </c>
      <c r="D77" t="n">
        <v>9.5304</v>
      </c>
      <c r="E77" t="n">
        <v>10.49</v>
      </c>
      <c r="F77" t="n">
        <v>7.16</v>
      </c>
      <c r="G77" t="n">
        <v>71.62</v>
      </c>
      <c r="H77" t="n">
        <v>1.04</v>
      </c>
      <c r="I77" t="n">
        <v>6</v>
      </c>
      <c r="J77" t="n">
        <v>338.63</v>
      </c>
      <c r="K77" t="n">
        <v>61.82</v>
      </c>
      <c r="L77" t="n">
        <v>19.75</v>
      </c>
      <c r="M77" t="n">
        <v>1</v>
      </c>
      <c r="N77" t="n">
        <v>107.06</v>
      </c>
      <c r="O77" t="n">
        <v>41999.28</v>
      </c>
      <c r="P77" t="n">
        <v>104.81</v>
      </c>
      <c r="Q77" t="n">
        <v>605.86</v>
      </c>
      <c r="R77" t="n">
        <v>27.27</v>
      </c>
      <c r="S77" t="n">
        <v>21.88</v>
      </c>
      <c r="T77" t="n">
        <v>1681.87</v>
      </c>
      <c r="U77" t="n">
        <v>0.8</v>
      </c>
      <c r="V77" t="n">
        <v>0.86</v>
      </c>
      <c r="W77" t="n">
        <v>1</v>
      </c>
      <c r="X77" t="n">
        <v>0.1</v>
      </c>
      <c r="Y77" t="n">
        <v>1</v>
      </c>
      <c r="Z77" t="n">
        <v>10</v>
      </c>
      <c r="AA77" t="n">
        <v>241.3745692879706</v>
      </c>
      <c r="AB77" t="n">
        <v>330.2593343940968</v>
      </c>
      <c r="AC77" t="n">
        <v>298.7398470415093</v>
      </c>
      <c r="AD77" t="n">
        <v>241374.5692879705</v>
      </c>
      <c r="AE77" t="n">
        <v>330259.3343940967</v>
      </c>
      <c r="AF77" t="n">
        <v>3.368784150049236e-06</v>
      </c>
      <c r="AG77" t="n">
        <v>9.105902777777779</v>
      </c>
      <c r="AH77" t="n">
        <v>298739.8470415093</v>
      </c>
    </row>
    <row r="78">
      <c r="A78" t="n">
        <v>76</v>
      </c>
      <c r="B78" t="n">
        <v>150</v>
      </c>
      <c r="C78" t="inlineStr">
        <is>
          <t xml:space="preserve">CONCLUIDO	</t>
        </is>
      </c>
      <c r="D78" t="n">
        <v>9.5304</v>
      </c>
      <c r="E78" t="n">
        <v>10.49</v>
      </c>
      <c r="F78" t="n">
        <v>7.16</v>
      </c>
      <c r="G78" t="n">
        <v>71.62</v>
      </c>
      <c r="H78" t="n">
        <v>1.05</v>
      </c>
      <c r="I78" t="n">
        <v>6</v>
      </c>
      <c r="J78" t="n">
        <v>339.24</v>
      </c>
      <c r="K78" t="n">
        <v>61.82</v>
      </c>
      <c r="L78" t="n">
        <v>20</v>
      </c>
      <c r="M78" t="n">
        <v>0</v>
      </c>
      <c r="N78" t="n">
        <v>107.42</v>
      </c>
      <c r="O78" t="n">
        <v>42074.12</v>
      </c>
      <c r="P78" t="n">
        <v>104.87</v>
      </c>
      <c r="Q78" t="n">
        <v>605.84</v>
      </c>
      <c r="R78" t="n">
        <v>27.26</v>
      </c>
      <c r="S78" t="n">
        <v>21.88</v>
      </c>
      <c r="T78" t="n">
        <v>1675.39</v>
      </c>
      <c r="U78" t="n">
        <v>0.8</v>
      </c>
      <c r="V78" t="n">
        <v>0.86</v>
      </c>
      <c r="W78" t="n">
        <v>1</v>
      </c>
      <c r="X78" t="n">
        <v>0.1</v>
      </c>
      <c r="Y78" t="n">
        <v>1</v>
      </c>
      <c r="Z78" t="n">
        <v>10</v>
      </c>
      <c r="AA78" t="n">
        <v>241.408829918586</v>
      </c>
      <c r="AB78" t="n">
        <v>330.3062113003771</v>
      </c>
      <c r="AC78" t="n">
        <v>298.7822500816466</v>
      </c>
      <c r="AD78" t="n">
        <v>241408.829918586</v>
      </c>
      <c r="AE78" t="n">
        <v>330306.2113003772</v>
      </c>
      <c r="AF78" t="n">
        <v>3.368784150049236e-06</v>
      </c>
      <c r="AG78" t="n">
        <v>9.105902777777779</v>
      </c>
      <c r="AH78" t="n">
        <v>298782.2500816465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9.344799999999999</v>
      </c>
      <c r="E2" t="n">
        <v>10.7</v>
      </c>
      <c r="F2" t="n">
        <v>8.369999999999999</v>
      </c>
      <c r="G2" t="n">
        <v>8.1</v>
      </c>
      <c r="H2" t="n">
        <v>0.64</v>
      </c>
      <c r="I2" t="n">
        <v>62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24.31</v>
      </c>
      <c r="Q2" t="n">
        <v>606.12</v>
      </c>
      <c r="R2" t="n">
        <v>62.44</v>
      </c>
      <c r="S2" t="n">
        <v>21.88</v>
      </c>
      <c r="T2" t="n">
        <v>18985.48</v>
      </c>
      <c r="U2" t="n">
        <v>0.35</v>
      </c>
      <c r="V2" t="n">
        <v>0.74</v>
      </c>
      <c r="W2" t="n">
        <v>1.17</v>
      </c>
      <c r="X2" t="n">
        <v>1.31</v>
      </c>
      <c r="Y2" t="n">
        <v>1</v>
      </c>
      <c r="Z2" t="n">
        <v>10</v>
      </c>
      <c r="AA2" t="n">
        <v>147.9864901470697</v>
      </c>
      <c r="AB2" t="n">
        <v>202.481644522303</v>
      </c>
      <c r="AC2" t="n">
        <v>183.1570805539248</v>
      </c>
      <c r="AD2" t="n">
        <v>147986.4901470697</v>
      </c>
      <c r="AE2" t="n">
        <v>202481.644522303</v>
      </c>
      <c r="AF2" t="n">
        <v>6.105948871853639e-06</v>
      </c>
      <c r="AG2" t="n">
        <v>9.288194444444445</v>
      </c>
      <c r="AH2" t="n">
        <v>183157.0805539248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9.0334</v>
      </c>
      <c r="E2" t="n">
        <v>11.07</v>
      </c>
      <c r="F2" t="n">
        <v>8.050000000000001</v>
      </c>
      <c r="G2" t="n">
        <v>9.66</v>
      </c>
      <c r="H2" t="n">
        <v>0.18</v>
      </c>
      <c r="I2" t="n">
        <v>50</v>
      </c>
      <c r="J2" t="n">
        <v>98.70999999999999</v>
      </c>
      <c r="K2" t="n">
        <v>39.72</v>
      </c>
      <c r="L2" t="n">
        <v>1</v>
      </c>
      <c r="M2" t="n">
        <v>48</v>
      </c>
      <c r="N2" t="n">
        <v>12.99</v>
      </c>
      <c r="O2" t="n">
        <v>12407.75</v>
      </c>
      <c r="P2" t="n">
        <v>68.18000000000001</v>
      </c>
      <c r="Q2" t="n">
        <v>606.01</v>
      </c>
      <c r="R2" t="n">
        <v>55.04</v>
      </c>
      <c r="S2" t="n">
        <v>21.88</v>
      </c>
      <c r="T2" t="n">
        <v>15345.23</v>
      </c>
      <c r="U2" t="n">
        <v>0.4</v>
      </c>
      <c r="V2" t="n">
        <v>0.77</v>
      </c>
      <c r="W2" t="n">
        <v>1.07</v>
      </c>
      <c r="X2" t="n">
        <v>0.99</v>
      </c>
      <c r="Y2" t="n">
        <v>1</v>
      </c>
      <c r="Z2" t="n">
        <v>10</v>
      </c>
      <c r="AA2" t="n">
        <v>201.6130553822033</v>
      </c>
      <c r="AB2" t="n">
        <v>275.8558769140616</v>
      </c>
      <c r="AC2" t="n">
        <v>249.5285791876194</v>
      </c>
      <c r="AD2" t="n">
        <v>201613.0553822033</v>
      </c>
      <c r="AE2" t="n">
        <v>275855.8769140617</v>
      </c>
      <c r="AF2" t="n">
        <v>4.34858860720498e-06</v>
      </c>
      <c r="AG2" t="n">
        <v>9.609375</v>
      </c>
      <c r="AH2" t="n">
        <v>249528.5791876194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9.4046</v>
      </c>
      <c r="E3" t="n">
        <v>10.63</v>
      </c>
      <c r="F3" t="n">
        <v>7.84</v>
      </c>
      <c r="G3" t="n">
        <v>12.07</v>
      </c>
      <c r="H3" t="n">
        <v>0.22</v>
      </c>
      <c r="I3" t="n">
        <v>39</v>
      </c>
      <c r="J3" t="n">
        <v>99.02</v>
      </c>
      <c r="K3" t="n">
        <v>39.72</v>
      </c>
      <c r="L3" t="n">
        <v>1.25</v>
      </c>
      <c r="M3" t="n">
        <v>37</v>
      </c>
      <c r="N3" t="n">
        <v>13.05</v>
      </c>
      <c r="O3" t="n">
        <v>12446.14</v>
      </c>
      <c r="P3" t="n">
        <v>64.95999999999999</v>
      </c>
      <c r="Q3" t="n">
        <v>606.03</v>
      </c>
      <c r="R3" t="n">
        <v>48.6</v>
      </c>
      <c r="S3" t="n">
        <v>21.88</v>
      </c>
      <c r="T3" t="n">
        <v>12180.81</v>
      </c>
      <c r="U3" t="n">
        <v>0.45</v>
      </c>
      <c r="V3" t="n">
        <v>0.79</v>
      </c>
      <c r="W3" t="n">
        <v>1.05</v>
      </c>
      <c r="X3" t="n">
        <v>0.78</v>
      </c>
      <c r="Y3" t="n">
        <v>1</v>
      </c>
      <c r="Z3" t="n">
        <v>10</v>
      </c>
      <c r="AA3" t="n">
        <v>187.6178899477753</v>
      </c>
      <c r="AB3" t="n">
        <v>256.7070741435635</v>
      </c>
      <c r="AC3" t="n">
        <v>232.207311278018</v>
      </c>
      <c r="AD3" t="n">
        <v>187617.8899477753</v>
      </c>
      <c r="AE3" t="n">
        <v>256707.0741435635</v>
      </c>
      <c r="AF3" t="n">
        <v>4.527280582651046e-06</v>
      </c>
      <c r="AG3" t="n">
        <v>9.227430555555555</v>
      </c>
      <c r="AH3" t="n">
        <v>232207.311278018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9.7174</v>
      </c>
      <c r="E4" t="n">
        <v>10.29</v>
      </c>
      <c r="F4" t="n">
        <v>7.67</v>
      </c>
      <c r="G4" t="n">
        <v>14.84</v>
      </c>
      <c r="H4" t="n">
        <v>0.27</v>
      </c>
      <c r="I4" t="n">
        <v>31</v>
      </c>
      <c r="J4" t="n">
        <v>99.33</v>
      </c>
      <c r="K4" t="n">
        <v>39.72</v>
      </c>
      <c r="L4" t="n">
        <v>1.5</v>
      </c>
      <c r="M4" t="n">
        <v>29</v>
      </c>
      <c r="N4" t="n">
        <v>13.11</v>
      </c>
      <c r="O4" t="n">
        <v>12484.55</v>
      </c>
      <c r="P4" t="n">
        <v>62.03</v>
      </c>
      <c r="Q4" t="n">
        <v>605.89</v>
      </c>
      <c r="R4" t="n">
        <v>43.02</v>
      </c>
      <c r="S4" t="n">
        <v>21.88</v>
      </c>
      <c r="T4" t="n">
        <v>9433.309999999999</v>
      </c>
      <c r="U4" t="n">
        <v>0.51</v>
      </c>
      <c r="V4" t="n">
        <v>0.8100000000000001</v>
      </c>
      <c r="W4" t="n">
        <v>1.04</v>
      </c>
      <c r="X4" t="n">
        <v>0.61</v>
      </c>
      <c r="Y4" t="n">
        <v>1</v>
      </c>
      <c r="Z4" t="n">
        <v>10</v>
      </c>
      <c r="AA4" t="n">
        <v>183.7233400146468</v>
      </c>
      <c r="AB4" t="n">
        <v>251.3783791096428</v>
      </c>
      <c r="AC4" t="n">
        <v>227.3871794192626</v>
      </c>
      <c r="AD4" t="n">
        <v>183723.3400146468</v>
      </c>
      <c r="AE4" t="n">
        <v>251378.3791096428</v>
      </c>
      <c r="AF4" t="n">
        <v>4.677859380925639e-06</v>
      </c>
      <c r="AG4" t="n">
        <v>8.932291666666666</v>
      </c>
      <c r="AH4" t="n">
        <v>227387.1794192626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9.9024</v>
      </c>
      <c r="E5" t="n">
        <v>10.1</v>
      </c>
      <c r="F5" t="n">
        <v>7.58</v>
      </c>
      <c r="G5" t="n">
        <v>17.48</v>
      </c>
      <c r="H5" t="n">
        <v>0.31</v>
      </c>
      <c r="I5" t="n">
        <v>26</v>
      </c>
      <c r="J5" t="n">
        <v>99.64</v>
      </c>
      <c r="K5" t="n">
        <v>39.72</v>
      </c>
      <c r="L5" t="n">
        <v>1.75</v>
      </c>
      <c r="M5" t="n">
        <v>24</v>
      </c>
      <c r="N5" t="n">
        <v>13.18</v>
      </c>
      <c r="O5" t="n">
        <v>12522.99</v>
      </c>
      <c r="P5" t="n">
        <v>59.87</v>
      </c>
      <c r="Q5" t="n">
        <v>605.85</v>
      </c>
      <c r="R5" t="n">
        <v>40.35</v>
      </c>
      <c r="S5" t="n">
        <v>21.88</v>
      </c>
      <c r="T5" t="n">
        <v>8122.24</v>
      </c>
      <c r="U5" t="n">
        <v>0.54</v>
      </c>
      <c r="V5" t="n">
        <v>0.82</v>
      </c>
      <c r="W5" t="n">
        <v>1.03</v>
      </c>
      <c r="X5" t="n">
        <v>0.52</v>
      </c>
      <c r="Y5" t="n">
        <v>1</v>
      </c>
      <c r="Z5" t="n">
        <v>10</v>
      </c>
      <c r="AA5" t="n">
        <v>181.4178435163949</v>
      </c>
      <c r="AB5" t="n">
        <v>248.2238970894091</v>
      </c>
      <c r="AC5" t="n">
        <v>224.5337567356957</v>
      </c>
      <c r="AD5" t="n">
        <v>181417.8435163949</v>
      </c>
      <c r="AE5" t="n">
        <v>248223.8970894091</v>
      </c>
      <c r="AF5" t="n">
        <v>4.766916534636637e-06</v>
      </c>
      <c r="AG5" t="n">
        <v>8.767361111111111</v>
      </c>
      <c r="AH5" t="n">
        <v>224533.7567356957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10.0804</v>
      </c>
      <c r="E6" t="n">
        <v>9.92</v>
      </c>
      <c r="F6" t="n">
        <v>7.48</v>
      </c>
      <c r="G6" t="n">
        <v>20.4</v>
      </c>
      <c r="H6" t="n">
        <v>0.35</v>
      </c>
      <c r="I6" t="n">
        <v>22</v>
      </c>
      <c r="J6" t="n">
        <v>99.95</v>
      </c>
      <c r="K6" t="n">
        <v>39.72</v>
      </c>
      <c r="L6" t="n">
        <v>2</v>
      </c>
      <c r="M6" t="n">
        <v>20</v>
      </c>
      <c r="N6" t="n">
        <v>13.24</v>
      </c>
      <c r="O6" t="n">
        <v>12561.45</v>
      </c>
      <c r="P6" t="n">
        <v>57.34</v>
      </c>
      <c r="Q6" t="n">
        <v>605.9</v>
      </c>
      <c r="R6" t="n">
        <v>37.28</v>
      </c>
      <c r="S6" t="n">
        <v>21.88</v>
      </c>
      <c r="T6" t="n">
        <v>6604.43</v>
      </c>
      <c r="U6" t="n">
        <v>0.59</v>
      </c>
      <c r="V6" t="n">
        <v>0.83</v>
      </c>
      <c r="W6" t="n">
        <v>1.03</v>
      </c>
      <c r="X6" t="n">
        <v>0.42</v>
      </c>
      <c r="Y6" t="n">
        <v>1</v>
      </c>
      <c r="Z6" t="n">
        <v>10</v>
      </c>
      <c r="AA6" t="n">
        <v>179.0094008057771</v>
      </c>
      <c r="AB6" t="n">
        <v>244.9285595197501</v>
      </c>
      <c r="AC6" t="n">
        <v>221.5529215586485</v>
      </c>
      <c r="AD6" t="n">
        <v>179009.4008057771</v>
      </c>
      <c r="AE6" t="n">
        <v>244928.5595197501</v>
      </c>
      <c r="AF6" t="n">
        <v>4.852603958207217e-06</v>
      </c>
      <c r="AG6" t="n">
        <v>8.611111111111111</v>
      </c>
      <c r="AH6" t="n">
        <v>221552.9215586485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10.198</v>
      </c>
      <c r="E7" t="n">
        <v>9.81</v>
      </c>
      <c r="F7" t="n">
        <v>7.43</v>
      </c>
      <c r="G7" t="n">
        <v>23.45</v>
      </c>
      <c r="H7" t="n">
        <v>0.39</v>
      </c>
      <c r="I7" t="n">
        <v>19</v>
      </c>
      <c r="J7" t="n">
        <v>100.27</v>
      </c>
      <c r="K7" t="n">
        <v>39.72</v>
      </c>
      <c r="L7" t="n">
        <v>2.25</v>
      </c>
      <c r="M7" t="n">
        <v>17</v>
      </c>
      <c r="N7" t="n">
        <v>13.3</v>
      </c>
      <c r="O7" t="n">
        <v>12599.94</v>
      </c>
      <c r="P7" t="n">
        <v>54.98</v>
      </c>
      <c r="Q7" t="n">
        <v>605.84</v>
      </c>
      <c r="R7" t="n">
        <v>35.65</v>
      </c>
      <c r="S7" t="n">
        <v>21.88</v>
      </c>
      <c r="T7" t="n">
        <v>5804.4</v>
      </c>
      <c r="U7" t="n">
        <v>0.61</v>
      </c>
      <c r="V7" t="n">
        <v>0.83</v>
      </c>
      <c r="W7" t="n">
        <v>1.02</v>
      </c>
      <c r="X7" t="n">
        <v>0.37</v>
      </c>
      <c r="Y7" t="n">
        <v>1</v>
      </c>
      <c r="Z7" t="n">
        <v>10</v>
      </c>
      <c r="AA7" t="n">
        <v>167.9203964152019</v>
      </c>
      <c r="AB7" t="n">
        <v>229.7560945002258</v>
      </c>
      <c r="AC7" t="n">
        <v>207.8284953058944</v>
      </c>
      <c r="AD7" t="n">
        <v>167920.3964152019</v>
      </c>
      <c r="AE7" t="n">
        <v>229756.0945002258</v>
      </c>
      <c r="AF7" t="n">
        <v>4.909215424566208e-06</v>
      </c>
      <c r="AG7" t="n">
        <v>8.515625</v>
      </c>
      <c r="AH7" t="n">
        <v>207828.4953058944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10.2649</v>
      </c>
      <c r="E8" t="n">
        <v>9.74</v>
      </c>
      <c r="F8" t="n">
        <v>7.4</v>
      </c>
      <c r="G8" t="n">
        <v>26.13</v>
      </c>
      <c r="H8" t="n">
        <v>0.44</v>
      </c>
      <c r="I8" t="n">
        <v>17</v>
      </c>
      <c r="J8" t="n">
        <v>100.58</v>
      </c>
      <c r="K8" t="n">
        <v>39.72</v>
      </c>
      <c r="L8" t="n">
        <v>2.5</v>
      </c>
      <c r="M8" t="n">
        <v>11</v>
      </c>
      <c r="N8" t="n">
        <v>13.36</v>
      </c>
      <c r="O8" t="n">
        <v>12638.45</v>
      </c>
      <c r="P8" t="n">
        <v>53.96</v>
      </c>
      <c r="Q8" t="n">
        <v>605.9299999999999</v>
      </c>
      <c r="R8" t="n">
        <v>34.61</v>
      </c>
      <c r="S8" t="n">
        <v>21.88</v>
      </c>
      <c r="T8" t="n">
        <v>5297.21</v>
      </c>
      <c r="U8" t="n">
        <v>0.63</v>
      </c>
      <c r="V8" t="n">
        <v>0.84</v>
      </c>
      <c r="W8" t="n">
        <v>1.03</v>
      </c>
      <c r="X8" t="n">
        <v>0.35</v>
      </c>
      <c r="Y8" t="n">
        <v>1</v>
      </c>
      <c r="Z8" t="n">
        <v>10</v>
      </c>
      <c r="AA8" t="n">
        <v>166.8667468618487</v>
      </c>
      <c r="AB8" t="n">
        <v>228.314444697591</v>
      </c>
      <c r="AC8" t="n">
        <v>206.5244345370544</v>
      </c>
      <c r="AD8" t="n">
        <v>166866.7468618487</v>
      </c>
      <c r="AE8" t="n">
        <v>228314.444697591</v>
      </c>
      <c r="AF8" t="n">
        <v>4.941420416908186e-06</v>
      </c>
      <c r="AG8" t="n">
        <v>8.454861111111111</v>
      </c>
      <c r="AH8" t="n">
        <v>206524.4345370544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10.3543</v>
      </c>
      <c r="E9" t="n">
        <v>9.66</v>
      </c>
      <c r="F9" t="n">
        <v>7.36</v>
      </c>
      <c r="G9" t="n">
        <v>29.45</v>
      </c>
      <c r="H9" t="n">
        <v>0.48</v>
      </c>
      <c r="I9" t="n">
        <v>15</v>
      </c>
      <c r="J9" t="n">
        <v>100.89</v>
      </c>
      <c r="K9" t="n">
        <v>39.72</v>
      </c>
      <c r="L9" t="n">
        <v>2.75</v>
      </c>
      <c r="M9" t="n">
        <v>5</v>
      </c>
      <c r="N9" t="n">
        <v>13.42</v>
      </c>
      <c r="O9" t="n">
        <v>12676.98</v>
      </c>
      <c r="P9" t="n">
        <v>51.55</v>
      </c>
      <c r="Q9" t="n">
        <v>605.9</v>
      </c>
      <c r="R9" t="n">
        <v>33.27</v>
      </c>
      <c r="S9" t="n">
        <v>21.88</v>
      </c>
      <c r="T9" t="n">
        <v>4637.51</v>
      </c>
      <c r="U9" t="n">
        <v>0.66</v>
      </c>
      <c r="V9" t="n">
        <v>0.84</v>
      </c>
      <c r="W9" t="n">
        <v>1.02</v>
      </c>
      <c r="X9" t="n">
        <v>0.3</v>
      </c>
      <c r="Y9" t="n">
        <v>1</v>
      </c>
      <c r="Z9" t="n">
        <v>10</v>
      </c>
      <c r="AA9" t="n">
        <v>165.1544299593564</v>
      </c>
      <c r="AB9" t="n">
        <v>225.971577169512</v>
      </c>
      <c r="AC9" t="n">
        <v>204.4051669976193</v>
      </c>
      <c r="AD9" t="n">
        <v>165154.4299593564</v>
      </c>
      <c r="AE9" t="n">
        <v>225971.577169512</v>
      </c>
      <c r="AF9" t="n">
        <v>4.9844566847015e-06</v>
      </c>
      <c r="AG9" t="n">
        <v>8.385416666666666</v>
      </c>
      <c r="AH9" t="n">
        <v>204405.1669976194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10.369</v>
      </c>
      <c r="E10" t="n">
        <v>9.640000000000001</v>
      </c>
      <c r="F10" t="n">
        <v>7.35</v>
      </c>
      <c r="G10" t="n">
        <v>29.39</v>
      </c>
      <c r="H10" t="n">
        <v>0.52</v>
      </c>
      <c r="I10" t="n">
        <v>15</v>
      </c>
      <c r="J10" t="n">
        <v>101.2</v>
      </c>
      <c r="K10" t="n">
        <v>39.72</v>
      </c>
      <c r="L10" t="n">
        <v>3</v>
      </c>
      <c r="M10" t="n">
        <v>1</v>
      </c>
      <c r="N10" t="n">
        <v>13.49</v>
      </c>
      <c r="O10" t="n">
        <v>12715.54</v>
      </c>
      <c r="P10" t="n">
        <v>51.89</v>
      </c>
      <c r="Q10" t="n">
        <v>605.99</v>
      </c>
      <c r="R10" t="n">
        <v>32.77</v>
      </c>
      <c r="S10" t="n">
        <v>21.88</v>
      </c>
      <c r="T10" t="n">
        <v>4387.91</v>
      </c>
      <c r="U10" t="n">
        <v>0.67</v>
      </c>
      <c r="V10" t="n">
        <v>0.84</v>
      </c>
      <c r="W10" t="n">
        <v>1.03</v>
      </c>
      <c r="X10" t="n">
        <v>0.29</v>
      </c>
      <c r="Y10" t="n">
        <v>1</v>
      </c>
      <c r="Z10" t="n">
        <v>10</v>
      </c>
      <c r="AA10" t="n">
        <v>165.2556184382955</v>
      </c>
      <c r="AB10" t="n">
        <v>226.110027710517</v>
      </c>
      <c r="AC10" t="n">
        <v>204.5304040133074</v>
      </c>
      <c r="AD10" t="n">
        <v>165255.6184382955</v>
      </c>
      <c r="AE10" t="n">
        <v>226110.0277105171</v>
      </c>
      <c r="AF10" t="n">
        <v>4.991533117996373e-06</v>
      </c>
      <c r="AG10" t="n">
        <v>8.368055555555555</v>
      </c>
      <c r="AH10" t="n">
        <v>204530.4040133074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10.3651</v>
      </c>
      <c r="E11" t="n">
        <v>9.65</v>
      </c>
      <c r="F11" t="n">
        <v>7.35</v>
      </c>
      <c r="G11" t="n">
        <v>29.41</v>
      </c>
      <c r="H11" t="n">
        <v>0.5600000000000001</v>
      </c>
      <c r="I11" t="n">
        <v>15</v>
      </c>
      <c r="J11" t="n">
        <v>101.52</v>
      </c>
      <c r="K11" t="n">
        <v>39.72</v>
      </c>
      <c r="L11" t="n">
        <v>3.25</v>
      </c>
      <c r="M11" t="n">
        <v>0</v>
      </c>
      <c r="N11" t="n">
        <v>13.55</v>
      </c>
      <c r="O11" t="n">
        <v>12754.13</v>
      </c>
      <c r="P11" t="n">
        <v>52.06</v>
      </c>
      <c r="Q11" t="n">
        <v>605.99</v>
      </c>
      <c r="R11" t="n">
        <v>32.81</v>
      </c>
      <c r="S11" t="n">
        <v>21.88</v>
      </c>
      <c r="T11" t="n">
        <v>4404.95</v>
      </c>
      <c r="U11" t="n">
        <v>0.67</v>
      </c>
      <c r="V11" t="n">
        <v>0.84</v>
      </c>
      <c r="W11" t="n">
        <v>1.03</v>
      </c>
      <c r="X11" t="n">
        <v>0.29</v>
      </c>
      <c r="Y11" t="n">
        <v>1</v>
      </c>
      <c r="Z11" t="n">
        <v>10</v>
      </c>
      <c r="AA11" t="n">
        <v>165.3603731965658</v>
      </c>
      <c r="AB11" t="n">
        <v>226.2533577922361</v>
      </c>
      <c r="AC11" t="n">
        <v>204.6600548731923</v>
      </c>
      <c r="AD11" t="n">
        <v>165360.3731965658</v>
      </c>
      <c r="AE11" t="n">
        <v>226253.3577922361</v>
      </c>
      <c r="AF11" t="n">
        <v>4.989655696918142e-06</v>
      </c>
      <c r="AG11" t="n">
        <v>8.376736111111111</v>
      </c>
      <c r="AH11" t="n">
        <v>204660.0548731923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6.5374</v>
      </c>
      <c r="E2" t="n">
        <v>15.3</v>
      </c>
      <c r="F2" t="n">
        <v>8.960000000000001</v>
      </c>
      <c r="G2" t="n">
        <v>5.78</v>
      </c>
      <c r="H2" t="n">
        <v>0.09</v>
      </c>
      <c r="I2" t="n">
        <v>93</v>
      </c>
      <c r="J2" t="n">
        <v>204</v>
      </c>
      <c r="K2" t="n">
        <v>55.27</v>
      </c>
      <c r="L2" t="n">
        <v>1</v>
      </c>
      <c r="M2" t="n">
        <v>91</v>
      </c>
      <c r="N2" t="n">
        <v>42.72</v>
      </c>
      <c r="O2" t="n">
        <v>25393.6</v>
      </c>
      <c r="P2" t="n">
        <v>127.38</v>
      </c>
      <c r="Q2" t="n">
        <v>606.02</v>
      </c>
      <c r="R2" t="n">
        <v>83.53</v>
      </c>
      <c r="S2" t="n">
        <v>21.88</v>
      </c>
      <c r="T2" t="n">
        <v>29377.93</v>
      </c>
      <c r="U2" t="n">
        <v>0.26</v>
      </c>
      <c r="V2" t="n">
        <v>0.6899999999999999</v>
      </c>
      <c r="W2" t="n">
        <v>1.14</v>
      </c>
      <c r="X2" t="n">
        <v>1.9</v>
      </c>
      <c r="Y2" t="n">
        <v>1</v>
      </c>
      <c r="Z2" t="n">
        <v>10</v>
      </c>
      <c r="AA2" t="n">
        <v>366.7885138073632</v>
      </c>
      <c r="AB2" t="n">
        <v>501.8562261584267</v>
      </c>
      <c r="AC2" t="n">
        <v>453.9597722935029</v>
      </c>
      <c r="AD2" t="n">
        <v>366788.5138073632</v>
      </c>
      <c r="AE2" t="n">
        <v>501856.2261584267</v>
      </c>
      <c r="AF2" t="n">
        <v>2.546519066050798e-06</v>
      </c>
      <c r="AG2" t="n">
        <v>13.28125</v>
      </c>
      <c r="AH2" t="n">
        <v>453959.7722935029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7.2022</v>
      </c>
      <c r="E3" t="n">
        <v>13.88</v>
      </c>
      <c r="F3" t="n">
        <v>8.48</v>
      </c>
      <c r="G3" t="n">
        <v>7.27</v>
      </c>
      <c r="H3" t="n">
        <v>0.11</v>
      </c>
      <c r="I3" t="n">
        <v>70</v>
      </c>
      <c r="J3" t="n">
        <v>204.39</v>
      </c>
      <c r="K3" t="n">
        <v>55.27</v>
      </c>
      <c r="L3" t="n">
        <v>1.25</v>
      </c>
      <c r="M3" t="n">
        <v>68</v>
      </c>
      <c r="N3" t="n">
        <v>42.87</v>
      </c>
      <c r="O3" t="n">
        <v>25442.42</v>
      </c>
      <c r="P3" t="n">
        <v>119.93</v>
      </c>
      <c r="Q3" t="n">
        <v>605.96</v>
      </c>
      <c r="R3" t="n">
        <v>68.44</v>
      </c>
      <c r="S3" t="n">
        <v>21.88</v>
      </c>
      <c r="T3" t="n">
        <v>21947.21</v>
      </c>
      <c r="U3" t="n">
        <v>0.32</v>
      </c>
      <c r="V3" t="n">
        <v>0.73</v>
      </c>
      <c r="W3" t="n">
        <v>1.1</v>
      </c>
      <c r="X3" t="n">
        <v>1.42</v>
      </c>
      <c r="Y3" t="n">
        <v>1</v>
      </c>
      <c r="Z3" t="n">
        <v>10</v>
      </c>
      <c r="AA3" t="n">
        <v>325.0387248167201</v>
      </c>
      <c r="AB3" t="n">
        <v>444.7323229907315</v>
      </c>
      <c r="AC3" t="n">
        <v>402.2876942702308</v>
      </c>
      <c r="AD3" t="n">
        <v>325038.7248167201</v>
      </c>
      <c r="AE3" t="n">
        <v>444732.3229907315</v>
      </c>
      <c r="AF3" t="n">
        <v>2.805479184004506e-06</v>
      </c>
      <c r="AG3" t="n">
        <v>12.04861111111111</v>
      </c>
      <c r="AH3" t="n">
        <v>402287.6942702308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7.6874</v>
      </c>
      <c r="E4" t="n">
        <v>13.01</v>
      </c>
      <c r="F4" t="n">
        <v>8.17</v>
      </c>
      <c r="G4" t="n">
        <v>8.76</v>
      </c>
      <c r="H4" t="n">
        <v>0.13</v>
      </c>
      <c r="I4" t="n">
        <v>56</v>
      </c>
      <c r="J4" t="n">
        <v>204.79</v>
      </c>
      <c r="K4" t="n">
        <v>55.27</v>
      </c>
      <c r="L4" t="n">
        <v>1.5</v>
      </c>
      <c r="M4" t="n">
        <v>54</v>
      </c>
      <c r="N4" t="n">
        <v>43.02</v>
      </c>
      <c r="O4" t="n">
        <v>25491.3</v>
      </c>
      <c r="P4" t="n">
        <v>114.96</v>
      </c>
      <c r="Q4" t="n">
        <v>605.89</v>
      </c>
      <c r="R4" t="n">
        <v>58.76</v>
      </c>
      <c r="S4" t="n">
        <v>21.88</v>
      </c>
      <c r="T4" t="n">
        <v>17174.84</v>
      </c>
      <c r="U4" t="n">
        <v>0.37</v>
      </c>
      <c r="V4" t="n">
        <v>0.76</v>
      </c>
      <c r="W4" t="n">
        <v>1.08</v>
      </c>
      <c r="X4" t="n">
        <v>1.11</v>
      </c>
      <c r="Y4" t="n">
        <v>1</v>
      </c>
      <c r="Z4" t="n">
        <v>10</v>
      </c>
      <c r="AA4" t="n">
        <v>301.9631557202515</v>
      </c>
      <c r="AB4" t="n">
        <v>413.159311330683</v>
      </c>
      <c r="AC4" t="n">
        <v>373.7279665300172</v>
      </c>
      <c r="AD4" t="n">
        <v>301963.1557202515</v>
      </c>
      <c r="AE4" t="n">
        <v>413159.3113306829</v>
      </c>
      <c r="AF4" t="n">
        <v>2.994479558900925e-06</v>
      </c>
      <c r="AG4" t="n">
        <v>11.29340277777778</v>
      </c>
      <c r="AH4" t="n">
        <v>373727.9665300172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8.0237</v>
      </c>
      <c r="E5" t="n">
        <v>12.46</v>
      </c>
      <c r="F5" t="n">
        <v>7.99</v>
      </c>
      <c r="G5" t="n">
        <v>10.2</v>
      </c>
      <c r="H5" t="n">
        <v>0.15</v>
      </c>
      <c r="I5" t="n">
        <v>47</v>
      </c>
      <c r="J5" t="n">
        <v>205.18</v>
      </c>
      <c r="K5" t="n">
        <v>55.27</v>
      </c>
      <c r="L5" t="n">
        <v>1.75</v>
      </c>
      <c r="M5" t="n">
        <v>45</v>
      </c>
      <c r="N5" t="n">
        <v>43.16</v>
      </c>
      <c r="O5" t="n">
        <v>25540.22</v>
      </c>
      <c r="P5" t="n">
        <v>111.82</v>
      </c>
      <c r="Q5" t="n">
        <v>605.95</v>
      </c>
      <c r="R5" t="n">
        <v>53.36</v>
      </c>
      <c r="S5" t="n">
        <v>21.88</v>
      </c>
      <c r="T5" t="n">
        <v>14520.72</v>
      </c>
      <c r="U5" t="n">
        <v>0.41</v>
      </c>
      <c r="V5" t="n">
        <v>0.77</v>
      </c>
      <c r="W5" t="n">
        <v>1.06</v>
      </c>
      <c r="X5" t="n">
        <v>0.93</v>
      </c>
      <c r="Y5" t="n">
        <v>1</v>
      </c>
      <c r="Z5" t="n">
        <v>10</v>
      </c>
      <c r="AA5" t="n">
        <v>284.0766367065359</v>
      </c>
      <c r="AB5" t="n">
        <v>388.6861869185901</v>
      </c>
      <c r="AC5" t="n">
        <v>351.5905227635687</v>
      </c>
      <c r="AD5" t="n">
        <v>284076.6367065359</v>
      </c>
      <c r="AE5" t="n">
        <v>388686.1869185901</v>
      </c>
      <c r="AF5" t="n">
        <v>3.125478788244836e-06</v>
      </c>
      <c r="AG5" t="n">
        <v>10.81597222222222</v>
      </c>
      <c r="AH5" t="n">
        <v>351590.5227635687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8.271100000000001</v>
      </c>
      <c r="E6" t="n">
        <v>12.09</v>
      </c>
      <c r="F6" t="n">
        <v>7.86</v>
      </c>
      <c r="G6" t="n">
        <v>11.51</v>
      </c>
      <c r="H6" t="n">
        <v>0.17</v>
      </c>
      <c r="I6" t="n">
        <v>41</v>
      </c>
      <c r="J6" t="n">
        <v>205.58</v>
      </c>
      <c r="K6" t="n">
        <v>55.27</v>
      </c>
      <c r="L6" t="n">
        <v>2</v>
      </c>
      <c r="M6" t="n">
        <v>39</v>
      </c>
      <c r="N6" t="n">
        <v>43.31</v>
      </c>
      <c r="O6" t="n">
        <v>25589.2</v>
      </c>
      <c r="P6" t="n">
        <v>109.49</v>
      </c>
      <c r="Q6" t="n">
        <v>605.9</v>
      </c>
      <c r="R6" t="n">
        <v>49.22</v>
      </c>
      <c r="S6" t="n">
        <v>21.88</v>
      </c>
      <c r="T6" t="n">
        <v>12480.99</v>
      </c>
      <c r="U6" t="n">
        <v>0.44</v>
      </c>
      <c r="V6" t="n">
        <v>0.79</v>
      </c>
      <c r="W6" t="n">
        <v>1.06</v>
      </c>
      <c r="X6" t="n">
        <v>0.8</v>
      </c>
      <c r="Y6" t="n">
        <v>1</v>
      </c>
      <c r="Z6" t="n">
        <v>10</v>
      </c>
      <c r="AA6" t="n">
        <v>268.52453068456</v>
      </c>
      <c r="AB6" t="n">
        <v>367.4071093488282</v>
      </c>
      <c r="AC6" t="n">
        <v>332.3422904916919</v>
      </c>
      <c r="AD6" t="n">
        <v>268524.53068456</v>
      </c>
      <c r="AE6" t="n">
        <v>367407.1093488281</v>
      </c>
      <c r="AF6" t="n">
        <v>3.221848723837116e-06</v>
      </c>
      <c r="AG6" t="n">
        <v>10.49479166666667</v>
      </c>
      <c r="AH6" t="n">
        <v>332342.2904916918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8.4758</v>
      </c>
      <c r="E7" t="n">
        <v>11.8</v>
      </c>
      <c r="F7" t="n">
        <v>7.77</v>
      </c>
      <c r="G7" t="n">
        <v>12.96</v>
      </c>
      <c r="H7" t="n">
        <v>0.19</v>
      </c>
      <c r="I7" t="n">
        <v>36</v>
      </c>
      <c r="J7" t="n">
        <v>205.98</v>
      </c>
      <c r="K7" t="n">
        <v>55.27</v>
      </c>
      <c r="L7" t="n">
        <v>2.25</v>
      </c>
      <c r="M7" t="n">
        <v>34</v>
      </c>
      <c r="N7" t="n">
        <v>43.46</v>
      </c>
      <c r="O7" t="n">
        <v>25638.22</v>
      </c>
      <c r="P7" t="n">
        <v>107.46</v>
      </c>
      <c r="Q7" t="n">
        <v>605.84</v>
      </c>
      <c r="R7" t="n">
        <v>46.46</v>
      </c>
      <c r="S7" t="n">
        <v>21.88</v>
      </c>
      <c r="T7" t="n">
        <v>11127.64</v>
      </c>
      <c r="U7" t="n">
        <v>0.47</v>
      </c>
      <c r="V7" t="n">
        <v>0.8</v>
      </c>
      <c r="W7" t="n">
        <v>1.05</v>
      </c>
      <c r="X7" t="n">
        <v>0.72</v>
      </c>
      <c r="Y7" t="n">
        <v>1</v>
      </c>
      <c r="Z7" t="n">
        <v>10</v>
      </c>
      <c r="AA7" t="n">
        <v>264.5507501409293</v>
      </c>
      <c r="AB7" t="n">
        <v>361.970007498208</v>
      </c>
      <c r="AC7" t="n">
        <v>327.4240980106745</v>
      </c>
      <c r="AD7" t="n">
        <v>264550.7501409293</v>
      </c>
      <c r="AE7" t="n">
        <v>361970.007498208</v>
      </c>
      <c r="AF7" t="n">
        <v>3.301585691564438e-06</v>
      </c>
      <c r="AG7" t="n">
        <v>10.24305555555556</v>
      </c>
      <c r="AH7" t="n">
        <v>327424.0980106745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8.661300000000001</v>
      </c>
      <c r="E8" t="n">
        <v>11.55</v>
      </c>
      <c r="F8" t="n">
        <v>7.68</v>
      </c>
      <c r="G8" t="n">
        <v>14.41</v>
      </c>
      <c r="H8" t="n">
        <v>0.22</v>
      </c>
      <c r="I8" t="n">
        <v>32</v>
      </c>
      <c r="J8" t="n">
        <v>206.38</v>
      </c>
      <c r="K8" t="n">
        <v>55.27</v>
      </c>
      <c r="L8" t="n">
        <v>2.5</v>
      </c>
      <c r="M8" t="n">
        <v>30</v>
      </c>
      <c r="N8" t="n">
        <v>43.6</v>
      </c>
      <c r="O8" t="n">
        <v>25687.3</v>
      </c>
      <c r="P8" t="n">
        <v>105.68</v>
      </c>
      <c r="Q8" t="n">
        <v>605.9</v>
      </c>
      <c r="R8" t="n">
        <v>43.82</v>
      </c>
      <c r="S8" t="n">
        <v>21.88</v>
      </c>
      <c r="T8" t="n">
        <v>9824.41</v>
      </c>
      <c r="U8" t="n">
        <v>0.5</v>
      </c>
      <c r="V8" t="n">
        <v>0.8100000000000001</v>
      </c>
      <c r="W8" t="n">
        <v>1.04</v>
      </c>
      <c r="X8" t="n">
        <v>0.62</v>
      </c>
      <c r="Y8" t="n">
        <v>1</v>
      </c>
      <c r="Z8" t="n">
        <v>10</v>
      </c>
      <c r="AA8" t="n">
        <v>261.1223500079078</v>
      </c>
      <c r="AB8" t="n">
        <v>357.2791191858688</v>
      </c>
      <c r="AC8" t="n">
        <v>323.1809014951619</v>
      </c>
      <c r="AD8" t="n">
        <v>261122.3500079078</v>
      </c>
      <c r="AE8" t="n">
        <v>357279.1191858688</v>
      </c>
      <c r="AF8" t="n">
        <v>3.37384366671548e-06</v>
      </c>
      <c r="AG8" t="n">
        <v>10.02604166666667</v>
      </c>
      <c r="AH8" t="n">
        <v>323180.9014951619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8.8017</v>
      </c>
      <c r="E9" t="n">
        <v>11.36</v>
      </c>
      <c r="F9" t="n">
        <v>7.62</v>
      </c>
      <c r="G9" t="n">
        <v>15.77</v>
      </c>
      <c r="H9" t="n">
        <v>0.24</v>
      </c>
      <c r="I9" t="n">
        <v>29</v>
      </c>
      <c r="J9" t="n">
        <v>206.78</v>
      </c>
      <c r="K9" t="n">
        <v>55.27</v>
      </c>
      <c r="L9" t="n">
        <v>2.75</v>
      </c>
      <c r="M9" t="n">
        <v>27</v>
      </c>
      <c r="N9" t="n">
        <v>43.75</v>
      </c>
      <c r="O9" t="n">
        <v>25736.42</v>
      </c>
      <c r="P9" t="n">
        <v>104.43</v>
      </c>
      <c r="Q9" t="n">
        <v>605.88</v>
      </c>
      <c r="R9" t="n">
        <v>41.72</v>
      </c>
      <c r="S9" t="n">
        <v>21.88</v>
      </c>
      <c r="T9" t="n">
        <v>8794.040000000001</v>
      </c>
      <c r="U9" t="n">
        <v>0.52</v>
      </c>
      <c r="V9" t="n">
        <v>0.8100000000000001</v>
      </c>
      <c r="W9" t="n">
        <v>1.03</v>
      </c>
      <c r="X9" t="n">
        <v>0.5600000000000001</v>
      </c>
      <c r="Y9" t="n">
        <v>1</v>
      </c>
      <c r="Z9" t="n">
        <v>10</v>
      </c>
      <c r="AA9" t="n">
        <v>248.220066360077</v>
      </c>
      <c r="AB9" t="n">
        <v>339.6256454901646</v>
      </c>
      <c r="AC9" t="n">
        <v>307.2122505522718</v>
      </c>
      <c r="AD9" t="n">
        <v>248220.066360077</v>
      </c>
      <c r="AE9" t="n">
        <v>339625.6454901646</v>
      </c>
      <c r="AF9" t="n">
        <v>3.42853379992953e-06</v>
      </c>
      <c r="AG9" t="n">
        <v>9.861111111111111</v>
      </c>
      <c r="AH9" t="n">
        <v>307212.2505522718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8.9392</v>
      </c>
      <c r="E10" t="n">
        <v>11.19</v>
      </c>
      <c r="F10" t="n">
        <v>7.57</v>
      </c>
      <c r="G10" t="n">
        <v>17.46</v>
      </c>
      <c r="H10" t="n">
        <v>0.26</v>
      </c>
      <c r="I10" t="n">
        <v>26</v>
      </c>
      <c r="J10" t="n">
        <v>207.17</v>
      </c>
      <c r="K10" t="n">
        <v>55.27</v>
      </c>
      <c r="L10" t="n">
        <v>3</v>
      </c>
      <c r="M10" t="n">
        <v>24</v>
      </c>
      <c r="N10" t="n">
        <v>43.9</v>
      </c>
      <c r="O10" t="n">
        <v>25785.6</v>
      </c>
      <c r="P10" t="n">
        <v>103.1</v>
      </c>
      <c r="Q10" t="n">
        <v>605.9</v>
      </c>
      <c r="R10" t="n">
        <v>40.06</v>
      </c>
      <c r="S10" t="n">
        <v>21.88</v>
      </c>
      <c r="T10" t="n">
        <v>7975.01</v>
      </c>
      <c r="U10" t="n">
        <v>0.55</v>
      </c>
      <c r="V10" t="n">
        <v>0.82</v>
      </c>
      <c r="W10" t="n">
        <v>1.03</v>
      </c>
      <c r="X10" t="n">
        <v>0.51</v>
      </c>
      <c r="Y10" t="n">
        <v>1</v>
      </c>
      <c r="Z10" t="n">
        <v>10</v>
      </c>
      <c r="AA10" t="n">
        <v>245.8930295360863</v>
      </c>
      <c r="AB10" t="n">
        <v>336.441691045963</v>
      </c>
      <c r="AC10" t="n">
        <v>304.3321682515155</v>
      </c>
      <c r="AD10" t="n">
        <v>245893.0295360863</v>
      </c>
      <c r="AE10" t="n">
        <v>336441.691045963</v>
      </c>
      <c r="AF10" t="n">
        <v>3.482094293639871e-06</v>
      </c>
      <c r="AG10" t="n">
        <v>9.713541666666666</v>
      </c>
      <c r="AH10" t="n">
        <v>304332.1682515155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9.039300000000001</v>
      </c>
      <c r="E11" t="n">
        <v>11.06</v>
      </c>
      <c r="F11" t="n">
        <v>7.52</v>
      </c>
      <c r="G11" t="n">
        <v>18.81</v>
      </c>
      <c r="H11" t="n">
        <v>0.28</v>
      </c>
      <c r="I11" t="n">
        <v>24</v>
      </c>
      <c r="J11" t="n">
        <v>207.57</v>
      </c>
      <c r="K11" t="n">
        <v>55.27</v>
      </c>
      <c r="L11" t="n">
        <v>3.25</v>
      </c>
      <c r="M11" t="n">
        <v>22</v>
      </c>
      <c r="N11" t="n">
        <v>44.05</v>
      </c>
      <c r="O11" t="n">
        <v>25834.83</v>
      </c>
      <c r="P11" t="n">
        <v>101.83</v>
      </c>
      <c r="Q11" t="n">
        <v>605.88</v>
      </c>
      <c r="R11" t="n">
        <v>38.87</v>
      </c>
      <c r="S11" t="n">
        <v>21.88</v>
      </c>
      <c r="T11" t="n">
        <v>7393.22</v>
      </c>
      <c r="U11" t="n">
        <v>0.5600000000000001</v>
      </c>
      <c r="V11" t="n">
        <v>0.82</v>
      </c>
      <c r="W11" t="n">
        <v>1.02</v>
      </c>
      <c r="X11" t="n">
        <v>0.47</v>
      </c>
      <c r="Y11" t="n">
        <v>1</v>
      </c>
      <c r="Z11" t="n">
        <v>10</v>
      </c>
      <c r="AA11" t="n">
        <v>244.020098543035</v>
      </c>
      <c r="AB11" t="n">
        <v>333.8790642333877</v>
      </c>
      <c r="AC11" t="n">
        <v>302.0141149452622</v>
      </c>
      <c r="AD11" t="n">
        <v>244020.098543035</v>
      </c>
      <c r="AE11" t="n">
        <v>333879.0642333877</v>
      </c>
      <c r="AF11" t="n">
        <v>3.521086333061e-06</v>
      </c>
      <c r="AG11" t="n">
        <v>9.600694444444445</v>
      </c>
      <c r="AH11" t="n">
        <v>302014.1149452623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9.1463</v>
      </c>
      <c r="E12" t="n">
        <v>10.93</v>
      </c>
      <c r="F12" t="n">
        <v>7.48</v>
      </c>
      <c r="G12" t="n">
        <v>20.39</v>
      </c>
      <c r="H12" t="n">
        <v>0.3</v>
      </c>
      <c r="I12" t="n">
        <v>22</v>
      </c>
      <c r="J12" t="n">
        <v>207.97</v>
      </c>
      <c r="K12" t="n">
        <v>55.27</v>
      </c>
      <c r="L12" t="n">
        <v>3.5</v>
      </c>
      <c r="M12" t="n">
        <v>20</v>
      </c>
      <c r="N12" t="n">
        <v>44.2</v>
      </c>
      <c r="O12" t="n">
        <v>25884.1</v>
      </c>
      <c r="P12" t="n">
        <v>100.49</v>
      </c>
      <c r="Q12" t="n">
        <v>605.87</v>
      </c>
      <c r="R12" t="n">
        <v>37.16</v>
      </c>
      <c r="S12" t="n">
        <v>21.88</v>
      </c>
      <c r="T12" t="n">
        <v>6547.58</v>
      </c>
      <c r="U12" t="n">
        <v>0.59</v>
      </c>
      <c r="V12" t="n">
        <v>0.83</v>
      </c>
      <c r="W12" t="n">
        <v>1.02</v>
      </c>
      <c r="X12" t="n">
        <v>0.42</v>
      </c>
      <c r="Y12" t="n">
        <v>1</v>
      </c>
      <c r="Z12" t="n">
        <v>10</v>
      </c>
      <c r="AA12" t="n">
        <v>241.9439969179795</v>
      </c>
      <c r="AB12" t="n">
        <v>331.0384503988487</v>
      </c>
      <c r="AC12" t="n">
        <v>299.4446053082642</v>
      </c>
      <c r="AD12" t="n">
        <v>241943.9969179796</v>
      </c>
      <c r="AE12" t="n">
        <v>331038.4503988487</v>
      </c>
      <c r="AF12" t="n">
        <v>3.562766135439229e-06</v>
      </c>
      <c r="AG12" t="n">
        <v>9.487847222222221</v>
      </c>
      <c r="AH12" t="n">
        <v>299444.6053082642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9.242599999999999</v>
      </c>
      <c r="E13" t="n">
        <v>10.82</v>
      </c>
      <c r="F13" t="n">
        <v>7.44</v>
      </c>
      <c r="G13" t="n">
        <v>22.33</v>
      </c>
      <c r="H13" t="n">
        <v>0.32</v>
      </c>
      <c r="I13" t="n">
        <v>20</v>
      </c>
      <c r="J13" t="n">
        <v>208.37</v>
      </c>
      <c r="K13" t="n">
        <v>55.27</v>
      </c>
      <c r="L13" t="n">
        <v>3.75</v>
      </c>
      <c r="M13" t="n">
        <v>18</v>
      </c>
      <c r="N13" t="n">
        <v>44.35</v>
      </c>
      <c r="O13" t="n">
        <v>25933.43</v>
      </c>
      <c r="P13" t="n">
        <v>99.45</v>
      </c>
      <c r="Q13" t="n">
        <v>605.89</v>
      </c>
      <c r="R13" t="n">
        <v>36.11</v>
      </c>
      <c r="S13" t="n">
        <v>21.88</v>
      </c>
      <c r="T13" t="n">
        <v>6033.41</v>
      </c>
      <c r="U13" t="n">
        <v>0.61</v>
      </c>
      <c r="V13" t="n">
        <v>0.83</v>
      </c>
      <c r="W13" t="n">
        <v>1.02</v>
      </c>
      <c r="X13" t="n">
        <v>0.39</v>
      </c>
      <c r="Y13" t="n">
        <v>1</v>
      </c>
      <c r="Z13" t="n">
        <v>10</v>
      </c>
      <c r="AA13" t="n">
        <v>240.3525026750421</v>
      </c>
      <c r="AB13" t="n">
        <v>328.8608977638922</v>
      </c>
      <c r="AC13" t="n">
        <v>297.4748752405729</v>
      </c>
      <c r="AD13" t="n">
        <v>240352.5026750421</v>
      </c>
      <c r="AE13" t="n">
        <v>328860.8977638922</v>
      </c>
      <c r="AF13" t="n">
        <v>3.600277957579635e-06</v>
      </c>
      <c r="AG13" t="n">
        <v>9.392361111111111</v>
      </c>
      <c r="AH13" t="n">
        <v>297474.8752405729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9.290800000000001</v>
      </c>
      <c r="E14" t="n">
        <v>10.76</v>
      </c>
      <c r="F14" t="n">
        <v>7.43</v>
      </c>
      <c r="G14" t="n">
        <v>23.46</v>
      </c>
      <c r="H14" t="n">
        <v>0.34</v>
      </c>
      <c r="I14" t="n">
        <v>19</v>
      </c>
      <c r="J14" t="n">
        <v>208.77</v>
      </c>
      <c r="K14" t="n">
        <v>55.27</v>
      </c>
      <c r="L14" t="n">
        <v>4</v>
      </c>
      <c r="M14" t="n">
        <v>17</v>
      </c>
      <c r="N14" t="n">
        <v>44.5</v>
      </c>
      <c r="O14" t="n">
        <v>25982.82</v>
      </c>
      <c r="P14" t="n">
        <v>98.42</v>
      </c>
      <c r="Q14" t="n">
        <v>605.84</v>
      </c>
      <c r="R14" t="n">
        <v>35.5</v>
      </c>
      <c r="S14" t="n">
        <v>21.88</v>
      </c>
      <c r="T14" t="n">
        <v>5729.34</v>
      </c>
      <c r="U14" t="n">
        <v>0.62</v>
      </c>
      <c r="V14" t="n">
        <v>0.83</v>
      </c>
      <c r="W14" t="n">
        <v>1.03</v>
      </c>
      <c r="X14" t="n">
        <v>0.37</v>
      </c>
      <c r="Y14" t="n">
        <v>1</v>
      </c>
      <c r="Z14" t="n">
        <v>10</v>
      </c>
      <c r="AA14" t="n">
        <v>239.2998085843438</v>
      </c>
      <c r="AB14" t="n">
        <v>327.4205552674137</v>
      </c>
      <c r="AC14" t="n">
        <v>296.1719970104245</v>
      </c>
      <c r="AD14" t="n">
        <v>239299.8085843438</v>
      </c>
      <c r="AE14" t="n">
        <v>327420.5552674137</v>
      </c>
      <c r="AF14" t="n">
        <v>3.619053345193006e-06</v>
      </c>
      <c r="AG14" t="n">
        <v>9.340277777777779</v>
      </c>
      <c r="AH14" t="n">
        <v>296171.9970104245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9.361599999999999</v>
      </c>
      <c r="E15" t="n">
        <v>10.68</v>
      </c>
      <c r="F15" t="n">
        <v>7.39</v>
      </c>
      <c r="G15" t="n">
        <v>24.62</v>
      </c>
      <c r="H15" t="n">
        <v>0.36</v>
      </c>
      <c r="I15" t="n">
        <v>18</v>
      </c>
      <c r="J15" t="n">
        <v>209.17</v>
      </c>
      <c r="K15" t="n">
        <v>55.27</v>
      </c>
      <c r="L15" t="n">
        <v>4.25</v>
      </c>
      <c r="M15" t="n">
        <v>16</v>
      </c>
      <c r="N15" t="n">
        <v>44.65</v>
      </c>
      <c r="O15" t="n">
        <v>26032.25</v>
      </c>
      <c r="P15" t="n">
        <v>97.37</v>
      </c>
      <c r="Q15" t="n">
        <v>605.95</v>
      </c>
      <c r="R15" t="n">
        <v>34.43</v>
      </c>
      <c r="S15" t="n">
        <v>21.88</v>
      </c>
      <c r="T15" t="n">
        <v>5201.01</v>
      </c>
      <c r="U15" t="n">
        <v>0.64</v>
      </c>
      <c r="V15" t="n">
        <v>0.84</v>
      </c>
      <c r="W15" t="n">
        <v>1.02</v>
      </c>
      <c r="X15" t="n">
        <v>0.33</v>
      </c>
      <c r="Y15" t="n">
        <v>1</v>
      </c>
      <c r="Z15" t="n">
        <v>10</v>
      </c>
      <c r="AA15" t="n">
        <v>237.9673456469074</v>
      </c>
      <c r="AB15" t="n">
        <v>325.5974206922982</v>
      </c>
      <c r="AC15" t="n">
        <v>294.522859840372</v>
      </c>
      <c r="AD15" t="n">
        <v>237967.3456469074</v>
      </c>
      <c r="AE15" t="n">
        <v>325597.4206922982</v>
      </c>
      <c r="AF15" t="n">
        <v>3.64663213031804e-06</v>
      </c>
      <c r="AG15" t="n">
        <v>9.270833333333334</v>
      </c>
      <c r="AH15" t="n">
        <v>294522.859840372</v>
      </c>
    </row>
    <row r="16">
      <c r="A16" t="n">
        <v>14</v>
      </c>
      <c r="B16" t="n">
        <v>105</v>
      </c>
      <c r="C16" t="inlineStr">
        <is>
          <t xml:space="preserve">CONCLUIDO	</t>
        </is>
      </c>
      <c r="D16" t="n">
        <v>9.4017</v>
      </c>
      <c r="E16" t="n">
        <v>10.64</v>
      </c>
      <c r="F16" t="n">
        <v>7.38</v>
      </c>
      <c r="G16" t="n">
        <v>26.05</v>
      </c>
      <c r="H16" t="n">
        <v>0.38</v>
      </c>
      <c r="I16" t="n">
        <v>17</v>
      </c>
      <c r="J16" t="n">
        <v>209.58</v>
      </c>
      <c r="K16" t="n">
        <v>55.27</v>
      </c>
      <c r="L16" t="n">
        <v>4.5</v>
      </c>
      <c r="M16" t="n">
        <v>15</v>
      </c>
      <c r="N16" t="n">
        <v>44.8</v>
      </c>
      <c r="O16" t="n">
        <v>26081.73</v>
      </c>
      <c r="P16" t="n">
        <v>96.95</v>
      </c>
      <c r="Q16" t="n">
        <v>605.87</v>
      </c>
      <c r="R16" t="n">
        <v>34.39</v>
      </c>
      <c r="S16" t="n">
        <v>21.88</v>
      </c>
      <c r="T16" t="n">
        <v>5187.94</v>
      </c>
      <c r="U16" t="n">
        <v>0.64</v>
      </c>
      <c r="V16" t="n">
        <v>0.84</v>
      </c>
      <c r="W16" t="n">
        <v>1.01</v>
      </c>
      <c r="X16" t="n">
        <v>0.32</v>
      </c>
      <c r="Y16" t="n">
        <v>1</v>
      </c>
      <c r="Z16" t="n">
        <v>10</v>
      </c>
      <c r="AA16" t="n">
        <v>227.0414045296059</v>
      </c>
      <c r="AB16" t="n">
        <v>310.6480660371108</v>
      </c>
      <c r="AC16" t="n">
        <v>281.00025061192</v>
      </c>
      <c r="AD16" t="n">
        <v>227041.4045296059</v>
      </c>
      <c r="AE16" t="n">
        <v>310648.0660371108</v>
      </c>
      <c r="AF16" t="n">
        <v>3.662252317938292e-06</v>
      </c>
      <c r="AG16" t="n">
        <v>9.236111111111111</v>
      </c>
      <c r="AH16" t="n">
        <v>281000.25061192</v>
      </c>
    </row>
    <row r="17">
      <c r="A17" t="n">
        <v>15</v>
      </c>
      <c r="B17" t="n">
        <v>105</v>
      </c>
      <c r="C17" t="inlineStr">
        <is>
          <t xml:space="preserve">CONCLUIDO	</t>
        </is>
      </c>
      <c r="D17" t="n">
        <v>9.454800000000001</v>
      </c>
      <c r="E17" t="n">
        <v>10.58</v>
      </c>
      <c r="F17" t="n">
        <v>7.36</v>
      </c>
      <c r="G17" t="n">
        <v>27.61</v>
      </c>
      <c r="H17" t="n">
        <v>0.4</v>
      </c>
      <c r="I17" t="n">
        <v>16</v>
      </c>
      <c r="J17" t="n">
        <v>209.98</v>
      </c>
      <c r="K17" t="n">
        <v>55.27</v>
      </c>
      <c r="L17" t="n">
        <v>4.75</v>
      </c>
      <c r="M17" t="n">
        <v>14</v>
      </c>
      <c r="N17" t="n">
        <v>44.95</v>
      </c>
      <c r="O17" t="n">
        <v>26131.27</v>
      </c>
      <c r="P17" t="n">
        <v>95.89</v>
      </c>
      <c r="Q17" t="n">
        <v>605.84</v>
      </c>
      <c r="R17" t="n">
        <v>33.8</v>
      </c>
      <c r="S17" t="n">
        <v>21.88</v>
      </c>
      <c r="T17" t="n">
        <v>4897.43</v>
      </c>
      <c r="U17" t="n">
        <v>0.65</v>
      </c>
      <c r="V17" t="n">
        <v>0.84</v>
      </c>
      <c r="W17" t="n">
        <v>1.01</v>
      </c>
      <c r="X17" t="n">
        <v>0.31</v>
      </c>
      <c r="Y17" t="n">
        <v>1</v>
      </c>
      <c r="Z17" t="n">
        <v>10</v>
      </c>
      <c r="AA17" t="n">
        <v>225.9352780511032</v>
      </c>
      <c r="AB17" t="n">
        <v>309.134614990368</v>
      </c>
      <c r="AC17" t="n">
        <v>279.6312412089359</v>
      </c>
      <c r="AD17" t="n">
        <v>225935.2780511032</v>
      </c>
      <c r="AE17" t="n">
        <v>309134.614990368</v>
      </c>
      <c r="AF17" t="n">
        <v>3.682936406782067e-06</v>
      </c>
      <c r="AG17" t="n">
        <v>9.184027777777779</v>
      </c>
      <c r="AH17" t="n">
        <v>279631.2412089359</v>
      </c>
    </row>
    <row r="18">
      <c r="A18" t="n">
        <v>16</v>
      </c>
      <c r="B18" t="n">
        <v>105</v>
      </c>
      <c r="C18" t="inlineStr">
        <is>
          <t xml:space="preserve">CONCLUIDO	</t>
        </is>
      </c>
      <c r="D18" t="n">
        <v>9.516299999999999</v>
      </c>
      <c r="E18" t="n">
        <v>10.51</v>
      </c>
      <c r="F18" t="n">
        <v>7.34</v>
      </c>
      <c r="G18" t="n">
        <v>29.34</v>
      </c>
      <c r="H18" t="n">
        <v>0.42</v>
      </c>
      <c r="I18" t="n">
        <v>15</v>
      </c>
      <c r="J18" t="n">
        <v>210.38</v>
      </c>
      <c r="K18" t="n">
        <v>55.27</v>
      </c>
      <c r="L18" t="n">
        <v>5</v>
      </c>
      <c r="M18" t="n">
        <v>13</v>
      </c>
      <c r="N18" t="n">
        <v>45.11</v>
      </c>
      <c r="O18" t="n">
        <v>26180.86</v>
      </c>
      <c r="P18" t="n">
        <v>95.16</v>
      </c>
      <c r="Q18" t="n">
        <v>605.85</v>
      </c>
      <c r="R18" t="n">
        <v>32.72</v>
      </c>
      <c r="S18" t="n">
        <v>21.88</v>
      </c>
      <c r="T18" t="n">
        <v>4362.04</v>
      </c>
      <c r="U18" t="n">
        <v>0.67</v>
      </c>
      <c r="V18" t="n">
        <v>0.84</v>
      </c>
      <c r="W18" t="n">
        <v>1.02</v>
      </c>
      <c r="X18" t="n">
        <v>0.28</v>
      </c>
      <c r="Y18" t="n">
        <v>1</v>
      </c>
      <c r="Z18" t="n">
        <v>10</v>
      </c>
      <c r="AA18" t="n">
        <v>224.963418887641</v>
      </c>
      <c r="AB18" t="n">
        <v>307.8048744075195</v>
      </c>
      <c r="AC18" t="n">
        <v>278.4284092010114</v>
      </c>
      <c r="AD18" t="n">
        <v>224963.418887641</v>
      </c>
      <c r="AE18" t="n">
        <v>307804.8744075195</v>
      </c>
      <c r="AF18" t="n">
        <v>3.706892554877965e-06</v>
      </c>
      <c r="AG18" t="n">
        <v>9.123263888888889</v>
      </c>
      <c r="AH18" t="n">
        <v>278428.4092010114</v>
      </c>
    </row>
    <row r="19">
      <c r="A19" t="n">
        <v>17</v>
      </c>
      <c r="B19" t="n">
        <v>105</v>
      </c>
      <c r="C19" t="inlineStr">
        <is>
          <t xml:space="preserve">CONCLUIDO	</t>
        </is>
      </c>
      <c r="D19" t="n">
        <v>9.569900000000001</v>
      </c>
      <c r="E19" t="n">
        <v>10.45</v>
      </c>
      <c r="F19" t="n">
        <v>7.32</v>
      </c>
      <c r="G19" t="n">
        <v>31.36</v>
      </c>
      <c r="H19" t="n">
        <v>0.44</v>
      </c>
      <c r="I19" t="n">
        <v>14</v>
      </c>
      <c r="J19" t="n">
        <v>210.78</v>
      </c>
      <c r="K19" t="n">
        <v>55.27</v>
      </c>
      <c r="L19" t="n">
        <v>5.25</v>
      </c>
      <c r="M19" t="n">
        <v>12</v>
      </c>
      <c r="N19" t="n">
        <v>45.26</v>
      </c>
      <c r="O19" t="n">
        <v>26230.5</v>
      </c>
      <c r="P19" t="n">
        <v>93.87</v>
      </c>
      <c r="Q19" t="n">
        <v>605.84</v>
      </c>
      <c r="R19" t="n">
        <v>32.28</v>
      </c>
      <c r="S19" t="n">
        <v>21.88</v>
      </c>
      <c r="T19" t="n">
        <v>4145.27</v>
      </c>
      <c r="U19" t="n">
        <v>0.68</v>
      </c>
      <c r="V19" t="n">
        <v>0.85</v>
      </c>
      <c r="W19" t="n">
        <v>1.01</v>
      </c>
      <c r="X19" t="n">
        <v>0.26</v>
      </c>
      <c r="Y19" t="n">
        <v>1</v>
      </c>
      <c r="Z19" t="n">
        <v>10</v>
      </c>
      <c r="AA19" t="n">
        <v>223.7473754735436</v>
      </c>
      <c r="AB19" t="n">
        <v>306.1410301603031</v>
      </c>
      <c r="AC19" t="n">
        <v>276.9233599135287</v>
      </c>
      <c r="AD19" t="n">
        <v>223747.3754735436</v>
      </c>
      <c r="AE19" t="n">
        <v>306141.0301603031</v>
      </c>
      <c r="AF19" t="n">
        <v>3.727771409153415e-06</v>
      </c>
      <c r="AG19" t="n">
        <v>9.071180555555555</v>
      </c>
      <c r="AH19" t="n">
        <v>276923.3599135287</v>
      </c>
    </row>
    <row r="20">
      <c r="A20" t="n">
        <v>18</v>
      </c>
      <c r="B20" t="n">
        <v>105</v>
      </c>
      <c r="C20" t="inlineStr">
        <is>
          <t xml:space="preserve">CONCLUIDO	</t>
        </is>
      </c>
      <c r="D20" t="n">
        <v>9.556900000000001</v>
      </c>
      <c r="E20" t="n">
        <v>10.46</v>
      </c>
      <c r="F20" t="n">
        <v>7.33</v>
      </c>
      <c r="G20" t="n">
        <v>31.42</v>
      </c>
      <c r="H20" t="n">
        <v>0.46</v>
      </c>
      <c r="I20" t="n">
        <v>14</v>
      </c>
      <c r="J20" t="n">
        <v>211.18</v>
      </c>
      <c r="K20" t="n">
        <v>55.27</v>
      </c>
      <c r="L20" t="n">
        <v>5.5</v>
      </c>
      <c r="M20" t="n">
        <v>12</v>
      </c>
      <c r="N20" t="n">
        <v>45.41</v>
      </c>
      <c r="O20" t="n">
        <v>26280.2</v>
      </c>
      <c r="P20" t="n">
        <v>93.29000000000001</v>
      </c>
      <c r="Q20" t="n">
        <v>605.96</v>
      </c>
      <c r="R20" t="n">
        <v>32.66</v>
      </c>
      <c r="S20" t="n">
        <v>21.88</v>
      </c>
      <c r="T20" t="n">
        <v>4338.42</v>
      </c>
      <c r="U20" t="n">
        <v>0.67</v>
      </c>
      <c r="V20" t="n">
        <v>0.84</v>
      </c>
      <c r="W20" t="n">
        <v>1.01</v>
      </c>
      <c r="X20" t="n">
        <v>0.27</v>
      </c>
      <c r="Y20" t="n">
        <v>1</v>
      </c>
      <c r="Z20" t="n">
        <v>10</v>
      </c>
      <c r="AA20" t="n">
        <v>223.5475684709979</v>
      </c>
      <c r="AB20" t="n">
        <v>305.8676454045573</v>
      </c>
      <c r="AC20" t="n">
        <v>276.6760666151733</v>
      </c>
      <c r="AD20" t="n">
        <v>223547.5684709979</v>
      </c>
      <c r="AE20" t="n">
        <v>305867.6454045573</v>
      </c>
      <c r="AF20" t="n">
        <v>3.722707507929892e-06</v>
      </c>
      <c r="AG20" t="n">
        <v>9.079861111111111</v>
      </c>
      <c r="AH20" t="n">
        <v>276676.0666151734</v>
      </c>
    </row>
    <row r="21">
      <c r="A21" t="n">
        <v>19</v>
      </c>
      <c r="B21" t="n">
        <v>105</v>
      </c>
      <c r="C21" t="inlineStr">
        <is>
          <t xml:space="preserve">CONCLUIDO	</t>
        </is>
      </c>
      <c r="D21" t="n">
        <v>9.616899999999999</v>
      </c>
      <c r="E21" t="n">
        <v>10.4</v>
      </c>
      <c r="F21" t="n">
        <v>7.31</v>
      </c>
      <c r="G21" t="n">
        <v>33.72</v>
      </c>
      <c r="H21" t="n">
        <v>0.48</v>
      </c>
      <c r="I21" t="n">
        <v>13</v>
      </c>
      <c r="J21" t="n">
        <v>211.59</v>
      </c>
      <c r="K21" t="n">
        <v>55.27</v>
      </c>
      <c r="L21" t="n">
        <v>5.75</v>
      </c>
      <c r="M21" t="n">
        <v>11</v>
      </c>
      <c r="N21" t="n">
        <v>45.57</v>
      </c>
      <c r="O21" t="n">
        <v>26329.94</v>
      </c>
      <c r="P21" t="n">
        <v>92.77</v>
      </c>
      <c r="Q21" t="n">
        <v>605.9</v>
      </c>
      <c r="R21" t="n">
        <v>31.94</v>
      </c>
      <c r="S21" t="n">
        <v>21.88</v>
      </c>
      <c r="T21" t="n">
        <v>3980.64</v>
      </c>
      <c r="U21" t="n">
        <v>0.6899999999999999</v>
      </c>
      <c r="V21" t="n">
        <v>0.85</v>
      </c>
      <c r="W21" t="n">
        <v>1.01</v>
      </c>
      <c r="X21" t="n">
        <v>0.25</v>
      </c>
      <c r="Y21" t="n">
        <v>1</v>
      </c>
      <c r="Z21" t="n">
        <v>10</v>
      </c>
      <c r="AA21" t="n">
        <v>222.7315807541447</v>
      </c>
      <c r="AB21" t="n">
        <v>304.7511750115219</v>
      </c>
      <c r="AC21" t="n">
        <v>275.6661505894729</v>
      </c>
      <c r="AD21" t="n">
        <v>222731.5807541447</v>
      </c>
      <c r="AE21" t="n">
        <v>304751.1750115219</v>
      </c>
      <c r="AF21" t="n">
        <v>3.746079359730767e-06</v>
      </c>
      <c r="AG21" t="n">
        <v>9.027777777777779</v>
      </c>
      <c r="AH21" t="n">
        <v>275666.1505894728</v>
      </c>
    </row>
    <row r="22">
      <c r="A22" t="n">
        <v>20</v>
      </c>
      <c r="B22" t="n">
        <v>105</v>
      </c>
      <c r="C22" t="inlineStr">
        <is>
          <t xml:space="preserve">CONCLUIDO	</t>
        </is>
      </c>
      <c r="D22" t="n">
        <v>9.6889</v>
      </c>
      <c r="E22" t="n">
        <v>10.32</v>
      </c>
      <c r="F22" t="n">
        <v>7.27</v>
      </c>
      <c r="G22" t="n">
        <v>36.35</v>
      </c>
      <c r="H22" t="n">
        <v>0.5</v>
      </c>
      <c r="I22" t="n">
        <v>12</v>
      </c>
      <c r="J22" t="n">
        <v>211.99</v>
      </c>
      <c r="K22" t="n">
        <v>55.27</v>
      </c>
      <c r="L22" t="n">
        <v>6</v>
      </c>
      <c r="M22" t="n">
        <v>10</v>
      </c>
      <c r="N22" t="n">
        <v>45.72</v>
      </c>
      <c r="O22" t="n">
        <v>26379.74</v>
      </c>
      <c r="P22" t="n">
        <v>91.28</v>
      </c>
      <c r="Q22" t="n">
        <v>605.92</v>
      </c>
      <c r="R22" t="n">
        <v>30.83</v>
      </c>
      <c r="S22" t="n">
        <v>21.88</v>
      </c>
      <c r="T22" t="n">
        <v>3434.01</v>
      </c>
      <c r="U22" t="n">
        <v>0.71</v>
      </c>
      <c r="V22" t="n">
        <v>0.85</v>
      </c>
      <c r="W22" t="n">
        <v>1</v>
      </c>
      <c r="X22" t="n">
        <v>0.21</v>
      </c>
      <c r="Y22" t="n">
        <v>1</v>
      </c>
      <c r="Z22" t="n">
        <v>10</v>
      </c>
      <c r="AA22" t="n">
        <v>221.0629594528299</v>
      </c>
      <c r="AB22" t="n">
        <v>302.4680937326878</v>
      </c>
      <c r="AC22" t="n">
        <v>273.6009633835653</v>
      </c>
      <c r="AD22" t="n">
        <v>221062.9594528299</v>
      </c>
      <c r="AE22" t="n">
        <v>302468.0937326878</v>
      </c>
      <c r="AF22" t="n">
        <v>3.774125581891819e-06</v>
      </c>
      <c r="AG22" t="n">
        <v>8.958333333333334</v>
      </c>
      <c r="AH22" t="n">
        <v>273600.9633835652</v>
      </c>
    </row>
    <row r="23">
      <c r="A23" t="n">
        <v>21</v>
      </c>
      <c r="B23" t="n">
        <v>105</v>
      </c>
      <c r="C23" t="inlineStr">
        <is>
          <t xml:space="preserve">CONCLUIDO	</t>
        </is>
      </c>
      <c r="D23" t="n">
        <v>9.681100000000001</v>
      </c>
      <c r="E23" t="n">
        <v>10.33</v>
      </c>
      <c r="F23" t="n">
        <v>7.28</v>
      </c>
      <c r="G23" t="n">
        <v>36.39</v>
      </c>
      <c r="H23" t="n">
        <v>0.52</v>
      </c>
      <c r="I23" t="n">
        <v>12</v>
      </c>
      <c r="J23" t="n">
        <v>212.4</v>
      </c>
      <c r="K23" t="n">
        <v>55.27</v>
      </c>
      <c r="L23" t="n">
        <v>6.25</v>
      </c>
      <c r="M23" t="n">
        <v>10</v>
      </c>
      <c r="N23" t="n">
        <v>45.87</v>
      </c>
      <c r="O23" t="n">
        <v>26429.59</v>
      </c>
      <c r="P23" t="n">
        <v>91.09999999999999</v>
      </c>
      <c r="Q23" t="n">
        <v>605.84</v>
      </c>
      <c r="R23" t="n">
        <v>31.1</v>
      </c>
      <c r="S23" t="n">
        <v>21.88</v>
      </c>
      <c r="T23" t="n">
        <v>3565.49</v>
      </c>
      <c r="U23" t="n">
        <v>0.7</v>
      </c>
      <c r="V23" t="n">
        <v>0.85</v>
      </c>
      <c r="W23" t="n">
        <v>1.01</v>
      </c>
      <c r="X23" t="n">
        <v>0.22</v>
      </c>
      <c r="Y23" t="n">
        <v>1</v>
      </c>
      <c r="Z23" t="n">
        <v>10</v>
      </c>
      <c r="AA23" t="n">
        <v>221.0484781948393</v>
      </c>
      <c r="AB23" t="n">
        <v>302.448279836637</v>
      </c>
      <c r="AC23" t="n">
        <v>273.5830404979446</v>
      </c>
      <c r="AD23" t="n">
        <v>221048.4781948393</v>
      </c>
      <c r="AE23" t="n">
        <v>302448.279836637</v>
      </c>
      <c r="AF23" t="n">
        <v>3.771087241157706e-06</v>
      </c>
      <c r="AG23" t="n">
        <v>8.967013888888889</v>
      </c>
      <c r="AH23" t="n">
        <v>273583.0404979446</v>
      </c>
    </row>
    <row r="24">
      <c r="A24" t="n">
        <v>22</v>
      </c>
      <c r="B24" t="n">
        <v>105</v>
      </c>
      <c r="C24" t="inlineStr">
        <is>
          <t xml:space="preserve">CONCLUIDO	</t>
        </is>
      </c>
      <c r="D24" t="n">
        <v>9.7508</v>
      </c>
      <c r="E24" t="n">
        <v>10.26</v>
      </c>
      <c r="F24" t="n">
        <v>7.24</v>
      </c>
      <c r="G24" t="n">
        <v>39.52</v>
      </c>
      <c r="H24" t="n">
        <v>0.54</v>
      </c>
      <c r="I24" t="n">
        <v>11</v>
      </c>
      <c r="J24" t="n">
        <v>212.8</v>
      </c>
      <c r="K24" t="n">
        <v>55.27</v>
      </c>
      <c r="L24" t="n">
        <v>6.5</v>
      </c>
      <c r="M24" t="n">
        <v>9</v>
      </c>
      <c r="N24" t="n">
        <v>46.03</v>
      </c>
      <c r="O24" t="n">
        <v>26479.5</v>
      </c>
      <c r="P24" t="n">
        <v>89.95</v>
      </c>
      <c r="Q24" t="n">
        <v>605.87</v>
      </c>
      <c r="R24" t="n">
        <v>29.92</v>
      </c>
      <c r="S24" t="n">
        <v>21.88</v>
      </c>
      <c r="T24" t="n">
        <v>2983.82</v>
      </c>
      <c r="U24" t="n">
        <v>0.73</v>
      </c>
      <c r="V24" t="n">
        <v>0.85</v>
      </c>
      <c r="W24" t="n">
        <v>1.01</v>
      </c>
      <c r="X24" t="n">
        <v>0.19</v>
      </c>
      <c r="Y24" t="n">
        <v>1</v>
      </c>
      <c r="Z24" t="n">
        <v>10</v>
      </c>
      <c r="AA24" t="n">
        <v>219.7778788198552</v>
      </c>
      <c r="AB24" t="n">
        <v>300.7097897168964</v>
      </c>
      <c r="AC24" t="n">
        <v>272.0104694352453</v>
      </c>
      <c r="AD24" t="n">
        <v>219777.8788198552</v>
      </c>
      <c r="AE24" t="n">
        <v>300709.7897168964</v>
      </c>
      <c r="AF24" t="n">
        <v>3.798237542333056e-06</v>
      </c>
      <c r="AG24" t="n">
        <v>8.90625</v>
      </c>
      <c r="AH24" t="n">
        <v>272010.4694352453</v>
      </c>
    </row>
    <row r="25">
      <c r="A25" t="n">
        <v>23</v>
      </c>
      <c r="B25" t="n">
        <v>105</v>
      </c>
      <c r="C25" t="inlineStr">
        <is>
          <t xml:space="preserve">CONCLUIDO	</t>
        </is>
      </c>
      <c r="D25" t="n">
        <v>9.734500000000001</v>
      </c>
      <c r="E25" t="n">
        <v>10.27</v>
      </c>
      <c r="F25" t="n">
        <v>7.26</v>
      </c>
      <c r="G25" t="n">
        <v>39.61</v>
      </c>
      <c r="H25" t="n">
        <v>0.5600000000000001</v>
      </c>
      <c r="I25" t="n">
        <v>11</v>
      </c>
      <c r="J25" t="n">
        <v>213.21</v>
      </c>
      <c r="K25" t="n">
        <v>55.27</v>
      </c>
      <c r="L25" t="n">
        <v>6.75</v>
      </c>
      <c r="M25" t="n">
        <v>9</v>
      </c>
      <c r="N25" t="n">
        <v>46.18</v>
      </c>
      <c r="O25" t="n">
        <v>26529.46</v>
      </c>
      <c r="P25" t="n">
        <v>89.45</v>
      </c>
      <c r="Q25" t="n">
        <v>605.84</v>
      </c>
      <c r="R25" t="n">
        <v>30.61</v>
      </c>
      <c r="S25" t="n">
        <v>21.88</v>
      </c>
      <c r="T25" t="n">
        <v>3325.04</v>
      </c>
      <c r="U25" t="n">
        <v>0.72</v>
      </c>
      <c r="V25" t="n">
        <v>0.85</v>
      </c>
      <c r="W25" t="n">
        <v>1.01</v>
      </c>
      <c r="X25" t="n">
        <v>0.2</v>
      </c>
      <c r="Y25" t="n">
        <v>1</v>
      </c>
      <c r="Z25" t="n">
        <v>10</v>
      </c>
      <c r="AA25" t="n">
        <v>219.6738404815035</v>
      </c>
      <c r="AB25" t="n">
        <v>300.5674398725162</v>
      </c>
      <c r="AC25" t="n">
        <v>271.8817052602234</v>
      </c>
      <c r="AD25" t="n">
        <v>219673.8404815035</v>
      </c>
      <c r="AE25" t="n">
        <v>300567.4398725161</v>
      </c>
      <c r="AF25" t="n">
        <v>3.791888189260485e-06</v>
      </c>
      <c r="AG25" t="n">
        <v>8.914930555555555</v>
      </c>
      <c r="AH25" t="n">
        <v>271881.7052602234</v>
      </c>
    </row>
    <row r="26">
      <c r="A26" t="n">
        <v>24</v>
      </c>
      <c r="B26" t="n">
        <v>105</v>
      </c>
      <c r="C26" t="inlineStr">
        <is>
          <t xml:space="preserve">CONCLUIDO	</t>
        </is>
      </c>
      <c r="D26" t="n">
        <v>9.735799999999999</v>
      </c>
      <c r="E26" t="n">
        <v>10.27</v>
      </c>
      <c r="F26" t="n">
        <v>7.26</v>
      </c>
      <c r="G26" t="n">
        <v>39.6</v>
      </c>
      <c r="H26" t="n">
        <v>0.58</v>
      </c>
      <c r="I26" t="n">
        <v>11</v>
      </c>
      <c r="J26" t="n">
        <v>213.61</v>
      </c>
      <c r="K26" t="n">
        <v>55.27</v>
      </c>
      <c r="L26" t="n">
        <v>7</v>
      </c>
      <c r="M26" t="n">
        <v>9</v>
      </c>
      <c r="N26" t="n">
        <v>46.34</v>
      </c>
      <c r="O26" t="n">
        <v>26579.47</v>
      </c>
      <c r="P26" t="n">
        <v>88.78</v>
      </c>
      <c r="Q26" t="n">
        <v>605.84</v>
      </c>
      <c r="R26" t="n">
        <v>30.3</v>
      </c>
      <c r="S26" t="n">
        <v>21.88</v>
      </c>
      <c r="T26" t="n">
        <v>3173.11</v>
      </c>
      <c r="U26" t="n">
        <v>0.72</v>
      </c>
      <c r="V26" t="n">
        <v>0.85</v>
      </c>
      <c r="W26" t="n">
        <v>1.01</v>
      </c>
      <c r="X26" t="n">
        <v>0.2</v>
      </c>
      <c r="Y26" t="n">
        <v>1</v>
      </c>
      <c r="Z26" t="n">
        <v>10</v>
      </c>
      <c r="AA26" t="n">
        <v>219.2898969888777</v>
      </c>
      <c r="AB26" t="n">
        <v>300.0421114475144</v>
      </c>
      <c r="AC26" t="n">
        <v>271.4065134428005</v>
      </c>
      <c r="AD26" t="n">
        <v>219289.8969888777</v>
      </c>
      <c r="AE26" t="n">
        <v>300042.1114475144</v>
      </c>
      <c r="AF26" t="n">
        <v>3.792394579382837e-06</v>
      </c>
      <c r="AG26" t="n">
        <v>8.914930555555555</v>
      </c>
      <c r="AH26" t="n">
        <v>271406.5134428005</v>
      </c>
    </row>
    <row r="27">
      <c r="A27" t="n">
        <v>25</v>
      </c>
      <c r="B27" t="n">
        <v>105</v>
      </c>
      <c r="C27" t="inlineStr">
        <is>
          <t xml:space="preserve">CONCLUIDO	</t>
        </is>
      </c>
      <c r="D27" t="n">
        <v>9.796200000000001</v>
      </c>
      <c r="E27" t="n">
        <v>10.21</v>
      </c>
      <c r="F27" t="n">
        <v>7.24</v>
      </c>
      <c r="G27" t="n">
        <v>43.43</v>
      </c>
      <c r="H27" t="n">
        <v>0.6</v>
      </c>
      <c r="I27" t="n">
        <v>10</v>
      </c>
      <c r="J27" t="n">
        <v>214.02</v>
      </c>
      <c r="K27" t="n">
        <v>55.27</v>
      </c>
      <c r="L27" t="n">
        <v>7.25</v>
      </c>
      <c r="M27" t="n">
        <v>8</v>
      </c>
      <c r="N27" t="n">
        <v>46.49</v>
      </c>
      <c r="O27" t="n">
        <v>26629.54</v>
      </c>
      <c r="P27" t="n">
        <v>87.97</v>
      </c>
      <c r="Q27" t="n">
        <v>605.84</v>
      </c>
      <c r="R27" t="n">
        <v>29.8</v>
      </c>
      <c r="S27" t="n">
        <v>21.88</v>
      </c>
      <c r="T27" t="n">
        <v>2925.96</v>
      </c>
      <c r="U27" t="n">
        <v>0.73</v>
      </c>
      <c r="V27" t="n">
        <v>0.85</v>
      </c>
      <c r="W27" t="n">
        <v>1</v>
      </c>
      <c r="X27" t="n">
        <v>0.18</v>
      </c>
      <c r="Y27" t="n">
        <v>1</v>
      </c>
      <c r="Z27" t="n">
        <v>10</v>
      </c>
      <c r="AA27" t="n">
        <v>218.3499065665403</v>
      </c>
      <c r="AB27" t="n">
        <v>298.7559750822223</v>
      </c>
      <c r="AC27" t="n">
        <v>270.2431241271076</v>
      </c>
      <c r="AD27" t="n">
        <v>218349.9065665402</v>
      </c>
      <c r="AE27" t="n">
        <v>298755.9750822223</v>
      </c>
      <c r="AF27" t="n">
        <v>3.815922243529053e-06</v>
      </c>
      <c r="AG27" t="n">
        <v>8.862847222222221</v>
      </c>
      <c r="AH27" t="n">
        <v>270243.1241271077</v>
      </c>
    </row>
    <row r="28">
      <c r="A28" t="n">
        <v>26</v>
      </c>
      <c r="B28" t="n">
        <v>105</v>
      </c>
      <c r="C28" t="inlineStr">
        <is>
          <t xml:space="preserve">CONCLUIDO	</t>
        </is>
      </c>
      <c r="D28" t="n">
        <v>9.797000000000001</v>
      </c>
      <c r="E28" t="n">
        <v>10.21</v>
      </c>
      <c r="F28" t="n">
        <v>7.24</v>
      </c>
      <c r="G28" t="n">
        <v>43.42</v>
      </c>
      <c r="H28" t="n">
        <v>0.62</v>
      </c>
      <c r="I28" t="n">
        <v>10</v>
      </c>
      <c r="J28" t="n">
        <v>214.42</v>
      </c>
      <c r="K28" t="n">
        <v>55.27</v>
      </c>
      <c r="L28" t="n">
        <v>7.5</v>
      </c>
      <c r="M28" t="n">
        <v>8</v>
      </c>
      <c r="N28" t="n">
        <v>46.65</v>
      </c>
      <c r="O28" t="n">
        <v>26679.66</v>
      </c>
      <c r="P28" t="n">
        <v>86.68000000000001</v>
      </c>
      <c r="Q28" t="n">
        <v>605.86</v>
      </c>
      <c r="R28" t="n">
        <v>29.66</v>
      </c>
      <c r="S28" t="n">
        <v>21.88</v>
      </c>
      <c r="T28" t="n">
        <v>2854.31</v>
      </c>
      <c r="U28" t="n">
        <v>0.74</v>
      </c>
      <c r="V28" t="n">
        <v>0.85</v>
      </c>
      <c r="W28" t="n">
        <v>1.01</v>
      </c>
      <c r="X28" t="n">
        <v>0.18</v>
      </c>
      <c r="Y28" t="n">
        <v>1</v>
      </c>
      <c r="Z28" t="n">
        <v>10</v>
      </c>
      <c r="AA28" t="n">
        <v>217.6276842631638</v>
      </c>
      <c r="AB28" t="n">
        <v>297.7677986645438</v>
      </c>
      <c r="AC28" t="n">
        <v>269.3492578798178</v>
      </c>
      <c r="AD28" t="n">
        <v>217627.6842631638</v>
      </c>
      <c r="AE28" t="n">
        <v>297767.7986645438</v>
      </c>
      <c r="AF28" t="n">
        <v>3.816233868219731e-06</v>
      </c>
      <c r="AG28" t="n">
        <v>8.862847222222221</v>
      </c>
      <c r="AH28" t="n">
        <v>269349.2578798178</v>
      </c>
    </row>
    <row r="29">
      <c r="A29" t="n">
        <v>27</v>
      </c>
      <c r="B29" t="n">
        <v>105</v>
      </c>
      <c r="C29" t="inlineStr">
        <is>
          <t xml:space="preserve">CONCLUIDO	</t>
        </is>
      </c>
      <c r="D29" t="n">
        <v>9.850899999999999</v>
      </c>
      <c r="E29" t="n">
        <v>10.15</v>
      </c>
      <c r="F29" t="n">
        <v>7.22</v>
      </c>
      <c r="G29" t="n">
        <v>48.14</v>
      </c>
      <c r="H29" t="n">
        <v>0.64</v>
      </c>
      <c r="I29" t="n">
        <v>9</v>
      </c>
      <c r="J29" t="n">
        <v>214.83</v>
      </c>
      <c r="K29" t="n">
        <v>55.27</v>
      </c>
      <c r="L29" t="n">
        <v>7.75</v>
      </c>
      <c r="M29" t="n">
        <v>7</v>
      </c>
      <c r="N29" t="n">
        <v>46.81</v>
      </c>
      <c r="O29" t="n">
        <v>26729.83</v>
      </c>
      <c r="P29" t="n">
        <v>85.56</v>
      </c>
      <c r="Q29" t="n">
        <v>605.84</v>
      </c>
      <c r="R29" t="n">
        <v>29.23</v>
      </c>
      <c r="S29" t="n">
        <v>21.88</v>
      </c>
      <c r="T29" t="n">
        <v>2647.93</v>
      </c>
      <c r="U29" t="n">
        <v>0.75</v>
      </c>
      <c r="V29" t="n">
        <v>0.86</v>
      </c>
      <c r="W29" t="n">
        <v>1</v>
      </c>
      <c r="X29" t="n">
        <v>0.16</v>
      </c>
      <c r="Y29" t="n">
        <v>1</v>
      </c>
      <c r="Z29" t="n">
        <v>10</v>
      </c>
      <c r="AA29" t="n">
        <v>216.5771386663526</v>
      </c>
      <c r="AB29" t="n">
        <v>296.3303958321866</v>
      </c>
      <c r="AC29" t="n">
        <v>268.0490387563729</v>
      </c>
      <c r="AD29" t="n">
        <v>216577.1386663526</v>
      </c>
      <c r="AE29" t="n">
        <v>296330.3958321866</v>
      </c>
      <c r="AF29" t="n">
        <v>3.837229581754185e-06</v>
      </c>
      <c r="AG29" t="n">
        <v>8.810763888888889</v>
      </c>
      <c r="AH29" t="n">
        <v>268049.0387563729</v>
      </c>
    </row>
    <row r="30">
      <c r="A30" t="n">
        <v>28</v>
      </c>
      <c r="B30" t="n">
        <v>105</v>
      </c>
      <c r="C30" t="inlineStr">
        <is>
          <t xml:space="preserve">CONCLUIDO	</t>
        </is>
      </c>
      <c r="D30" t="n">
        <v>9.8538</v>
      </c>
      <c r="E30" t="n">
        <v>10.15</v>
      </c>
      <c r="F30" t="n">
        <v>7.22</v>
      </c>
      <c r="G30" t="n">
        <v>48.12</v>
      </c>
      <c r="H30" t="n">
        <v>0.66</v>
      </c>
      <c r="I30" t="n">
        <v>9</v>
      </c>
      <c r="J30" t="n">
        <v>215.24</v>
      </c>
      <c r="K30" t="n">
        <v>55.27</v>
      </c>
      <c r="L30" t="n">
        <v>8</v>
      </c>
      <c r="M30" t="n">
        <v>7</v>
      </c>
      <c r="N30" t="n">
        <v>46.97</v>
      </c>
      <c r="O30" t="n">
        <v>26780.06</v>
      </c>
      <c r="P30" t="n">
        <v>85.43000000000001</v>
      </c>
      <c r="Q30" t="n">
        <v>605.9</v>
      </c>
      <c r="R30" t="n">
        <v>29.21</v>
      </c>
      <c r="S30" t="n">
        <v>21.88</v>
      </c>
      <c r="T30" t="n">
        <v>2638.08</v>
      </c>
      <c r="U30" t="n">
        <v>0.75</v>
      </c>
      <c r="V30" t="n">
        <v>0.86</v>
      </c>
      <c r="W30" t="n">
        <v>1</v>
      </c>
      <c r="X30" t="n">
        <v>0.16</v>
      </c>
      <c r="Y30" t="n">
        <v>1</v>
      </c>
      <c r="Z30" t="n">
        <v>10</v>
      </c>
      <c r="AA30" t="n">
        <v>216.485453428378</v>
      </c>
      <c r="AB30" t="n">
        <v>296.2049480447227</v>
      </c>
      <c r="AC30" t="n">
        <v>267.9355635296773</v>
      </c>
      <c r="AD30" t="n">
        <v>216485.453428378</v>
      </c>
      <c r="AE30" t="n">
        <v>296204.9480447227</v>
      </c>
      <c r="AF30" t="n">
        <v>3.838359221257893e-06</v>
      </c>
      <c r="AG30" t="n">
        <v>8.810763888888889</v>
      </c>
      <c r="AH30" t="n">
        <v>267935.5635296773</v>
      </c>
    </row>
    <row r="31">
      <c r="A31" t="n">
        <v>29</v>
      </c>
      <c r="B31" t="n">
        <v>105</v>
      </c>
      <c r="C31" t="inlineStr">
        <is>
          <t xml:space="preserve">CONCLUIDO	</t>
        </is>
      </c>
      <c r="D31" t="n">
        <v>9.847899999999999</v>
      </c>
      <c r="E31" t="n">
        <v>10.15</v>
      </c>
      <c r="F31" t="n">
        <v>7.22</v>
      </c>
      <c r="G31" t="n">
        <v>48.16</v>
      </c>
      <c r="H31" t="n">
        <v>0.68</v>
      </c>
      <c r="I31" t="n">
        <v>9</v>
      </c>
      <c r="J31" t="n">
        <v>215.65</v>
      </c>
      <c r="K31" t="n">
        <v>55.27</v>
      </c>
      <c r="L31" t="n">
        <v>8.25</v>
      </c>
      <c r="M31" t="n">
        <v>7</v>
      </c>
      <c r="N31" t="n">
        <v>47.12</v>
      </c>
      <c r="O31" t="n">
        <v>26830.34</v>
      </c>
      <c r="P31" t="n">
        <v>84.18000000000001</v>
      </c>
      <c r="Q31" t="n">
        <v>605.84</v>
      </c>
      <c r="R31" t="n">
        <v>29.43</v>
      </c>
      <c r="S31" t="n">
        <v>21.88</v>
      </c>
      <c r="T31" t="n">
        <v>2745.73</v>
      </c>
      <c r="U31" t="n">
        <v>0.74</v>
      </c>
      <c r="V31" t="n">
        <v>0.86</v>
      </c>
      <c r="W31" t="n">
        <v>1</v>
      </c>
      <c r="X31" t="n">
        <v>0.17</v>
      </c>
      <c r="Y31" t="n">
        <v>1</v>
      </c>
      <c r="Z31" t="n">
        <v>10</v>
      </c>
      <c r="AA31" t="n">
        <v>215.8351377275135</v>
      </c>
      <c r="AB31" t="n">
        <v>295.3151574128963</v>
      </c>
      <c r="AC31" t="n">
        <v>267.1306932669232</v>
      </c>
      <c r="AD31" t="n">
        <v>215835.1377275134</v>
      </c>
      <c r="AE31" t="n">
        <v>295315.1574128963</v>
      </c>
      <c r="AF31" t="n">
        <v>3.836060989164141e-06</v>
      </c>
      <c r="AG31" t="n">
        <v>8.810763888888889</v>
      </c>
      <c r="AH31" t="n">
        <v>267130.6932669232</v>
      </c>
    </row>
    <row r="32">
      <c r="A32" t="n">
        <v>30</v>
      </c>
      <c r="B32" t="n">
        <v>105</v>
      </c>
      <c r="C32" t="inlineStr">
        <is>
          <t xml:space="preserve">CONCLUIDO	</t>
        </is>
      </c>
      <c r="D32" t="n">
        <v>9.916</v>
      </c>
      <c r="E32" t="n">
        <v>10.08</v>
      </c>
      <c r="F32" t="n">
        <v>7.2</v>
      </c>
      <c r="G32" t="n">
        <v>53.97</v>
      </c>
      <c r="H32" t="n">
        <v>0.7</v>
      </c>
      <c r="I32" t="n">
        <v>8</v>
      </c>
      <c r="J32" t="n">
        <v>216.05</v>
      </c>
      <c r="K32" t="n">
        <v>55.27</v>
      </c>
      <c r="L32" t="n">
        <v>8.5</v>
      </c>
      <c r="M32" t="n">
        <v>6</v>
      </c>
      <c r="N32" t="n">
        <v>47.28</v>
      </c>
      <c r="O32" t="n">
        <v>26880.68</v>
      </c>
      <c r="P32" t="n">
        <v>82.56999999999999</v>
      </c>
      <c r="Q32" t="n">
        <v>605.85</v>
      </c>
      <c r="R32" t="n">
        <v>28.6</v>
      </c>
      <c r="S32" t="n">
        <v>21.88</v>
      </c>
      <c r="T32" t="n">
        <v>2336.22</v>
      </c>
      <c r="U32" t="n">
        <v>0.77</v>
      </c>
      <c r="V32" t="n">
        <v>0.86</v>
      </c>
      <c r="W32" t="n">
        <v>1</v>
      </c>
      <c r="X32" t="n">
        <v>0.14</v>
      </c>
      <c r="Y32" t="n">
        <v>1</v>
      </c>
      <c r="Z32" t="n">
        <v>10</v>
      </c>
      <c r="AA32" t="n">
        <v>214.4365983578687</v>
      </c>
      <c r="AB32" t="n">
        <v>293.4016141481469</v>
      </c>
      <c r="AC32" t="n">
        <v>265.399775885686</v>
      </c>
      <c r="AD32" t="n">
        <v>214436.5983578687</v>
      </c>
      <c r="AE32" t="n">
        <v>293401.6141481469</v>
      </c>
      <c r="AF32" t="n">
        <v>3.862588040958136e-06</v>
      </c>
      <c r="AG32" t="n">
        <v>8.75</v>
      </c>
      <c r="AH32" t="n">
        <v>265399.775885686</v>
      </c>
    </row>
    <row r="33">
      <c r="A33" t="n">
        <v>31</v>
      </c>
      <c r="B33" t="n">
        <v>105</v>
      </c>
      <c r="C33" t="inlineStr">
        <is>
          <t xml:space="preserve">CONCLUIDO	</t>
        </is>
      </c>
      <c r="D33" t="n">
        <v>9.9267</v>
      </c>
      <c r="E33" t="n">
        <v>10.07</v>
      </c>
      <c r="F33" t="n">
        <v>7.18</v>
      </c>
      <c r="G33" t="n">
        <v>53.89</v>
      </c>
      <c r="H33" t="n">
        <v>0.72</v>
      </c>
      <c r="I33" t="n">
        <v>8</v>
      </c>
      <c r="J33" t="n">
        <v>216.46</v>
      </c>
      <c r="K33" t="n">
        <v>55.27</v>
      </c>
      <c r="L33" t="n">
        <v>8.75</v>
      </c>
      <c r="M33" t="n">
        <v>6</v>
      </c>
      <c r="N33" t="n">
        <v>47.44</v>
      </c>
      <c r="O33" t="n">
        <v>26931.07</v>
      </c>
      <c r="P33" t="n">
        <v>81.97</v>
      </c>
      <c r="Q33" t="n">
        <v>605.84</v>
      </c>
      <c r="R33" t="n">
        <v>28.1</v>
      </c>
      <c r="S33" t="n">
        <v>21.88</v>
      </c>
      <c r="T33" t="n">
        <v>2086.95</v>
      </c>
      <c r="U33" t="n">
        <v>0.78</v>
      </c>
      <c r="V33" t="n">
        <v>0.86</v>
      </c>
      <c r="W33" t="n">
        <v>1</v>
      </c>
      <c r="X33" t="n">
        <v>0.13</v>
      </c>
      <c r="Y33" t="n">
        <v>1</v>
      </c>
      <c r="Z33" t="n">
        <v>10</v>
      </c>
      <c r="AA33" t="n">
        <v>213.9812761067893</v>
      </c>
      <c r="AB33" t="n">
        <v>292.7786221568202</v>
      </c>
      <c r="AC33" t="n">
        <v>264.8362413756366</v>
      </c>
      <c r="AD33" t="n">
        <v>213981.2761067893</v>
      </c>
      <c r="AE33" t="n">
        <v>292778.6221568203</v>
      </c>
      <c r="AF33" t="n">
        <v>3.866756021195959e-06</v>
      </c>
      <c r="AG33" t="n">
        <v>8.741319444444445</v>
      </c>
      <c r="AH33" t="n">
        <v>264836.2413756367</v>
      </c>
    </row>
    <row r="34">
      <c r="A34" t="n">
        <v>32</v>
      </c>
      <c r="B34" t="n">
        <v>105</v>
      </c>
      <c r="C34" t="inlineStr">
        <is>
          <t xml:space="preserve">CONCLUIDO	</t>
        </is>
      </c>
      <c r="D34" t="n">
        <v>9.9171</v>
      </c>
      <c r="E34" t="n">
        <v>10.08</v>
      </c>
      <c r="F34" t="n">
        <v>7.19</v>
      </c>
      <c r="G34" t="n">
        <v>53.96</v>
      </c>
      <c r="H34" t="n">
        <v>0.74</v>
      </c>
      <c r="I34" t="n">
        <v>8</v>
      </c>
      <c r="J34" t="n">
        <v>216.87</v>
      </c>
      <c r="K34" t="n">
        <v>55.27</v>
      </c>
      <c r="L34" t="n">
        <v>9</v>
      </c>
      <c r="M34" t="n">
        <v>5</v>
      </c>
      <c r="N34" t="n">
        <v>47.6</v>
      </c>
      <c r="O34" t="n">
        <v>26981.51</v>
      </c>
      <c r="P34" t="n">
        <v>81.34999999999999</v>
      </c>
      <c r="Q34" t="n">
        <v>605.9</v>
      </c>
      <c r="R34" t="n">
        <v>28.32</v>
      </c>
      <c r="S34" t="n">
        <v>21.88</v>
      </c>
      <c r="T34" t="n">
        <v>2194.75</v>
      </c>
      <c r="U34" t="n">
        <v>0.77</v>
      </c>
      <c r="V34" t="n">
        <v>0.86</v>
      </c>
      <c r="W34" t="n">
        <v>1</v>
      </c>
      <c r="X34" t="n">
        <v>0.14</v>
      </c>
      <c r="Y34" t="n">
        <v>1</v>
      </c>
      <c r="Z34" t="n">
        <v>10</v>
      </c>
      <c r="AA34" t="n">
        <v>213.7319174341112</v>
      </c>
      <c r="AB34" t="n">
        <v>292.4374386199341</v>
      </c>
      <c r="AC34" t="n">
        <v>264.5276199166568</v>
      </c>
      <c r="AD34" t="n">
        <v>213731.9174341112</v>
      </c>
      <c r="AE34" t="n">
        <v>292437.4386199341</v>
      </c>
      <c r="AF34" t="n">
        <v>3.863016524907818e-06</v>
      </c>
      <c r="AG34" t="n">
        <v>8.75</v>
      </c>
      <c r="AH34" t="n">
        <v>264527.6199166568</v>
      </c>
    </row>
    <row r="35">
      <c r="A35" t="n">
        <v>33</v>
      </c>
      <c r="B35" t="n">
        <v>105</v>
      </c>
      <c r="C35" t="inlineStr">
        <is>
          <t xml:space="preserve">CONCLUIDO	</t>
        </is>
      </c>
      <c r="D35" t="n">
        <v>9.9184</v>
      </c>
      <c r="E35" t="n">
        <v>10.08</v>
      </c>
      <c r="F35" t="n">
        <v>7.19</v>
      </c>
      <c r="G35" t="n">
        <v>53.95</v>
      </c>
      <c r="H35" t="n">
        <v>0.76</v>
      </c>
      <c r="I35" t="n">
        <v>8</v>
      </c>
      <c r="J35" t="n">
        <v>217.28</v>
      </c>
      <c r="K35" t="n">
        <v>55.27</v>
      </c>
      <c r="L35" t="n">
        <v>9.25</v>
      </c>
      <c r="M35" t="n">
        <v>3</v>
      </c>
      <c r="N35" t="n">
        <v>47.76</v>
      </c>
      <c r="O35" t="n">
        <v>27032.02</v>
      </c>
      <c r="P35" t="n">
        <v>80.67</v>
      </c>
      <c r="Q35" t="n">
        <v>605.87</v>
      </c>
      <c r="R35" t="n">
        <v>28.22</v>
      </c>
      <c r="S35" t="n">
        <v>21.88</v>
      </c>
      <c r="T35" t="n">
        <v>2146.02</v>
      </c>
      <c r="U35" t="n">
        <v>0.78</v>
      </c>
      <c r="V35" t="n">
        <v>0.86</v>
      </c>
      <c r="W35" t="n">
        <v>1</v>
      </c>
      <c r="X35" t="n">
        <v>0.14</v>
      </c>
      <c r="Y35" t="n">
        <v>1</v>
      </c>
      <c r="Z35" t="n">
        <v>10</v>
      </c>
      <c r="AA35" t="n">
        <v>213.3503345032742</v>
      </c>
      <c r="AB35" t="n">
        <v>291.9153400197124</v>
      </c>
      <c r="AC35" t="n">
        <v>264.05534967407</v>
      </c>
      <c r="AD35" t="n">
        <v>213350.3345032742</v>
      </c>
      <c r="AE35" t="n">
        <v>291915.3400197124</v>
      </c>
      <c r="AF35" t="n">
        <v>3.863522915030171e-06</v>
      </c>
      <c r="AG35" t="n">
        <v>8.75</v>
      </c>
      <c r="AH35" t="n">
        <v>264055.34967407</v>
      </c>
    </row>
    <row r="36">
      <c r="A36" t="n">
        <v>34</v>
      </c>
      <c r="B36" t="n">
        <v>105</v>
      </c>
      <c r="C36" t="inlineStr">
        <is>
          <t xml:space="preserve">CONCLUIDO	</t>
        </is>
      </c>
      <c r="D36" t="n">
        <v>9.9094</v>
      </c>
      <c r="E36" t="n">
        <v>10.09</v>
      </c>
      <c r="F36" t="n">
        <v>7.2</v>
      </c>
      <c r="G36" t="n">
        <v>54.02</v>
      </c>
      <c r="H36" t="n">
        <v>0.78</v>
      </c>
      <c r="I36" t="n">
        <v>8</v>
      </c>
      <c r="J36" t="n">
        <v>217.69</v>
      </c>
      <c r="K36" t="n">
        <v>55.27</v>
      </c>
      <c r="L36" t="n">
        <v>9.5</v>
      </c>
      <c r="M36" t="n">
        <v>3</v>
      </c>
      <c r="N36" t="n">
        <v>47.92</v>
      </c>
      <c r="O36" t="n">
        <v>27082.57</v>
      </c>
      <c r="P36" t="n">
        <v>80.38</v>
      </c>
      <c r="Q36" t="n">
        <v>605.84</v>
      </c>
      <c r="R36" t="n">
        <v>28.58</v>
      </c>
      <c r="S36" t="n">
        <v>21.88</v>
      </c>
      <c r="T36" t="n">
        <v>2324.27</v>
      </c>
      <c r="U36" t="n">
        <v>0.77</v>
      </c>
      <c r="V36" t="n">
        <v>0.86</v>
      </c>
      <c r="W36" t="n">
        <v>1</v>
      </c>
      <c r="X36" t="n">
        <v>0.14</v>
      </c>
      <c r="Y36" t="n">
        <v>1</v>
      </c>
      <c r="Z36" t="n">
        <v>10</v>
      </c>
      <c r="AA36" t="n">
        <v>213.2775006406815</v>
      </c>
      <c r="AB36" t="n">
        <v>291.8156855157098</v>
      </c>
      <c r="AC36" t="n">
        <v>263.9652060560634</v>
      </c>
      <c r="AD36" t="n">
        <v>213277.5006406815</v>
      </c>
      <c r="AE36" t="n">
        <v>291815.6855157098</v>
      </c>
      <c r="AF36" t="n">
        <v>3.860017137260039e-06</v>
      </c>
      <c r="AG36" t="n">
        <v>8.758680555555555</v>
      </c>
      <c r="AH36" t="n">
        <v>263965.2060560634</v>
      </c>
    </row>
    <row r="37">
      <c r="A37" t="n">
        <v>35</v>
      </c>
      <c r="B37" t="n">
        <v>105</v>
      </c>
      <c r="C37" t="inlineStr">
        <is>
          <t xml:space="preserve">CONCLUIDO	</t>
        </is>
      </c>
      <c r="D37" t="n">
        <v>9.9734</v>
      </c>
      <c r="E37" t="n">
        <v>10.03</v>
      </c>
      <c r="F37" t="n">
        <v>7.18</v>
      </c>
      <c r="G37" t="n">
        <v>61.53</v>
      </c>
      <c r="H37" t="n">
        <v>0.79</v>
      </c>
      <c r="I37" t="n">
        <v>7</v>
      </c>
      <c r="J37" t="n">
        <v>218.1</v>
      </c>
      <c r="K37" t="n">
        <v>55.27</v>
      </c>
      <c r="L37" t="n">
        <v>9.75</v>
      </c>
      <c r="M37" t="n">
        <v>1</v>
      </c>
      <c r="N37" t="n">
        <v>48.08</v>
      </c>
      <c r="O37" t="n">
        <v>27133.18</v>
      </c>
      <c r="P37" t="n">
        <v>78.68000000000001</v>
      </c>
      <c r="Q37" t="n">
        <v>605.84</v>
      </c>
      <c r="R37" t="n">
        <v>27.69</v>
      </c>
      <c r="S37" t="n">
        <v>21.88</v>
      </c>
      <c r="T37" t="n">
        <v>1884.43</v>
      </c>
      <c r="U37" t="n">
        <v>0.79</v>
      </c>
      <c r="V37" t="n">
        <v>0.86</v>
      </c>
      <c r="W37" t="n">
        <v>1.01</v>
      </c>
      <c r="X37" t="n">
        <v>0.12</v>
      </c>
      <c r="Y37" t="n">
        <v>1</v>
      </c>
      <c r="Z37" t="n">
        <v>10</v>
      </c>
      <c r="AA37" t="n">
        <v>211.8817928584063</v>
      </c>
      <c r="AB37" t="n">
        <v>289.9060165537202</v>
      </c>
      <c r="AC37" t="n">
        <v>262.2377932195683</v>
      </c>
      <c r="AD37" t="n">
        <v>211881.7928584063</v>
      </c>
      <c r="AE37" t="n">
        <v>289906.0165537202</v>
      </c>
      <c r="AF37" t="n">
        <v>3.884947112514307e-06</v>
      </c>
      <c r="AG37" t="n">
        <v>8.706597222222221</v>
      </c>
      <c r="AH37" t="n">
        <v>262237.7932195683</v>
      </c>
    </row>
    <row r="38">
      <c r="A38" t="n">
        <v>36</v>
      </c>
      <c r="B38" t="n">
        <v>105</v>
      </c>
      <c r="C38" t="inlineStr">
        <is>
          <t xml:space="preserve">CONCLUIDO	</t>
        </is>
      </c>
      <c r="D38" t="n">
        <v>9.969799999999999</v>
      </c>
      <c r="E38" t="n">
        <v>10.03</v>
      </c>
      <c r="F38" t="n">
        <v>7.18</v>
      </c>
      <c r="G38" t="n">
        <v>61.56</v>
      </c>
      <c r="H38" t="n">
        <v>0.8100000000000001</v>
      </c>
      <c r="I38" t="n">
        <v>7</v>
      </c>
      <c r="J38" t="n">
        <v>218.51</v>
      </c>
      <c r="K38" t="n">
        <v>55.27</v>
      </c>
      <c r="L38" t="n">
        <v>10</v>
      </c>
      <c r="M38" t="n">
        <v>1</v>
      </c>
      <c r="N38" t="n">
        <v>48.24</v>
      </c>
      <c r="O38" t="n">
        <v>27183.85</v>
      </c>
      <c r="P38" t="n">
        <v>78.95999999999999</v>
      </c>
      <c r="Q38" t="n">
        <v>605.84</v>
      </c>
      <c r="R38" t="n">
        <v>27.79</v>
      </c>
      <c r="S38" t="n">
        <v>21.88</v>
      </c>
      <c r="T38" t="n">
        <v>1937.81</v>
      </c>
      <c r="U38" t="n">
        <v>0.79</v>
      </c>
      <c r="V38" t="n">
        <v>0.86</v>
      </c>
      <c r="W38" t="n">
        <v>1.01</v>
      </c>
      <c r="X38" t="n">
        <v>0.12</v>
      </c>
      <c r="Y38" t="n">
        <v>1</v>
      </c>
      <c r="Z38" t="n">
        <v>10</v>
      </c>
      <c r="AA38" t="n">
        <v>212.0573377325272</v>
      </c>
      <c r="AB38" t="n">
        <v>290.1462047949856</v>
      </c>
      <c r="AC38" t="n">
        <v>262.4550582321937</v>
      </c>
      <c r="AD38" t="n">
        <v>212057.3377325272</v>
      </c>
      <c r="AE38" t="n">
        <v>290146.2047949856</v>
      </c>
      <c r="AF38" t="n">
        <v>3.883544801406254e-06</v>
      </c>
      <c r="AG38" t="n">
        <v>8.706597222222221</v>
      </c>
      <c r="AH38" t="n">
        <v>262455.0582321937</v>
      </c>
    </row>
    <row r="39">
      <c r="A39" t="n">
        <v>37</v>
      </c>
      <c r="B39" t="n">
        <v>105</v>
      </c>
      <c r="C39" t="inlineStr">
        <is>
          <t xml:space="preserve">CONCLUIDO	</t>
        </is>
      </c>
      <c r="D39" t="n">
        <v>9.9682</v>
      </c>
      <c r="E39" t="n">
        <v>10.03</v>
      </c>
      <c r="F39" t="n">
        <v>7.18</v>
      </c>
      <c r="G39" t="n">
        <v>61.57</v>
      </c>
      <c r="H39" t="n">
        <v>0.83</v>
      </c>
      <c r="I39" t="n">
        <v>7</v>
      </c>
      <c r="J39" t="n">
        <v>218.92</v>
      </c>
      <c r="K39" t="n">
        <v>55.27</v>
      </c>
      <c r="L39" t="n">
        <v>10.25</v>
      </c>
      <c r="M39" t="n">
        <v>1</v>
      </c>
      <c r="N39" t="n">
        <v>48.4</v>
      </c>
      <c r="O39" t="n">
        <v>27234.57</v>
      </c>
      <c r="P39" t="n">
        <v>79.06</v>
      </c>
      <c r="Q39" t="n">
        <v>605.84</v>
      </c>
      <c r="R39" t="n">
        <v>27.87</v>
      </c>
      <c r="S39" t="n">
        <v>21.88</v>
      </c>
      <c r="T39" t="n">
        <v>1975.99</v>
      </c>
      <c r="U39" t="n">
        <v>0.79</v>
      </c>
      <c r="V39" t="n">
        <v>0.86</v>
      </c>
      <c r="W39" t="n">
        <v>1.01</v>
      </c>
      <c r="X39" t="n">
        <v>0.13</v>
      </c>
      <c r="Y39" t="n">
        <v>1</v>
      </c>
      <c r="Z39" t="n">
        <v>10</v>
      </c>
      <c r="AA39" t="n">
        <v>212.1220533738834</v>
      </c>
      <c r="AB39" t="n">
        <v>290.2347515905417</v>
      </c>
      <c r="AC39" t="n">
        <v>262.5351542458581</v>
      </c>
      <c r="AD39" t="n">
        <v>212122.0533738834</v>
      </c>
      <c r="AE39" t="n">
        <v>290234.7515905417</v>
      </c>
      <c r="AF39" t="n">
        <v>3.882921552024898e-06</v>
      </c>
      <c r="AG39" t="n">
        <v>8.706597222222221</v>
      </c>
      <c r="AH39" t="n">
        <v>262535.1542458581</v>
      </c>
    </row>
    <row r="40">
      <c r="A40" t="n">
        <v>38</v>
      </c>
      <c r="B40" t="n">
        <v>105</v>
      </c>
      <c r="C40" t="inlineStr">
        <is>
          <t xml:space="preserve">CONCLUIDO	</t>
        </is>
      </c>
      <c r="D40" t="n">
        <v>9.9687</v>
      </c>
      <c r="E40" t="n">
        <v>10.03</v>
      </c>
      <c r="F40" t="n">
        <v>7.18</v>
      </c>
      <c r="G40" t="n">
        <v>61.57</v>
      </c>
      <c r="H40" t="n">
        <v>0.85</v>
      </c>
      <c r="I40" t="n">
        <v>7</v>
      </c>
      <c r="J40" t="n">
        <v>219.33</v>
      </c>
      <c r="K40" t="n">
        <v>55.27</v>
      </c>
      <c r="L40" t="n">
        <v>10.5</v>
      </c>
      <c r="M40" t="n">
        <v>0</v>
      </c>
      <c r="N40" t="n">
        <v>48.56</v>
      </c>
      <c r="O40" t="n">
        <v>27285.35</v>
      </c>
      <c r="P40" t="n">
        <v>79.04000000000001</v>
      </c>
      <c r="Q40" t="n">
        <v>605.84</v>
      </c>
      <c r="R40" t="n">
        <v>27.8</v>
      </c>
      <c r="S40" t="n">
        <v>21.88</v>
      </c>
      <c r="T40" t="n">
        <v>1939.48</v>
      </c>
      <c r="U40" t="n">
        <v>0.79</v>
      </c>
      <c r="V40" t="n">
        <v>0.86</v>
      </c>
      <c r="W40" t="n">
        <v>1.01</v>
      </c>
      <c r="X40" t="n">
        <v>0.13</v>
      </c>
      <c r="Y40" t="n">
        <v>1</v>
      </c>
      <c r="Z40" t="n">
        <v>10</v>
      </c>
      <c r="AA40" t="n">
        <v>212.1079689304259</v>
      </c>
      <c r="AB40" t="n">
        <v>290.2154806336413</v>
      </c>
      <c r="AC40" t="n">
        <v>262.5177224820374</v>
      </c>
      <c r="AD40" t="n">
        <v>212107.9689304259</v>
      </c>
      <c r="AE40" t="n">
        <v>290215.4806336414</v>
      </c>
      <c r="AF40" t="n">
        <v>3.883116317456572e-06</v>
      </c>
      <c r="AG40" t="n">
        <v>8.706597222222221</v>
      </c>
      <c r="AH40" t="n">
        <v>262517.7224820374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8.3573</v>
      </c>
      <c r="E2" t="n">
        <v>11.97</v>
      </c>
      <c r="F2" t="n">
        <v>8.27</v>
      </c>
      <c r="G2" t="n">
        <v>8.140000000000001</v>
      </c>
      <c r="H2" t="n">
        <v>0.14</v>
      </c>
      <c r="I2" t="n">
        <v>61</v>
      </c>
      <c r="J2" t="n">
        <v>124.63</v>
      </c>
      <c r="K2" t="n">
        <v>45</v>
      </c>
      <c r="L2" t="n">
        <v>1</v>
      </c>
      <c r="M2" t="n">
        <v>59</v>
      </c>
      <c r="N2" t="n">
        <v>18.64</v>
      </c>
      <c r="O2" t="n">
        <v>15605.44</v>
      </c>
      <c r="P2" t="n">
        <v>83.61</v>
      </c>
      <c r="Q2" t="n">
        <v>605.9299999999999</v>
      </c>
      <c r="R2" t="n">
        <v>61.88</v>
      </c>
      <c r="S2" t="n">
        <v>21.88</v>
      </c>
      <c r="T2" t="n">
        <v>18712.72</v>
      </c>
      <c r="U2" t="n">
        <v>0.35</v>
      </c>
      <c r="V2" t="n">
        <v>0.75</v>
      </c>
      <c r="W2" t="n">
        <v>1.09</v>
      </c>
      <c r="X2" t="n">
        <v>1.22</v>
      </c>
      <c r="Y2" t="n">
        <v>1</v>
      </c>
      <c r="Z2" t="n">
        <v>10</v>
      </c>
      <c r="AA2" t="n">
        <v>234.0664023769818</v>
      </c>
      <c r="AB2" t="n">
        <v>320.2599780129175</v>
      </c>
      <c r="AC2" t="n">
        <v>289.694815199162</v>
      </c>
      <c r="AD2" t="n">
        <v>234066.4023769818</v>
      </c>
      <c r="AE2" t="n">
        <v>320259.9780129176</v>
      </c>
      <c r="AF2" t="n">
        <v>3.755660884923289e-06</v>
      </c>
      <c r="AG2" t="n">
        <v>10.390625</v>
      </c>
      <c r="AH2" t="n">
        <v>289694.8151991619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8.824999999999999</v>
      </c>
      <c r="E3" t="n">
        <v>11.33</v>
      </c>
      <c r="F3" t="n">
        <v>8</v>
      </c>
      <c r="G3" t="n">
        <v>10.21</v>
      </c>
      <c r="H3" t="n">
        <v>0.18</v>
      </c>
      <c r="I3" t="n">
        <v>47</v>
      </c>
      <c r="J3" t="n">
        <v>124.96</v>
      </c>
      <c r="K3" t="n">
        <v>45</v>
      </c>
      <c r="L3" t="n">
        <v>1.25</v>
      </c>
      <c r="M3" t="n">
        <v>45</v>
      </c>
      <c r="N3" t="n">
        <v>18.71</v>
      </c>
      <c r="O3" t="n">
        <v>15645.96</v>
      </c>
      <c r="P3" t="n">
        <v>79.75</v>
      </c>
      <c r="Q3" t="n">
        <v>606.03</v>
      </c>
      <c r="R3" t="n">
        <v>53.49</v>
      </c>
      <c r="S3" t="n">
        <v>21.88</v>
      </c>
      <c r="T3" t="n">
        <v>14584.96</v>
      </c>
      <c r="U3" t="n">
        <v>0.41</v>
      </c>
      <c r="V3" t="n">
        <v>0.77</v>
      </c>
      <c r="W3" t="n">
        <v>1.06</v>
      </c>
      <c r="X3" t="n">
        <v>0.9399999999999999</v>
      </c>
      <c r="Y3" t="n">
        <v>1</v>
      </c>
      <c r="Z3" t="n">
        <v>10</v>
      </c>
      <c r="AA3" t="n">
        <v>217.2502930865796</v>
      </c>
      <c r="AB3" t="n">
        <v>297.2514354074178</v>
      </c>
      <c r="AC3" t="n">
        <v>268.8821756072314</v>
      </c>
      <c r="AD3" t="n">
        <v>217250.2930865796</v>
      </c>
      <c r="AE3" t="n">
        <v>297251.4354074178</v>
      </c>
      <c r="AF3" t="n">
        <v>3.965839123813674e-06</v>
      </c>
      <c r="AG3" t="n">
        <v>9.835069444444445</v>
      </c>
      <c r="AH3" t="n">
        <v>268882.1756072314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9.1547</v>
      </c>
      <c r="E4" t="n">
        <v>10.92</v>
      </c>
      <c r="F4" t="n">
        <v>7.82</v>
      </c>
      <c r="G4" t="n">
        <v>12.35</v>
      </c>
      <c r="H4" t="n">
        <v>0.21</v>
      </c>
      <c r="I4" t="n">
        <v>38</v>
      </c>
      <c r="J4" t="n">
        <v>125.29</v>
      </c>
      <c r="K4" t="n">
        <v>45</v>
      </c>
      <c r="L4" t="n">
        <v>1.5</v>
      </c>
      <c r="M4" t="n">
        <v>36</v>
      </c>
      <c r="N4" t="n">
        <v>18.79</v>
      </c>
      <c r="O4" t="n">
        <v>15686.51</v>
      </c>
      <c r="P4" t="n">
        <v>76.95999999999999</v>
      </c>
      <c r="Q4" t="n">
        <v>605.96</v>
      </c>
      <c r="R4" t="n">
        <v>47.9</v>
      </c>
      <c r="S4" t="n">
        <v>21.88</v>
      </c>
      <c r="T4" t="n">
        <v>11837.04</v>
      </c>
      <c r="U4" t="n">
        <v>0.46</v>
      </c>
      <c r="V4" t="n">
        <v>0.79</v>
      </c>
      <c r="W4" t="n">
        <v>1.05</v>
      </c>
      <c r="X4" t="n">
        <v>0.76</v>
      </c>
      <c r="Y4" t="n">
        <v>1</v>
      </c>
      <c r="Z4" t="n">
        <v>10</v>
      </c>
      <c r="AA4" t="n">
        <v>212.4930122154829</v>
      </c>
      <c r="AB4" t="n">
        <v>290.7423138431669</v>
      </c>
      <c r="AC4" t="n">
        <v>262.9942754694611</v>
      </c>
      <c r="AD4" t="n">
        <v>212493.0122154829</v>
      </c>
      <c r="AE4" t="n">
        <v>290742.3138431669</v>
      </c>
      <c r="AF4" t="n">
        <v>4.114001974705615e-06</v>
      </c>
      <c r="AG4" t="n">
        <v>9.479166666666666</v>
      </c>
      <c r="AH4" t="n">
        <v>262994.275469461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9.405099999999999</v>
      </c>
      <c r="E5" t="n">
        <v>10.63</v>
      </c>
      <c r="F5" t="n">
        <v>7.68</v>
      </c>
      <c r="G5" t="n">
        <v>14.4</v>
      </c>
      <c r="H5" t="n">
        <v>0.25</v>
      </c>
      <c r="I5" t="n">
        <v>32</v>
      </c>
      <c r="J5" t="n">
        <v>125.62</v>
      </c>
      <c r="K5" t="n">
        <v>45</v>
      </c>
      <c r="L5" t="n">
        <v>1.75</v>
      </c>
      <c r="M5" t="n">
        <v>30</v>
      </c>
      <c r="N5" t="n">
        <v>18.87</v>
      </c>
      <c r="O5" t="n">
        <v>15727.09</v>
      </c>
      <c r="P5" t="n">
        <v>74.55</v>
      </c>
      <c r="Q5" t="n">
        <v>605.87</v>
      </c>
      <c r="R5" t="n">
        <v>43.61</v>
      </c>
      <c r="S5" t="n">
        <v>21.88</v>
      </c>
      <c r="T5" t="n">
        <v>9719.299999999999</v>
      </c>
      <c r="U5" t="n">
        <v>0.5</v>
      </c>
      <c r="V5" t="n">
        <v>0.8100000000000001</v>
      </c>
      <c r="W5" t="n">
        <v>1.04</v>
      </c>
      <c r="X5" t="n">
        <v>0.62</v>
      </c>
      <c r="Y5" t="n">
        <v>1</v>
      </c>
      <c r="Z5" t="n">
        <v>10</v>
      </c>
      <c r="AA5" t="n">
        <v>199.505141551736</v>
      </c>
      <c r="AB5" t="n">
        <v>272.9717362166229</v>
      </c>
      <c r="AC5" t="n">
        <v>246.9196968304263</v>
      </c>
      <c r="AD5" t="n">
        <v>199505.141551736</v>
      </c>
      <c r="AE5" t="n">
        <v>272971.7362166229</v>
      </c>
      <c r="AF5" t="n">
        <v>4.226528446841925e-06</v>
      </c>
      <c r="AG5" t="n">
        <v>9.227430555555555</v>
      </c>
      <c r="AH5" t="n">
        <v>246919.6968304263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9.619199999999999</v>
      </c>
      <c r="E6" t="n">
        <v>10.4</v>
      </c>
      <c r="F6" t="n">
        <v>7.57</v>
      </c>
      <c r="G6" t="n">
        <v>16.83</v>
      </c>
      <c r="H6" t="n">
        <v>0.28</v>
      </c>
      <c r="I6" t="n">
        <v>27</v>
      </c>
      <c r="J6" t="n">
        <v>125.95</v>
      </c>
      <c r="K6" t="n">
        <v>45</v>
      </c>
      <c r="L6" t="n">
        <v>2</v>
      </c>
      <c r="M6" t="n">
        <v>25</v>
      </c>
      <c r="N6" t="n">
        <v>18.95</v>
      </c>
      <c r="O6" t="n">
        <v>15767.7</v>
      </c>
      <c r="P6" t="n">
        <v>72.27</v>
      </c>
      <c r="Q6" t="n">
        <v>605.85</v>
      </c>
      <c r="R6" t="n">
        <v>40.31</v>
      </c>
      <c r="S6" t="n">
        <v>21.88</v>
      </c>
      <c r="T6" t="n">
        <v>8096.54</v>
      </c>
      <c r="U6" t="n">
        <v>0.54</v>
      </c>
      <c r="V6" t="n">
        <v>0.82</v>
      </c>
      <c r="W6" t="n">
        <v>1.03</v>
      </c>
      <c r="X6" t="n">
        <v>0.52</v>
      </c>
      <c r="Y6" t="n">
        <v>1</v>
      </c>
      <c r="Z6" t="n">
        <v>10</v>
      </c>
      <c r="AA6" t="n">
        <v>196.6001757680607</v>
      </c>
      <c r="AB6" t="n">
        <v>268.9970338733548</v>
      </c>
      <c r="AC6" t="n">
        <v>243.3243345002687</v>
      </c>
      <c r="AD6" t="n">
        <v>196600.1757680607</v>
      </c>
      <c r="AE6" t="n">
        <v>268997.0338733548</v>
      </c>
      <c r="AF6" t="n">
        <v>4.322742175613428e-06</v>
      </c>
      <c r="AG6" t="n">
        <v>9.027777777777779</v>
      </c>
      <c r="AH6" t="n">
        <v>243324.3345002687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9.7432</v>
      </c>
      <c r="E7" t="n">
        <v>10.26</v>
      </c>
      <c r="F7" t="n">
        <v>7.52</v>
      </c>
      <c r="G7" t="n">
        <v>18.8</v>
      </c>
      <c r="H7" t="n">
        <v>0.31</v>
      </c>
      <c r="I7" t="n">
        <v>24</v>
      </c>
      <c r="J7" t="n">
        <v>126.28</v>
      </c>
      <c r="K7" t="n">
        <v>45</v>
      </c>
      <c r="L7" t="n">
        <v>2.25</v>
      </c>
      <c r="M7" t="n">
        <v>22</v>
      </c>
      <c r="N7" t="n">
        <v>19.03</v>
      </c>
      <c r="O7" t="n">
        <v>15808.34</v>
      </c>
      <c r="P7" t="n">
        <v>70.65000000000001</v>
      </c>
      <c r="Q7" t="n">
        <v>605.87</v>
      </c>
      <c r="R7" t="n">
        <v>38.71</v>
      </c>
      <c r="S7" t="n">
        <v>21.88</v>
      </c>
      <c r="T7" t="n">
        <v>7312.87</v>
      </c>
      <c r="U7" t="n">
        <v>0.57</v>
      </c>
      <c r="V7" t="n">
        <v>0.82</v>
      </c>
      <c r="W7" t="n">
        <v>1.02</v>
      </c>
      <c r="X7" t="n">
        <v>0.46</v>
      </c>
      <c r="Y7" t="n">
        <v>1</v>
      </c>
      <c r="Z7" t="n">
        <v>10</v>
      </c>
      <c r="AA7" t="n">
        <v>194.6693442650705</v>
      </c>
      <c r="AB7" t="n">
        <v>266.355185028691</v>
      </c>
      <c r="AC7" t="n">
        <v>240.9346200014806</v>
      </c>
      <c r="AD7" t="n">
        <v>194669.3442650705</v>
      </c>
      <c r="AE7" t="n">
        <v>266355.185028691</v>
      </c>
      <c r="AF7" t="n">
        <v>4.378466147438118e-06</v>
      </c>
      <c r="AG7" t="n">
        <v>8.90625</v>
      </c>
      <c r="AH7" t="n">
        <v>240934.6200014806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9.8874</v>
      </c>
      <c r="E8" t="n">
        <v>10.11</v>
      </c>
      <c r="F8" t="n">
        <v>7.45</v>
      </c>
      <c r="G8" t="n">
        <v>21.27</v>
      </c>
      <c r="H8" t="n">
        <v>0.35</v>
      </c>
      <c r="I8" t="n">
        <v>21</v>
      </c>
      <c r="J8" t="n">
        <v>126.61</v>
      </c>
      <c r="K8" t="n">
        <v>45</v>
      </c>
      <c r="L8" t="n">
        <v>2.5</v>
      </c>
      <c r="M8" t="n">
        <v>19</v>
      </c>
      <c r="N8" t="n">
        <v>19.11</v>
      </c>
      <c r="O8" t="n">
        <v>15849</v>
      </c>
      <c r="P8" t="n">
        <v>68.92</v>
      </c>
      <c r="Q8" t="n">
        <v>605.9</v>
      </c>
      <c r="R8" t="n">
        <v>36.07</v>
      </c>
      <c r="S8" t="n">
        <v>21.88</v>
      </c>
      <c r="T8" t="n">
        <v>6007.2</v>
      </c>
      <c r="U8" t="n">
        <v>0.61</v>
      </c>
      <c r="V8" t="n">
        <v>0.83</v>
      </c>
      <c r="W8" t="n">
        <v>1.02</v>
      </c>
      <c r="X8" t="n">
        <v>0.39</v>
      </c>
      <c r="Y8" t="n">
        <v>1</v>
      </c>
      <c r="Z8" t="n">
        <v>10</v>
      </c>
      <c r="AA8" t="n">
        <v>192.73606772893</v>
      </c>
      <c r="AB8" t="n">
        <v>263.7099907818036</v>
      </c>
      <c r="AC8" t="n">
        <v>238.5418793809619</v>
      </c>
      <c r="AD8" t="n">
        <v>192736.06772893</v>
      </c>
      <c r="AE8" t="n">
        <v>263709.9907818036</v>
      </c>
      <c r="AF8" t="n">
        <v>4.443267734027799e-06</v>
      </c>
      <c r="AG8" t="n">
        <v>8.776041666666666</v>
      </c>
      <c r="AH8" t="n">
        <v>238541.8793809619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9.9643</v>
      </c>
      <c r="E9" t="n">
        <v>10.04</v>
      </c>
      <c r="F9" t="n">
        <v>7.42</v>
      </c>
      <c r="G9" t="n">
        <v>23.43</v>
      </c>
      <c r="H9" t="n">
        <v>0.38</v>
      </c>
      <c r="I9" t="n">
        <v>19</v>
      </c>
      <c r="J9" t="n">
        <v>126.94</v>
      </c>
      <c r="K9" t="n">
        <v>45</v>
      </c>
      <c r="L9" t="n">
        <v>2.75</v>
      </c>
      <c r="M9" t="n">
        <v>17</v>
      </c>
      <c r="N9" t="n">
        <v>19.19</v>
      </c>
      <c r="O9" t="n">
        <v>15889.69</v>
      </c>
      <c r="P9" t="n">
        <v>67.01000000000001</v>
      </c>
      <c r="Q9" t="n">
        <v>605.84</v>
      </c>
      <c r="R9" t="n">
        <v>35.42</v>
      </c>
      <c r="S9" t="n">
        <v>21.88</v>
      </c>
      <c r="T9" t="n">
        <v>5690.17</v>
      </c>
      <c r="U9" t="n">
        <v>0.62</v>
      </c>
      <c r="V9" t="n">
        <v>0.83</v>
      </c>
      <c r="W9" t="n">
        <v>1.02</v>
      </c>
      <c r="X9" t="n">
        <v>0.36</v>
      </c>
      <c r="Y9" t="n">
        <v>1</v>
      </c>
      <c r="Z9" t="n">
        <v>10</v>
      </c>
      <c r="AA9" t="n">
        <v>191.2049538740057</v>
      </c>
      <c r="AB9" t="n">
        <v>261.6150532575211</v>
      </c>
      <c r="AC9" t="n">
        <v>236.646879753733</v>
      </c>
      <c r="AD9" t="n">
        <v>191204.9538740057</v>
      </c>
      <c r="AE9" t="n">
        <v>261615.0532575211</v>
      </c>
      <c r="AF9" t="n">
        <v>4.477825584296498e-06</v>
      </c>
      <c r="AG9" t="n">
        <v>8.715277777777779</v>
      </c>
      <c r="AH9" t="n">
        <v>236646.879753733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10.0399</v>
      </c>
      <c r="E10" t="n">
        <v>9.960000000000001</v>
      </c>
      <c r="F10" t="n">
        <v>7.39</v>
      </c>
      <c r="G10" t="n">
        <v>26.1</v>
      </c>
      <c r="H10" t="n">
        <v>0.42</v>
      </c>
      <c r="I10" t="n">
        <v>17</v>
      </c>
      <c r="J10" t="n">
        <v>127.27</v>
      </c>
      <c r="K10" t="n">
        <v>45</v>
      </c>
      <c r="L10" t="n">
        <v>3</v>
      </c>
      <c r="M10" t="n">
        <v>15</v>
      </c>
      <c r="N10" t="n">
        <v>19.27</v>
      </c>
      <c r="O10" t="n">
        <v>15930.42</v>
      </c>
      <c r="P10" t="n">
        <v>65.93000000000001</v>
      </c>
      <c r="Q10" t="n">
        <v>605.89</v>
      </c>
      <c r="R10" t="n">
        <v>34.67</v>
      </c>
      <c r="S10" t="n">
        <v>21.88</v>
      </c>
      <c r="T10" t="n">
        <v>5326.09</v>
      </c>
      <c r="U10" t="n">
        <v>0.63</v>
      </c>
      <c r="V10" t="n">
        <v>0.84</v>
      </c>
      <c r="W10" t="n">
        <v>1.02</v>
      </c>
      <c r="X10" t="n">
        <v>0.34</v>
      </c>
      <c r="Y10" t="n">
        <v>1</v>
      </c>
      <c r="Z10" t="n">
        <v>10</v>
      </c>
      <c r="AA10" t="n">
        <v>190.1538557632018</v>
      </c>
      <c r="AB10" t="n">
        <v>260.1768944511441</v>
      </c>
      <c r="AC10" t="n">
        <v>235.3459768053675</v>
      </c>
      <c r="AD10" t="n">
        <v>190153.8557632018</v>
      </c>
      <c r="AE10" t="n">
        <v>260176.894451144</v>
      </c>
      <c r="AF10" t="n">
        <v>4.511799231634778e-06</v>
      </c>
      <c r="AG10" t="n">
        <v>8.645833333333334</v>
      </c>
      <c r="AH10" t="n">
        <v>235345.9768053675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10.1283</v>
      </c>
      <c r="E11" t="n">
        <v>9.869999999999999</v>
      </c>
      <c r="F11" t="n">
        <v>7.36</v>
      </c>
      <c r="G11" t="n">
        <v>29.43</v>
      </c>
      <c r="H11" t="n">
        <v>0.45</v>
      </c>
      <c r="I11" t="n">
        <v>15</v>
      </c>
      <c r="J11" t="n">
        <v>127.6</v>
      </c>
      <c r="K11" t="n">
        <v>45</v>
      </c>
      <c r="L11" t="n">
        <v>3.25</v>
      </c>
      <c r="M11" t="n">
        <v>13</v>
      </c>
      <c r="N11" t="n">
        <v>19.35</v>
      </c>
      <c r="O11" t="n">
        <v>15971.17</v>
      </c>
      <c r="P11" t="n">
        <v>63.63</v>
      </c>
      <c r="Q11" t="n">
        <v>605.87</v>
      </c>
      <c r="R11" t="n">
        <v>33.45</v>
      </c>
      <c r="S11" t="n">
        <v>21.88</v>
      </c>
      <c r="T11" t="n">
        <v>4727.96</v>
      </c>
      <c r="U11" t="n">
        <v>0.65</v>
      </c>
      <c r="V11" t="n">
        <v>0.84</v>
      </c>
      <c r="W11" t="n">
        <v>1.02</v>
      </c>
      <c r="X11" t="n">
        <v>0.3</v>
      </c>
      <c r="Y11" t="n">
        <v>1</v>
      </c>
      <c r="Z11" t="n">
        <v>10</v>
      </c>
      <c r="AA11" t="n">
        <v>178.8554466241348</v>
      </c>
      <c r="AB11" t="n">
        <v>244.717912616448</v>
      </c>
      <c r="AC11" t="n">
        <v>221.3623785001527</v>
      </c>
      <c r="AD11" t="n">
        <v>178855.4466241348</v>
      </c>
      <c r="AE11" t="n">
        <v>244717.912616448</v>
      </c>
      <c r="AF11" t="n">
        <v>4.551525030903347e-06</v>
      </c>
      <c r="AG11" t="n">
        <v>8.567708333333334</v>
      </c>
      <c r="AH11" t="n">
        <v>221362.3785001527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10.1989</v>
      </c>
      <c r="E12" t="n">
        <v>9.800000000000001</v>
      </c>
      <c r="F12" t="n">
        <v>7.32</v>
      </c>
      <c r="G12" t="n">
        <v>31.35</v>
      </c>
      <c r="H12" t="n">
        <v>0.48</v>
      </c>
      <c r="I12" t="n">
        <v>14</v>
      </c>
      <c r="J12" t="n">
        <v>127.93</v>
      </c>
      <c r="K12" t="n">
        <v>45</v>
      </c>
      <c r="L12" t="n">
        <v>3.5</v>
      </c>
      <c r="M12" t="n">
        <v>12</v>
      </c>
      <c r="N12" t="n">
        <v>19.43</v>
      </c>
      <c r="O12" t="n">
        <v>16011.95</v>
      </c>
      <c r="P12" t="n">
        <v>62.45</v>
      </c>
      <c r="Q12" t="n">
        <v>605.84</v>
      </c>
      <c r="R12" t="n">
        <v>32.16</v>
      </c>
      <c r="S12" t="n">
        <v>21.88</v>
      </c>
      <c r="T12" t="n">
        <v>4085.14</v>
      </c>
      <c r="U12" t="n">
        <v>0.68</v>
      </c>
      <c r="V12" t="n">
        <v>0.85</v>
      </c>
      <c r="W12" t="n">
        <v>1.01</v>
      </c>
      <c r="X12" t="n">
        <v>0.26</v>
      </c>
      <c r="Y12" t="n">
        <v>1</v>
      </c>
      <c r="Z12" t="n">
        <v>10</v>
      </c>
      <c r="AA12" t="n">
        <v>177.7911322665388</v>
      </c>
      <c r="AB12" t="n">
        <v>243.2616707581502</v>
      </c>
      <c r="AC12" t="n">
        <v>220.0451183209622</v>
      </c>
      <c r="AD12" t="n">
        <v>177791.1322665388</v>
      </c>
      <c r="AE12" t="n">
        <v>243261.6707581503</v>
      </c>
      <c r="AF12" t="n">
        <v>4.583251743893857e-06</v>
      </c>
      <c r="AG12" t="n">
        <v>8.506944444444445</v>
      </c>
      <c r="AH12" t="n">
        <v>220045.1183209622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10.2444</v>
      </c>
      <c r="E13" t="n">
        <v>9.76</v>
      </c>
      <c r="F13" t="n">
        <v>7.3</v>
      </c>
      <c r="G13" t="n">
        <v>33.68</v>
      </c>
      <c r="H13" t="n">
        <v>0.52</v>
      </c>
      <c r="I13" t="n">
        <v>13</v>
      </c>
      <c r="J13" t="n">
        <v>128.26</v>
      </c>
      <c r="K13" t="n">
        <v>45</v>
      </c>
      <c r="L13" t="n">
        <v>3.75</v>
      </c>
      <c r="M13" t="n">
        <v>10</v>
      </c>
      <c r="N13" t="n">
        <v>19.51</v>
      </c>
      <c r="O13" t="n">
        <v>16052.76</v>
      </c>
      <c r="P13" t="n">
        <v>60.99</v>
      </c>
      <c r="Q13" t="n">
        <v>605.95</v>
      </c>
      <c r="R13" t="n">
        <v>31.65</v>
      </c>
      <c r="S13" t="n">
        <v>21.88</v>
      </c>
      <c r="T13" t="n">
        <v>3836.5</v>
      </c>
      <c r="U13" t="n">
        <v>0.6899999999999999</v>
      </c>
      <c r="V13" t="n">
        <v>0.85</v>
      </c>
      <c r="W13" t="n">
        <v>1.01</v>
      </c>
      <c r="X13" t="n">
        <v>0.24</v>
      </c>
      <c r="Y13" t="n">
        <v>1</v>
      </c>
      <c r="Z13" t="n">
        <v>10</v>
      </c>
      <c r="AA13" t="n">
        <v>176.5832735640277</v>
      </c>
      <c r="AB13" t="n">
        <v>241.6090251944103</v>
      </c>
      <c r="AC13" t="n">
        <v>218.5501989303224</v>
      </c>
      <c r="AD13" t="n">
        <v>176583.2735640277</v>
      </c>
      <c r="AE13" t="n">
        <v>241609.0251944103</v>
      </c>
      <c r="AF13" t="n">
        <v>4.603698846458562e-06</v>
      </c>
      <c r="AG13" t="n">
        <v>8.472222222222221</v>
      </c>
      <c r="AH13" t="n">
        <v>218550.1989303224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10.2907</v>
      </c>
      <c r="E14" t="n">
        <v>9.720000000000001</v>
      </c>
      <c r="F14" t="n">
        <v>7.28</v>
      </c>
      <c r="G14" t="n">
        <v>36.39</v>
      </c>
      <c r="H14" t="n">
        <v>0.55</v>
      </c>
      <c r="I14" t="n">
        <v>12</v>
      </c>
      <c r="J14" t="n">
        <v>128.59</v>
      </c>
      <c r="K14" t="n">
        <v>45</v>
      </c>
      <c r="L14" t="n">
        <v>4</v>
      </c>
      <c r="M14" t="n">
        <v>6</v>
      </c>
      <c r="N14" t="n">
        <v>19.59</v>
      </c>
      <c r="O14" t="n">
        <v>16093.6</v>
      </c>
      <c r="P14" t="n">
        <v>60.14</v>
      </c>
      <c r="Q14" t="n">
        <v>606.0599999999999</v>
      </c>
      <c r="R14" t="n">
        <v>30.84</v>
      </c>
      <c r="S14" t="n">
        <v>21.88</v>
      </c>
      <c r="T14" t="n">
        <v>3438.22</v>
      </c>
      <c r="U14" t="n">
        <v>0.71</v>
      </c>
      <c r="V14" t="n">
        <v>0.85</v>
      </c>
      <c r="W14" t="n">
        <v>1.01</v>
      </c>
      <c r="X14" t="n">
        <v>0.22</v>
      </c>
      <c r="Y14" t="n">
        <v>1</v>
      </c>
      <c r="Z14" t="n">
        <v>10</v>
      </c>
      <c r="AA14" t="n">
        <v>175.8740981598201</v>
      </c>
      <c r="AB14" t="n">
        <v>240.6387001197632</v>
      </c>
      <c r="AC14" t="n">
        <v>217.6724803189395</v>
      </c>
      <c r="AD14" t="n">
        <v>175874.0981598201</v>
      </c>
      <c r="AE14" t="n">
        <v>240638.7001197632</v>
      </c>
      <c r="AF14" t="n">
        <v>4.624505458518911e-06</v>
      </c>
      <c r="AG14" t="n">
        <v>8.4375</v>
      </c>
      <c r="AH14" t="n">
        <v>217672.4803189395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10.2751</v>
      </c>
      <c r="E15" t="n">
        <v>9.73</v>
      </c>
      <c r="F15" t="n">
        <v>7.29</v>
      </c>
      <c r="G15" t="n">
        <v>36.47</v>
      </c>
      <c r="H15" t="n">
        <v>0.58</v>
      </c>
      <c r="I15" t="n">
        <v>12</v>
      </c>
      <c r="J15" t="n">
        <v>128.92</v>
      </c>
      <c r="K15" t="n">
        <v>45</v>
      </c>
      <c r="L15" t="n">
        <v>4.25</v>
      </c>
      <c r="M15" t="n">
        <v>3</v>
      </c>
      <c r="N15" t="n">
        <v>19.68</v>
      </c>
      <c r="O15" t="n">
        <v>16134.46</v>
      </c>
      <c r="P15" t="n">
        <v>59.36</v>
      </c>
      <c r="Q15" t="n">
        <v>605.98</v>
      </c>
      <c r="R15" t="n">
        <v>31.17</v>
      </c>
      <c r="S15" t="n">
        <v>21.88</v>
      </c>
      <c r="T15" t="n">
        <v>3602.25</v>
      </c>
      <c r="U15" t="n">
        <v>0.7</v>
      </c>
      <c r="V15" t="n">
        <v>0.85</v>
      </c>
      <c r="W15" t="n">
        <v>1.02</v>
      </c>
      <c r="X15" t="n">
        <v>0.24</v>
      </c>
      <c r="Y15" t="n">
        <v>1</v>
      </c>
      <c r="Z15" t="n">
        <v>10</v>
      </c>
      <c r="AA15" t="n">
        <v>175.5545603989213</v>
      </c>
      <c r="AB15" t="n">
        <v>240.2014944582906</v>
      </c>
      <c r="AC15" t="n">
        <v>217.2770009521757</v>
      </c>
      <c r="AD15" t="n">
        <v>175554.5603989213</v>
      </c>
      <c r="AE15" t="n">
        <v>240201.4944582906</v>
      </c>
      <c r="AF15" t="n">
        <v>4.617495023353868e-06</v>
      </c>
      <c r="AG15" t="n">
        <v>8.446180555555555</v>
      </c>
      <c r="AH15" t="n">
        <v>217277.0009521756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10.2831</v>
      </c>
      <c r="E16" t="n">
        <v>9.720000000000001</v>
      </c>
      <c r="F16" t="n">
        <v>7.29</v>
      </c>
      <c r="G16" t="n">
        <v>36.43</v>
      </c>
      <c r="H16" t="n">
        <v>0.62</v>
      </c>
      <c r="I16" t="n">
        <v>12</v>
      </c>
      <c r="J16" t="n">
        <v>129.25</v>
      </c>
      <c r="K16" t="n">
        <v>45</v>
      </c>
      <c r="L16" t="n">
        <v>4.5</v>
      </c>
      <c r="M16" t="n">
        <v>2</v>
      </c>
      <c r="N16" t="n">
        <v>19.76</v>
      </c>
      <c r="O16" t="n">
        <v>16175.36</v>
      </c>
      <c r="P16" t="n">
        <v>59.08</v>
      </c>
      <c r="Q16" t="n">
        <v>605.91</v>
      </c>
      <c r="R16" t="n">
        <v>30.92</v>
      </c>
      <c r="S16" t="n">
        <v>21.88</v>
      </c>
      <c r="T16" t="n">
        <v>3477.19</v>
      </c>
      <c r="U16" t="n">
        <v>0.71</v>
      </c>
      <c r="V16" t="n">
        <v>0.85</v>
      </c>
      <c r="W16" t="n">
        <v>1.02</v>
      </c>
      <c r="X16" t="n">
        <v>0.23</v>
      </c>
      <c r="Y16" t="n">
        <v>1</v>
      </c>
      <c r="Z16" t="n">
        <v>10</v>
      </c>
      <c r="AA16" t="n">
        <v>175.3697128326758</v>
      </c>
      <c r="AB16" t="n">
        <v>239.9485778632546</v>
      </c>
      <c r="AC16" t="n">
        <v>217.0482223619992</v>
      </c>
      <c r="AD16" t="n">
        <v>175369.7128326758</v>
      </c>
      <c r="AE16" t="n">
        <v>239948.5778632546</v>
      </c>
      <c r="AF16" t="n">
        <v>4.621090118310299e-06</v>
      </c>
      <c r="AG16" t="n">
        <v>8.4375</v>
      </c>
      <c r="AH16" t="n">
        <v>217048.2223619992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10.2769</v>
      </c>
      <c r="E17" t="n">
        <v>9.73</v>
      </c>
      <c r="F17" t="n">
        <v>7.29</v>
      </c>
      <c r="G17" t="n">
        <v>36.46</v>
      </c>
      <c r="H17" t="n">
        <v>0.65</v>
      </c>
      <c r="I17" t="n">
        <v>12</v>
      </c>
      <c r="J17" t="n">
        <v>129.59</v>
      </c>
      <c r="K17" t="n">
        <v>45</v>
      </c>
      <c r="L17" t="n">
        <v>4.75</v>
      </c>
      <c r="M17" t="n">
        <v>0</v>
      </c>
      <c r="N17" t="n">
        <v>19.84</v>
      </c>
      <c r="O17" t="n">
        <v>16216.29</v>
      </c>
      <c r="P17" t="n">
        <v>59.02</v>
      </c>
      <c r="Q17" t="n">
        <v>605.9400000000001</v>
      </c>
      <c r="R17" t="n">
        <v>31.06</v>
      </c>
      <c r="S17" t="n">
        <v>21.88</v>
      </c>
      <c r="T17" t="n">
        <v>3548.84</v>
      </c>
      <c r="U17" t="n">
        <v>0.7</v>
      </c>
      <c r="V17" t="n">
        <v>0.85</v>
      </c>
      <c r="W17" t="n">
        <v>1.02</v>
      </c>
      <c r="X17" t="n">
        <v>0.23</v>
      </c>
      <c r="Y17" t="n">
        <v>1</v>
      </c>
      <c r="Z17" t="n">
        <v>10</v>
      </c>
      <c r="AA17" t="n">
        <v>175.3662639403637</v>
      </c>
      <c r="AB17" t="n">
        <v>239.9438589366387</v>
      </c>
      <c r="AC17" t="n">
        <v>217.0439538031165</v>
      </c>
      <c r="AD17" t="n">
        <v>175366.2639403637</v>
      </c>
      <c r="AE17" t="n">
        <v>239943.8589366387</v>
      </c>
      <c r="AF17" t="n">
        <v>4.618303919719066e-06</v>
      </c>
      <c r="AG17" t="n">
        <v>8.446180555555555</v>
      </c>
      <c r="AH17" t="n">
        <v>217043.9538031165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6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5.5259</v>
      </c>
      <c r="E2" t="n">
        <v>18.1</v>
      </c>
      <c r="F2" t="n">
        <v>9.43</v>
      </c>
      <c r="G2" t="n">
        <v>4.92</v>
      </c>
      <c r="H2" t="n">
        <v>0.07000000000000001</v>
      </c>
      <c r="I2" t="n">
        <v>115</v>
      </c>
      <c r="J2" t="n">
        <v>263.32</v>
      </c>
      <c r="K2" t="n">
        <v>59.89</v>
      </c>
      <c r="L2" t="n">
        <v>1</v>
      </c>
      <c r="M2" t="n">
        <v>113</v>
      </c>
      <c r="N2" t="n">
        <v>67.43000000000001</v>
      </c>
      <c r="O2" t="n">
        <v>32710.1</v>
      </c>
      <c r="P2" t="n">
        <v>158.33</v>
      </c>
      <c r="Q2" t="n">
        <v>606.09</v>
      </c>
      <c r="R2" t="n">
        <v>98.11</v>
      </c>
      <c r="S2" t="n">
        <v>21.88</v>
      </c>
      <c r="T2" t="n">
        <v>36556.28</v>
      </c>
      <c r="U2" t="n">
        <v>0.22</v>
      </c>
      <c r="V2" t="n">
        <v>0.66</v>
      </c>
      <c r="W2" t="n">
        <v>1.18</v>
      </c>
      <c r="X2" t="n">
        <v>2.37</v>
      </c>
      <c r="Y2" t="n">
        <v>1</v>
      </c>
      <c r="Z2" t="n">
        <v>10</v>
      </c>
      <c r="AA2" t="n">
        <v>472.6732753597454</v>
      </c>
      <c r="AB2" t="n">
        <v>646.7324282203915</v>
      </c>
      <c r="AC2" t="n">
        <v>585.0091929657005</v>
      </c>
      <c r="AD2" t="n">
        <v>472673.2753597454</v>
      </c>
      <c r="AE2" t="n">
        <v>646732.4282203915</v>
      </c>
      <c r="AF2" t="n">
        <v>2.011079758929009e-06</v>
      </c>
      <c r="AG2" t="n">
        <v>15.71180555555556</v>
      </c>
      <c r="AH2" t="n">
        <v>585009.1929657005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6.2439</v>
      </c>
      <c r="E3" t="n">
        <v>16.02</v>
      </c>
      <c r="F3" t="n">
        <v>8.81</v>
      </c>
      <c r="G3" t="n">
        <v>6.15</v>
      </c>
      <c r="H3" t="n">
        <v>0.08</v>
      </c>
      <c r="I3" t="n">
        <v>86</v>
      </c>
      <c r="J3" t="n">
        <v>263.79</v>
      </c>
      <c r="K3" t="n">
        <v>59.89</v>
      </c>
      <c r="L3" t="n">
        <v>1.25</v>
      </c>
      <c r="M3" t="n">
        <v>84</v>
      </c>
      <c r="N3" t="n">
        <v>67.65000000000001</v>
      </c>
      <c r="O3" t="n">
        <v>32767.75</v>
      </c>
      <c r="P3" t="n">
        <v>147.48</v>
      </c>
      <c r="Q3" t="n">
        <v>606.03</v>
      </c>
      <c r="R3" t="n">
        <v>78.51000000000001</v>
      </c>
      <c r="S3" t="n">
        <v>21.88</v>
      </c>
      <c r="T3" t="n">
        <v>26900.86</v>
      </c>
      <c r="U3" t="n">
        <v>0.28</v>
      </c>
      <c r="V3" t="n">
        <v>0.7</v>
      </c>
      <c r="W3" t="n">
        <v>1.14</v>
      </c>
      <c r="X3" t="n">
        <v>1.75</v>
      </c>
      <c r="Y3" t="n">
        <v>1</v>
      </c>
      <c r="Z3" t="n">
        <v>10</v>
      </c>
      <c r="AA3" t="n">
        <v>414.0815582012273</v>
      </c>
      <c r="AB3" t="n">
        <v>566.5646559199781</v>
      </c>
      <c r="AC3" t="n">
        <v>512.4925203374635</v>
      </c>
      <c r="AD3" t="n">
        <v>414081.5582012273</v>
      </c>
      <c r="AE3" t="n">
        <v>566564.6559199782</v>
      </c>
      <c r="AF3" t="n">
        <v>2.272386562691478e-06</v>
      </c>
      <c r="AG3" t="n">
        <v>13.90625</v>
      </c>
      <c r="AH3" t="n">
        <v>512492.5203374635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6.7593</v>
      </c>
      <c r="E4" t="n">
        <v>14.79</v>
      </c>
      <c r="F4" t="n">
        <v>8.449999999999999</v>
      </c>
      <c r="G4" t="n">
        <v>7.35</v>
      </c>
      <c r="H4" t="n">
        <v>0.1</v>
      </c>
      <c r="I4" t="n">
        <v>69</v>
      </c>
      <c r="J4" t="n">
        <v>264.25</v>
      </c>
      <c r="K4" t="n">
        <v>59.89</v>
      </c>
      <c r="L4" t="n">
        <v>1.5</v>
      </c>
      <c r="M4" t="n">
        <v>67</v>
      </c>
      <c r="N4" t="n">
        <v>67.87</v>
      </c>
      <c r="O4" t="n">
        <v>32825.49</v>
      </c>
      <c r="P4" t="n">
        <v>140.98</v>
      </c>
      <c r="Q4" t="n">
        <v>605.95</v>
      </c>
      <c r="R4" t="n">
        <v>67.48999999999999</v>
      </c>
      <c r="S4" t="n">
        <v>21.88</v>
      </c>
      <c r="T4" t="n">
        <v>21475.62</v>
      </c>
      <c r="U4" t="n">
        <v>0.32</v>
      </c>
      <c r="V4" t="n">
        <v>0.73</v>
      </c>
      <c r="W4" t="n">
        <v>1.1</v>
      </c>
      <c r="X4" t="n">
        <v>1.39</v>
      </c>
      <c r="Y4" t="n">
        <v>1</v>
      </c>
      <c r="Z4" t="n">
        <v>10</v>
      </c>
      <c r="AA4" t="n">
        <v>372.3153261594588</v>
      </c>
      <c r="AB4" t="n">
        <v>509.4182546443167</v>
      </c>
      <c r="AC4" t="n">
        <v>460.8000913940732</v>
      </c>
      <c r="AD4" t="n">
        <v>372315.3261594588</v>
      </c>
      <c r="AE4" t="n">
        <v>509418.2546443167</v>
      </c>
      <c r="AF4" t="n">
        <v>2.459959719598409e-06</v>
      </c>
      <c r="AG4" t="n">
        <v>12.83854166666667</v>
      </c>
      <c r="AH4" t="n">
        <v>460800.0913940732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7.1713</v>
      </c>
      <c r="E5" t="n">
        <v>13.94</v>
      </c>
      <c r="F5" t="n">
        <v>8.210000000000001</v>
      </c>
      <c r="G5" t="n">
        <v>8.640000000000001</v>
      </c>
      <c r="H5" t="n">
        <v>0.12</v>
      </c>
      <c r="I5" t="n">
        <v>57</v>
      </c>
      <c r="J5" t="n">
        <v>264.72</v>
      </c>
      <c r="K5" t="n">
        <v>59.89</v>
      </c>
      <c r="L5" t="n">
        <v>1.75</v>
      </c>
      <c r="M5" t="n">
        <v>55</v>
      </c>
      <c r="N5" t="n">
        <v>68.09</v>
      </c>
      <c r="O5" t="n">
        <v>32883.31</v>
      </c>
      <c r="P5" t="n">
        <v>136.45</v>
      </c>
      <c r="Q5" t="n">
        <v>605.9400000000001</v>
      </c>
      <c r="R5" t="n">
        <v>59.9</v>
      </c>
      <c r="S5" t="n">
        <v>21.88</v>
      </c>
      <c r="T5" t="n">
        <v>17741.29</v>
      </c>
      <c r="U5" t="n">
        <v>0.37</v>
      </c>
      <c r="V5" t="n">
        <v>0.75</v>
      </c>
      <c r="W5" t="n">
        <v>1.09</v>
      </c>
      <c r="X5" t="n">
        <v>1.15</v>
      </c>
      <c r="Y5" t="n">
        <v>1</v>
      </c>
      <c r="Z5" t="n">
        <v>10</v>
      </c>
      <c r="AA5" t="n">
        <v>348.2280038501924</v>
      </c>
      <c r="AB5" t="n">
        <v>476.4609176031167</v>
      </c>
      <c r="AC5" t="n">
        <v>430.9881563441722</v>
      </c>
      <c r="AD5" t="n">
        <v>348228.0038501924</v>
      </c>
      <c r="AE5" t="n">
        <v>476460.9176031167</v>
      </c>
      <c r="AF5" t="n">
        <v>2.609901785267123e-06</v>
      </c>
      <c r="AG5" t="n">
        <v>12.10069444444444</v>
      </c>
      <c r="AH5" t="n">
        <v>430988.1563441723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7.4755</v>
      </c>
      <c r="E6" t="n">
        <v>13.38</v>
      </c>
      <c r="F6" t="n">
        <v>8.050000000000001</v>
      </c>
      <c r="G6" t="n">
        <v>9.85</v>
      </c>
      <c r="H6" t="n">
        <v>0.13</v>
      </c>
      <c r="I6" t="n">
        <v>49</v>
      </c>
      <c r="J6" t="n">
        <v>265.19</v>
      </c>
      <c r="K6" t="n">
        <v>59.89</v>
      </c>
      <c r="L6" t="n">
        <v>2</v>
      </c>
      <c r="M6" t="n">
        <v>47</v>
      </c>
      <c r="N6" t="n">
        <v>68.31</v>
      </c>
      <c r="O6" t="n">
        <v>32941.21</v>
      </c>
      <c r="P6" t="n">
        <v>133.25</v>
      </c>
      <c r="Q6" t="n">
        <v>606.03</v>
      </c>
      <c r="R6" t="n">
        <v>54.83</v>
      </c>
      <c r="S6" t="n">
        <v>21.88</v>
      </c>
      <c r="T6" t="n">
        <v>15246.07</v>
      </c>
      <c r="U6" t="n">
        <v>0.4</v>
      </c>
      <c r="V6" t="n">
        <v>0.77</v>
      </c>
      <c r="W6" t="n">
        <v>1.07</v>
      </c>
      <c r="X6" t="n">
        <v>0.99</v>
      </c>
      <c r="Y6" t="n">
        <v>1</v>
      </c>
      <c r="Z6" t="n">
        <v>10</v>
      </c>
      <c r="AA6" t="n">
        <v>328.7004107931007</v>
      </c>
      <c r="AB6" t="n">
        <v>449.7424032857995</v>
      </c>
      <c r="AC6" t="n">
        <v>406.8196195336295</v>
      </c>
      <c r="AD6" t="n">
        <v>328700.4107931007</v>
      </c>
      <c r="AE6" t="n">
        <v>449742.4032857995</v>
      </c>
      <c r="AF6" t="n">
        <v>2.720611436666209e-06</v>
      </c>
      <c r="AG6" t="n">
        <v>11.61458333333333</v>
      </c>
      <c r="AH6" t="n">
        <v>406819.6195336295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7.7398</v>
      </c>
      <c r="E7" t="n">
        <v>12.92</v>
      </c>
      <c r="F7" t="n">
        <v>7.89</v>
      </c>
      <c r="G7" t="n">
        <v>11.01</v>
      </c>
      <c r="H7" t="n">
        <v>0.15</v>
      </c>
      <c r="I7" t="n">
        <v>43</v>
      </c>
      <c r="J7" t="n">
        <v>265.66</v>
      </c>
      <c r="K7" t="n">
        <v>59.89</v>
      </c>
      <c r="L7" t="n">
        <v>2.25</v>
      </c>
      <c r="M7" t="n">
        <v>41</v>
      </c>
      <c r="N7" t="n">
        <v>68.53</v>
      </c>
      <c r="O7" t="n">
        <v>32999.19</v>
      </c>
      <c r="P7" t="n">
        <v>130.39</v>
      </c>
      <c r="Q7" t="n">
        <v>605.9299999999999</v>
      </c>
      <c r="R7" t="n">
        <v>50.06</v>
      </c>
      <c r="S7" t="n">
        <v>21.88</v>
      </c>
      <c r="T7" t="n">
        <v>12890.91</v>
      </c>
      <c r="U7" t="n">
        <v>0.44</v>
      </c>
      <c r="V7" t="n">
        <v>0.78</v>
      </c>
      <c r="W7" t="n">
        <v>1.06</v>
      </c>
      <c r="X7" t="n">
        <v>0.83</v>
      </c>
      <c r="Y7" t="n">
        <v>1</v>
      </c>
      <c r="Z7" t="n">
        <v>10</v>
      </c>
      <c r="AA7" t="n">
        <v>310.7160589463649</v>
      </c>
      <c r="AB7" t="n">
        <v>425.1354196754886</v>
      </c>
      <c r="AC7" t="n">
        <v>384.5610919029682</v>
      </c>
      <c r="AD7" t="n">
        <v>310716.0589463649</v>
      </c>
      <c r="AE7" t="n">
        <v>425135.4196754886</v>
      </c>
      <c r="AF7" t="n">
        <v>2.816799999666794e-06</v>
      </c>
      <c r="AG7" t="n">
        <v>11.21527777777778</v>
      </c>
      <c r="AH7" t="n">
        <v>384561.0919029682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7.9402</v>
      </c>
      <c r="E8" t="n">
        <v>12.59</v>
      </c>
      <c r="F8" t="n">
        <v>7.82</v>
      </c>
      <c r="G8" t="n">
        <v>12.35</v>
      </c>
      <c r="H8" t="n">
        <v>0.17</v>
      </c>
      <c r="I8" t="n">
        <v>38</v>
      </c>
      <c r="J8" t="n">
        <v>266.13</v>
      </c>
      <c r="K8" t="n">
        <v>59.89</v>
      </c>
      <c r="L8" t="n">
        <v>2.5</v>
      </c>
      <c r="M8" t="n">
        <v>36</v>
      </c>
      <c r="N8" t="n">
        <v>68.75</v>
      </c>
      <c r="O8" t="n">
        <v>33057.26</v>
      </c>
      <c r="P8" t="n">
        <v>128.8</v>
      </c>
      <c r="Q8" t="n">
        <v>605.99</v>
      </c>
      <c r="R8" t="n">
        <v>48.05</v>
      </c>
      <c r="S8" t="n">
        <v>21.88</v>
      </c>
      <c r="T8" t="n">
        <v>11911.97</v>
      </c>
      <c r="U8" t="n">
        <v>0.46</v>
      </c>
      <c r="V8" t="n">
        <v>0.79</v>
      </c>
      <c r="W8" t="n">
        <v>1.05</v>
      </c>
      <c r="X8" t="n">
        <v>0.76</v>
      </c>
      <c r="Y8" t="n">
        <v>1</v>
      </c>
      <c r="Z8" t="n">
        <v>10</v>
      </c>
      <c r="AA8" t="n">
        <v>306.0820927862721</v>
      </c>
      <c r="AB8" t="n">
        <v>418.7950227390909</v>
      </c>
      <c r="AC8" t="n">
        <v>378.8258135513774</v>
      </c>
      <c r="AD8" t="n">
        <v>306082.0927862721</v>
      </c>
      <c r="AE8" t="n">
        <v>418795.022739091</v>
      </c>
      <c r="AF8" t="n">
        <v>2.889732985006626e-06</v>
      </c>
      <c r="AG8" t="n">
        <v>10.92881944444444</v>
      </c>
      <c r="AH8" t="n">
        <v>378825.8135513774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8.078799999999999</v>
      </c>
      <c r="E9" t="n">
        <v>12.38</v>
      </c>
      <c r="F9" t="n">
        <v>7.76</v>
      </c>
      <c r="G9" t="n">
        <v>13.3</v>
      </c>
      <c r="H9" t="n">
        <v>0.18</v>
      </c>
      <c r="I9" t="n">
        <v>35</v>
      </c>
      <c r="J9" t="n">
        <v>266.6</v>
      </c>
      <c r="K9" t="n">
        <v>59.89</v>
      </c>
      <c r="L9" t="n">
        <v>2.75</v>
      </c>
      <c r="M9" t="n">
        <v>33</v>
      </c>
      <c r="N9" t="n">
        <v>68.97</v>
      </c>
      <c r="O9" t="n">
        <v>33115.41</v>
      </c>
      <c r="P9" t="n">
        <v>127.29</v>
      </c>
      <c r="Q9" t="n">
        <v>605.87</v>
      </c>
      <c r="R9" t="n">
        <v>45.73</v>
      </c>
      <c r="S9" t="n">
        <v>21.88</v>
      </c>
      <c r="T9" t="n">
        <v>10764.43</v>
      </c>
      <c r="U9" t="n">
        <v>0.48</v>
      </c>
      <c r="V9" t="n">
        <v>0.8</v>
      </c>
      <c r="W9" t="n">
        <v>1.05</v>
      </c>
      <c r="X9" t="n">
        <v>0.7</v>
      </c>
      <c r="Y9" t="n">
        <v>1</v>
      </c>
      <c r="Z9" t="n">
        <v>10</v>
      </c>
      <c r="AA9" t="n">
        <v>302.8042794689033</v>
      </c>
      <c r="AB9" t="n">
        <v>414.3101739513492</v>
      </c>
      <c r="AC9" t="n">
        <v>374.768992437413</v>
      </c>
      <c r="AD9" t="n">
        <v>302804.2794689033</v>
      </c>
      <c r="AE9" t="n">
        <v>414310.1739513492</v>
      </c>
      <c r="AF9" t="n">
        <v>2.94017466049615e-06</v>
      </c>
      <c r="AG9" t="n">
        <v>10.74652777777778</v>
      </c>
      <c r="AH9" t="n">
        <v>374768.992437413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8.2818</v>
      </c>
      <c r="E10" t="n">
        <v>12.07</v>
      </c>
      <c r="F10" t="n">
        <v>7.65</v>
      </c>
      <c r="G10" t="n">
        <v>14.82</v>
      </c>
      <c r="H10" t="n">
        <v>0.2</v>
      </c>
      <c r="I10" t="n">
        <v>31</v>
      </c>
      <c r="J10" t="n">
        <v>267.08</v>
      </c>
      <c r="K10" t="n">
        <v>59.89</v>
      </c>
      <c r="L10" t="n">
        <v>3</v>
      </c>
      <c r="M10" t="n">
        <v>29</v>
      </c>
      <c r="N10" t="n">
        <v>69.19</v>
      </c>
      <c r="O10" t="n">
        <v>33173.65</v>
      </c>
      <c r="P10" t="n">
        <v>125.15</v>
      </c>
      <c r="Q10" t="n">
        <v>605.95</v>
      </c>
      <c r="R10" t="n">
        <v>42.86</v>
      </c>
      <c r="S10" t="n">
        <v>21.88</v>
      </c>
      <c r="T10" t="n">
        <v>9353.530000000001</v>
      </c>
      <c r="U10" t="n">
        <v>0.51</v>
      </c>
      <c r="V10" t="n">
        <v>0.8100000000000001</v>
      </c>
      <c r="W10" t="n">
        <v>1.03</v>
      </c>
      <c r="X10" t="n">
        <v>0.6</v>
      </c>
      <c r="Y10" t="n">
        <v>1</v>
      </c>
      <c r="Z10" t="n">
        <v>10</v>
      </c>
      <c r="AA10" t="n">
        <v>287.2679293147638</v>
      </c>
      <c r="AB10" t="n">
        <v>393.0526542550609</v>
      </c>
      <c r="AC10" t="n">
        <v>355.5402605858221</v>
      </c>
      <c r="AD10" t="n">
        <v>287267.9293147638</v>
      </c>
      <c r="AE10" t="n">
        <v>393052.6542550609</v>
      </c>
      <c r="AF10" t="n">
        <v>3.014053882172726e-06</v>
      </c>
      <c r="AG10" t="n">
        <v>10.47743055555556</v>
      </c>
      <c r="AH10" t="n">
        <v>355540.2605858221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8.376200000000001</v>
      </c>
      <c r="E11" t="n">
        <v>11.94</v>
      </c>
      <c r="F11" t="n">
        <v>7.62</v>
      </c>
      <c r="G11" t="n">
        <v>15.76</v>
      </c>
      <c r="H11" t="n">
        <v>0.22</v>
      </c>
      <c r="I11" t="n">
        <v>29</v>
      </c>
      <c r="J11" t="n">
        <v>267.55</v>
      </c>
      <c r="K11" t="n">
        <v>59.89</v>
      </c>
      <c r="L11" t="n">
        <v>3.25</v>
      </c>
      <c r="M11" t="n">
        <v>27</v>
      </c>
      <c r="N11" t="n">
        <v>69.41</v>
      </c>
      <c r="O11" t="n">
        <v>33231.97</v>
      </c>
      <c r="P11" t="n">
        <v>124.28</v>
      </c>
      <c r="Q11" t="n">
        <v>605.89</v>
      </c>
      <c r="R11" t="n">
        <v>41.66</v>
      </c>
      <c r="S11" t="n">
        <v>21.88</v>
      </c>
      <c r="T11" t="n">
        <v>8763.309999999999</v>
      </c>
      <c r="U11" t="n">
        <v>0.53</v>
      </c>
      <c r="V11" t="n">
        <v>0.8100000000000001</v>
      </c>
      <c r="W11" t="n">
        <v>1.03</v>
      </c>
      <c r="X11" t="n">
        <v>0.5600000000000001</v>
      </c>
      <c r="Y11" t="n">
        <v>1</v>
      </c>
      <c r="Z11" t="n">
        <v>10</v>
      </c>
      <c r="AA11" t="n">
        <v>285.3466408270052</v>
      </c>
      <c r="AB11" t="n">
        <v>390.4238625848438</v>
      </c>
      <c r="AC11" t="n">
        <v>353.1623571030781</v>
      </c>
      <c r="AD11" t="n">
        <v>285346.6408270052</v>
      </c>
      <c r="AE11" t="n">
        <v>390423.8625848438</v>
      </c>
      <c r="AF11" t="n">
        <v>3.048409539937596e-06</v>
      </c>
      <c r="AG11" t="n">
        <v>10.36458333333333</v>
      </c>
      <c r="AH11" t="n">
        <v>353162.3571030782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8.475</v>
      </c>
      <c r="E12" t="n">
        <v>11.8</v>
      </c>
      <c r="F12" t="n">
        <v>7.58</v>
      </c>
      <c r="G12" t="n">
        <v>16.85</v>
      </c>
      <c r="H12" t="n">
        <v>0.23</v>
      </c>
      <c r="I12" t="n">
        <v>27</v>
      </c>
      <c r="J12" t="n">
        <v>268.02</v>
      </c>
      <c r="K12" t="n">
        <v>59.89</v>
      </c>
      <c r="L12" t="n">
        <v>3.5</v>
      </c>
      <c r="M12" t="n">
        <v>25</v>
      </c>
      <c r="N12" t="n">
        <v>69.64</v>
      </c>
      <c r="O12" t="n">
        <v>33290.38</v>
      </c>
      <c r="P12" t="n">
        <v>123.03</v>
      </c>
      <c r="Q12" t="n">
        <v>605.87</v>
      </c>
      <c r="R12" t="n">
        <v>40.32</v>
      </c>
      <c r="S12" t="n">
        <v>21.88</v>
      </c>
      <c r="T12" t="n">
        <v>8099.62</v>
      </c>
      <c r="U12" t="n">
        <v>0.54</v>
      </c>
      <c r="V12" t="n">
        <v>0.82</v>
      </c>
      <c r="W12" t="n">
        <v>1.04</v>
      </c>
      <c r="X12" t="n">
        <v>0.52</v>
      </c>
      <c r="Y12" t="n">
        <v>1</v>
      </c>
      <c r="Z12" t="n">
        <v>10</v>
      </c>
      <c r="AA12" t="n">
        <v>283.1325364578502</v>
      </c>
      <c r="AB12" t="n">
        <v>387.394427307575</v>
      </c>
      <c r="AC12" t="n">
        <v>350.4220468768328</v>
      </c>
      <c r="AD12" t="n">
        <v>283132.5364578502</v>
      </c>
      <c r="AE12" t="n">
        <v>387394.427307575</v>
      </c>
      <c r="AF12" t="n">
        <v>3.08436652073388e-06</v>
      </c>
      <c r="AG12" t="n">
        <v>10.24305555555556</v>
      </c>
      <c r="AH12" t="n">
        <v>350422.0468768328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8.584899999999999</v>
      </c>
      <c r="E13" t="n">
        <v>11.65</v>
      </c>
      <c r="F13" t="n">
        <v>7.53</v>
      </c>
      <c r="G13" t="n">
        <v>18.08</v>
      </c>
      <c r="H13" t="n">
        <v>0.25</v>
      </c>
      <c r="I13" t="n">
        <v>25</v>
      </c>
      <c r="J13" t="n">
        <v>268.5</v>
      </c>
      <c r="K13" t="n">
        <v>59.89</v>
      </c>
      <c r="L13" t="n">
        <v>3.75</v>
      </c>
      <c r="M13" t="n">
        <v>23</v>
      </c>
      <c r="N13" t="n">
        <v>69.86</v>
      </c>
      <c r="O13" t="n">
        <v>33348.87</v>
      </c>
      <c r="P13" t="n">
        <v>121.81</v>
      </c>
      <c r="Q13" t="n">
        <v>605.84</v>
      </c>
      <c r="R13" t="n">
        <v>39.02</v>
      </c>
      <c r="S13" t="n">
        <v>21.88</v>
      </c>
      <c r="T13" t="n">
        <v>7462.53</v>
      </c>
      <c r="U13" t="n">
        <v>0.5600000000000001</v>
      </c>
      <c r="V13" t="n">
        <v>0.82</v>
      </c>
      <c r="W13" t="n">
        <v>1.03</v>
      </c>
      <c r="X13" t="n">
        <v>0.47</v>
      </c>
      <c r="Y13" t="n">
        <v>1</v>
      </c>
      <c r="Z13" t="n">
        <v>10</v>
      </c>
      <c r="AA13" t="n">
        <v>280.8179160347446</v>
      </c>
      <c r="AB13" t="n">
        <v>384.2274615308356</v>
      </c>
      <c r="AC13" t="n">
        <v>347.5573318689611</v>
      </c>
      <c r="AD13" t="n">
        <v>280817.9160347446</v>
      </c>
      <c r="AE13" t="n">
        <v>384227.4615308356</v>
      </c>
      <c r="AF13" t="n">
        <v>3.124363202813957e-06</v>
      </c>
      <c r="AG13" t="n">
        <v>10.11284722222222</v>
      </c>
      <c r="AH13" t="n">
        <v>347557.3318689611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8.6812</v>
      </c>
      <c r="E14" t="n">
        <v>11.52</v>
      </c>
      <c r="F14" t="n">
        <v>7.5</v>
      </c>
      <c r="G14" t="n">
        <v>19.57</v>
      </c>
      <c r="H14" t="n">
        <v>0.26</v>
      </c>
      <c r="I14" t="n">
        <v>23</v>
      </c>
      <c r="J14" t="n">
        <v>268.97</v>
      </c>
      <c r="K14" t="n">
        <v>59.89</v>
      </c>
      <c r="L14" t="n">
        <v>4</v>
      </c>
      <c r="M14" t="n">
        <v>21</v>
      </c>
      <c r="N14" t="n">
        <v>70.09</v>
      </c>
      <c r="O14" t="n">
        <v>33407.45</v>
      </c>
      <c r="P14" t="n">
        <v>121.1</v>
      </c>
      <c r="Q14" t="n">
        <v>605.86</v>
      </c>
      <c r="R14" t="n">
        <v>38.16</v>
      </c>
      <c r="S14" t="n">
        <v>21.88</v>
      </c>
      <c r="T14" t="n">
        <v>7039.94</v>
      </c>
      <c r="U14" t="n">
        <v>0.57</v>
      </c>
      <c r="V14" t="n">
        <v>0.82</v>
      </c>
      <c r="W14" t="n">
        <v>1.02</v>
      </c>
      <c r="X14" t="n">
        <v>0.45</v>
      </c>
      <c r="Y14" t="n">
        <v>1</v>
      </c>
      <c r="Z14" t="n">
        <v>10</v>
      </c>
      <c r="AA14" t="n">
        <v>278.9411843194786</v>
      </c>
      <c r="AB14" t="n">
        <v>381.6596344024488</v>
      </c>
      <c r="AC14" t="n">
        <v>345.2345745577394</v>
      </c>
      <c r="AD14" t="n">
        <v>278941.1843194786</v>
      </c>
      <c r="AE14" t="n">
        <v>381659.6344024488</v>
      </c>
      <c r="AF14" t="n">
        <v>3.159410340978756e-06</v>
      </c>
      <c r="AG14" t="n">
        <v>10</v>
      </c>
      <c r="AH14" t="n">
        <v>345234.5745577394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8.735300000000001</v>
      </c>
      <c r="E15" t="n">
        <v>11.45</v>
      </c>
      <c r="F15" t="n">
        <v>7.48</v>
      </c>
      <c r="G15" t="n">
        <v>20.41</v>
      </c>
      <c r="H15" t="n">
        <v>0.28</v>
      </c>
      <c r="I15" t="n">
        <v>22</v>
      </c>
      <c r="J15" t="n">
        <v>269.45</v>
      </c>
      <c r="K15" t="n">
        <v>59.89</v>
      </c>
      <c r="L15" t="n">
        <v>4.25</v>
      </c>
      <c r="M15" t="n">
        <v>20</v>
      </c>
      <c r="N15" t="n">
        <v>70.31</v>
      </c>
      <c r="O15" t="n">
        <v>33466.11</v>
      </c>
      <c r="P15" t="n">
        <v>120.3</v>
      </c>
      <c r="Q15" t="n">
        <v>605.89</v>
      </c>
      <c r="R15" t="n">
        <v>37.27</v>
      </c>
      <c r="S15" t="n">
        <v>21.88</v>
      </c>
      <c r="T15" t="n">
        <v>6602.57</v>
      </c>
      <c r="U15" t="n">
        <v>0.59</v>
      </c>
      <c r="V15" t="n">
        <v>0.83</v>
      </c>
      <c r="W15" t="n">
        <v>1.03</v>
      </c>
      <c r="X15" t="n">
        <v>0.42</v>
      </c>
      <c r="Y15" t="n">
        <v>1</v>
      </c>
      <c r="Z15" t="n">
        <v>10</v>
      </c>
      <c r="AA15" t="n">
        <v>277.7382521349776</v>
      </c>
      <c r="AB15" t="n">
        <v>380.0137295179921</v>
      </c>
      <c r="AC15" t="n">
        <v>343.7457525254133</v>
      </c>
      <c r="AD15" t="n">
        <v>277738.2521349776</v>
      </c>
      <c r="AE15" t="n">
        <v>380013.7295179921</v>
      </c>
      <c r="AF15" t="n">
        <v>3.17909933552409e-06</v>
      </c>
      <c r="AG15" t="n">
        <v>9.939236111111111</v>
      </c>
      <c r="AH15" t="n">
        <v>343745.7525254133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8.8459</v>
      </c>
      <c r="E16" t="n">
        <v>11.3</v>
      </c>
      <c r="F16" t="n">
        <v>7.44</v>
      </c>
      <c r="G16" t="n">
        <v>22.32</v>
      </c>
      <c r="H16" t="n">
        <v>0.3</v>
      </c>
      <c r="I16" t="n">
        <v>20</v>
      </c>
      <c r="J16" t="n">
        <v>269.92</v>
      </c>
      <c r="K16" t="n">
        <v>59.89</v>
      </c>
      <c r="L16" t="n">
        <v>4.5</v>
      </c>
      <c r="M16" t="n">
        <v>18</v>
      </c>
      <c r="N16" t="n">
        <v>70.54000000000001</v>
      </c>
      <c r="O16" t="n">
        <v>33524.86</v>
      </c>
      <c r="P16" t="n">
        <v>119.26</v>
      </c>
      <c r="Q16" t="n">
        <v>605.88</v>
      </c>
      <c r="R16" t="n">
        <v>36.08</v>
      </c>
      <c r="S16" t="n">
        <v>21.88</v>
      </c>
      <c r="T16" t="n">
        <v>6016.44</v>
      </c>
      <c r="U16" t="n">
        <v>0.61</v>
      </c>
      <c r="V16" t="n">
        <v>0.83</v>
      </c>
      <c r="W16" t="n">
        <v>1.02</v>
      </c>
      <c r="X16" t="n">
        <v>0.38</v>
      </c>
      <c r="Y16" t="n">
        <v>1</v>
      </c>
      <c r="Z16" t="n">
        <v>10</v>
      </c>
      <c r="AA16" t="n">
        <v>264.966176435051</v>
      </c>
      <c r="AB16" t="n">
        <v>362.5384120811399</v>
      </c>
      <c r="AC16" t="n">
        <v>327.9382548579721</v>
      </c>
      <c r="AD16" t="n">
        <v>264966.176435051</v>
      </c>
      <c r="AE16" t="n">
        <v>362538.4120811399</v>
      </c>
      <c r="AF16" t="n">
        <v>3.219350773540983e-06</v>
      </c>
      <c r="AG16" t="n">
        <v>9.809027777777779</v>
      </c>
      <c r="AH16" t="n">
        <v>327938.2548579721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8.9087</v>
      </c>
      <c r="E17" t="n">
        <v>11.22</v>
      </c>
      <c r="F17" t="n">
        <v>7.41</v>
      </c>
      <c r="G17" t="n">
        <v>23.4</v>
      </c>
      <c r="H17" t="n">
        <v>0.31</v>
      </c>
      <c r="I17" t="n">
        <v>19</v>
      </c>
      <c r="J17" t="n">
        <v>270.4</v>
      </c>
      <c r="K17" t="n">
        <v>59.89</v>
      </c>
      <c r="L17" t="n">
        <v>4.75</v>
      </c>
      <c r="M17" t="n">
        <v>17</v>
      </c>
      <c r="N17" t="n">
        <v>70.76000000000001</v>
      </c>
      <c r="O17" t="n">
        <v>33583.7</v>
      </c>
      <c r="P17" t="n">
        <v>118.39</v>
      </c>
      <c r="Q17" t="n">
        <v>605.84</v>
      </c>
      <c r="R17" t="n">
        <v>35.12</v>
      </c>
      <c r="S17" t="n">
        <v>21.88</v>
      </c>
      <c r="T17" t="n">
        <v>5542.71</v>
      </c>
      <c r="U17" t="n">
        <v>0.62</v>
      </c>
      <c r="V17" t="n">
        <v>0.83</v>
      </c>
      <c r="W17" t="n">
        <v>1.02</v>
      </c>
      <c r="X17" t="n">
        <v>0.35</v>
      </c>
      <c r="Y17" t="n">
        <v>1</v>
      </c>
      <c r="Z17" t="n">
        <v>10</v>
      </c>
      <c r="AA17" t="n">
        <v>263.6323308363586</v>
      </c>
      <c r="AB17" t="n">
        <v>360.7133856878942</v>
      </c>
      <c r="AC17" t="n">
        <v>326.2874064222573</v>
      </c>
      <c r="AD17" t="n">
        <v>263632.3308363585</v>
      </c>
      <c r="AE17" t="n">
        <v>360713.3856878942</v>
      </c>
      <c r="AF17" t="n">
        <v>3.242206020443884e-06</v>
      </c>
      <c r="AG17" t="n">
        <v>9.739583333333334</v>
      </c>
      <c r="AH17" t="n">
        <v>326287.4064222572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8.951700000000001</v>
      </c>
      <c r="E18" t="n">
        <v>11.17</v>
      </c>
      <c r="F18" t="n">
        <v>7.41</v>
      </c>
      <c r="G18" t="n">
        <v>24.69</v>
      </c>
      <c r="H18" t="n">
        <v>0.33</v>
      </c>
      <c r="I18" t="n">
        <v>18</v>
      </c>
      <c r="J18" t="n">
        <v>270.88</v>
      </c>
      <c r="K18" t="n">
        <v>59.89</v>
      </c>
      <c r="L18" t="n">
        <v>5</v>
      </c>
      <c r="M18" t="n">
        <v>16</v>
      </c>
      <c r="N18" t="n">
        <v>70.98999999999999</v>
      </c>
      <c r="O18" t="n">
        <v>33642.62</v>
      </c>
      <c r="P18" t="n">
        <v>117.71</v>
      </c>
      <c r="Q18" t="n">
        <v>605.84</v>
      </c>
      <c r="R18" t="n">
        <v>35.22</v>
      </c>
      <c r="S18" t="n">
        <v>21.88</v>
      </c>
      <c r="T18" t="n">
        <v>5596.68</v>
      </c>
      <c r="U18" t="n">
        <v>0.62</v>
      </c>
      <c r="V18" t="n">
        <v>0.84</v>
      </c>
      <c r="W18" t="n">
        <v>1.02</v>
      </c>
      <c r="X18" t="n">
        <v>0.35</v>
      </c>
      <c r="Y18" t="n">
        <v>1</v>
      </c>
      <c r="Z18" t="n">
        <v>10</v>
      </c>
      <c r="AA18" t="n">
        <v>262.7489743358942</v>
      </c>
      <c r="AB18" t="n">
        <v>359.5047383530204</v>
      </c>
      <c r="AC18" t="n">
        <v>325.1941106926766</v>
      </c>
      <c r="AD18" t="n">
        <v>262748.9743358942</v>
      </c>
      <c r="AE18" t="n">
        <v>359504.7383530204</v>
      </c>
      <c r="AF18" t="n">
        <v>3.257855313705425e-06</v>
      </c>
      <c r="AG18" t="n">
        <v>9.696180555555555</v>
      </c>
      <c r="AH18" t="n">
        <v>325194.1106926766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9.0153</v>
      </c>
      <c r="E19" t="n">
        <v>11.09</v>
      </c>
      <c r="F19" t="n">
        <v>7.38</v>
      </c>
      <c r="G19" t="n">
        <v>26.05</v>
      </c>
      <c r="H19" t="n">
        <v>0.34</v>
      </c>
      <c r="I19" t="n">
        <v>17</v>
      </c>
      <c r="J19" t="n">
        <v>271.36</v>
      </c>
      <c r="K19" t="n">
        <v>59.89</v>
      </c>
      <c r="L19" t="n">
        <v>5.25</v>
      </c>
      <c r="M19" t="n">
        <v>15</v>
      </c>
      <c r="N19" t="n">
        <v>71.22</v>
      </c>
      <c r="O19" t="n">
        <v>33701.64</v>
      </c>
      <c r="P19" t="n">
        <v>116.94</v>
      </c>
      <c r="Q19" t="n">
        <v>605.85</v>
      </c>
      <c r="R19" t="n">
        <v>34.17</v>
      </c>
      <c r="S19" t="n">
        <v>21.88</v>
      </c>
      <c r="T19" t="n">
        <v>5075.03</v>
      </c>
      <c r="U19" t="n">
        <v>0.64</v>
      </c>
      <c r="V19" t="n">
        <v>0.84</v>
      </c>
      <c r="W19" t="n">
        <v>1.02</v>
      </c>
      <c r="X19" t="n">
        <v>0.32</v>
      </c>
      <c r="Y19" t="n">
        <v>1</v>
      </c>
      <c r="Z19" t="n">
        <v>10</v>
      </c>
      <c r="AA19" t="n">
        <v>261.4981055444786</v>
      </c>
      <c r="AB19" t="n">
        <v>357.7932444881692</v>
      </c>
      <c r="AC19" t="n">
        <v>323.6459594001902</v>
      </c>
      <c r="AD19" t="n">
        <v>261498.1055444786</v>
      </c>
      <c r="AE19" t="n">
        <v>357793.2444881692</v>
      </c>
      <c r="AF19" t="n">
        <v>3.281001710250401e-06</v>
      </c>
      <c r="AG19" t="n">
        <v>9.626736111111111</v>
      </c>
      <c r="AH19" t="n">
        <v>323645.9594001902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9.022600000000001</v>
      </c>
      <c r="E20" t="n">
        <v>11.08</v>
      </c>
      <c r="F20" t="n">
        <v>7.37</v>
      </c>
      <c r="G20" t="n">
        <v>26.01</v>
      </c>
      <c r="H20" t="n">
        <v>0.36</v>
      </c>
      <c r="I20" t="n">
        <v>17</v>
      </c>
      <c r="J20" t="n">
        <v>271.84</v>
      </c>
      <c r="K20" t="n">
        <v>59.89</v>
      </c>
      <c r="L20" t="n">
        <v>5.5</v>
      </c>
      <c r="M20" t="n">
        <v>15</v>
      </c>
      <c r="N20" t="n">
        <v>71.45</v>
      </c>
      <c r="O20" t="n">
        <v>33760.74</v>
      </c>
      <c r="P20" t="n">
        <v>116.56</v>
      </c>
      <c r="Q20" t="n">
        <v>605.96</v>
      </c>
      <c r="R20" t="n">
        <v>33.88</v>
      </c>
      <c r="S20" t="n">
        <v>21.88</v>
      </c>
      <c r="T20" t="n">
        <v>4930.78</v>
      </c>
      <c r="U20" t="n">
        <v>0.65</v>
      </c>
      <c r="V20" t="n">
        <v>0.84</v>
      </c>
      <c r="W20" t="n">
        <v>1.02</v>
      </c>
      <c r="X20" t="n">
        <v>0.31</v>
      </c>
      <c r="Y20" t="n">
        <v>1</v>
      </c>
      <c r="Z20" t="n">
        <v>10</v>
      </c>
      <c r="AA20" t="n">
        <v>261.1574756389737</v>
      </c>
      <c r="AB20" t="n">
        <v>357.3271796239267</v>
      </c>
      <c r="AC20" t="n">
        <v>323.2243751124647</v>
      </c>
      <c r="AD20" t="n">
        <v>261157.4756389737</v>
      </c>
      <c r="AE20" t="n">
        <v>357327.1796239266</v>
      </c>
      <c r="AF20" t="n">
        <v>3.283658450734337e-06</v>
      </c>
      <c r="AG20" t="n">
        <v>9.618055555555555</v>
      </c>
      <c r="AH20" t="n">
        <v>323224.3751124647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9.067299999999999</v>
      </c>
      <c r="E21" t="n">
        <v>11.03</v>
      </c>
      <c r="F21" t="n">
        <v>7.37</v>
      </c>
      <c r="G21" t="n">
        <v>27.62</v>
      </c>
      <c r="H21" t="n">
        <v>0.38</v>
      </c>
      <c r="I21" t="n">
        <v>16</v>
      </c>
      <c r="J21" t="n">
        <v>272.32</v>
      </c>
      <c r="K21" t="n">
        <v>59.89</v>
      </c>
      <c r="L21" t="n">
        <v>5.75</v>
      </c>
      <c r="M21" t="n">
        <v>14</v>
      </c>
      <c r="N21" t="n">
        <v>71.68000000000001</v>
      </c>
      <c r="O21" t="n">
        <v>33820.05</v>
      </c>
      <c r="P21" t="n">
        <v>115.92</v>
      </c>
      <c r="Q21" t="n">
        <v>605.86</v>
      </c>
      <c r="R21" t="n">
        <v>33.78</v>
      </c>
      <c r="S21" t="n">
        <v>21.88</v>
      </c>
      <c r="T21" t="n">
        <v>4886.66</v>
      </c>
      <c r="U21" t="n">
        <v>0.65</v>
      </c>
      <c r="V21" t="n">
        <v>0.84</v>
      </c>
      <c r="W21" t="n">
        <v>1.02</v>
      </c>
      <c r="X21" t="n">
        <v>0.31</v>
      </c>
      <c r="Y21" t="n">
        <v>1</v>
      </c>
      <c r="Z21" t="n">
        <v>10</v>
      </c>
      <c r="AA21" t="n">
        <v>260.3032454173537</v>
      </c>
      <c r="AB21" t="n">
        <v>356.1583841487285</v>
      </c>
      <c r="AC21" t="n">
        <v>322.1671278370048</v>
      </c>
      <c r="AD21" t="n">
        <v>260303.2454173537</v>
      </c>
      <c r="AE21" t="n">
        <v>356158.3841487286</v>
      </c>
      <c r="AF21" t="n">
        <v>3.299926436985287e-06</v>
      </c>
      <c r="AG21" t="n">
        <v>9.574652777777779</v>
      </c>
      <c r="AH21" t="n">
        <v>322167.1278370048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9.1366</v>
      </c>
      <c r="E22" t="n">
        <v>10.94</v>
      </c>
      <c r="F22" t="n">
        <v>7.33</v>
      </c>
      <c r="G22" t="n">
        <v>29.33</v>
      </c>
      <c r="H22" t="n">
        <v>0.39</v>
      </c>
      <c r="I22" t="n">
        <v>15</v>
      </c>
      <c r="J22" t="n">
        <v>272.8</v>
      </c>
      <c r="K22" t="n">
        <v>59.89</v>
      </c>
      <c r="L22" t="n">
        <v>6</v>
      </c>
      <c r="M22" t="n">
        <v>13</v>
      </c>
      <c r="N22" t="n">
        <v>71.91</v>
      </c>
      <c r="O22" t="n">
        <v>33879.33</v>
      </c>
      <c r="P22" t="n">
        <v>115.03</v>
      </c>
      <c r="Q22" t="n">
        <v>605.85</v>
      </c>
      <c r="R22" t="n">
        <v>32.72</v>
      </c>
      <c r="S22" t="n">
        <v>21.88</v>
      </c>
      <c r="T22" t="n">
        <v>4360.48</v>
      </c>
      <c r="U22" t="n">
        <v>0.67</v>
      </c>
      <c r="V22" t="n">
        <v>0.84</v>
      </c>
      <c r="W22" t="n">
        <v>1.01</v>
      </c>
      <c r="X22" t="n">
        <v>0.28</v>
      </c>
      <c r="Y22" t="n">
        <v>1</v>
      </c>
      <c r="Z22" t="n">
        <v>10</v>
      </c>
      <c r="AA22" t="n">
        <v>258.7514029328518</v>
      </c>
      <c r="AB22" t="n">
        <v>354.0350847989744</v>
      </c>
      <c r="AC22" t="n">
        <v>320.2464731971218</v>
      </c>
      <c r="AD22" t="n">
        <v>258751.4029328518</v>
      </c>
      <c r="AE22" t="n">
        <v>354035.0847989745</v>
      </c>
      <c r="AF22" t="n">
        <v>3.325147274730049e-06</v>
      </c>
      <c r="AG22" t="n">
        <v>9.496527777777779</v>
      </c>
      <c r="AH22" t="n">
        <v>320246.4731971218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9.1401</v>
      </c>
      <c r="E23" t="n">
        <v>10.94</v>
      </c>
      <c r="F23" t="n">
        <v>7.33</v>
      </c>
      <c r="G23" t="n">
        <v>29.32</v>
      </c>
      <c r="H23" t="n">
        <v>0.41</v>
      </c>
      <c r="I23" t="n">
        <v>15</v>
      </c>
      <c r="J23" t="n">
        <v>273.28</v>
      </c>
      <c r="K23" t="n">
        <v>59.89</v>
      </c>
      <c r="L23" t="n">
        <v>6.25</v>
      </c>
      <c r="M23" t="n">
        <v>13</v>
      </c>
      <c r="N23" t="n">
        <v>72.14</v>
      </c>
      <c r="O23" t="n">
        <v>33938.7</v>
      </c>
      <c r="P23" t="n">
        <v>114.42</v>
      </c>
      <c r="Q23" t="n">
        <v>605.9299999999999</v>
      </c>
      <c r="R23" t="n">
        <v>32.55</v>
      </c>
      <c r="S23" t="n">
        <v>21.88</v>
      </c>
      <c r="T23" t="n">
        <v>4274.8</v>
      </c>
      <c r="U23" t="n">
        <v>0.67</v>
      </c>
      <c r="V23" t="n">
        <v>0.84</v>
      </c>
      <c r="W23" t="n">
        <v>1.01</v>
      </c>
      <c r="X23" t="n">
        <v>0.27</v>
      </c>
      <c r="Y23" t="n">
        <v>1</v>
      </c>
      <c r="Z23" t="n">
        <v>10</v>
      </c>
      <c r="AA23" t="n">
        <v>258.352551755846</v>
      </c>
      <c r="AB23" t="n">
        <v>353.489359022523</v>
      </c>
      <c r="AC23" t="n">
        <v>319.752830722844</v>
      </c>
      <c r="AD23" t="n">
        <v>258352.551755846</v>
      </c>
      <c r="AE23" t="n">
        <v>353489.359022523</v>
      </c>
      <c r="AF23" t="n">
        <v>3.326421054414128e-06</v>
      </c>
      <c r="AG23" t="n">
        <v>9.496527777777779</v>
      </c>
      <c r="AH23" t="n">
        <v>319752.8307228439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9.1968</v>
      </c>
      <c r="E24" t="n">
        <v>10.87</v>
      </c>
      <c r="F24" t="n">
        <v>7.31</v>
      </c>
      <c r="G24" t="n">
        <v>31.34</v>
      </c>
      <c r="H24" t="n">
        <v>0.42</v>
      </c>
      <c r="I24" t="n">
        <v>14</v>
      </c>
      <c r="J24" t="n">
        <v>273.76</v>
      </c>
      <c r="K24" t="n">
        <v>59.89</v>
      </c>
      <c r="L24" t="n">
        <v>6.5</v>
      </c>
      <c r="M24" t="n">
        <v>12</v>
      </c>
      <c r="N24" t="n">
        <v>72.37</v>
      </c>
      <c r="O24" t="n">
        <v>33998.16</v>
      </c>
      <c r="P24" t="n">
        <v>113.85</v>
      </c>
      <c r="Q24" t="n">
        <v>605.84</v>
      </c>
      <c r="R24" t="n">
        <v>32.07</v>
      </c>
      <c r="S24" t="n">
        <v>21.88</v>
      </c>
      <c r="T24" t="n">
        <v>4041.2</v>
      </c>
      <c r="U24" t="n">
        <v>0.68</v>
      </c>
      <c r="V24" t="n">
        <v>0.85</v>
      </c>
      <c r="W24" t="n">
        <v>1.01</v>
      </c>
      <c r="X24" t="n">
        <v>0.26</v>
      </c>
      <c r="Y24" t="n">
        <v>1</v>
      </c>
      <c r="Z24" t="n">
        <v>10</v>
      </c>
      <c r="AA24" t="n">
        <v>257.3768658339404</v>
      </c>
      <c r="AB24" t="n">
        <v>352.1543824997804</v>
      </c>
      <c r="AC24" t="n">
        <v>318.5452624858866</v>
      </c>
      <c r="AD24" t="n">
        <v>257376.8658339405</v>
      </c>
      <c r="AE24" t="n">
        <v>352154.3824997804</v>
      </c>
      <c r="AF24" t="n">
        <v>3.347056285296206e-06</v>
      </c>
      <c r="AG24" t="n">
        <v>9.435763888888889</v>
      </c>
      <c r="AH24" t="n">
        <v>318545.2624858866</v>
      </c>
    </row>
    <row r="25">
      <c r="A25" t="n">
        <v>23</v>
      </c>
      <c r="B25" t="n">
        <v>135</v>
      </c>
      <c r="C25" t="inlineStr">
        <is>
          <t xml:space="preserve">CONCLUIDO	</t>
        </is>
      </c>
      <c r="D25" t="n">
        <v>9.249000000000001</v>
      </c>
      <c r="E25" t="n">
        <v>10.81</v>
      </c>
      <c r="F25" t="n">
        <v>7.3</v>
      </c>
      <c r="G25" t="n">
        <v>33.7</v>
      </c>
      <c r="H25" t="n">
        <v>0.44</v>
      </c>
      <c r="I25" t="n">
        <v>13</v>
      </c>
      <c r="J25" t="n">
        <v>274.24</v>
      </c>
      <c r="K25" t="n">
        <v>59.89</v>
      </c>
      <c r="L25" t="n">
        <v>6.75</v>
      </c>
      <c r="M25" t="n">
        <v>11</v>
      </c>
      <c r="N25" t="n">
        <v>72.61</v>
      </c>
      <c r="O25" t="n">
        <v>34057.71</v>
      </c>
      <c r="P25" t="n">
        <v>112.85</v>
      </c>
      <c r="Q25" t="n">
        <v>605.92</v>
      </c>
      <c r="R25" t="n">
        <v>31.81</v>
      </c>
      <c r="S25" t="n">
        <v>21.88</v>
      </c>
      <c r="T25" t="n">
        <v>3915.05</v>
      </c>
      <c r="U25" t="n">
        <v>0.6899999999999999</v>
      </c>
      <c r="V25" t="n">
        <v>0.85</v>
      </c>
      <c r="W25" t="n">
        <v>1.01</v>
      </c>
      <c r="X25" t="n">
        <v>0.24</v>
      </c>
      <c r="Y25" t="n">
        <v>1</v>
      </c>
      <c r="Z25" t="n">
        <v>10</v>
      </c>
      <c r="AA25" t="n">
        <v>256.2374742342823</v>
      </c>
      <c r="AB25" t="n">
        <v>350.5954166467192</v>
      </c>
      <c r="AC25" t="n">
        <v>317.1350821458187</v>
      </c>
      <c r="AD25" t="n">
        <v>256237.4742342824</v>
      </c>
      <c r="AE25" t="n">
        <v>350595.4166467192</v>
      </c>
      <c r="AF25" t="n">
        <v>3.366053799441611e-06</v>
      </c>
      <c r="AG25" t="n">
        <v>9.383680555555555</v>
      </c>
      <c r="AH25" t="n">
        <v>317135.0821458187</v>
      </c>
    </row>
    <row r="26">
      <c r="A26" t="n">
        <v>24</v>
      </c>
      <c r="B26" t="n">
        <v>135</v>
      </c>
      <c r="C26" t="inlineStr">
        <is>
          <t xml:space="preserve">CONCLUIDO	</t>
        </is>
      </c>
      <c r="D26" t="n">
        <v>9.2455</v>
      </c>
      <c r="E26" t="n">
        <v>10.82</v>
      </c>
      <c r="F26" t="n">
        <v>7.31</v>
      </c>
      <c r="G26" t="n">
        <v>33.72</v>
      </c>
      <c r="H26" t="n">
        <v>0.45</v>
      </c>
      <c r="I26" t="n">
        <v>13</v>
      </c>
      <c r="J26" t="n">
        <v>274.73</v>
      </c>
      <c r="K26" t="n">
        <v>59.89</v>
      </c>
      <c r="L26" t="n">
        <v>7</v>
      </c>
      <c r="M26" t="n">
        <v>11</v>
      </c>
      <c r="N26" t="n">
        <v>72.84</v>
      </c>
      <c r="O26" t="n">
        <v>34117.35</v>
      </c>
      <c r="P26" t="n">
        <v>112.92</v>
      </c>
      <c r="Q26" t="n">
        <v>605.84</v>
      </c>
      <c r="R26" t="n">
        <v>31.89</v>
      </c>
      <c r="S26" t="n">
        <v>21.88</v>
      </c>
      <c r="T26" t="n">
        <v>3957.18</v>
      </c>
      <c r="U26" t="n">
        <v>0.6899999999999999</v>
      </c>
      <c r="V26" t="n">
        <v>0.85</v>
      </c>
      <c r="W26" t="n">
        <v>1.01</v>
      </c>
      <c r="X26" t="n">
        <v>0.25</v>
      </c>
      <c r="Y26" t="n">
        <v>1</v>
      </c>
      <c r="Z26" t="n">
        <v>10</v>
      </c>
      <c r="AA26" t="n">
        <v>256.3461620089129</v>
      </c>
      <c r="AB26" t="n">
        <v>350.7441280549349</v>
      </c>
      <c r="AC26" t="n">
        <v>317.2696007459522</v>
      </c>
      <c r="AD26" t="n">
        <v>256346.1620089129</v>
      </c>
      <c r="AE26" t="n">
        <v>350744.128054935</v>
      </c>
      <c r="AF26" t="n">
        <v>3.364780019757532e-06</v>
      </c>
      <c r="AG26" t="n">
        <v>9.392361111111111</v>
      </c>
      <c r="AH26" t="n">
        <v>317269.6007459522</v>
      </c>
    </row>
    <row r="27">
      <c r="A27" t="n">
        <v>25</v>
      </c>
      <c r="B27" t="n">
        <v>135</v>
      </c>
      <c r="C27" t="inlineStr">
        <is>
          <t xml:space="preserve">CONCLUIDO	</t>
        </is>
      </c>
      <c r="D27" t="n">
        <v>9.245200000000001</v>
      </c>
      <c r="E27" t="n">
        <v>10.82</v>
      </c>
      <c r="F27" t="n">
        <v>7.31</v>
      </c>
      <c r="G27" t="n">
        <v>33.72</v>
      </c>
      <c r="H27" t="n">
        <v>0.47</v>
      </c>
      <c r="I27" t="n">
        <v>13</v>
      </c>
      <c r="J27" t="n">
        <v>275.21</v>
      </c>
      <c r="K27" t="n">
        <v>59.89</v>
      </c>
      <c r="L27" t="n">
        <v>7.25</v>
      </c>
      <c r="M27" t="n">
        <v>11</v>
      </c>
      <c r="N27" t="n">
        <v>73.08</v>
      </c>
      <c r="O27" t="n">
        <v>34177.09</v>
      </c>
      <c r="P27" t="n">
        <v>112.67</v>
      </c>
      <c r="Q27" t="n">
        <v>605.85</v>
      </c>
      <c r="R27" t="n">
        <v>31.84</v>
      </c>
      <c r="S27" t="n">
        <v>21.88</v>
      </c>
      <c r="T27" t="n">
        <v>3933.43</v>
      </c>
      <c r="U27" t="n">
        <v>0.6899999999999999</v>
      </c>
      <c r="V27" t="n">
        <v>0.85</v>
      </c>
      <c r="W27" t="n">
        <v>1.01</v>
      </c>
      <c r="X27" t="n">
        <v>0.25</v>
      </c>
      <c r="Y27" t="n">
        <v>1</v>
      </c>
      <c r="Z27" t="n">
        <v>10</v>
      </c>
      <c r="AA27" t="n">
        <v>256.201949544254</v>
      </c>
      <c r="AB27" t="n">
        <v>350.5468101985838</v>
      </c>
      <c r="AC27" t="n">
        <v>317.0911146288736</v>
      </c>
      <c r="AD27" t="n">
        <v>256201.949544254</v>
      </c>
      <c r="AE27" t="n">
        <v>350546.8101985838</v>
      </c>
      <c r="AF27" t="n">
        <v>3.364670838641755e-06</v>
      </c>
      <c r="AG27" t="n">
        <v>9.392361111111111</v>
      </c>
      <c r="AH27" t="n">
        <v>317091.1146288736</v>
      </c>
    </row>
    <row r="28">
      <c r="A28" t="n">
        <v>26</v>
      </c>
      <c r="B28" t="n">
        <v>135</v>
      </c>
      <c r="C28" t="inlineStr">
        <is>
          <t xml:space="preserve">CONCLUIDO	</t>
        </is>
      </c>
      <c r="D28" t="n">
        <v>9.3117</v>
      </c>
      <c r="E28" t="n">
        <v>10.74</v>
      </c>
      <c r="F28" t="n">
        <v>7.28</v>
      </c>
      <c r="G28" t="n">
        <v>36.4</v>
      </c>
      <c r="H28" t="n">
        <v>0.48</v>
      </c>
      <c r="I28" t="n">
        <v>12</v>
      </c>
      <c r="J28" t="n">
        <v>275.7</v>
      </c>
      <c r="K28" t="n">
        <v>59.89</v>
      </c>
      <c r="L28" t="n">
        <v>7.5</v>
      </c>
      <c r="M28" t="n">
        <v>10</v>
      </c>
      <c r="N28" t="n">
        <v>73.31</v>
      </c>
      <c r="O28" t="n">
        <v>34236.91</v>
      </c>
      <c r="P28" t="n">
        <v>111.45</v>
      </c>
      <c r="Q28" t="n">
        <v>605.85</v>
      </c>
      <c r="R28" t="n">
        <v>31.22</v>
      </c>
      <c r="S28" t="n">
        <v>21.88</v>
      </c>
      <c r="T28" t="n">
        <v>3627.33</v>
      </c>
      <c r="U28" t="n">
        <v>0.7</v>
      </c>
      <c r="V28" t="n">
        <v>0.85</v>
      </c>
      <c r="W28" t="n">
        <v>1</v>
      </c>
      <c r="X28" t="n">
        <v>0.22</v>
      </c>
      <c r="Y28" t="n">
        <v>1</v>
      </c>
      <c r="Z28" t="n">
        <v>10</v>
      </c>
      <c r="AA28" t="n">
        <v>254.7432499632575</v>
      </c>
      <c r="AB28" t="n">
        <v>348.5509530785817</v>
      </c>
      <c r="AC28" t="n">
        <v>315.2857393112009</v>
      </c>
      <c r="AD28" t="n">
        <v>254743.2499632575</v>
      </c>
      <c r="AE28" t="n">
        <v>348550.9530785817</v>
      </c>
      <c r="AF28" t="n">
        <v>3.388872652639253e-06</v>
      </c>
      <c r="AG28" t="n">
        <v>9.322916666666666</v>
      </c>
      <c r="AH28" t="n">
        <v>315285.7393112009</v>
      </c>
    </row>
    <row r="29">
      <c r="A29" t="n">
        <v>27</v>
      </c>
      <c r="B29" t="n">
        <v>135</v>
      </c>
      <c r="C29" t="inlineStr">
        <is>
          <t xml:space="preserve">CONCLUIDO	</t>
        </is>
      </c>
      <c r="D29" t="n">
        <v>9.313599999999999</v>
      </c>
      <c r="E29" t="n">
        <v>10.74</v>
      </c>
      <c r="F29" t="n">
        <v>7.28</v>
      </c>
      <c r="G29" t="n">
        <v>36.39</v>
      </c>
      <c r="H29" t="n">
        <v>0.5</v>
      </c>
      <c r="I29" t="n">
        <v>12</v>
      </c>
      <c r="J29" t="n">
        <v>276.18</v>
      </c>
      <c r="K29" t="n">
        <v>59.89</v>
      </c>
      <c r="L29" t="n">
        <v>7.75</v>
      </c>
      <c r="M29" t="n">
        <v>10</v>
      </c>
      <c r="N29" t="n">
        <v>73.55</v>
      </c>
      <c r="O29" t="n">
        <v>34296.82</v>
      </c>
      <c r="P29" t="n">
        <v>111.29</v>
      </c>
      <c r="Q29" t="n">
        <v>605.84</v>
      </c>
      <c r="R29" t="n">
        <v>31.01</v>
      </c>
      <c r="S29" t="n">
        <v>21.88</v>
      </c>
      <c r="T29" t="n">
        <v>3522.47</v>
      </c>
      <c r="U29" t="n">
        <v>0.71</v>
      </c>
      <c r="V29" t="n">
        <v>0.85</v>
      </c>
      <c r="W29" t="n">
        <v>1.01</v>
      </c>
      <c r="X29" t="n">
        <v>0.22</v>
      </c>
      <c r="Y29" t="n">
        <v>1</v>
      </c>
      <c r="Z29" t="n">
        <v>10</v>
      </c>
      <c r="AA29" t="n">
        <v>254.6315810697576</v>
      </c>
      <c r="AB29" t="n">
        <v>348.3981627720113</v>
      </c>
      <c r="AC29" t="n">
        <v>315.147531097047</v>
      </c>
      <c r="AD29" t="n">
        <v>254631.5810697576</v>
      </c>
      <c r="AE29" t="n">
        <v>348398.1627720114</v>
      </c>
      <c r="AF29" t="n">
        <v>3.389564133039182e-06</v>
      </c>
      <c r="AG29" t="n">
        <v>9.322916666666666</v>
      </c>
      <c r="AH29" t="n">
        <v>315147.531097047</v>
      </c>
    </row>
    <row r="30">
      <c r="A30" t="n">
        <v>28</v>
      </c>
      <c r="B30" t="n">
        <v>135</v>
      </c>
      <c r="C30" t="inlineStr">
        <is>
          <t xml:space="preserve">CONCLUIDO	</t>
        </is>
      </c>
      <c r="D30" t="n">
        <v>9.381399999999999</v>
      </c>
      <c r="E30" t="n">
        <v>10.66</v>
      </c>
      <c r="F30" t="n">
        <v>7.25</v>
      </c>
      <c r="G30" t="n">
        <v>39.55</v>
      </c>
      <c r="H30" t="n">
        <v>0.51</v>
      </c>
      <c r="I30" t="n">
        <v>11</v>
      </c>
      <c r="J30" t="n">
        <v>276.67</v>
      </c>
      <c r="K30" t="n">
        <v>59.89</v>
      </c>
      <c r="L30" t="n">
        <v>8</v>
      </c>
      <c r="M30" t="n">
        <v>9</v>
      </c>
      <c r="N30" t="n">
        <v>73.78</v>
      </c>
      <c r="O30" t="n">
        <v>34356.83</v>
      </c>
      <c r="P30" t="n">
        <v>110.38</v>
      </c>
      <c r="Q30" t="n">
        <v>605.84</v>
      </c>
      <c r="R30" t="n">
        <v>29.92</v>
      </c>
      <c r="S30" t="n">
        <v>21.88</v>
      </c>
      <c r="T30" t="n">
        <v>2980.91</v>
      </c>
      <c r="U30" t="n">
        <v>0.73</v>
      </c>
      <c r="V30" t="n">
        <v>0.85</v>
      </c>
      <c r="W30" t="n">
        <v>1.01</v>
      </c>
      <c r="X30" t="n">
        <v>0.19</v>
      </c>
      <c r="Y30" t="n">
        <v>1</v>
      </c>
      <c r="Z30" t="n">
        <v>10</v>
      </c>
      <c r="AA30" t="n">
        <v>253.3623413277621</v>
      </c>
      <c r="AB30" t="n">
        <v>346.6615329621084</v>
      </c>
      <c r="AC30" t="n">
        <v>313.5766427988254</v>
      </c>
      <c r="AD30" t="n">
        <v>253362.3413277621</v>
      </c>
      <c r="AE30" t="n">
        <v>346661.5329621084</v>
      </c>
      <c r="AF30" t="n">
        <v>3.414239065205052e-06</v>
      </c>
      <c r="AG30" t="n">
        <v>9.253472222222221</v>
      </c>
      <c r="AH30" t="n">
        <v>313576.6427988255</v>
      </c>
    </row>
    <row r="31">
      <c r="A31" t="n">
        <v>29</v>
      </c>
      <c r="B31" t="n">
        <v>135</v>
      </c>
      <c r="C31" t="inlineStr">
        <is>
          <t xml:space="preserve">CONCLUIDO	</t>
        </is>
      </c>
      <c r="D31" t="n">
        <v>9.375</v>
      </c>
      <c r="E31" t="n">
        <v>10.67</v>
      </c>
      <c r="F31" t="n">
        <v>7.26</v>
      </c>
      <c r="G31" t="n">
        <v>39.59</v>
      </c>
      <c r="H31" t="n">
        <v>0.53</v>
      </c>
      <c r="I31" t="n">
        <v>11</v>
      </c>
      <c r="J31" t="n">
        <v>277.16</v>
      </c>
      <c r="K31" t="n">
        <v>59.89</v>
      </c>
      <c r="L31" t="n">
        <v>8.25</v>
      </c>
      <c r="M31" t="n">
        <v>9</v>
      </c>
      <c r="N31" t="n">
        <v>74.02</v>
      </c>
      <c r="O31" t="n">
        <v>34416.93</v>
      </c>
      <c r="P31" t="n">
        <v>110.06</v>
      </c>
      <c r="Q31" t="n">
        <v>605.84</v>
      </c>
      <c r="R31" t="n">
        <v>30.46</v>
      </c>
      <c r="S31" t="n">
        <v>21.88</v>
      </c>
      <c r="T31" t="n">
        <v>3253.87</v>
      </c>
      <c r="U31" t="n">
        <v>0.72</v>
      </c>
      <c r="V31" t="n">
        <v>0.85</v>
      </c>
      <c r="W31" t="n">
        <v>1.01</v>
      </c>
      <c r="X31" t="n">
        <v>0.2</v>
      </c>
      <c r="Y31" t="n">
        <v>1</v>
      </c>
      <c r="Z31" t="n">
        <v>10</v>
      </c>
      <c r="AA31" t="n">
        <v>253.269209208403</v>
      </c>
      <c r="AB31" t="n">
        <v>346.5341054877022</v>
      </c>
      <c r="AC31" t="n">
        <v>313.4613768237309</v>
      </c>
      <c r="AD31" t="n">
        <v>253269.209208403</v>
      </c>
      <c r="AE31" t="n">
        <v>346534.1054877022</v>
      </c>
      <c r="AF31" t="n">
        <v>3.411909868068451e-06</v>
      </c>
      <c r="AG31" t="n">
        <v>9.262152777777779</v>
      </c>
      <c r="AH31" t="n">
        <v>313461.3768237309</v>
      </c>
    </row>
    <row r="32">
      <c r="A32" t="n">
        <v>30</v>
      </c>
      <c r="B32" t="n">
        <v>135</v>
      </c>
      <c r="C32" t="inlineStr">
        <is>
          <t xml:space="preserve">CONCLUIDO	</t>
        </is>
      </c>
      <c r="D32" t="n">
        <v>9.375999999999999</v>
      </c>
      <c r="E32" t="n">
        <v>10.67</v>
      </c>
      <c r="F32" t="n">
        <v>7.26</v>
      </c>
      <c r="G32" t="n">
        <v>39.58</v>
      </c>
      <c r="H32" t="n">
        <v>0.55</v>
      </c>
      <c r="I32" t="n">
        <v>11</v>
      </c>
      <c r="J32" t="n">
        <v>277.65</v>
      </c>
      <c r="K32" t="n">
        <v>59.89</v>
      </c>
      <c r="L32" t="n">
        <v>8.5</v>
      </c>
      <c r="M32" t="n">
        <v>9</v>
      </c>
      <c r="N32" t="n">
        <v>74.26000000000001</v>
      </c>
      <c r="O32" t="n">
        <v>34477.13</v>
      </c>
      <c r="P32" t="n">
        <v>109.48</v>
      </c>
      <c r="Q32" t="n">
        <v>605.87</v>
      </c>
      <c r="R32" t="n">
        <v>30.45</v>
      </c>
      <c r="S32" t="n">
        <v>21.88</v>
      </c>
      <c r="T32" t="n">
        <v>3247.45</v>
      </c>
      <c r="U32" t="n">
        <v>0.72</v>
      </c>
      <c r="V32" t="n">
        <v>0.85</v>
      </c>
      <c r="W32" t="n">
        <v>1</v>
      </c>
      <c r="X32" t="n">
        <v>0.2</v>
      </c>
      <c r="Y32" t="n">
        <v>1</v>
      </c>
      <c r="Z32" t="n">
        <v>10</v>
      </c>
      <c r="AA32" t="n">
        <v>252.9232214850364</v>
      </c>
      <c r="AB32" t="n">
        <v>346.0607098206912</v>
      </c>
      <c r="AC32" t="n">
        <v>313.0331613747644</v>
      </c>
      <c r="AD32" t="n">
        <v>252923.2214850364</v>
      </c>
      <c r="AE32" t="n">
        <v>346060.7098206912</v>
      </c>
      <c r="AF32" t="n">
        <v>3.412273805121045e-06</v>
      </c>
      <c r="AG32" t="n">
        <v>9.262152777777779</v>
      </c>
      <c r="AH32" t="n">
        <v>313033.1613747644</v>
      </c>
    </row>
    <row r="33">
      <c r="A33" t="n">
        <v>31</v>
      </c>
      <c r="B33" t="n">
        <v>135</v>
      </c>
      <c r="C33" t="inlineStr">
        <is>
          <t xml:space="preserve">CONCLUIDO	</t>
        </is>
      </c>
      <c r="D33" t="n">
        <v>9.4352</v>
      </c>
      <c r="E33" t="n">
        <v>10.6</v>
      </c>
      <c r="F33" t="n">
        <v>7.24</v>
      </c>
      <c r="G33" t="n">
        <v>43.44</v>
      </c>
      <c r="H33" t="n">
        <v>0.5600000000000001</v>
      </c>
      <c r="I33" t="n">
        <v>10</v>
      </c>
      <c r="J33" t="n">
        <v>278.13</v>
      </c>
      <c r="K33" t="n">
        <v>59.89</v>
      </c>
      <c r="L33" t="n">
        <v>8.75</v>
      </c>
      <c r="M33" t="n">
        <v>8</v>
      </c>
      <c r="N33" t="n">
        <v>74.5</v>
      </c>
      <c r="O33" t="n">
        <v>34537.41</v>
      </c>
      <c r="P33" t="n">
        <v>108.77</v>
      </c>
      <c r="Q33" t="n">
        <v>605.85</v>
      </c>
      <c r="R33" t="n">
        <v>29.74</v>
      </c>
      <c r="S33" t="n">
        <v>21.88</v>
      </c>
      <c r="T33" t="n">
        <v>2897.02</v>
      </c>
      <c r="U33" t="n">
        <v>0.74</v>
      </c>
      <c r="V33" t="n">
        <v>0.85</v>
      </c>
      <c r="W33" t="n">
        <v>1.01</v>
      </c>
      <c r="X33" t="n">
        <v>0.18</v>
      </c>
      <c r="Y33" t="n">
        <v>1</v>
      </c>
      <c r="Z33" t="n">
        <v>10</v>
      </c>
      <c r="AA33" t="n">
        <v>241.1728819219217</v>
      </c>
      <c r="AB33" t="n">
        <v>329.9833768420503</v>
      </c>
      <c r="AC33" t="n">
        <v>298.4902264909213</v>
      </c>
      <c r="AD33" t="n">
        <v>241172.8819219217</v>
      </c>
      <c r="AE33" t="n">
        <v>329983.3768420503</v>
      </c>
      <c r="AF33" t="n">
        <v>3.433818878634609e-06</v>
      </c>
      <c r="AG33" t="n">
        <v>9.201388888888889</v>
      </c>
      <c r="AH33" t="n">
        <v>298490.2264909213</v>
      </c>
    </row>
    <row r="34">
      <c r="A34" t="n">
        <v>32</v>
      </c>
      <c r="B34" t="n">
        <v>135</v>
      </c>
      <c r="C34" t="inlineStr">
        <is>
          <t xml:space="preserve">CONCLUIDO	</t>
        </is>
      </c>
      <c r="D34" t="n">
        <v>9.4406</v>
      </c>
      <c r="E34" t="n">
        <v>10.59</v>
      </c>
      <c r="F34" t="n">
        <v>7.23</v>
      </c>
      <c r="G34" t="n">
        <v>43.4</v>
      </c>
      <c r="H34" t="n">
        <v>0.58</v>
      </c>
      <c r="I34" t="n">
        <v>10</v>
      </c>
      <c r="J34" t="n">
        <v>278.62</v>
      </c>
      <c r="K34" t="n">
        <v>59.89</v>
      </c>
      <c r="L34" t="n">
        <v>9</v>
      </c>
      <c r="M34" t="n">
        <v>8</v>
      </c>
      <c r="N34" t="n">
        <v>74.73999999999999</v>
      </c>
      <c r="O34" t="n">
        <v>34597.8</v>
      </c>
      <c r="P34" t="n">
        <v>108.41</v>
      </c>
      <c r="Q34" t="n">
        <v>605.84</v>
      </c>
      <c r="R34" t="n">
        <v>29.74</v>
      </c>
      <c r="S34" t="n">
        <v>21.88</v>
      </c>
      <c r="T34" t="n">
        <v>2894.74</v>
      </c>
      <c r="U34" t="n">
        <v>0.74</v>
      </c>
      <c r="V34" t="n">
        <v>0.86</v>
      </c>
      <c r="W34" t="n">
        <v>1</v>
      </c>
      <c r="X34" t="n">
        <v>0.18</v>
      </c>
      <c r="Y34" t="n">
        <v>1</v>
      </c>
      <c r="Z34" t="n">
        <v>10</v>
      </c>
      <c r="AA34" t="n">
        <v>240.8835159323775</v>
      </c>
      <c r="AB34" t="n">
        <v>329.5874535292295</v>
      </c>
      <c r="AC34" t="n">
        <v>298.1320895433942</v>
      </c>
      <c r="AD34" t="n">
        <v>240883.5159323775</v>
      </c>
      <c r="AE34" t="n">
        <v>329587.4535292296</v>
      </c>
      <c r="AF34" t="n">
        <v>3.435784138718616e-06</v>
      </c>
      <c r="AG34" t="n">
        <v>9.192708333333334</v>
      </c>
      <c r="AH34" t="n">
        <v>298132.0895433942</v>
      </c>
    </row>
    <row r="35">
      <c r="A35" t="n">
        <v>33</v>
      </c>
      <c r="B35" t="n">
        <v>135</v>
      </c>
      <c r="C35" t="inlineStr">
        <is>
          <t xml:space="preserve">CONCLUIDO	</t>
        </is>
      </c>
      <c r="D35" t="n">
        <v>9.438700000000001</v>
      </c>
      <c r="E35" t="n">
        <v>10.59</v>
      </c>
      <c r="F35" t="n">
        <v>7.24</v>
      </c>
      <c r="G35" t="n">
        <v>43.42</v>
      </c>
      <c r="H35" t="n">
        <v>0.59</v>
      </c>
      <c r="I35" t="n">
        <v>10</v>
      </c>
      <c r="J35" t="n">
        <v>279.11</v>
      </c>
      <c r="K35" t="n">
        <v>59.89</v>
      </c>
      <c r="L35" t="n">
        <v>9.25</v>
      </c>
      <c r="M35" t="n">
        <v>8</v>
      </c>
      <c r="N35" t="n">
        <v>74.98</v>
      </c>
      <c r="O35" t="n">
        <v>34658.27</v>
      </c>
      <c r="P35" t="n">
        <v>107.6</v>
      </c>
      <c r="Q35" t="n">
        <v>605.97</v>
      </c>
      <c r="R35" t="n">
        <v>29.68</v>
      </c>
      <c r="S35" t="n">
        <v>21.88</v>
      </c>
      <c r="T35" t="n">
        <v>2865.81</v>
      </c>
      <c r="U35" t="n">
        <v>0.74</v>
      </c>
      <c r="V35" t="n">
        <v>0.85</v>
      </c>
      <c r="W35" t="n">
        <v>1.01</v>
      </c>
      <c r="X35" t="n">
        <v>0.18</v>
      </c>
      <c r="Y35" t="n">
        <v>1</v>
      </c>
      <c r="Z35" t="n">
        <v>10</v>
      </c>
      <c r="AA35" t="n">
        <v>240.4663164196143</v>
      </c>
      <c r="AB35" t="n">
        <v>329.0166227503237</v>
      </c>
      <c r="AC35" t="n">
        <v>297.6157380528608</v>
      </c>
      <c r="AD35" t="n">
        <v>240466.3164196142</v>
      </c>
      <c r="AE35" t="n">
        <v>329016.6227503237</v>
      </c>
      <c r="AF35" t="n">
        <v>3.435092658318687e-06</v>
      </c>
      <c r="AG35" t="n">
        <v>9.192708333333334</v>
      </c>
      <c r="AH35" t="n">
        <v>297615.7380528608</v>
      </c>
    </row>
    <row r="36">
      <c r="A36" t="n">
        <v>34</v>
      </c>
      <c r="B36" t="n">
        <v>135</v>
      </c>
      <c r="C36" t="inlineStr">
        <is>
          <t xml:space="preserve">CONCLUIDO	</t>
        </is>
      </c>
      <c r="D36" t="n">
        <v>9.501200000000001</v>
      </c>
      <c r="E36" t="n">
        <v>10.52</v>
      </c>
      <c r="F36" t="n">
        <v>7.22</v>
      </c>
      <c r="G36" t="n">
        <v>48.11</v>
      </c>
      <c r="H36" t="n">
        <v>0.6</v>
      </c>
      <c r="I36" t="n">
        <v>9</v>
      </c>
      <c r="J36" t="n">
        <v>279.61</v>
      </c>
      <c r="K36" t="n">
        <v>59.89</v>
      </c>
      <c r="L36" t="n">
        <v>9.5</v>
      </c>
      <c r="M36" t="n">
        <v>7</v>
      </c>
      <c r="N36" t="n">
        <v>75.22</v>
      </c>
      <c r="O36" t="n">
        <v>34718.84</v>
      </c>
      <c r="P36" t="n">
        <v>106.24</v>
      </c>
      <c r="Q36" t="n">
        <v>605.85</v>
      </c>
      <c r="R36" t="n">
        <v>29.1</v>
      </c>
      <c r="S36" t="n">
        <v>21.88</v>
      </c>
      <c r="T36" t="n">
        <v>2579.27</v>
      </c>
      <c r="U36" t="n">
        <v>0.75</v>
      </c>
      <c r="V36" t="n">
        <v>0.86</v>
      </c>
      <c r="W36" t="n">
        <v>1</v>
      </c>
      <c r="X36" t="n">
        <v>0.16</v>
      </c>
      <c r="Y36" t="n">
        <v>1</v>
      </c>
      <c r="Z36" t="n">
        <v>10</v>
      </c>
      <c r="AA36" t="n">
        <v>239.0598863699183</v>
      </c>
      <c r="AB36" t="n">
        <v>327.092283109016</v>
      </c>
      <c r="AC36" t="n">
        <v>295.8750546860912</v>
      </c>
      <c r="AD36" t="n">
        <v>239059.8863699183</v>
      </c>
      <c r="AE36" t="n">
        <v>327092.283109016</v>
      </c>
      <c r="AF36" t="n">
        <v>3.457838724105811e-06</v>
      </c>
      <c r="AG36" t="n">
        <v>9.131944444444445</v>
      </c>
      <c r="AH36" t="n">
        <v>295875.0546860913</v>
      </c>
    </row>
    <row r="37">
      <c r="A37" t="n">
        <v>35</v>
      </c>
      <c r="B37" t="n">
        <v>135</v>
      </c>
      <c r="C37" t="inlineStr">
        <is>
          <t xml:space="preserve">CONCLUIDO	</t>
        </is>
      </c>
      <c r="D37" t="n">
        <v>9.4984</v>
      </c>
      <c r="E37" t="n">
        <v>10.53</v>
      </c>
      <c r="F37" t="n">
        <v>7.22</v>
      </c>
      <c r="G37" t="n">
        <v>48.13</v>
      </c>
      <c r="H37" t="n">
        <v>0.62</v>
      </c>
      <c r="I37" t="n">
        <v>9</v>
      </c>
      <c r="J37" t="n">
        <v>280.1</v>
      </c>
      <c r="K37" t="n">
        <v>59.89</v>
      </c>
      <c r="L37" t="n">
        <v>9.75</v>
      </c>
      <c r="M37" t="n">
        <v>7</v>
      </c>
      <c r="N37" t="n">
        <v>75.45999999999999</v>
      </c>
      <c r="O37" t="n">
        <v>34779.51</v>
      </c>
      <c r="P37" t="n">
        <v>106.4</v>
      </c>
      <c r="Q37" t="n">
        <v>605.84</v>
      </c>
      <c r="R37" t="n">
        <v>29.26</v>
      </c>
      <c r="S37" t="n">
        <v>21.88</v>
      </c>
      <c r="T37" t="n">
        <v>2660.46</v>
      </c>
      <c r="U37" t="n">
        <v>0.75</v>
      </c>
      <c r="V37" t="n">
        <v>0.86</v>
      </c>
      <c r="W37" t="n">
        <v>1</v>
      </c>
      <c r="X37" t="n">
        <v>0.16</v>
      </c>
      <c r="Y37" t="n">
        <v>1</v>
      </c>
      <c r="Z37" t="n">
        <v>10</v>
      </c>
      <c r="AA37" t="n">
        <v>239.1763661570192</v>
      </c>
      <c r="AB37" t="n">
        <v>327.2516558924528</v>
      </c>
      <c r="AC37" t="n">
        <v>296.0192171547581</v>
      </c>
      <c r="AD37" t="n">
        <v>239176.3661570192</v>
      </c>
      <c r="AE37" t="n">
        <v>327251.6558924528</v>
      </c>
      <c r="AF37" t="n">
        <v>3.456819700358547e-06</v>
      </c>
      <c r="AG37" t="n">
        <v>9.140625</v>
      </c>
      <c r="AH37" t="n">
        <v>296019.2171547581</v>
      </c>
    </row>
    <row r="38">
      <c r="A38" t="n">
        <v>36</v>
      </c>
      <c r="B38" t="n">
        <v>135</v>
      </c>
      <c r="C38" t="inlineStr">
        <is>
          <t xml:space="preserve">CONCLUIDO	</t>
        </is>
      </c>
      <c r="D38" t="n">
        <v>9.505000000000001</v>
      </c>
      <c r="E38" t="n">
        <v>10.52</v>
      </c>
      <c r="F38" t="n">
        <v>7.21</v>
      </c>
      <c r="G38" t="n">
        <v>48.09</v>
      </c>
      <c r="H38" t="n">
        <v>0.63</v>
      </c>
      <c r="I38" t="n">
        <v>9</v>
      </c>
      <c r="J38" t="n">
        <v>280.59</v>
      </c>
      <c r="K38" t="n">
        <v>59.89</v>
      </c>
      <c r="L38" t="n">
        <v>10</v>
      </c>
      <c r="M38" t="n">
        <v>7</v>
      </c>
      <c r="N38" t="n">
        <v>75.7</v>
      </c>
      <c r="O38" t="n">
        <v>34840.27</v>
      </c>
      <c r="P38" t="n">
        <v>106.21</v>
      </c>
      <c r="Q38" t="n">
        <v>605.86</v>
      </c>
      <c r="R38" t="n">
        <v>29.12</v>
      </c>
      <c r="S38" t="n">
        <v>21.88</v>
      </c>
      <c r="T38" t="n">
        <v>2589.93</v>
      </c>
      <c r="U38" t="n">
        <v>0.75</v>
      </c>
      <c r="V38" t="n">
        <v>0.86</v>
      </c>
      <c r="W38" t="n">
        <v>1</v>
      </c>
      <c r="X38" t="n">
        <v>0.15</v>
      </c>
      <c r="Y38" t="n">
        <v>1</v>
      </c>
      <c r="Z38" t="n">
        <v>10</v>
      </c>
      <c r="AA38" t="n">
        <v>238.9767858747149</v>
      </c>
      <c r="AB38" t="n">
        <v>326.9785813453436</v>
      </c>
      <c r="AC38" t="n">
        <v>295.7722044591623</v>
      </c>
      <c r="AD38" t="n">
        <v>238976.7858747149</v>
      </c>
      <c r="AE38" t="n">
        <v>326978.5813453436</v>
      </c>
      <c r="AF38" t="n">
        <v>3.459221684905667e-06</v>
      </c>
      <c r="AG38" t="n">
        <v>9.131944444444445</v>
      </c>
      <c r="AH38" t="n">
        <v>295772.2044591623</v>
      </c>
    </row>
    <row r="39">
      <c r="A39" t="n">
        <v>37</v>
      </c>
      <c r="B39" t="n">
        <v>135</v>
      </c>
      <c r="C39" t="inlineStr">
        <is>
          <t xml:space="preserve">CONCLUIDO	</t>
        </is>
      </c>
      <c r="D39" t="n">
        <v>9.5014</v>
      </c>
      <c r="E39" t="n">
        <v>10.52</v>
      </c>
      <c r="F39" t="n">
        <v>7.22</v>
      </c>
      <c r="G39" t="n">
        <v>48.11</v>
      </c>
      <c r="H39" t="n">
        <v>0.65</v>
      </c>
      <c r="I39" t="n">
        <v>9</v>
      </c>
      <c r="J39" t="n">
        <v>281.08</v>
      </c>
      <c r="K39" t="n">
        <v>59.89</v>
      </c>
      <c r="L39" t="n">
        <v>10.25</v>
      </c>
      <c r="M39" t="n">
        <v>7</v>
      </c>
      <c r="N39" t="n">
        <v>75.95</v>
      </c>
      <c r="O39" t="n">
        <v>34901.13</v>
      </c>
      <c r="P39" t="n">
        <v>105.72</v>
      </c>
      <c r="Q39" t="n">
        <v>605.84</v>
      </c>
      <c r="R39" t="n">
        <v>29.19</v>
      </c>
      <c r="S39" t="n">
        <v>21.88</v>
      </c>
      <c r="T39" t="n">
        <v>2625.58</v>
      </c>
      <c r="U39" t="n">
        <v>0.75</v>
      </c>
      <c r="V39" t="n">
        <v>0.86</v>
      </c>
      <c r="W39" t="n">
        <v>1</v>
      </c>
      <c r="X39" t="n">
        <v>0.16</v>
      </c>
      <c r="Y39" t="n">
        <v>1</v>
      </c>
      <c r="Z39" t="n">
        <v>10</v>
      </c>
      <c r="AA39" t="n">
        <v>238.7602830287074</v>
      </c>
      <c r="AB39" t="n">
        <v>326.6823526000048</v>
      </c>
      <c r="AC39" t="n">
        <v>295.504247369519</v>
      </c>
      <c r="AD39" t="n">
        <v>238760.2830287074</v>
      </c>
      <c r="AE39" t="n">
        <v>326682.3526000048</v>
      </c>
      <c r="AF39" t="n">
        <v>3.457911511516329e-06</v>
      </c>
      <c r="AG39" t="n">
        <v>9.131944444444445</v>
      </c>
      <c r="AH39" t="n">
        <v>295504.247369519</v>
      </c>
    </row>
    <row r="40">
      <c r="A40" t="n">
        <v>38</v>
      </c>
      <c r="B40" t="n">
        <v>135</v>
      </c>
      <c r="C40" t="inlineStr">
        <is>
          <t xml:space="preserve">CONCLUIDO	</t>
        </is>
      </c>
      <c r="D40" t="n">
        <v>9.4932</v>
      </c>
      <c r="E40" t="n">
        <v>10.53</v>
      </c>
      <c r="F40" t="n">
        <v>7.23</v>
      </c>
      <c r="G40" t="n">
        <v>48.17</v>
      </c>
      <c r="H40" t="n">
        <v>0.66</v>
      </c>
      <c r="I40" t="n">
        <v>9</v>
      </c>
      <c r="J40" t="n">
        <v>281.58</v>
      </c>
      <c r="K40" t="n">
        <v>59.89</v>
      </c>
      <c r="L40" t="n">
        <v>10.5</v>
      </c>
      <c r="M40" t="n">
        <v>7</v>
      </c>
      <c r="N40" t="n">
        <v>76.19</v>
      </c>
      <c r="O40" t="n">
        <v>34962.08</v>
      </c>
      <c r="P40" t="n">
        <v>104.77</v>
      </c>
      <c r="Q40" t="n">
        <v>605.85</v>
      </c>
      <c r="R40" t="n">
        <v>29.37</v>
      </c>
      <c r="S40" t="n">
        <v>21.88</v>
      </c>
      <c r="T40" t="n">
        <v>2717.35</v>
      </c>
      <c r="U40" t="n">
        <v>0.75</v>
      </c>
      <c r="V40" t="n">
        <v>0.86</v>
      </c>
      <c r="W40" t="n">
        <v>1.01</v>
      </c>
      <c r="X40" t="n">
        <v>0.17</v>
      </c>
      <c r="Y40" t="n">
        <v>1</v>
      </c>
      <c r="Z40" t="n">
        <v>10</v>
      </c>
      <c r="AA40" t="n">
        <v>238.3204539040584</v>
      </c>
      <c r="AB40" t="n">
        <v>326.0805589877688</v>
      </c>
      <c r="AC40" t="n">
        <v>294.9598880950119</v>
      </c>
      <c r="AD40" t="n">
        <v>238320.4539040584</v>
      </c>
      <c r="AE40" t="n">
        <v>326080.5589877688</v>
      </c>
      <c r="AF40" t="n">
        <v>3.454927227685058e-06</v>
      </c>
      <c r="AG40" t="n">
        <v>9.140625</v>
      </c>
      <c r="AH40" t="n">
        <v>294959.8880950119</v>
      </c>
    </row>
    <row r="41">
      <c r="A41" t="n">
        <v>39</v>
      </c>
      <c r="B41" t="n">
        <v>135</v>
      </c>
      <c r="C41" t="inlineStr">
        <is>
          <t xml:space="preserve">CONCLUIDO	</t>
        </is>
      </c>
      <c r="D41" t="n">
        <v>9.567600000000001</v>
      </c>
      <c r="E41" t="n">
        <v>10.45</v>
      </c>
      <c r="F41" t="n">
        <v>7.19</v>
      </c>
      <c r="G41" t="n">
        <v>53.96</v>
      </c>
      <c r="H41" t="n">
        <v>0.68</v>
      </c>
      <c r="I41" t="n">
        <v>8</v>
      </c>
      <c r="J41" t="n">
        <v>282.07</v>
      </c>
      <c r="K41" t="n">
        <v>59.89</v>
      </c>
      <c r="L41" t="n">
        <v>10.75</v>
      </c>
      <c r="M41" t="n">
        <v>6</v>
      </c>
      <c r="N41" t="n">
        <v>76.44</v>
      </c>
      <c r="O41" t="n">
        <v>35023.13</v>
      </c>
      <c r="P41" t="n">
        <v>103.86</v>
      </c>
      <c r="Q41" t="n">
        <v>605.85</v>
      </c>
      <c r="R41" t="n">
        <v>28.37</v>
      </c>
      <c r="S41" t="n">
        <v>21.88</v>
      </c>
      <c r="T41" t="n">
        <v>2222.11</v>
      </c>
      <c r="U41" t="n">
        <v>0.77</v>
      </c>
      <c r="V41" t="n">
        <v>0.86</v>
      </c>
      <c r="W41" t="n">
        <v>1</v>
      </c>
      <c r="X41" t="n">
        <v>0.14</v>
      </c>
      <c r="Y41" t="n">
        <v>1</v>
      </c>
      <c r="Z41" t="n">
        <v>10</v>
      </c>
      <c r="AA41" t="n">
        <v>237.0258656265821</v>
      </c>
      <c r="AB41" t="n">
        <v>324.3092461933227</v>
      </c>
      <c r="AC41" t="n">
        <v>293.3576269076141</v>
      </c>
      <c r="AD41" t="n">
        <v>237025.8656265821</v>
      </c>
      <c r="AE41" t="n">
        <v>324309.2461933227</v>
      </c>
      <c r="AF41" t="n">
        <v>3.48200414439805e-06</v>
      </c>
      <c r="AG41" t="n">
        <v>9.071180555555555</v>
      </c>
      <c r="AH41" t="n">
        <v>293357.6269076141</v>
      </c>
    </row>
    <row r="42">
      <c r="A42" t="n">
        <v>40</v>
      </c>
      <c r="B42" t="n">
        <v>135</v>
      </c>
      <c r="C42" t="inlineStr">
        <is>
          <t xml:space="preserve">CONCLUIDO	</t>
        </is>
      </c>
      <c r="D42" t="n">
        <v>9.569900000000001</v>
      </c>
      <c r="E42" t="n">
        <v>10.45</v>
      </c>
      <c r="F42" t="n">
        <v>7.19</v>
      </c>
      <c r="G42" t="n">
        <v>53.94</v>
      </c>
      <c r="H42" t="n">
        <v>0.6899999999999999</v>
      </c>
      <c r="I42" t="n">
        <v>8</v>
      </c>
      <c r="J42" t="n">
        <v>282.57</v>
      </c>
      <c r="K42" t="n">
        <v>59.89</v>
      </c>
      <c r="L42" t="n">
        <v>11</v>
      </c>
      <c r="M42" t="n">
        <v>6</v>
      </c>
      <c r="N42" t="n">
        <v>76.68000000000001</v>
      </c>
      <c r="O42" t="n">
        <v>35084.28</v>
      </c>
      <c r="P42" t="n">
        <v>103.25</v>
      </c>
      <c r="Q42" t="n">
        <v>605.84</v>
      </c>
      <c r="R42" t="n">
        <v>28.34</v>
      </c>
      <c r="S42" t="n">
        <v>21.88</v>
      </c>
      <c r="T42" t="n">
        <v>2207.51</v>
      </c>
      <c r="U42" t="n">
        <v>0.77</v>
      </c>
      <c r="V42" t="n">
        <v>0.86</v>
      </c>
      <c r="W42" t="n">
        <v>1</v>
      </c>
      <c r="X42" t="n">
        <v>0.13</v>
      </c>
      <c r="Y42" t="n">
        <v>1</v>
      </c>
      <c r="Z42" t="n">
        <v>10</v>
      </c>
      <c r="AA42" t="n">
        <v>236.6592481186863</v>
      </c>
      <c r="AB42" t="n">
        <v>323.807623944997</v>
      </c>
      <c r="AC42" t="n">
        <v>292.9038787826371</v>
      </c>
      <c r="AD42" t="n">
        <v>236659.2481186863</v>
      </c>
      <c r="AE42" t="n">
        <v>323807.623944997</v>
      </c>
      <c r="AF42" t="n">
        <v>3.482841199619016e-06</v>
      </c>
      <c r="AG42" t="n">
        <v>9.071180555555555</v>
      </c>
      <c r="AH42" t="n">
        <v>292903.8787826371</v>
      </c>
    </row>
    <row r="43">
      <c r="A43" t="n">
        <v>41</v>
      </c>
      <c r="B43" t="n">
        <v>135</v>
      </c>
      <c r="C43" t="inlineStr">
        <is>
          <t xml:space="preserve">CONCLUIDO	</t>
        </is>
      </c>
      <c r="D43" t="n">
        <v>9.579599999999999</v>
      </c>
      <c r="E43" t="n">
        <v>10.44</v>
      </c>
      <c r="F43" t="n">
        <v>7.18</v>
      </c>
      <c r="G43" t="n">
        <v>53.86</v>
      </c>
      <c r="H43" t="n">
        <v>0.71</v>
      </c>
      <c r="I43" t="n">
        <v>8</v>
      </c>
      <c r="J43" t="n">
        <v>283.06</v>
      </c>
      <c r="K43" t="n">
        <v>59.89</v>
      </c>
      <c r="L43" t="n">
        <v>11.25</v>
      </c>
      <c r="M43" t="n">
        <v>6</v>
      </c>
      <c r="N43" t="n">
        <v>76.93000000000001</v>
      </c>
      <c r="O43" t="n">
        <v>35145.53</v>
      </c>
      <c r="P43" t="n">
        <v>102.78</v>
      </c>
      <c r="Q43" t="n">
        <v>605.84</v>
      </c>
      <c r="R43" t="n">
        <v>28.08</v>
      </c>
      <c r="S43" t="n">
        <v>21.88</v>
      </c>
      <c r="T43" t="n">
        <v>2074.36</v>
      </c>
      <c r="U43" t="n">
        <v>0.78</v>
      </c>
      <c r="V43" t="n">
        <v>0.86</v>
      </c>
      <c r="W43" t="n">
        <v>1</v>
      </c>
      <c r="X43" t="n">
        <v>0.12</v>
      </c>
      <c r="Y43" t="n">
        <v>1</v>
      </c>
      <c r="Z43" t="n">
        <v>10</v>
      </c>
      <c r="AA43" t="n">
        <v>236.277435583659</v>
      </c>
      <c r="AB43" t="n">
        <v>323.2852111901926</v>
      </c>
      <c r="AC43" t="n">
        <v>292.4313243679402</v>
      </c>
      <c r="AD43" t="n">
        <v>236277.435583659</v>
      </c>
      <c r="AE43" t="n">
        <v>323285.2111901926</v>
      </c>
      <c r="AF43" t="n">
        <v>3.486371389029177e-06</v>
      </c>
      <c r="AG43" t="n">
        <v>9.0625</v>
      </c>
      <c r="AH43" t="n">
        <v>292431.3243679402</v>
      </c>
    </row>
    <row r="44">
      <c r="A44" t="n">
        <v>42</v>
      </c>
      <c r="B44" t="n">
        <v>135</v>
      </c>
      <c r="C44" t="inlineStr">
        <is>
          <t xml:space="preserve">CONCLUIDO	</t>
        </is>
      </c>
      <c r="D44" t="n">
        <v>9.5671</v>
      </c>
      <c r="E44" t="n">
        <v>10.45</v>
      </c>
      <c r="F44" t="n">
        <v>7.2</v>
      </c>
      <c r="G44" t="n">
        <v>53.96</v>
      </c>
      <c r="H44" t="n">
        <v>0.72</v>
      </c>
      <c r="I44" t="n">
        <v>8</v>
      </c>
      <c r="J44" t="n">
        <v>283.56</v>
      </c>
      <c r="K44" t="n">
        <v>59.89</v>
      </c>
      <c r="L44" t="n">
        <v>11.5</v>
      </c>
      <c r="M44" t="n">
        <v>6</v>
      </c>
      <c r="N44" t="n">
        <v>77.18000000000001</v>
      </c>
      <c r="O44" t="n">
        <v>35206.88</v>
      </c>
      <c r="P44" t="n">
        <v>102.09</v>
      </c>
      <c r="Q44" t="n">
        <v>605.84</v>
      </c>
      <c r="R44" t="n">
        <v>28.29</v>
      </c>
      <c r="S44" t="n">
        <v>21.88</v>
      </c>
      <c r="T44" t="n">
        <v>2181.57</v>
      </c>
      <c r="U44" t="n">
        <v>0.77</v>
      </c>
      <c r="V44" t="n">
        <v>0.86</v>
      </c>
      <c r="W44" t="n">
        <v>1.01</v>
      </c>
      <c r="X44" t="n">
        <v>0.14</v>
      </c>
      <c r="Y44" t="n">
        <v>1</v>
      </c>
      <c r="Z44" t="n">
        <v>10</v>
      </c>
      <c r="AA44" t="n">
        <v>236.0554135259998</v>
      </c>
      <c r="AB44" t="n">
        <v>322.9814308159815</v>
      </c>
      <c r="AC44" t="n">
        <v>292.1565363662853</v>
      </c>
      <c r="AD44" t="n">
        <v>236055.4135259998</v>
      </c>
      <c r="AE44" t="n">
        <v>322981.4308159815</v>
      </c>
      <c r="AF44" t="n">
        <v>3.481822175871753e-06</v>
      </c>
      <c r="AG44" t="n">
        <v>9.071180555555555</v>
      </c>
      <c r="AH44" t="n">
        <v>292156.5363662853</v>
      </c>
    </row>
    <row r="45">
      <c r="A45" t="n">
        <v>43</v>
      </c>
      <c r="B45" t="n">
        <v>135</v>
      </c>
      <c r="C45" t="inlineStr">
        <is>
          <t xml:space="preserve">CONCLUIDO	</t>
        </is>
      </c>
      <c r="D45" t="n">
        <v>9.569900000000001</v>
      </c>
      <c r="E45" t="n">
        <v>10.45</v>
      </c>
      <c r="F45" t="n">
        <v>7.19</v>
      </c>
      <c r="G45" t="n">
        <v>53.94</v>
      </c>
      <c r="H45" t="n">
        <v>0.74</v>
      </c>
      <c r="I45" t="n">
        <v>8</v>
      </c>
      <c r="J45" t="n">
        <v>284.06</v>
      </c>
      <c r="K45" t="n">
        <v>59.89</v>
      </c>
      <c r="L45" t="n">
        <v>11.75</v>
      </c>
      <c r="M45" t="n">
        <v>6</v>
      </c>
      <c r="N45" t="n">
        <v>77.42</v>
      </c>
      <c r="O45" t="n">
        <v>35268.32</v>
      </c>
      <c r="P45" t="n">
        <v>101.75</v>
      </c>
      <c r="Q45" t="n">
        <v>605.9</v>
      </c>
      <c r="R45" t="n">
        <v>28.33</v>
      </c>
      <c r="S45" t="n">
        <v>21.88</v>
      </c>
      <c r="T45" t="n">
        <v>2202.89</v>
      </c>
      <c r="U45" t="n">
        <v>0.77</v>
      </c>
      <c r="V45" t="n">
        <v>0.86</v>
      </c>
      <c r="W45" t="n">
        <v>1</v>
      </c>
      <c r="X45" t="n">
        <v>0.13</v>
      </c>
      <c r="Y45" t="n">
        <v>1</v>
      </c>
      <c r="Z45" t="n">
        <v>10</v>
      </c>
      <c r="AA45" t="n">
        <v>235.8062676434005</v>
      </c>
      <c r="AB45" t="n">
        <v>322.6405384278688</v>
      </c>
      <c r="AC45" t="n">
        <v>291.8481782692485</v>
      </c>
      <c r="AD45" t="n">
        <v>235806.2676434005</v>
      </c>
      <c r="AE45" t="n">
        <v>322640.5384278687</v>
      </c>
      <c r="AF45" t="n">
        <v>3.482841199619016e-06</v>
      </c>
      <c r="AG45" t="n">
        <v>9.071180555555555</v>
      </c>
      <c r="AH45" t="n">
        <v>291848.1782692485</v>
      </c>
    </row>
    <row r="46">
      <c r="A46" t="n">
        <v>44</v>
      </c>
      <c r="B46" t="n">
        <v>135</v>
      </c>
      <c r="C46" t="inlineStr">
        <is>
          <t xml:space="preserve">CONCLUIDO	</t>
        </is>
      </c>
      <c r="D46" t="n">
        <v>9.6318</v>
      </c>
      <c r="E46" t="n">
        <v>10.38</v>
      </c>
      <c r="F46" t="n">
        <v>7.18</v>
      </c>
      <c r="G46" t="n">
        <v>61.5</v>
      </c>
      <c r="H46" t="n">
        <v>0.75</v>
      </c>
      <c r="I46" t="n">
        <v>7</v>
      </c>
      <c r="J46" t="n">
        <v>284.56</v>
      </c>
      <c r="K46" t="n">
        <v>59.89</v>
      </c>
      <c r="L46" t="n">
        <v>12</v>
      </c>
      <c r="M46" t="n">
        <v>5</v>
      </c>
      <c r="N46" t="n">
        <v>77.67</v>
      </c>
      <c r="O46" t="n">
        <v>35329.87</v>
      </c>
      <c r="P46" t="n">
        <v>100.14</v>
      </c>
      <c r="Q46" t="n">
        <v>605.84</v>
      </c>
      <c r="R46" t="n">
        <v>27.9</v>
      </c>
      <c r="S46" t="n">
        <v>21.88</v>
      </c>
      <c r="T46" t="n">
        <v>1993.4</v>
      </c>
      <c r="U46" t="n">
        <v>0.78</v>
      </c>
      <c r="V46" t="n">
        <v>0.86</v>
      </c>
      <c r="W46" t="n">
        <v>1</v>
      </c>
      <c r="X46" t="n">
        <v>0.12</v>
      </c>
      <c r="Y46" t="n">
        <v>1</v>
      </c>
      <c r="Z46" t="n">
        <v>10</v>
      </c>
      <c r="AA46" t="n">
        <v>234.3447885632135</v>
      </c>
      <c r="AB46" t="n">
        <v>320.6408782744515</v>
      </c>
      <c r="AC46" t="n">
        <v>290.039362874332</v>
      </c>
      <c r="AD46" t="n">
        <v>234344.7885632135</v>
      </c>
      <c r="AE46" t="n">
        <v>320640.8782744515</v>
      </c>
      <c r="AF46" t="n">
        <v>3.505368903174582e-06</v>
      </c>
      <c r="AG46" t="n">
        <v>9.010416666666666</v>
      </c>
      <c r="AH46" t="n">
        <v>290039.362874332</v>
      </c>
    </row>
    <row r="47">
      <c r="A47" t="n">
        <v>45</v>
      </c>
      <c r="B47" t="n">
        <v>135</v>
      </c>
      <c r="C47" t="inlineStr">
        <is>
          <t xml:space="preserve">CONCLUIDO	</t>
        </is>
      </c>
      <c r="D47" t="n">
        <v>9.634399999999999</v>
      </c>
      <c r="E47" t="n">
        <v>10.38</v>
      </c>
      <c r="F47" t="n">
        <v>7.17</v>
      </c>
      <c r="G47" t="n">
        <v>61.48</v>
      </c>
      <c r="H47" t="n">
        <v>0.77</v>
      </c>
      <c r="I47" t="n">
        <v>7</v>
      </c>
      <c r="J47" t="n">
        <v>285.06</v>
      </c>
      <c r="K47" t="n">
        <v>59.89</v>
      </c>
      <c r="L47" t="n">
        <v>12.25</v>
      </c>
      <c r="M47" t="n">
        <v>5</v>
      </c>
      <c r="N47" t="n">
        <v>77.92</v>
      </c>
      <c r="O47" t="n">
        <v>35391.51</v>
      </c>
      <c r="P47" t="n">
        <v>100.1</v>
      </c>
      <c r="Q47" t="n">
        <v>605.84</v>
      </c>
      <c r="R47" t="n">
        <v>27.78</v>
      </c>
      <c r="S47" t="n">
        <v>21.88</v>
      </c>
      <c r="T47" t="n">
        <v>1933.66</v>
      </c>
      <c r="U47" t="n">
        <v>0.79</v>
      </c>
      <c r="V47" t="n">
        <v>0.86</v>
      </c>
      <c r="W47" t="n">
        <v>1</v>
      </c>
      <c r="X47" t="n">
        <v>0.12</v>
      </c>
      <c r="Y47" t="n">
        <v>1</v>
      </c>
      <c r="Z47" t="n">
        <v>10</v>
      </c>
      <c r="AA47" t="n">
        <v>234.2689110669396</v>
      </c>
      <c r="AB47" t="n">
        <v>320.5370593365707</v>
      </c>
      <c r="AC47" t="n">
        <v>289.9454522701717</v>
      </c>
      <c r="AD47" t="n">
        <v>234268.9110669396</v>
      </c>
      <c r="AE47" t="n">
        <v>320537.0593365707</v>
      </c>
      <c r="AF47" t="n">
        <v>3.506315139511327e-06</v>
      </c>
      <c r="AG47" t="n">
        <v>9.010416666666666</v>
      </c>
      <c r="AH47" t="n">
        <v>289945.4522701717</v>
      </c>
    </row>
    <row r="48">
      <c r="A48" t="n">
        <v>46</v>
      </c>
      <c r="B48" t="n">
        <v>135</v>
      </c>
      <c r="C48" t="inlineStr">
        <is>
          <t xml:space="preserve">CONCLUIDO	</t>
        </is>
      </c>
      <c r="D48" t="n">
        <v>9.6259</v>
      </c>
      <c r="E48" t="n">
        <v>10.39</v>
      </c>
      <c r="F48" t="n">
        <v>7.18</v>
      </c>
      <c r="G48" t="n">
        <v>61.56</v>
      </c>
      <c r="H48" t="n">
        <v>0.78</v>
      </c>
      <c r="I48" t="n">
        <v>7</v>
      </c>
      <c r="J48" t="n">
        <v>285.56</v>
      </c>
      <c r="K48" t="n">
        <v>59.89</v>
      </c>
      <c r="L48" t="n">
        <v>12.5</v>
      </c>
      <c r="M48" t="n">
        <v>5</v>
      </c>
      <c r="N48" t="n">
        <v>78.17</v>
      </c>
      <c r="O48" t="n">
        <v>35453.26</v>
      </c>
      <c r="P48" t="n">
        <v>100.57</v>
      </c>
      <c r="Q48" t="n">
        <v>605.87</v>
      </c>
      <c r="R48" t="n">
        <v>28.03</v>
      </c>
      <c r="S48" t="n">
        <v>21.88</v>
      </c>
      <c r="T48" t="n">
        <v>2054.38</v>
      </c>
      <c r="U48" t="n">
        <v>0.78</v>
      </c>
      <c r="V48" t="n">
        <v>0.86</v>
      </c>
      <c r="W48" t="n">
        <v>1</v>
      </c>
      <c r="X48" t="n">
        <v>0.12</v>
      </c>
      <c r="Y48" t="n">
        <v>1</v>
      </c>
      <c r="Z48" t="n">
        <v>10</v>
      </c>
      <c r="AA48" t="n">
        <v>234.6365834792159</v>
      </c>
      <c r="AB48" t="n">
        <v>321.0401249516089</v>
      </c>
      <c r="AC48" t="n">
        <v>290.4005060089679</v>
      </c>
      <c r="AD48" t="n">
        <v>234636.5834792159</v>
      </c>
      <c r="AE48" t="n">
        <v>321040.1249516089</v>
      </c>
      <c r="AF48" t="n">
        <v>3.503221674564278e-06</v>
      </c>
      <c r="AG48" t="n">
        <v>9.019097222222221</v>
      </c>
      <c r="AH48" t="n">
        <v>290400.5060089679</v>
      </c>
    </row>
    <row r="49">
      <c r="A49" t="n">
        <v>47</v>
      </c>
      <c r="B49" t="n">
        <v>135</v>
      </c>
      <c r="C49" t="inlineStr">
        <is>
          <t xml:space="preserve">CONCLUIDO	</t>
        </is>
      </c>
      <c r="D49" t="n">
        <v>9.6172</v>
      </c>
      <c r="E49" t="n">
        <v>10.4</v>
      </c>
      <c r="F49" t="n">
        <v>7.19</v>
      </c>
      <c r="G49" t="n">
        <v>61.64</v>
      </c>
      <c r="H49" t="n">
        <v>0.79</v>
      </c>
      <c r="I49" t="n">
        <v>7</v>
      </c>
      <c r="J49" t="n">
        <v>286.06</v>
      </c>
      <c r="K49" t="n">
        <v>59.89</v>
      </c>
      <c r="L49" t="n">
        <v>12.75</v>
      </c>
      <c r="M49" t="n">
        <v>5</v>
      </c>
      <c r="N49" t="n">
        <v>78.42</v>
      </c>
      <c r="O49" t="n">
        <v>35515.1</v>
      </c>
      <c r="P49" t="n">
        <v>100.9</v>
      </c>
      <c r="Q49" t="n">
        <v>605.85</v>
      </c>
      <c r="R49" t="n">
        <v>28.21</v>
      </c>
      <c r="S49" t="n">
        <v>21.88</v>
      </c>
      <c r="T49" t="n">
        <v>2148.3</v>
      </c>
      <c r="U49" t="n">
        <v>0.78</v>
      </c>
      <c r="V49" t="n">
        <v>0.86</v>
      </c>
      <c r="W49" t="n">
        <v>1</v>
      </c>
      <c r="X49" t="n">
        <v>0.13</v>
      </c>
      <c r="Y49" t="n">
        <v>1</v>
      </c>
      <c r="Z49" t="n">
        <v>10</v>
      </c>
      <c r="AA49" t="n">
        <v>234.9273517860252</v>
      </c>
      <c r="AB49" t="n">
        <v>321.4379669767774</v>
      </c>
      <c r="AC49" t="n">
        <v>290.7603785496293</v>
      </c>
      <c r="AD49" t="n">
        <v>234927.3517860252</v>
      </c>
      <c r="AE49" t="n">
        <v>321437.9669767774</v>
      </c>
      <c r="AF49" t="n">
        <v>3.50005542220671e-06</v>
      </c>
      <c r="AG49" t="n">
        <v>9.027777777777779</v>
      </c>
      <c r="AH49" t="n">
        <v>290760.3785496292</v>
      </c>
    </row>
    <row r="50">
      <c r="A50" t="n">
        <v>48</v>
      </c>
      <c r="B50" t="n">
        <v>135</v>
      </c>
      <c r="C50" t="inlineStr">
        <is>
          <t xml:space="preserve">CONCLUIDO	</t>
        </is>
      </c>
      <c r="D50" t="n">
        <v>9.6357</v>
      </c>
      <c r="E50" t="n">
        <v>10.38</v>
      </c>
      <c r="F50" t="n">
        <v>7.17</v>
      </c>
      <c r="G50" t="n">
        <v>61.47</v>
      </c>
      <c r="H50" t="n">
        <v>0.8100000000000001</v>
      </c>
      <c r="I50" t="n">
        <v>7</v>
      </c>
      <c r="J50" t="n">
        <v>286.56</v>
      </c>
      <c r="K50" t="n">
        <v>59.89</v>
      </c>
      <c r="L50" t="n">
        <v>13</v>
      </c>
      <c r="M50" t="n">
        <v>5</v>
      </c>
      <c r="N50" t="n">
        <v>78.68000000000001</v>
      </c>
      <c r="O50" t="n">
        <v>35577.18</v>
      </c>
      <c r="P50" t="n">
        <v>100.12</v>
      </c>
      <c r="Q50" t="n">
        <v>605.84</v>
      </c>
      <c r="R50" t="n">
        <v>27.72</v>
      </c>
      <c r="S50" t="n">
        <v>21.88</v>
      </c>
      <c r="T50" t="n">
        <v>1899.76</v>
      </c>
      <c r="U50" t="n">
        <v>0.79</v>
      </c>
      <c r="V50" t="n">
        <v>0.86</v>
      </c>
      <c r="W50" t="n">
        <v>1</v>
      </c>
      <c r="X50" t="n">
        <v>0.11</v>
      </c>
      <c r="Y50" t="n">
        <v>1</v>
      </c>
      <c r="Z50" t="n">
        <v>10</v>
      </c>
      <c r="AA50" t="n">
        <v>234.2694979143272</v>
      </c>
      <c r="AB50" t="n">
        <v>320.5378622870562</v>
      </c>
      <c r="AC50" t="n">
        <v>289.9461785881899</v>
      </c>
      <c r="AD50" t="n">
        <v>234269.4979143272</v>
      </c>
      <c r="AE50" t="n">
        <v>320537.8622870562</v>
      </c>
      <c r="AF50" t="n">
        <v>3.506788257679698e-06</v>
      </c>
      <c r="AG50" t="n">
        <v>9.010416666666666</v>
      </c>
      <c r="AH50" t="n">
        <v>289946.1785881899</v>
      </c>
    </row>
    <row r="51">
      <c r="A51" t="n">
        <v>49</v>
      </c>
      <c r="B51" t="n">
        <v>135</v>
      </c>
      <c r="C51" t="inlineStr">
        <is>
          <t xml:space="preserve">CONCLUIDO	</t>
        </is>
      </c>
      <c r="D51" t="n">
        <v>9.629300000000001</v>
      </c>
      <c r="E51" t="n">
        <v>10.38</v>
      </c>
      <c r="F51" t="n">
        <v>7.18</v>
      </c>
      <c r="G51" t="n">
        <v>61.53</v>
      </c>
      <c r="H51" t="n">
        <v>0.82</v>
      </c>
      <c r="I51" t="n">
        <v>7</v>
      </c>
      <c r="J51" t="n">
        <v>287.07</v>
      </c>
      <c r="K51" t="n">
        <v>59.89</v>
      </c>
      <c r="L51" t="n">
        <v>13.25</v>
      </c>
      <c r="M51" t="n">
        <v>5</v>
      </c>
      <c r="N51" t="n">
        <v>78.93000000000001</v>
      </c>
      <c r="O51" t="n">
        <v>35639.23</v>
      </c>
      <c r="P51" t="n">
        <v>99.33</v>
      </c>
      <c r="Q51" t="n">
        <v>605.84</v>
      </c>
      <c r="R51" t="n">
        <v>27.98</v>
      </c>
      <c r="S51" t="n">
        <v>21.88</v>
      </c>
      <c r="T51" t="n">
        <v>2030.42</v>
      </c>
      <c r="U51" t="n">
        <v>0.78</v>
      </c>
      <c r="V51" t="n">
        <v>0.86</v>
      </c>
      <c r="W51" t="n">
        <v>1</v>
      </c>
      <c r="X51" t="n">
        <v>0.12</v>
      </c>
      <c r="Y51" t="n">
        <v>1</v>
      </c>
      <c r="Z51" t="n">
        <v>10</v>
      </c>
      <c r="AA51" t="n">
        <v>233.9076472298131</v>
      </c>
      <c r="AB51" t="n">
        <v>320.0427622167787</v>
      </c>
      <c r="AC51" t="n">
        <v>289.4983301737422</v>
      </c>
      <c r="AD51" t="n">
        <v>233907.6472298131</v>
      </c>
      <c r="AE51" t="n">
        <v>320042.7622167787</v>
      </c>
      <c r="AF51" t="n">
        <v>3.504459060543097e-06</v>
      </c>
      <c r="AG51" t="n">
        <v>9.010416666666666</v>
      </c>
      <c r="AH51" t="n">
        <v>289498.3301737422</v>
      </c>
    </row>
    <row r="52">
      <c r="A52" t="n">
        <v>50</v>
      </c>
      <c r="B52" t="n">
        <v>135</v>
      </c>
      <c r="C52" t="inlineStr">
        <is>
          <t xml:space="preserve">CONCLUIDO	</t>
        </is>
      </c>
      <c r="D52" t="n">
        <v>9.628</v>
      </c>
      <c r="E52" t="n">
        <v>10.39</v>
      </c>
      <c r="F52" t="n">
        <v>7.18</v>
      </c>
      <c r="G52" t="n">
        <v>61.54</v>
      </c>
      <c r="H52" t="n">
        <v>0.84</v>
      </c>
      <c r="I52" t="n">
        <v>7</v>
      </c>
      <c r="J52" t="n">
        <v>287.57</v>
      </c>
      <c r="K52" t="n">
        <v>59.89</v>
      </c>
      <c r="L52" t="n">
        <v>13.5</v>
      </c>
      <c r="M52" t="n">
        <v>5</v>
      </c>
      <c r="N52" t="n">
        <v>79.18000000000001</v>
      </c>
      <c r="O52" t="n">
        <v>35701.38</v>
      </c>
      <c r="P52" t="n">
        <v>98.64</v>
      </c>
      <c r="Q52" t="n">
        <v>605.89</v>
      </c>
      <c r="R52" t="n">
        <v>27.95</v>
      </c>
      <c r="S52" t="n">
        <v>21.88</v>
      </c>
      <c r="T52" t="n">
        <v>2014.41</v>
      </c>
      <c r="U52" t="n">
        <v>0.78</v>
      </c>
      <c r="V52" t="n">
        <v>0.86</v>
      </c>
      <c r="W52" t="n">
        <v>1</v>
      </c>
      <c r="X52" t="n">
        <v>0.12</v>
      </c>
      <c r="Y52" t="n">
        <v>1</v>
      </c>
      <c r="Z52" t="n">
        <v>10</v>
      </c>
      <c r="AA52" t="n">
        <v>233.5283123141273</v>
      </c>
      <c r="AB52" t="n">
        <v>319.5237394500624</v>
      </c>
      <c r="AC52" t="n">
        <v>289.028842211428</v>
      </c>
      <c r="AD52" t="n">
        <v>233528.3123141273</v>
      </c>
      <c r="AE52" t="n">
        <v>319523.7394500623</v>
      </c>
      <c r="AF52" t="n">
        <v>3.503985942374725e-06</v>
      </c>
      <c r="AG52" t="n">
        <v>9.019097222222221</v>
      </c>
      <c r="AH52" t="n">
        <v>289028.842211428</v>
      </c>
    </row>
    <row r="53">
      <c r="A53" t="n">
        <v>51</v>
      </c>
      <c r="B53" t="n">
        <v>135</v>
      </c>
      <c r="C53" t="inlineStr">
        <is>
          <t xml:space="preserve">CONCLUIDO	</t>
        </is>
      </c>
      <c r="D53" t="n">
        <v>9.637</v>
      </c>
      <c r="E53" t="n">
        <v>10.38</v>
      </c>
      <c r="F53" t="n">
        <v>7.17</v>
      </c>
      <c r="G53" t="n">
        <v>61.45</v>
      </c>
      <c r="H53" t="n">
        <v>0.85</v>
      </c>
      <c r="I53" t="n">
        <v>7</v>
      </c>
      <c r="J53" t="n">
        <v>288.08</v>
      </c>
      <c r="K53" t="n">
        <v>59.89</v>
      </c>
      <c r="L53" t="n">
        <v>13.75</v>
      </c>
      <c r="M53" t="n">
        <v>4</v>
      </c>
      <c r="N53" t="n">
        <v>79.44</v>
      </c>
      <c r="O53" t="n">
        <v>35763.64</v>
      </c>
      <c r="P53" t="n">
        <v>97.45999999999999</v>
      </c>
      <c r="Q53" t="n">
        <v>605.84</v>
      </c>
      <c r="R53" t="n">
        <v>27.58</v>
      </c>
      <c r="S53" t="n">
        <v>21.88</v>
      </c>
      <c r="T53" t="n">
        <v>1831.69</v>
      </c>
      <c r="U53" t="n">
        <v>0.79</v>
      </c>
      <c r="V53" t="n">
        <v>0.86</v>
      </c>
      <c r="W53" t="n">
        <v>1</v>
      </c>
      <c r="X53" t="n">
        <v>0.11</v>
      </c>
      <c r="Y53" t="n">
        <v>1</v>
      </c>
      <c r="Z53" t="n">
        <v>10</v>
      </c>
      <c r="AA53" t="n">
        <v>232.7567039912206</v>
      </c>
      <c r="AB53" t="n">
        <v>318.4679909017051</v>
      </c>
      <c r="AC53" t="n">
        <v>288.0738528227733</v>
      </c>
      <c r="AD53" t="n">
        <v>232756.7039912206</v>
      </c>
      <c r="AE53" t="n">
        <v>318467.9909017051</v>
      </c>
      <c r="AF53" t="n">
        <v>3.507261375848071e-06</v>
      </c>
      <c r="AG53" t="n">
        <v>9.010416666666666</v>
      </c>
      <c r="AH53" t="n">
        <v>288073.8528227733</v>
      </c>
    </row>
    <row r="54">
      <c r="A54" t="n">
        <v>52</v>
      </c>
      <c r="B54" t="n">
        <v>135</v>
      </c>
      <c r="C54" t="inlineStr">
        <is>
          <t xml:space="preserve">CONCLUIDO	</t>
        </is>
      </c>
      <c r="D54" t="n">
        <v>9.703799999999999</v>
      </c>
      <c r="E54" t="n">
        <v>10.31</v>
      </c>
      <c r="F54" t="n">
        <v>7.15</v>
      </c>
      <c r="G54" t="n">
        <v>71.48999999999999</v>
      </c>
      <c r="H54" t="n">
        <v>0.86</v>
      </c>
      <c r="I54" t="n">
        <v>6</v>
      </c>
      <c r="J54" t="n">
        <v>288.58</v>
      </c>
      <c r="K54" t="n">
        <v>59.89</v>
      </c>
      <c r="L54" t="n">
        <v>14</v>
      </c>
      <c r="M54" t="n">
        <v>2</v>
      </c>
      <c r="N54" t="n">
        <v>79.69</v>
      </c>
      <c r="O54" t="n">
        <v>35826</v>
      </c>
      <c r="P54" t="n">
        <v>96.84999999999999</v>
      </c>
      <c r="Q54" t="n">
        <v>605.84</v>
      </c>
      <c r="R54" t="n">
        <v>26.94</v>
      </c>
      <c r="S54" t="n">
        <v>21.88</v>
      </c>
      <c r="T54" t="n">
        <v>1518.94</v>
      </c>
      <c r="U54" t="n">
        <v>0.8100000000000001</v>
      </c>
      <c r="V54" t="n">
        <v>0.87</v>
      </c>
      <c r="W54" t="n">
        <v>1</v>
      </c>
      <c r="X54" t="n">
        <v>0.09</v>
      </c>
      <c r="Y54" t="n">
        <v>1</v>
      </c>
      <c r="Z54" t="n">
        <v>10</v>
      </c>
      <c r="AA54" t="n">
        <v>231.6448049287538</v>
      </c>
      <c r="AB54" t="n">
        <v>316.9466415509143</v>
      </c>
      <c r="AC54" t="n">
        <v>286.6976989187943</v>
      </c>
      <c r="AD54" t="n">
        <v>231644.8049287538</v>
      </c>
      <c r="AE54" t="n">
        <v>316946.6415509143</v>
      </c>
      <c r="AF54" t="n">
        <v>3.531572370961348e-06</v>
      </c>
      <c r="AG54" t="n">
        <v>8.949652777777779</v>
      </c>
      <c r="AH54" t="n">
        <v>286697.6989187943</v>
      </c>
    </row>
    <row r="55">
      <c r="A55" t="n">
        <v>53</v>
      </c>
      <c r="B55" t="n">
        <v>135</v>
      </c>
      <c r="C55" t="inlineStr">
        <is>
          <t xml:space="preserve">CONCLUIDO	</t>
        </is>
      </c>
      <c r="D55" t="n">
        <v>9.6991</v>
      </c>
      <c r="E55" t="n">
        <v>10.31</v>
      </c>
      <c r="F55" t="n">
        <v>7.15</v>
      </c>
      <c r="G55" t="n">
        <v>71.54000000000001</v>
      </c>
      <c r="H55" t="n">
        <v>0.88</v>
      </c>
      <c r="I55" t="n">
        <v>6</v>
      </c>
      <c r="J55" t="n">
        <v>289.09</v>
      </c>
      <c r="K55" t="n">
        <v>59.89</v>
      </c>
      <c r="L55" t="n">
        <v>14.25</v>
      </c>
      <c r="M55" t="n">
        <v>3</v>
      </c>
      <c r="N55" t="n">
        <v>79.95</v>
      </c>
      <c r="O55" t="n">
        <v>35888.47</v>
      </c>
      <c r="P55" t="n">
        <v>96.47</v>
      </c>
      <c r="Q55" t="n">
        <v>605.84</v>
      </c>
      <c r="R55" t="n">
        <v>26.99</v>
      </c>
      <c r="S55" t="n">
        <v>21.88</v>
      </c>
      <c r="T55" t="n">
        <v>1543.4</v>
      </c>
      <c r="U55" t="n">
        <v>0.8100000000000001</v>
      </c>
      <c r="V55" t="n">
        <v>0.86</v>
      </c>
      <c r="W55" t="n">
        <v>1</v>
      </c>
      <c r="X55" t="n">
        <v>0.1</v>
      </c>
      <c r="Y55" t="n">
        <v>1</v>
      </c>
      <c r="Z55" t="n">
        <v>10</v>
      </c>
      <c r="AA55" t="n">
        <v>231.4688685874604</v>
      </c>
      <c r="AB55" t="n">
        <v>316.7059176869931</v>
      </c>
      <c r="AC55" t="n">
        <v>286.4799494025876</v>
      </c>
      <c r="AD55" t="n">
        <v>231468.8685874604</v>
      </c>
      <c r="AE55" t="n">
        <v>316705.9176869931</v>
      </c>
      <c r="AF55" t="n">
        <v>3.529861866814156e-06</v>
      </c>
      <c r="AG55" t="n">
        <v>8.949652777777779</v>
      </c>
      <c r="AH55" t="n">
        <v>286479.9494025876</v>
      </c>
    </row>
    <row r="56">
      <c r="A56" t="n">
        <v>54</v>
      </c>
      <c r="B56" t="n">
        <v>135</v>
      </c>
      <c r="C56" t="inlineStr">
        <is>
          <t xml:space="preserve">CONCLUIDO	</t>
        </is>
      </c>
      <c r="D56" t="n">
        <v>9.6972</v>
      </c>
      <c r="E56" t="n">
        <v>10.31</v>
      </c>
      <c r="F56" t="n">
        <v>7.16</v>
      </c>
      <c r="G56" t="n">
        <v>71.56</v>
      </c>
      <c r="H56" t="n">
        <v>0.89</v>
      </c>
      <c r="I56" t="n">
        <v>6</v>
      </c>
      <c r="J56" t="n">
        <v>289.6</v>
      </c>
      <c r="K56" t="n">
        <v>59.89</v>
      </c>
      <c r="L56" t="n">
        <v>14.5</v>
      </c>
      <c r="M56" t="n">
        <v>2</v>
      </c>
      <c r="N56" t="n">
        <v>80.20999999999999</v>
      </c>
      <c r="O56" t="n">
        <v>35951.04</v>
      </c>
      <c r="P56" t="n">
        <v>96.29000000000001</v>
      </c>
      <c r="Q56" t="n">
        <v>605.84</v>
      </c>
      <c r="R56" t="n">
        <v>27.1</v>
      </c>
      <c r="S56" t="n">
        <v>21.88</v>
      </c>
      <c r="T56" t="n">
        <v>1594.71</v>
      </c>
      <c r="U56" t="n">
        <v>0.8100000000000001</v>
      </c>
      <c r="V56" t="n">
        <v>0.86</v>
      </c>
      <c r="W56" t="n">
        <v>1</v>
      </c>
      <c r="X56" t="n">
        <v>0.1</v>
      </c>
      <c r="Y56" t="n">
        <v>1</v>
      </c>
      <c r="Z56" t="n">
        <v>10</v>
      </c>
      <c r="AA56" t="n">
        <v>231.4145280717746</v>
      </c>
      <c r="AB56" t="n">
        <v>316.6315665960975</v>
      </c>
      <c r="AC56" t="n">
        <v>286.4126942754546</v>
      </c>
      <c r="AD56" t="n">
        <v>231414.5280717745</v>
      </c>
      <c r="AE56" t="n">
        <v>316631.5665960974</v>
      </c>
      <c r="AF56" t="n">
        <v>3.529170386414228e-06</v>
      </c>
      <c r="AG56" t="n">
        <v>8.949652777777779</v>
      </c>
      <c r="AH56" t="n">
        <v>286412.6942754546</v>
      </c>
    </row>
    <row r="57">
      <c r="A57" t="n">
        <v>55</v>
      </c>
      <c r="B57" t="n">
        <v>135</v>
      </c>
      <c r="C57" t="inlineStr">
        <is>
          <t xml:space="preserve">CONCLUIDO	</t>
        </is>
      </c>
      <c r="D57" t="n">
        <v>9.6957</v>
      </c>
      <c r="E57" t="n">
        <v>10.31</v>
      </c>
      <c r="F57" t="n">
        <v>7.16</v>
      </c>
      <c r="G57" t="n">
        <v>71.58</v>
      </c>
      <c r="H57" t="n">
        <v>0.91</v>
      </c>
      <c r="I57" t="n">
        <v>6</v>
      </c>
      <c r="J57" t="n">
        <v>290.1</v>
      </c>
      <c r="K57" t="n">
        <v>59.89</v>
      </c>
      <c r="L57" t="n">
        <v>14.75</v>
      </c>
      <c r="M57" t="n">
        <v>2</v>
      </c>
      <c r="N57" t="n">
        <v>80.47</v>
      </c>
      <c r="O57" t="n">
        <v>36013.72</v>
      </c>
      <c r="P57" t="n">
        <v>96.04000000000001</v>
      </c>
      <c r="Q57" t="n">
        <v>605.84</v>
      </c>
      <c r="R57" t="n">
        <v>27.17</v>
      </c>
      <c r="S57" t="n">
        <v>21.88</v>
      </c>
      <c r="T57" t="n">
        <v>1632.23</v>
      </c>
      <c r="U57" t="n">
        <v>0.8100000000000001</v>
      </c>
      <c r="V57" t="n">
        <v>0.86</v>
      </c>
      <c r="W57" t="n">
        <v>1</v>
      </c>
      <c r="X57" t="n">
        <v>0.1</v>
      </c>
      <c r="Y57" t="n">
        <v>1</v>
      </c>
      <c r="Z57" t="n">
        <v>10</v>
      </c>
      <c r="AA57" t="n">
        <v>231.286073570742</v>
      </c>
      <c r="AB57" t="n">
        <v>316.4558094807721</v>
      </c>
      <c r="AC57" t="n">
        <v>286.2537111725392</v>
      </c>
      <c r="AD57" t="n">
        <v>231286.073570742</v>
      </c>
      <c r="AE57" t="n">
        <v>316455.8094807721</v>
      </c>
      <c r="AF57" t="n">
        <v>3.528624480835337e-06</v>
      </c>
      <c r="AG57" t="n">
        <v>8.949652777777779</v>
      </c>
      <c r="AH57" t="n">
        <v>286253.7111725392</v>
      </c>
    </row>
    <row r="58">
      <c r="A58" t="n">
        <v>56</v>
      </c>
      <c r="B58" t="n">
        <v>135</v>
      </c>
      <c r="C58" t="inlineStr">
        <is>
          <t xml:space="preserve">CONCLUIDO	</t>
        </is>
      </c>
      <c r="D58" t="n">
        <v>9.692299999999999</v>
      </c>
      <c r="E58" t="n">
        <v>10.32</v>
      </c>
      <c r="F58" t="n">
        <v>7.16</v>
      </c>
      <c r="G58" t="n">
        <v>71.61</v>
      </c>
      <c r="H58" t="n">
        <v>0.92</v>
      </c>
      <c r="I58" t="n">
        <v>6</v>
      </c>
      <c r="J58" t="n">
        <v>290.61</v>
      </c>
      <c r="K58" t="n">
        <v>59.89</v>
      </c>
      <c r="L58" t="n">
        <v>15</v>
      </c>
      <c r="M58" t="n">
        <v>1</v>
      </c>
      <c r="N58" t="n">
        <v>80.73</v>
      </c>
      <c r="O58" t="n">
        <v>36076.5</v>
      </c>
      <c r="P58" t="n">
        <v>96.01000000000001</v>
      </c>
      <c r="Q58" t="n">
        <v>605.84</v>
      </c>
      <c r="R58" t="n">
        <v>27.29</v>
      </c>
      <c r="S58" t="n">
        <v>21.88</v>
      </c>
      <c r="T58" t="n">
        <v>1692.3</v>
      </c>
      <c r="U58" t="n">
        <v>0.8</v>
      </c>
      <c r="V58" t="n">
        <v>0.86</v>
      </c>
      <c r="W58" t="n">
        <v>1</v>
      </c>
      <c r="X58" t="n">
        <v>0.1</v>
      </c>
      <c r="Y58" t="n">
        <v>1</v>
      </c>
      <c r="Z58" t="n">
        <v>10</v>
      </c>
      <c r="AA58" t="n">
        <v>231.2960863361465</v>
      </c>
      <c r="AB58" t="n">
        <v>316.4695093881307</v>
      </c>
      <c r="AC58" t="n">
        <v>286.2661035799674</v>
      </c>
      <c r="AD58" t="n">
        <v>231296.0863361465</v>
      </c>
      <c r="AE58" t="n">
        <v>316469.5093881307</v>
      </c>
      <c r="AF58" t="n">
        <v>3.527387094856517e-06</v>
      </c>
      <c r="AG58" t="n">
        <v>8.958333333333334</v>
      </c>
      <c r="AH58" t="n">
        <v>286266.1035799673</v>
      </c>
    </row>
    <row r="59">
      <c r="A59" t="n">
        <v>57</v>
      </c>
      <c r="B59" t="n">
        <v>135</v>
      </c>
      <c r="C59" t="inlineStr">
        <is>
          <t xml:space="preserve">CONCLUIDO	</t>
        </is>
      </c>
      <c r="D59" t="n">
        <v>9.6957</v>
      </c>
      <c r="E59" t="n">
        <v>10.31</v>
      </c>
      <c r="F59" t="n">
        <v>7.16</v>
      </c>
      <c r="G59" t="n">
        <v>71.58</v>
      </c>
      <c r="H59" t="n">
        <v>0.93</v>
      </c>
      <c r="I59" t="n">
        <v>6</v>
      </c>
      <c r="J59" t="n">
        <v>291.12</v>
      </c>
      <c r="K59" t="n">
        <v>59.89</v>
      </c>
      <c r="L59" t="n">
        <v>15.25</v>
      </c>
      <c r="M59" t="n">
        <v>1</v>
      </c>
      <c r="N59" t="n">
        <v>80.98999999999999</v>
      </c>
      <c r="O59" t="n">
        <v>36139.39</v>
      </c>
      <c r="P59" t="n">
        <v>96.14</v>
      </c>
      <c r="Q59" t="n">
        <v>605.84</v>
      </c>
      <c r="R59" t="n">
        <v>27.11</v>
      </c>
      <c r="S59" t="n">
        <v>21.88</v>
      </c>
      <c r="T59" t="n">
        <v>1600.62</v>
      </c>
      <c r="U59" t="n">
        <v>0.8100000000000001</v>
      </c>
      <c r="V59" t="n">
        <v>0.86</v>
      </c>
      <c r="W59" t="n">
        <v>1</v>
      </c>
      <c r="X59" t="n">
        <v>0.1</v>
      </c>
      <c r="Y59" t="n">
        <v>1</v>
      </c>
      <c r="Z59" t="n">
        <v>10</v>
      </c>
      <c r="AA59" t="n">
        <v>231.3422011176644</v>
      </c>
      <c r="AB59" t="n">
        <v>316.5326056666439</v>
      </c>
      <c r="AC59" t="n">
        <v>286.3231780382155</v>
      </c>
      <c r="AD59" t="n">
        <v>231342.2011176644</v>
      </c>
      <c r="AE59" t="n">
        <v>316532.6056666439</v>
      </c>
      <c r="AF59" t="n">
        <v>3.528624480835337e-06</v>
      </c>
      <c r="AG59" t="n">
        <v>8.949652777777779</v>
      </c>
      <c r="AH59" t="n">
        <v>286323.1780382155</v>
      </c>
    </row>
    <row r="60">
      <c r="A60" t="n">
        <v>58</v>
      </c>
      <c r="B60" t="n">
        <v>135</v>
      </c>
      <c r="C60" t="inlineStr">
        <is>
          <t xml:space="preserve">CONCLUIDO	</t>
        </is>
      </c>
      <c r="D60" t="n">
        <v>9.702199999999999</v>
      </c>
      <c r="E60" t="n">
        <v>10.31</v>
      </c>
      <c r="F60" t="n">
        <v>7.15</v>
      </c>
      <c r="G60" t="n">
        <v>71.51000000000001</v>
      </c>
      <c r="H60" t="n">
        <v>0.95</v>
      </c>
      <c r="I60" t="n">
        <v>6</v>
      </c>
      <c r="J60" t="n">
        <v>291.63</v>
      </c>
      <c r="K60" t="n">
        <v>59.89</v>
      </c>
      <c r="L60" t="n">
        <v>15.5</v>
      </c>
      <c r="M60" t="n">
        <v>1</v>
      </c>
      <c r="N60" t="n">
        <v>81.25</v>
      </c>
      <c r="O60" t="n">
        <v>36202.38</v>
      </c>
      <c r="P60" t="n">
        <v>96.2</v>
      </c>
      <c r="Q60" t="n">
        <v>605.84</v>
      </c>
      <c r="R60" t="n">
        <v>26.88</v>
      </c>
      <c r="S60" t="n">
        <v>21.88</v>
      </c>
      <c r="T60" t="n">
        <v>1484.58</v>
      </c>
      <c r="U60" t="n">
        <v>0.8100000000000001</v>
      </c>
      <c r="V60" t="n">
        <v>0.87</v>
      </c>
      <c r="W60" t="n">
        <v>1</v>
      </c>
      <c r="X60" t="n">
        <v>0.09</v>
      </c>
      <c r="Y60" t="n">
        <v>1</v>
      </c>
      <c r="Z60" t="n">
        <v>10</v>
      </c>
      <c r="AA60" t="n">
        <v>231.2929051121759</v>
      </c>
      <c r="AB60" t="n">
        <v>316.4651566971485</v>
      </c>
      <c r="AC60" t="n">
        <v>286.2621663037035</v>
      </c>
      <c r="AD60" t="n">
        <v>231292.9051121759</v>
      </c>
      <c r="AE60" t="n">
        <v>316465.1566971485</v>
      </c>
      <c r="AF60" t="n">
        <v>3.530990071677198e-06</v>
      </c>
      <c r="AG60" t="n">
        <v>8.949652777777779</v>
      </c>
      <c r="AH60" t="n">
        <v>286262.1663037034</v>
      </c>
    </row>
    <row r="61">
      <c r="A61" t="n">
        <v>59</v>
      </c>
      <c r="B61" t="n">
        <v>135</v>
      </c>
      <c r="C61" t="inlineStr">
        <is>
          <t xml:space="preserve">CONCLUIDO	</t>
        </is>
      </c>
      <c r="D61" t="n">
        <v>9.6972</v>
      </c>
      <c r="E61" t="n">
        <v>10.31</v>
      </c>
      <c r="F61" t="n">
        <v>7.16</v>
      </c>
      <c r="G61" t="n">
        <v>71.56</v>
      </c>
      <c r="H61" t="n">
        <v>0.96</v>
      </c>
      <c r="I61" t="n">
        <v>6</v>
      </c>
      <c r="J61" t="n">
        <v>292.15</v>
      </c>
      <c r="K61" t="n">
        <v>59.89</v>
      </c>
      <c r="L61" t="n">
        <v>15.75</v>
      </c>
      <c r="M61" t="n">
        <v>1</v>
      </c>
      <c r="N61" t="n">
        <v>81.51000000000001</v>
      </c>
      <c r="O61" t="n">
        <v>36265.48</v>
      </c>
      <c r="P61" t="n">
        <v>96.43000000000001</v>
      </c>
      <c r="Q61" t="n">
        <v>605.84</v>
      </c>
      <c r="R61" t="n">
        <v>27.07</v>
      </c>
      <c r="S61" t="n">
        <v>21.88</v>
      </c>
      <c r="T61" t="n">
        <v>1581.46</v>
      </c>
      <c r="U61" t="n">
        <v>0.8100000000000001</v>
      </c>
      <c r="V61" t="n">
        <v>0.86</v>
      </c>
      <c r="W61" t="n">
        <v>1</v>
      </c>
      <c r="X61" t="n">
        <v>0.1</v>
      </c>
      <c r="Y61" t="n">
        <v>1</v>
      </c>
      <c r="Z61" t="n">
        <v>10</v>
      </c>
      <c r="AA61" t="n">
        <v>231.4930944826328</v>
      </c>
      <c r="AB61" t="n">
        <v>316.739064625539</v>
      </c>
      <c r="AC61" t="n">
        <v>286.5099328438407</v>
      </c>
      <c r="AD61" t="n">
        <v>231493.0944826328</v>
      </c>
      <c r="AE61" t="n">
        <v>316739.064625539</v>
      </c>
      <c r="AF61" t="n">
        <v>3.529170386414228e-06</v>
      </c>
      <c r="AG61" t="n">
        <v>8.949652777777779</v>
      </c>
      <c r="AH61" t="n">
        <v>286509.9328438407</v>
      </c>
    </row>
    <row r="62">
      <c r="A62" t="n">
        <v>60</v>
      </c>
      <c r="B62" t="n">
        <v>135</v>
      </c>
      <c r="C62" t="inlineStr">
        <is>
          <t xml:space="preserve">CONCLUIDO	</t>
        </is>
      </c>
      <c r="D62" t="n">
        <v>9.693099999999999</v>
      </c>
      <c r="E62" t="n">
        <v>10.32</v>
      </c>
      <c r="F62" t="n">
        <v>7.16</v>
      </c>
      <c r="G62" t="n">
        <v>71.59999999999999</v>
      </c>
      <c r="H62" t="n">
        <v>0.97</v>
      </c>
      <c r="I62" t="n">
        <v>6</v>
      </c>
      <c r="J62" t="n">
        <v>292.66</v>
      </c>
      <c r="K62" t="n">
        <v>59.89</v>
      </c>
      <c r="L62" t="n">
        <v>16</v>
      </c>
      <c r="M62" t="n">
        <v>0</v>
      </c>
      <c r="N62" t="n">
        <v>81.77</v>
      </c>
      <c r="O62" t="n">
        <v>36328.69</v>
      </c>
      <c r="P62" t="n">
        <v>96.63</v>
      </c>
      <c r="Q62" t="n">
        <v>605.9</v>
      </c>
      <c r="R62" t="n">
        <v>27.11</v>
      </c>
      <c r="S62" t="n">
        <v>21.88</v>
      </c>
      <c r="T62" t="n">
        <v>1601.45</v>
      </c>
      <c r="U62" t="n">
        <v>0.8100000000000001</v>
      </c>
      <c r="V62" t="n">
        <v>0.86</v>
      </c>
      <c r="W62" t="n">
        <v>1.01</v>
      </c>
      <c r="X62" t="n">
        <v>0.1</v>
      </c>
      <c r="Y62" t="n">
        <v>1</v>
      </c>
      <c r="Z62" t="n">
        <v>10</v>
      </c>
      <c r="AA62" t="n">
        <v>231.6378508853957</v>
      </c>
      <c r="AB62" t="n">
        <v>316.937126722001</v>
      </c>
      <c r="AC62" t="n">
        <v>286.6890921717983</v>
      </c>
      <c r="AD62" t="n">
        <v>231637.8508853957</v>
      </c>
      <c r="AE62" t="n">
        <v>316937.126722001</v>
      </c>
      <c r="AF62" t="n">
        <v>3.527678244498592e-06</v>
      </c>
      <c r="AG62" t="n">
        <v>8.958333333333334</v>
      </c>
      <c r="AH62" t="n">
        <v>286689.0921717983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7.5127</v>
      </c>
      <c r="E2" t="n">
        <v>13.31</v>
      </c>
      <c r="F2" t="n">
        <v>8.57</v>
      </c>
      <c r="G2" t="n">
        <v>6.86</v>
      </c>
      <c r="H2" t="n">
        <v>0.11</v>
      </c>
      <c r="I2" t="n">
        <v>75</v>
      </c>
      <c r="J2" t="n">
        <v>159.12</v>
      </c>
      <c r="K2" t="n">
        <v>50.28</v>
      </c>
      <c r="L2" t="n">
        <v>1</v>
      </c>
      <c r="M2" t="n">
        <v>73</v>
      </c>
      <c r="N2" t="n">
        <v>27.84</v>
      </c>
      <c r="O2" t="n">
        <v>19859.16</v>
      </c>
      <c r="P2" t="n">
        <v>102.98</v>
      </c>
      <c r="Q2" t="n">
        <v>605.88</v>
      </c>
      <c r="R2" t="n">
        <v>71.18000000000001</v>
      </c>
      <c r="S2" t="n">
        <v>21.88</v>
      </c>
      <c r="T2" t="n">
        <v>23293.83</v>
      </c>
      <c r="U2" t="n">
        <v>0.31</v>
      </c>
      <c r="V2" t="n">
        <v>0.72</v>
      </c>
      <c r="W2" t="n">
        <v>1.11</v>
      </c>
      <c r="X2" t="n">
        <v>1.51</v>
      </c>
      <c r="Y2" t="n">
        <v>1</v>
      </c>
      <c r="Z2" t="n">
        <v>10</v>
      </c>
      <c r="AA2" t="n">
        <v>287.0473475198274</v>
      </c>
      <c r="AB2" t="n">
        <v>392.750844511847</v>
      </c>
      <c r="AC2" t="n">
        <v>355.2672551409079</v>
      </c>
      <c r="AD2" t="n">
        <v>287047.3475198274</v>
      </c>
      <c r="AE2" t="n">
        <v>392750.844511847</v>
      </c>
      <c r="AF2" t="n">
        <v>3.141557886810425e-06</v>
      </c>
      <c r="AG2" t="n">
        <v>11.55381944444444</v>
      </c>
      <c r="AH2" t="n">
        <v>355267.2551409079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8.0884</v>
      </c>
      <c r="E3" t="n">
        <v>12.36</v>
      </c>
      <c r="F3" t="n">
        <v>8.199999999999999</v>
      </c>
      <c r="G3" t="n">
        <v>8.630000000000001</v>
      </c>
      <c r="H3" t="n">
        <v>0.14</v>
      </c>
      <c r="I3" t="n">
        <v>57</v>
      </c>
      <c r="J3" t="n">
        <v>159.48</v>
      </c>
      <c r="K3" t="n">
        <v>50.28</v>
      </c>
      <c r="L3" t="n">
        <v>1.25</v>
      </c>
      <c r="M3" t="n">
        <v>55</v>
      </c>
      <c r="N3" t="n">
        <v>27.95</v>
      </c>
      <c r="O3" t="n">
        <v>19902.91</v>
      </c>
      <c r="P3" t="n">
        <v>97.72</v>
      </c>
      <c r="Q3" t="n">
        <v>605.89</v>
      </c>
      <c r="R3" t="n">
        <v>59.78</v>
      </c>
      <c r="S3" t="n">
        <v>21.88</v>
      </c>
      <c r="T3" t="n">
        <v>17681.13</v>
      </c>
      <c r="U3" t="n">
        <v>0.37</v>
      </c>
      <c r="V3" t="n">
        <v>0.75</v>
      </c>
      <c r="W3" t="n">
        <v>1.08</v>
      </c>
      <c r="X3" t="n">
        <v>1.14</v>
      </c>
      <c r="Y3" t="n">
        <v>1</v>
      </c>
      <c r="Z3" t="n">
        <v>10</v>
      </c>
      <c r="AA3" t="n">
        <v>264.7845754472106</v>
      </c>
      <c r="AB3" t="n">
        <v>362.2899375979065</v>
      </c>
      <c r="AC3" t="n">
        <v>327.7134944306825</v>
      </c>
      <c r="AD3" t="n">
        <v>264784.5754472106</v>
      </c>
      <c r="AE3" t="n">
        <v>362289.9375979066</v>
      </c>
      <c r="AF3" t="n">
        <v>3.382296219957863e-06</v>
      </c>
      <c r="AG3" t="n">
        <v>10.72916666666667</v>
      </c>
      <c r="AH3" t="n">
        <v>327713.4944306826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8.4396</v>
      </c>
      <c r="E4" t="n">
        <v>11.85</v>
      </c>
      <c r="F4" t="n">
        <v>8.01</v>
      </c>
      <c r="G4" t="n">
        <v>10.23</v>
      </c>
      <c r="H4" t="n">
        <v>0.17</v>
      </c>
      <c r="I4" t="n">
        <v>47</v>
      </c>
      <c r="J4" t="n">
        <v>159.83</v>
      </c>
      <c r="K4" t="n">
        <v>50.28</v>
      </c>
      <c r="L4" t="n">
        <v>1.5</v>
      </c>
      <c r="M4" t="n">
        <v>45</v>
      </c>
      <c r="N4" t="n">
        <v>28.05</v>
      </c>
      <c r="O4" t="n">
        <v>19946.71</v>
      </c>
      <c r="P4" t="n">
        <v>94.64</v>
      </c>
      <c r="Q4" t="n">
        <v>606.12</v>
      </c>
      <c r="R4" t="n">
        <v>53.83</v>
      </c>
      <c r="S4" t="n">
        <v>21.88</v>
      </c>
      <c r="T4" t="n">
        <v>14755.58</v>
      </c>
      <c r="U4" t="n">
        <v>0.41</v>
      </c>
      <c r="V4" t="n">
        <v>0.77</v>
      </c>
      <c r="W4" t="n">
        <v>1.07</v>
      </c>
      <c r="X4" t="n">
        <v>0.95</v>
      </c>
      <c r="Y4" t="n">
        <v>1</v>
      </c>
      <c r="Z4" t="n">
        <v>10</v>
      </c>
      <c r="AA4" t="n">
        <v>248.3648663479874</v>
      </c>
      <c r="AB4" t="n">
        <v>339.8237672217481</v>
      </c>
      <c r="AC4" t="n">
        <v>307.3914638238585</v>
      </c>
      <c r="AD4" t="n">
        <v>248364.8663479874</v>
      </c>
      <c r="AE4" t="n">
        <v>339823.7672217481</v>
      </c>
      <c r="AF4" t="n">
        <v>3.529156221002471e-06</v>
      </c>
      <c r="AG4" t="n">
        <v>10.28645833333333</v>
      </c>
      <c r="AH4" t="n">
        <v>307391.4638238585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8.779400000000001</v>
      </c>
      <c r="E5" t="n">
        <v>11.39</v>
      </c>
      <c r="F5" t="n">
        <v>7.81</v>
      </c>
      <c r="G5" t="n">
        <v>12.01</v>
      </c>
      <c r="H5" t="n">
        <v>0.19</v>
      </c>
      <c r="I5" t="n">
        <v>39</v>
      </c>
      <c r="J5" t="n">
        <v>160.19</v>
      </c>
      <c r="K5" t="n">
        <v>50.28</v>
      </c>
      <c r="L5" t="n">
        <v>1.75</v>
      </c>
      <c r="M5" t="n">
        <v>37</v>
      </c>
      <c r="N5" t="n">
        <v>28.16</v>
      </c>
      <c r="O5" t="n">
        <v>19990.53</v>
      </c>
      <c r="P5" t="n">
        <v>91.48999999999999</v>
      </c>
      <c r="Q5" t="n">
        <v>605.9400000000001</v>
      </c>
      <c r="R5" t="n">
        <v>47.71</v>
      </c>
      <c r="S5" t="n">
        <v>21.88</v>
      </c>
      <c r="T5" t="n">
        <v>11738.82</v>
      </c>
      <c r="U5" t="n">
        <v>0.46</v>
      </c>
      <c r="V5" t="n">
        <v>0.79</v>
      </c>
      <c r="W5" t="n">
        <v>1.05</v>
      </c>
      <c r="X5" t="n">
        <v>0.75</v>
      </c>
      <c r="Y5" t="n">
        <v>1</v>
      </c>
      <c r="Z5" t="n">
        <v>10</v>
      </c>
      <c r="AA5" t="n">
        <v>232.4814820095116</v>
      </c>
      <c r="AB5" t="n">
        <v>318.0914200443942</v>
      </c>
      <c r="AC5" t="n">
        <v>287.7332213595635</v>
      </c>
      <c r="AD5" t="n">
        <v>232481.4820095116</v>
      </c>
      <c r="AE5" t="n">
        <v>318091.4200443942</v>
      </c>
      <c r="AF5" t="n">
        <v>3.671249126341188e-06</v>
      </c>
      <c r="AG5" t="n">
        <v>9.887152777777779</v>
      </c>
      <c r="AH5" t="n">
        <v>287733.2213595635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9.014200000000001</v>
      </c>
      <c r="E6" t="n">
        <v>11.09</v>
      </c>
      <c r="F6" t="n">
        <v>7.71</v>
      </c>
      <c r="G6" t="n">
        <v>14.01</v>
      </c>
      <c r="H6" t="n">
        <v>0.22</v>
      </c>
      <c r="I6" t="n">
        <v>33</v>
      </c>
      <c r="J6" t="n">
        <v>160.54</v>
      </c>
      <c r="K6" t="n">
        <v>50.28</v>
      </c>
      <c r="L6" t="n">
        <v>2</v>
      </c>
      <c r="M6" t="n">
        <v>31</v>
      </c>
      <c r="N6" t="n">
        <v>28.26</v>
      </c>
      <c r="O6" t="n">
        <v>20034.4</v>
      </c>
      <c r="P6" t="n">
        <v>89.45</v>
      </c>
      <c r="Q6" t="n">
        <v>605.97</v>
      </c>
      <c r="R6" t="n">
        <v>44.31</v>
      </c>
      <c r="S6" t="n">
        <v>21.88</v>
      </c>
      <c r="T6" t="n">
        <v>10065.46</v>
      </c>
      <c r="U6" t="n">
        <v>0.49</v>
      </c>
      <c r="V6" t="n">
        <v>0.8</v>
      </c>
      <c r="W6" t="n">
        <v>1.04</v>
      </c>
      <c r="X6" t="n">
        <v>0.65</v>
      </c>
      <c r="Y6" t="n">
        <v>1</v>
      </c>
      <c r="Z6" t="n">
        <v>10</v>
      </c>
      <c r="AA6" t="n">
        <v>228.9215290646532</v>
      </c>
      <c r="AB6" t="n">
        <v>313.2205353712018</v>
      </c>
      <c r="AC6" t="n">
        <v>283.3272070832494</v>
      </c>
      <c r="AD6" t="n">
        <v>228921.5290646532</v>
      </c>
      <c r="AE6" t="n">
        <v>313220.5353712018</v>
      </c>
      <c r="AF6" t="n">
        <v>3.76943457123092e-06</v>
      </c>
      <c r="AG6" t="n">
        <v>9.626736111111111</v>
      </c>
      <c r="AH6" t="n">
        <v>283327.2070832495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9.1846</v>
      </c>
      <c r="E7" t="n">
        <v>10.89</v>
      </c>
      <c r="F7" t="n">
        <v>7.63</v>
      </c>
      <c r="G7" t="n">
        <v>15.78</v>
      </c>
      <c r="H7" t="n">
        <v>0.25</v>
      </c>
      <c r="I7" t="n">
        <v>29</v>
      </c>
      <c r="J7" t="n">
        <v>160.9</v>
      </c>
      <c r="K7" t="n">
        <v>50.28</v>
      </c>
      <c r="L7" t="n">
        <v>2.25</v>
      </c>
      <c r="M7" t="n">
        <v>27</v>
      </c>
      <c r="N7" t="n">
        <v>28.37</v>
      </c>
      <c r="O7" t="n">
        <v>20078.3</v>
      </c>
      <c r="P7" t="n">
        <v>87.67</v>
      </c>
      <c r="Q7" t="n">
        <v>605.98</v>
      </c>
      <c r="R7" t="n">
        <v>41.99</v>
      </c>
      <c r="S7" t="n">
        <v>21.88</v>
      </c>
      <c r="T7" t="n">
        <v>8929.02</v>
      </c>
      <c r="U7" t="n">
        <v>0.52</v>
      </c>
      <c r="V7" t="n">
        <v>0.8100000000000001</v>
      </c>
      <c r="W7" t="n">
        <v>1.03</v>
      </c>
      <c r="X7" t="n">
        <v>0.57</v>
      </c>
      <c r="Y7" t="n">
        <v>1</v>
      </c>
      <c r="Z7" t="n">
        <v>10</v>
      </c>
      <c r="AA7" t="n">
        <v>226.0838130940917</v>
      </c>
      <c r="AB7" t="n">
        <v>309.3378471890884</v>
      </c>
      <c r="AC7" t="n">
        <v>279.8150772118487</v>
      </c>
      <c r="AD7" t="n">
        <v>226083.8130940917</v>
      </c>
      <c r="AE7" t="n">
        <v>309337.8471890884</v>
      </c>
      <c r="AF7" t="n">
        <v>3.840690107045273e-06</v>
      </c>
      <c r="AG7" t="n">
        <v>9.453125</v>
      </c>
      <c r="AH7" t="n">
        <v>279815.0772118487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9.3233</v>
      </c>
      <c r="E8" t="n">
        <v>10.73</v>
      </c>
      <c r="F8" t="n">
        <v>7.56</v>
      </c>
      <c r="G8" t="n">
        <v>17.45</v>
      </c>
      <c r="H8" t="n">
        <v>0.27</v>
      </c>
      <c r="I8" t="n">
        <v>26</v>
      </c>
      <c r="J8" t="n">
        <v>161.26</v>
      </c>
      <c r="K8" t="n">
        <v>50.28</v>
      </c>
      <c r="L8" t="n">
        <v>2.5</v>
      </c>
      <c r="M8" t="n">
        <v>24</v>
      </c>
      <c r="N8" t="n">
        <v>28.48</v>
      </c>
      <c r="O8" t="n">
        <v>20122.23</v>
      </c>
      <c r="P8" t="n">
        <v>86.28</v>
      </c>
      <c r="Q8" t="n">
        <v>605.9299999999999</v>
      </c>
      <c r="R8" t="n">
        <v>39.96</v>
      </c>
      <c r="S8" t="n">
        <v>21.88</v>
      </c>
      <c r="T8" t="n">
        <v>7927.5</v>
      </c>
      <c r="U8" t="n">
        <v>0.55</v>
      </c>
      <c r="V8" t="n">
        <v>0.82</v>
      </c>
      <c r="W8" t="n">
        <v>1.03</v>
      </c>
      <c r="X8" t="n">
        <v>0.5</v>
      </c>
      <c r="Y8" t="n">
        <v>1</v>
      </c>
      <c r="Z8" t="n">
        <v>10</v>
      </c>
      <c r="AA8" t="n">
        <v>224.0061842162023</v>
      </c>
      <c r="AB8" t="n">
        <v>306.4951436998445</v>
      </c>
      <c r="AC8" t="n">
        <v>277.2436773538578</v>
      </c>
      <c r="AD8" t="n">
        <v>224006.1842162024</v>
      </c>
      <c r="AE8" t="n">
        <v>306495.1436998445</v>
      </c>
      <c r="AF8" t="n">
        <v>3.898689771466934e-06</v>
      </c>
      <c r="AG8" t="n">
        <v>9.314236111111111</v>
      </c>
      <c r="AH8" t="n">
        <v>277243.6773538578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9.465199999999999</v>
      </c>
      <c r="E9" t="n">
        <v>10.56</v>
      </c>
      <c r="F9" t="n">
        <v>7.5</v>
      </c>
      <c r="G9" t="n">
        <v>19.56</v>
      </c>
      <c r="H9" t="n">
        <v>0.3</v>
      </c>
      <c r="I9" t="n">
        <v>23</v>
      </c>
      <c r="J9" t="n">
        <v>161.61</v>
      </c>
      <c r="K9" t="n">
        <v>50.28</v>
      </c>
      <c r="L9" t="n">
        <v>2.75</v>
      </c>
      <c r="M9" t="n">
        <v>21</v>
      </c>
      <c r="N9" t="n">
        <v>28.58</v>
      </c>
      <c r="O9" t="n">
        <v>20166.2</v>
      </c>
      <c r="P9" t="n">
        <v>84.45999999999999</v>
      </c>
      <c r="Q9" t="n">
        <v>605.87</v>
      </c>
      <c r="R9" t="n">
        <v>37.93</v>
      </c>
      <c r="S9" t="n">
        <v>21.88</v>
      </c>
      <c r="T9" t="n">
        <v>6928.33</v>
      </c>
      <c r="U9" t="n">
        <v>0.58</v>
      </c>
      <c r="V9" t="n">
        <v>0.82</v>
      </c>
      <c r="W9" t="n">
        <v>1.03</v>
      </c>
      <c r="X9" t="n">
        <v>0.44</v>
      </c>
      <c r="Y9" t="n">
        <v>1</v>
      </c>
      <c r="Z9" t="n">
        <v>10</v>
      </c>
      <c r="AA9" t="n">
        <v>211.8254444710724</v>
      </c>
      <c r="AB9" t="n">
        <v>289.8289182042545</v>
      </c>
      <c r="AC9" t="n">
        <v>262.1680530283673</v>
      </c>
      <c r="AD9" t="n">
        <v>211825.4444710723</v>
      </c>
      <c r="AE9" t="n">
        <v>289828.9182042545</v>
      </c>
      <c r="AF9" t="n">
        <v>3.958027568016563e-06</v>
      </c>
      <c r="AG9" t="n">
        <v>9.166666666666666</v>
      </c>
      <c r="AH9" t="n">
        <v>262168.0530283673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9.567299999999999</v>
      </c>
      <c r="E10" t="n">
        <v>10.45</v>
      </c>
      <c r="F10" t="n">
        <v>7.45</v>
      </c>
      <c r="G10" t="n">
        <v>21.29</v>
      </c>
      <c r="H10" t="n">
        <v>0.33</v>
      </c>
      <c r="I10" t="n">
        <v>21</v>
      </c>
      <c r="J10" t="n">
        <v>161.97</v>
      </c>
      <c r="K10" t="n">
        <v>50.28</v>
      </c>
      <c r="L10" t="n">
        <v>3</v>
      </c>
      <c r="M10" t="n">
        <v>19</v>
      </c>
      <c r="N10" t="n">
        <v>28.69</v>
      </c>
      <c r="O10" t="n">
        <v>20210.21</v>
      </c>
      <c r="P10" t="n">
        <v>83.15000000000001</v>
      </c>
      <c r="Q10" t="n">
        <v>605.86</v>
      </c>
      <c r="R10" t="n">
        <v>36.39</v>
      </c>
      <c r="S10" t="n">
        <v>21.88</v>
      </c>
      <c r="T10" t="n">
        <v>6167.71</v>
      </c>
      <c r="U10" t="n">
        <v>0.6</v>
      </c>
      <c r="V10" t="n">
        <v>0.83</v>
      </c>
      <c r="W10" t="n">
        <v>1.02</v>
      </c>
      <c r="X10" t="n">
        <v>0.39</v>
      </c>
      <c r="Y10" t="n">
        <v>1</v>
      </c>
      <c r="Z10" t="n">
        <v>10</v>
      </c>
      <c r="AA10" t="n">
        <v>210.22220127156</v>
      </c>
      <c r="AB10" t="n">
        <v>287.6352901285847</v>
      </c>
      <c r="AC10" t="n">
        <v>260.1837817374624</v>
      </c>
      <c r="AD10" t="n">
        <v>210222.20127156</v>
      </c>
      <c r="AE10" t="n">
        <v>287635.2901285847</v>
      </c>
      <c r="AF10" t="n">
        <v>4.000722346224576e-06</v>
      </c>
      <c r="AG10" t="n">
        <v>9.071180555555555</v>
      </c>
      <c r="AH10" t="n">
        <v>260183.7817374624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9.611800000000001</v>
      </c>
      <c r="E11" t="n">
        <v>10.4</v>
      </c>
      <c r="F11" t="n">
        <v>7.43</v>
      </c>
      <c r="G11" t="n">
        <v>22.3</v>
      </c>
      <c r="H11" t="n">
        <v>0.35</v>
      </c>
      <c r="I11" t="n">
        <v>20</v>
      </c>
      <c r="J11" t="n">
        <v>162.33</v>
      </c>
      <c r="K11" t="n">
        <v>50.28</v>
      </c>
      <c r="L11" t="n">
        <v>3.25</v>
      </c>
      <c r="M11" t="n">
        <v>18</v>
      </c>
      <c r="N11" t="n">
        <v>28.8</v>
      </c>
      <c r="O11" t="n">
        <v>20254.26</v>
      </c>
      <c r="P11" t="n">
        <v>82.18000000000001</v>
      </c>
      <c r="Q11" t="n">
        <v>605.88</v>
      </c>
      <c r="R11" t="n">
        <v>35.63</v>
      </c>
      <c r="S11" t="n">
        <v>21.88</v>
      </c>
      <c r="T11" t="n">
        <v>5793.65</v>
      </c>
      <c r="U11" t="n">
        <v>0.61</v>
      </c>
      <c r="V11" t="n">
        <v>0.83</v>
      </c>
      <c r="W11" t="n">
        <v>1.03</v>
      </c>
      <c r="X11" t="n">
        <v>0.38</v>
      </c>
      <c r="Y11" t="n">
        <v>1</v>
      </c>
      <c r="Z11" t="n">
        <v>10</v>
      </c>
      <c r="AA11" t="n">
        <v>209.3127957364761</v>
      </c>
      <c r="AB11" t="n">
        <v>286.3910013553428</v>
      </c>
      <c r="AC11" t="n">
        <v>259.0582461383681</v>
      </c>
      <c r="AD11" t="n">
        <v>209312.7957364761</v>
      </c>
      <c r="AE11" t="n">
        <v>286391.0013553429</v>
      </c>
      <c r="AF11" t="n">
        <v>4.019330746129146e-06</v>
      </c>
      <c r="AG11" t="n">
        <v>9.027777777777779</v>
      </c>
      <c r="AH11" t="n">
        <v>259058.2461383681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9.7056</v>
      </c>
      <c r="E12" t="n">
        <v>10.3</v>
      </c>
      <c r="F12" t="n">
        <v>7.4</v>
      </c>
      <c r="G12" t="n">
        <v>24.66</v>
      </c>
      <c r="H12" t="n">
        <v>0.38</v>
      </c>
      <c r="I12" t="n">
        <v>18</v>
      </c>
      <c r="J12" t="n">
        <v>162.68</v>
      </c>
      <c r="K12" t="n">
        <v>50.28</v>
      </c>
      <c r="L12" t="n">
        <v>3.5</v>
      </c>
      <c r="M12" t="n">
        <v>16</v>
      </c>
      <c r="N12" t="n">
        <v>28.9</v>
      </c>
      <c r="O12" t="n">
        <v>20298.34</v>
      </c>
      <c r="P12" t="n">
        <v>80.84</v>
      </c>
      <c r="Q12" t="n">
        <v>605.9400000000001</v>
      </c>
      <c r="R12" t="n">
        <v>34.79</v>
      </c>
      <c r="S12" t="n">
        <v>21.88</v>
      </c>
      <c r="T12" t="n">
        <v>5381.46</v>
      </c>
      <c r="U12" t="n">
        <v>0.63</v>
      </c>
      <c r="V12" t="n">
        <v>0.84</v>
      </c>
      <c r="W12" t="n">
        <v>1.02</v>
      </c>
      <c r="X12" t="n">
        <v>0.34</v>
      </c>
      <c r="Y12" t="n">
        <v>1</v>
      </c>
      <c r="Z12" t="n">
        <v>10</v>
      </c>
      <c r="AA12" t="n">
        <v>207.678818532149</v>
      </c>
      <c r="AB12" t="n">
        <v>284.155321658397</v>
      </c>
      <c r="AC12" t="n">
        <v>257.0359365739018</v>
      </c>
      <c r="AD12" t="n">
        <v>207678.818532149</v>
      </c>
      <c r="AE12" t="n">
        <v>284155.321658397</v>
      </c>
      <c r="AF12" t="n">
        <v>4.05855474413024e-06</v>
      </c>
      <c r="AG12" t="n">
        <v>8.940972222222221</v>
      </c>
      <c r="AH12" t="n">
        <v>257035.9365739019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9.762700000000001</v>
      </c>
      <c r="E13" t="n">
        <v>10.24</v>
      </c>
      <c r="F13" t="n">
        <v>7.37</v>
      </c>
      <c r="G13" t="n">
        <v>26.01</v>
      </c>
      <c r="H13" t="n">
        <v>0.41</v>
      </c>
      <c r="I13" t="n">
        <v>17</v>
      </c>
      <c r="J13" t="n">
        <v>163.04</v>
      </c>
      <c r="K13" t="n">
        <v>50.28</v>
      </c>
      <c r="L13" t="n">
        <v>3.75</v>
      </c>
      <c r="M13" t="n">
        <v>15</v>
      </c>
      <c r="N13" t="n">
        <v>29.01</v>
      </c>
      <c r="O13" t="n">
        <v>20342.46</v>
      </c>
      <c r="P13" t="n">
        <v>79.98999999999999</v>
      </c>
      <c r="Q13" t="n">
        <v>605.84</v>
      </c>
      <c r="R13" t="n">
        <v>33.89</v>
      </c>
      <c r="S13" t="n">
        <v>21.88</v>
      </c>
      <c r="T13" t="n">
        <v>4936.56</v>
      </c>
      <c r="U13" t="n">
        <v>0.65</v>
      </c>
      <c r="V13" t="n">
        <v>0.84</v>
      </c>
      <c r="W13" t="n">
        <v>1.02</v>
      </c>
      <c r="X13" t="n">
        <v>0.31</v>
      </c>
      <c r="Y13" t="n">
        <v>1</v>
      </c>
      <c r="Z13" t="n">
        <v>10</v>
      </c>
      <c r="AA13" t="n">
        <v>206.7527851830825</v>
      </c>
      <c r="AB13" t="n">
        <v>282.8882819764967</v>
      </c>
      <c r="AC13" t="n">
        <v>255.8898213809404</v>
      </c>
      <c r="AD13" t="n">
        <v>206752.7851830825</v>
      </c>
      <c r="AE13" t="n">
        <v>282888.2819764967</v>
      </c>
      <c r="AF13" t="n">
        <v>4.082432039288689e-06</v>
      </c>
      <c r="AG13" t="n">
        <v>8.888888888888889</v>
      </c>
      <c r="AH13" t="n">
        <v>255889.8213809404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9.841200000000001</v>
      </c>
      <c r="E14" t="n">
        <v>10.16</v>
      </c>
      <c r="F14" t="n">
        <v>7.35</v>
      </c>
      <c r="G14" t="n">
        <v>29.41</v>
      </c>
      <c r="H14" t="n">
        <v>0.43</v>
      </c>
      <c r="I14" t="n">
        <v>15</v>
      </c>
      <c r="J14" t="n">
        <v>163.4</v>
      </c>
      <c r="K14" t="n">
        <v>50.28</v>
      </c>
      <c r="L14" t="n">
        <v>4</v>
      </c>
      <c r="M14" t="n">
        <v>13</v>
      </c>
      <c r="N14" t="n">
        <v>29.12</v>
      </c>
      <c r="O14" t="n">
        <v>20386.62</v>
      </c>
      <c r="P14" t="n">
        <v>78.2</v>
      </c>
      <c r="Q14" t="n">
        <v>605.9299999999999</v>
      </c>
      <c r="R14" t="n">
        <v>33.37</v>
      </c>
      <c r="S14" t="n">
        <v>21.88</v>
      </c>
      <c r="T14" t="n">
        <v>4687.25</v>
      </c>
      <c r="U14" t="n">
        <v>0.66</v>
      </c>
      <c r="V14" t="n">
        <v>0.84</v>
      </c>
      <c r="W14" t="n">
        <v>1.01</v>
      </c>
      <c r="X14" t="n">
        <v>0.3</v>
      </c>
      <c r="Y14" t="n">
        <v>1</v>
      </c>
      <c r="Z14" t="n">
        <v>10</v>
      </c>
      <c r="AA14" t="n">
        <v>205.2072172125061</v>
      </c>
      <c r="AB14" t="n">
        <v>280.7735676935087</v>
      </c>
      <c r="AC14" t="n">
        <v>253.9769324610999</v>
      </c>
      <c r="AD14" t="n">
        <v>205207.2172125061</v>
      </c>
      <c r="AE14" t="n">
        <v>280773.5676935086</v>
      </c>
      <c r="AF14" t="n">
        <v>4.115258093052932e-06</v>
      </c>
      <c r="AG14" t="n">
        <v>8.819444444444445</v>
      </c>
      <c r="AH14" t="n">
        <v>253976.9324610999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9.913500000000001</v>
      </c>
      <c r="E15" t="n">
        <v>10.09</v>
      </c>
      <c r="F15" t="n">
        <v>7.31</v>
      </c>
      <c r="G15" t="n">
        <v>31.34</v>
      </c>
      <c r="H15" t="n">
        <v>0.46</v>
      </c>
      <c r="I15" t="n">
        <v>14</v>
      </c>
      <c r="J15" t="n">
        <v>163.76</v>
      </c>
      <c r="K15" t="n">
        <v>50.28</v>
      </c>
      <c r="L15" t="n">
        <v>4.25</v>
      </c>
      <c r="M15" t="n">
        <v>12</v>
      </c>
      <c r="N15" t="n">
        <v>29.23</v>
      </c>
      <c r="O15" t="n">
        <v>20430.81</v>
      </c>
      <c r="P15" t="n">
        <v>77.02</v>
      </c>
      <c r="Q15" t="n">
        <v>605.87</v>
      </c>
      <c r="R15" t="n">
        <v>32.09</v>
      </c>
      <c r="S15" t="n">
        <v>21.88</v>
      </c>
      <c r="T15" t="n">
        <v>4050.1</v>
      </c>
      <c r="U15" t="n">
        <v>0.68</v>
      </c>
      <c r="V15" t="n">
        <v>0.85</v>
      </c>
      <c r="W15" t="n">
        <v>1.01</v>
      </c>
      <c r="X15" t="n">
        <v>0.25</v>
      </c>
      <c r="Y15" t="n">
        <v>1</v>
      </c>
      <c r="Z15" t="n">
        <v>10</v>
      </c>
      <c r="AA15" t="n">
        <v>204.0085470375636</v>
      </c>
      <c r="AB15" t="n">
        <v>279.1334942785572</v>
      </c>
      <c r="AC15" t="n">
        <v>252.4933853510134</v>
      </c>
      <c r="AD15" t="n">
        <v>204008.5470375636</v>
      </c>
      <c r="AE15" t="n">
        <v>279133.4942785572</v>
      </c>
      <c r="AF15" t="n">
        <v>4.145491515819233e-06</v>
      </c>
      <c r="AG15" t="n">
        <v>8.758680555555555</v>
      </c>
      <c r="AH15" t="n">
        <v>252493.3853510134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9.902900000000001</v>
      </c>
      <c r="E16" t="n">
        <v>10.1</v>
      </c>
      <c r="F16" t="n">
        <v>7.32</v>
      </c>
      <c r="G16" t="n">
        <v>31.38</v>
      </c>
      <c r="H16" t="n">
        <v>0.49</v>
      </c>
      <c r="I16" t="n">
        <v>14</v>
      </c>
      <c r="J16" t="n">
        <v>164.12</v>
      </c>
      <c r="K16" t="n">
        <v>50.28</v>
      </c>
      <c r="L16" t="n">
        <v>4.5</v>
      </c>
      <c r="M16" t="n">
        <v>12</v>
      </c>
      <c r="N16" t="n">
        <v>29.34</v>
      </c>
      <c r="O16" t="n">
        <v>20475.04</v>
      </c>
      <c r="P16" t="n">
        <v>76</v>
      </c>
      <c r="Q16" t="n">
        <v>605.84</v>
      </c>
      <c r="R16" t="n">
        <v>32.35</v>
      </c>
      <c r="S16" t="n">
        <v>21.88</v>
      </c>
      <c r="T16" t="n">
        <v>4181.72</v>
      </c>
      <c r="U16" t="n">
        <v>0.68</v>
      </c>
      <c r="V16" t="n">
        <v>0.84</v>
      </c>
      <c r="W16" t="n">
        <v>1.01</v>
      </c>
      <c r="X16" t="n">
        <v>0.26</v>
      </c>
      <c r="Y16" t="n">
        <v>1</v>
      </c>
      <c r="Z16" t="n">
        <v>10</v>
      </c>
      <c r="AA16" t="n">
        <v>203.5379725772881</v>
      </c>
      <c r="AB16" t="n">
        <v>278.4896335417286</v>
      </c>
      <c r="AC16" t="n">
        <v>251.9109737792433</v>
      </c>
      <c r="AD16" t="n">
        <v>203537.9725772881</v>
      </c>
      <c r="AE16" t="n">
        <v>278489.6335417286</v>
      </c>
      <c r="AF16" t="n">
        <v>4.141058953145334e-06</v>
      </c>
      <c r="AG16" t="n">
        <v>8.767361111111111</v>
      </c>
      <c r="AH16" t="n">
        <v>251910.9737792433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9.9483</v>
      </c>
      <c r="E17" t="n">
        <v>10.05</v>
      </c>
      <c r="F17" t="n">
        <v>7.31</v>
      </c>
      <c r="G17" t="n">
        <v>33.73</v>
      </c>
      <c r="H17" t="n">
        <v>0.51</v>
      </c>
      <c r="I17" t="n">
        <v>13</v>
      </c>
      <c r="J17" t="n">
        <v>164.48</v>
      </c>
      <c r="K17" t="n">
        <v>50.28</v>
      </c>
      <c r="L17" t="n">
        <v>4.75</v>
      </c>
      <c r="M17" t="n">
        <v>11</v>
      </c>
      <c r="N17" t="n">
        <v>29.45</v>
      </c>
      <c r="O17" t="n">
        <v>20519.3</v>
      </c>
      <c r="P17" t="n">
        <v>75.81</v>
      </c>
      <c r="Q17" t="n">
        <v>605.84</v>
      </c>
      <c r="R17" t="n">
        <v>32.03</v>
      </c>
      <c r="S17" t="n">
        <v>21.88</v>
      </c>
      <c r="T17" t="n">
        <v>4026.11</v>
      </c>
      <c r="U17" t="n">
        <v>0.68</v>
      </c>
      <c r="V17" t="n">
        <v>0.85</v>
      </c>
      <c r="W17" t="n">
        <v>1.01</v>
      </c>
      <c r="X17" t="n">
        <v>0.25</v>
      </c>
      <c r="Y17" t="n">
        <v>1</v>
      </c>
      <c r="Z17" t="n">
        <v>10</v>
      </c>
      <c r="AA17" t="n">
        <v>203.1346736514336</v>
      </c>
      <c r="AB17" t="n">
        <v>277.9378221590819</v>
      </c>
      <c r="AC17" t="n">
        <v>251.4118265004841</v>
      </c>
      <c r="AD17" t="n">
        <v>203134.6736514336</v>
      </c>
      <c r="AE17" t="n">
        <v>277937.8221590819</v>
      </c>
      <c r="AF17" t="n">
        <v>4.160043702710896e-06</v>
      </c>
      <c r="AG17" t="n">
        <v>8.723958333333334</v>
      </c>
      <c r="AH17" t="n">
        <v>251411.8265004841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10.0056</v>
      </c>
      <c r="E18" t="n">
        <v>9.99</v>
      </c>
      <c r="F18" t="n">
        <v>7.28</v>
      </c>
      <c r="G18" t="n">
        <v>36.42</v>
      </c>
      <c r="H18" t="n">
        <v>0.54</v>
      </c>
      <c r="I18" t="n">
        <v>12</v>
      </c>
      <c r="J18" t="n">
        <v>164.83</v>
      </c>
      <c r="K18" t="n">
        <v>50.28</v>
      </c>
      <c r="L18" t="n">
        <v>5</v>
      </c>
      <c r="M18" t="n">
        <v>10</v>
      </c>
      <c r="N18" t="n">
        <v>29.55</v>
      </c>
      <c r="O18" t="n">
        <v>20563.61</v>
      </c>
      <c r="P18" t="n">
        <v>74.09999999999999</v>
      </c>
      <c r="Q18" t="n">
        <v>605.84</v>
      </c>
      <c r="R18" t="n">
        <v>31.14</v>
      </c>
      <c r="S18" t="n">
        <v>21.88</v>
      </c>
      <c r="T18" t="n">
        <v>3588.59</v>
      </c>
      <c r="U18" t="n">
        <v>0.7</v>
      </c>
      <c r="V18" t="n">
        <v>0.85</v>
      </c>
      <c r="W18" t="n">
        <v>1.01</v>
      </c>
      <c r="X18" t="n">
        <v>0.23</v>
      </c>
      <c r="Y18" t="n">
        <v>1</v>
      </c>
      <c r="Z18" t="n">
        <v>10</v>
      </c>
      <c r="AA18" t="n">
        <v>201.7881133102562</v>
      </c>
      <c r="AB18" t="n">
        <v>276.0953988942342</v>
      </c>
      <c r="AC18" t="n">
        <v>249.7452415261756</v>
      </c>
      <c r="AD18" t="n">
        <v>201788.1133102562</v>
      </c>
      <c r="AE18" t="n">
        <v>276095.3988942342</v>
      </c>
      <c r="AF18" t="n">
        <v>4.184004631127343e-06</v>
      </c>
      <c r="AG18" t="n">
        <v>8.671875</v>
      </c>
      <c r="AH18" t="n">
        <v>249745.2415261756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10.0758</v>
      </c>
      <c r="E19" t="n">
        <v>9.92</v>
      </c>
      <c r="F19" t="n">
        <v>7.25</v>
      </c>
      <c r="G19" t="n">
        <v>39.52</v>
      </c>
      <c r="H19" t="n">
        <v>0.5600000000000001</v>
      </c>
      <c r="I19" t="n">
        <v>11</v>
      </c>
      <c r="J19" t="n">
        <v>165.19</v>
      </c>
      <c r="K19" t="n">
        <v>50.28</v>
      </c>
      <c r="L19" t="n">
        <v>5.25</v>
      </c>
      <c r="M19" t="n">
        <v>9</v>
      </c>
      <c r="N19" t="n">
        <v>29.66</v>
      </c>
      <c r="O19" t="n">
        <v>20607.95</v>
      </c>
      <c r="P19" t="n">
        <v>72.90000000000001</v>
      </c>
      <c r="Q19" t="n">
        <v>605.89</v>
      </c>
      <c r="R19" t="n">
        <v>30.05</v>
      </c>
      <c r="S19" t="n">
        <v>21.88</v>
      </c>
      <c r="T19" t="n">
        <v>3046.39</v>
      </c>
      <c r="U19" t="n">
        <v>0.73</v>
      </c>
      <c r="V19" t="n">
        <v>0.85</v>
      </c>
      <c r="W19" t="n">
        <v>1</v>
      </c>
      <c r="X19" t="n">
        <v>0.19</v>
      </c>
      <c r="Y19" t="n">
        <v>1</v>
      </c>
      <c r="Z19" t="n">
        <v>10</v>
      </c>
      <c r="AA19" t="n">
        <v>200.6593048318764</v>
      </c>
      <c r="AB19" t="n">
        <v>274.5509133346004</v>
      </c>
      <c r="AC19" t="n">
        <v>248.3481595006536</v>
      </c>
      <c r="AD19" t="n">
        <v>200659.3048318764</v>
      </c>
      <c r="AE19" t="n">
        <v>274550.9133346003</v>
      </c>
      <c r="AF19" t="n">
        <v>4.213359904684664e-06</v>
      </c>
      <c r="AG19" t="n">
        <v>8.611111111111111</v>
      </c>
      <c r="AH19" t="n">
        <v>248348.1595006536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10.0587</v>
      </c>
      <c r="E20" t="n">
        <v>9.94</v>
      </c>
      <c r="F20" t="n">
        <v>7.26</v>
      </c>
      <c r="G20" t="n">
        <v>39.62</v>
      </c>
      <c r="H20" t="n">
        <v>0.59</v>
      </c>
      <c r="I20" t="n">
        <v>11</v>
      </c>
      <c r="J20" t="n">
        <v>165.55</v>
      </c>
      <c r="K20" t="n">
        <v>50.28</v>
      </c>
      <c r="L20" t="n">
        <v>5.5</v>
      </c>
      <c r="M20" t="n">
        <v>9</v>
      </c>
      <c r="N20" t="n">
        <v>29.77</v>
      </c>
      <c r="O20" t="n">
        <v>20652.33</v>
      </c>
      <c r="P20" t="n">
        <v>71.62</v>
      </c>
      <c r="Q20" t="n">
        <v>605.86</v>
      </c>
      <c r="R20" t="n">
        <v>30.52</v>
      </c>
      <c r="S20" t="n">
        <v>21.88</v>
      </c>
      <c r="T20" t="n">
        <v>3283.25</v>
      </c>
      <c r="U20" t="n">
        <v>0.72</v>
      </c>
      <c r="V20" t="n">
        <v>0.85</v>
      </c>
      <c r="W20" t="n">
        <v>1.01</v>
      </c>
      <c r="X20" t="n">
        <v>0.2</v>
      </c>
      <c r="Y20" t="n">
        <v>1</v>
      </c>
      <c r="Z20" t="n">
        <v>10</v>
      </c>
      <c r="AA20" t="n">
        <v>200.0888184982172</v>
      </c>
      <c r="AB20" t="n">
        <v>273.7703487648075</v>
      </c>
      <c r="AC20" t="n">
        <v>247.6420909178722</v>
      </c>
      <c r="AD20" t="n">
        <v>200088.8184982172</v>
      </c>
      <c r="AE20" t="n">
        <v>273770.3487648075</v>
      </c>
      <c r="AF20" t="n">
        <v>4.206209261125829e-06</v>
      </c>
      <c r="AG20" t="n">
        <v>8.628472222222221</v>
      </c>
      <c r="AH20" t="n">
        <v>247642.0909178722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10.1223</v>
      </c>
      <c r="E21" t="n">
        <v>9.880000000000001</v>
      </c>
      <c r="F21" t="n">
        <v>7.23</v>
      </c>
      <c r="G21" t="n">
        <v>43.39</v>
      </c>
      <c r="H21" t="n">
        <v>0.61</v>
      </c>
      <c r="I21" t="n">
        <v>10</v>
      </c>
      <c r="J21" t="n">
        <v>165.91</v>
      </c>
      <c r="K21" t="n">
        <v>50.28</v>
      </c>
      <c r="L21" t="n">
        <v>5.75</v>
      </c>
      <c r="M21" t="n">
        <v>8</v>
      </c>
      <c r="N21" t="n">
        <v>29.88</v>
      </c>
      <c r="O21" t="n">
        <v>20696.74</v>
      </c>
      <c r="P21" t="n">
        <v>70.48999999999999</v>
      </c>
      <c r="Q21" t="n">
        <v>605.85</v>
      </c>
      <c r="R21" t="n">
        <v>29.54</v>
      </c>
      <c r="S21" t="n">
        <v>21.88</v>
      </c>
      <c r="T21" t="n">
        <v>2798.76</v>
      </c>
      <c r="U21" t="n">
        <v>0.74</v>
      </c>
      <c r="V21" t="n">
        <v>0.86</v>
      </c>
      <c r="W21" t="n">
        <v>1.01</v>
      </c>
      <c r="X21" t="n">
        <v>0.17</v>
      </c>
      <c r="Y21" t="n">
        <v>1</v>
      </c>
      <c r="Z21" t="n">
        <v>10</v>
      </c>
      <c r="AA21" t="n">
        <v>189.1316830085467</v>
      </c>
      <c r="AB21" t="n">
        <v>258.7783125931464</v>
      </c>
      <c r="AC21" t="n">
        <v>234.0808736369748</v>
      </c>
      <c r="AD21" t="n">
        <v>189131.6830085467</v>
      </c>
      <c r="AE21" t="n">
        <v>258778.3125931464</v>
      </c>
      <c r="AF21" t="n">
        <v>4.232804637169214e-06</v>
      </c>
      <c r="AG21" t="n">
        <v>8.576388888888889</v>
      </c>
      <c r="AH21" t="n">
        <v>234080.8736369748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10.1143</v>
      </c>
      <c r="E22" t="n">
        <v>9.890000000000001</v>
      </c>
      <c r="F22" t="n">
        <v>7.24</v>
      </c>
      <c r="G22" t="n">
        <v>43.44</v>
      </c>
      <c r="H22" t="n">
        <v>0.64</v>
      </c>
      <c r="I22" t="n">
        <v>10</v>
      </c>
      <c r="J22" t="n">
        <v>166.27</v>
      </c>
      <c r="K22" t="n">
        <v>50.28</v>
      </c>
      <c r="L22" t="n">
        <v>6</v>
      </c>
      <c r="M22" t="n">
        <v>5</v>
      </c>
      <c r="N22" t="n">
        <v>29.99</v>
      </c>
      <c r="O22" t="n">
        <v>20741.2</v>
      </c>
      <c r="P22" t="n">
        <v>69.59</v>
      </c>
      <c r="Q22" t="n">
        <v>605.85</v>
      </c>
      <c r="R22" t="n">
        <v>29.72</v>
      </c>
      <c r="S22" t="n">
        <v>21.88</v>
      </c>
      <c r="T22" t="n">
        <v>2889.08</v>
      </c>
      <c r="U22" t="n">
        <v>0.74</v>
      </c>
      <c r="V22" t="n">
        <v>0.85</v>
      </c>
      <c r="W22" t="n">
        <v>1.01</v>
      </c>
      <c r="X22" t="n">
        <v>0.18</v>
      </c>
      <c r="Y22" t="n">
        <v>1</v>
      </c>
      <c r="Z22" t="n">
        <v>10</v>
      </c>
      <c r="AA22" t="n">
        <v>198.6358977175843</v>
      </c>
      <c r="AB22" t="n">
        <v>271.7823984544057</v>
      </c>
      <c r="AC22" t="n">
        <v>245.8438677949887</v>
      </c>
      <c r="AD22" t="n">
        <v>198635.8977175843</v>
      </c>
      <c r="AE22" t="n">
        <v>271782.3984544057</v>
      </c>
      <c r="AF22" t="n">
        <v>4.229459306849292e-06</v>
      </c>
      <c r="AG22" t="n">
        <v>8.585069444444445</v>
      </c>
      <c r="AH22" t="n">
        <v>245843.8677949887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10.1163</v>
      </c>
      <c r="E23" t="n">
        <v>9.880000000000001</v>
      </c>
      <c r="F23" t="n">
        <v>7.24</v>
      </c>
      <c r="G23" t="n">
        <v>43.43</v>
      </c>
      <c r="H23" t="n">
        <v>0.66</v>
      </c>
      <c r="I23" t="n">
        <v>10</v>
      </c>
      <c r="J23" t="n">
        <v>166.64</v>
      </c>
      <c r="K23" t="n">
        <v>50.28</v>
      </c>
      <c r="L23" t="n">
        <v>6.25</v>
      </c>
      <c r="M23" t="n">
        <v>4</v>
      </c>
      <c r="N23" t="n">
        <v>30.11</v>
      </c>
      <c r="O23" t="n">
        <v>20785.69</v>
      </c>
      <c r="P23" t="n">
        <v>68.97</v>
      </c>
      <c r="Q23" t="n">
        <v>605.84</v>
      </c>
      <c r="R23" t="n">
        <v>29.59</v>
      </c>
      <c r="S23" t="n">
        <v>21.88</v>
      </c>
      <c r="T23" t="n">
        <v>2820.64</v>
      </c>
      <c r="U23" t="n">
        <v>0.74</v>
      </c>
      <c r="V23" t="n">
        <v>0.85</v>
      </c>
      <c r="W23" t="n">
        <v>1.01</v>
      </c>
      <c r="X23" t="n">
        <v>0.18</v>
      </c>
      <c r="Y23" t="n">
        <v>1</v>
      </c>
      <c r="Z23" t="n">
        <v>10</v>
      </c>
      <c r="AA23" t="n">
        <v>188.3715710721837</v>
      </c>
      <c r="AB23" t="n">
        <v>257.7382939080431</v>
      </c>
      <c r="AC23" t="n">
        <v>233.140112875502</v>
      </c>
      <c r="AD23" t="n">
        <v>188371.5710721837</v>
      </c>
      <c r="AE23" t="n">
        <v>257738.2939080431</v>
      </c>
      <c r="AF23" t="n">
        <v>4.230295639429273e-06</v>
      </c>
      <c r="AG23" t="n">
        <v>8.576388888888889</v>
      </c>
      <c r="AH23" t="n">
        <v>233140.112875502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10.1615</v>
      </c>
      <c r="E24" t="n">
        <v>9.84</v>
      </c>
      <c r="F24" t="n">
        <v>7.23</v>
      </c>
      <c r="G24" t="n">
        <v>48.18</v>
      </c>
      <c r="H24" t="n">
        <v>0.6899999999999999</v>
      </c>
      <c r="I24" t="n">
        <v>9</v>
      </c>
      <c r="J24" t="n">
        <v>167</v>
      </c>
      <c r="K24" t="n">
        <v>50.28</v>
      </c>
      <c r="L24" t="n">
        <v>6.5</v>
      </c>
      <c r="M24" t="n">
        <v>2</v>
      </c>
      <c r="N24" t="n">
        <v>30.22</v>
      </c>
      <c r="O24" t="n">
        <v>20830.22</v>
      </c>
      <c r="P24" t="n">
        <v>68.53</v>
      </c>
      <c r="Q24" t="n">
        <v>605.84</v>
      </c>
      <c r="R24" t="n">
        <v>29.22</v>
      </c>
      <c r="S24" t="n">
        <v>21.88</v>
      </c>
      <c r="T24" t="n">
        <v>2641.85</v>
      </c>
      <c r="U24" t="n">
        <v>0.75</v>
      </c>
      <c r="V24" t="n">
        <v>0.86</v>
      </c>
      <c r="W24" t="n">
        <v>1.01</v>
      </c>
      <c r="X24" t="n">
        <v>0.17</v>
      </c>
      <c r="Y24" t="n">
        <v>1</v>
      </c>
      <c r="Z24" t="n">
        <v>10</v>
      </c>
      <c r="AA24" t="n">
        <v>187.8673679020383</v>
      </c>
      <c r="AB24" t="n">
        <v>257.0484208867765</v>
      </c>
      <c r="AC24" t="n">
        <v>232.5160803671421</v>
      </c>
      <c r="AD24" t="n">
        <v>187867.3679020383</v>
      </c>
      <c r="AE24" t="n">
        <v>257048.4208867765</v>
      </c>
      <c r="AF24" t="n">
        <v>4.249196755736837e-06</v>
      </c>
      <c r="AG24" t="n">
        <v>8.541666666666666</v>
      </c>
      <c r="AH24" t="n">
        <v>232516.080367142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10.1569</v>
      </c>
      <c r="E25" t="n">
        <v>9.85</v>
      </c>
      <c r="F25" t="n">
        <v>7.23</v>
      </c>
      <c r="G25" t="n">
        <v>48.21</v>
      </c>
      <c r="H25" t="n">
        <v>0.71</v>
      </c>
      <c r="I25" t="n">
        <v>9</v>
      </c>
      <c r="J25" t="n">
        <v>167.36</v>
      </c>
      <c r="K25" t="n">
        <v>50.28</v>
      </c>
      <c r="L25" t="n">
        <v>6.75</v>
      </c>
      <c r="M25" t="n">
        <v>1</v>
      </c>
      <c r="N25" t="n">
        <v>30.33</v>
      </c>
      <c r="O25" t="n">
        <v>20874.78</v>
      </c>
      <c r="P25" t="n">
        <v>68.51000000000001</v>
      </c>
      <c r="Q25" t="n">
        <v>605.84</v>
      </c>
      <c r="R25" t="n">
        <v>29.29</v>
      </c>
      <c r="S25" t="n">
        <v>21.88</v>
      </c>
      <c r="T25" t="n">
        <v>2674.47</v>
      </c>
      <c r="U25" t="n">
        <v>0.75</v>
      </c>
      <c r="V25" t="n">
        <v>0.86</v>
      </c>
      <c r="W25" t="n">
        <v>1.01</v>
      </c>
      <c r="X25" t="n">
        <v>0.17</v>
      </c>
      <c r="Y25" t="n">
        <v>1</v>
      </c>
      <c r="Z25" t="n">
        <v>10</v>
      </c>
      <c r="AA25" t="n">
        <v>187.8812786709913</v>
      </c>
      <c r="AB25" t="n">
        <v>257.0674542145579</v>
      </c>
      <c r="AC25" t="n">
        <v>232.5332971808334</v>
      </c>
      <c r="AD25" t="n">
        <v>187881.2786709913</v>
      </c>
      <c r="AE25" t="n">
        <v>257067.4542145579</v>
      </c>
      <c r="AF25" t="n">
        <v>4.247273190802881e-06</v>
      </c>
      <c r="AG25" t="n">
        <v>8.550347222222221</v>
      </c>
      <c r="AH25" t="n">
        <v>232533.2971808334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10.1554</v>
      </c>
      <c r="E26" t="n">
        <v>9.85</v>
      </c>
      <c r="F26" t="n">
        <v>7.23</v>
      </c>
      <c r="G26" t="n">
        <v>48.22</v>
      </c>
      <c r="H26" t="n">
        <v>0.74</v>
      </c>
      <c r="I26" t="n">
        <v>9</v>
      </c>
      <c r="J26" t="n">
        <v>167.72</v>
      </c>
      <c r="K26" t="n">
        <v>50.28</v>
      </c>
      <c r="L26" t="n">
        <v>7</v>
      </c>
      <c r="M26" t="n">
        <v>0</v>
      </c>
      <c r="N26" t="n">
        <v>30.44</v>
      </c>
      <c r="O26" t="n">
        <v>20919.39</v>
      </c>
      <c r="P26" t="n">
        <v>68.67</v>
      </c>
      <c r="Q26" t="n">
        <v>605.84</v>
      </c>
      <c r="R26" t="n">
        <v>29.26</v>
      </c>
      <c r="S26" t="n">
        <v>21.88</v>
      </c>
      <c r="T26" t="n">
        <v>2663.19</v>
      </c>
      <c r="U26" t="n">
        <v>0.75</v>
      </c>
      <c r="V26" t="n">
        <v>0.86</v>
      </c>
      <c r="W26" t="n">
        <v>1.01</v>
      </c>
      <c r="X26" t="n">
        <v>0.17</v>
      </c>
      <c r="Y26" t="n">
        <v>1</v>
      </c>
      <c r="Z26" t="n">
        <v>10</v>
      </c>
      <c r="AA26" t="n">
        <v>187.9750512640338</v>
      </c>
      <c r="AB26" t="n">
        <v>257.1957580133134</v>
      </c>
      <c r="AC26" t="n">
        <v>232.6493558451112</v>
      </c>
      <c r="AD26" t="n">
        <v>187975.0512640338</v>
      </c>
      <c r="AE26" t="n">
        <v>257195.7580133133</v>
      </c>
      <c r="AF26" t="n">
        <v>4.246645941367895e-06</v>
      </c>
      <c r="AG26" t="n">
        <v>8.550347222222221</v>
      </c>
      <c r="AH26" t="n">
        <v>232649.3558451112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6.2175</v>
      </c>
      <c r="E2" t="n">
        <v>16.08</v>
      </c>
      <c r="F2" t="n">
        <v>9.08</v>
      </c>
      <c r="G2" t="n">
        <v>5.5</v>
      </c>
      <c r="H2" t="n">
        <v>0.08</v>
      </c>
      <c r="I2" t="n">
        <v>99</v>
      </c>
      <c r="J2" t="n">
        <v>222.93</v>
      </c>
      <c r="K2" t="n">
        <v>56.94</v>
      </c>
      <c r="L2" t="n">
        <v>1</v>
      </c>
      <c r="M2" t="n">
        <v>97</v>
      </c>
      <c r="N2" t="n">
        <v>49.99</v>
      </c>
      <c r="O2" t="n">
        <v>27728.69</v>
      </c>
      <c r="P2" t="n">
        <v>136.79</v>
      </c>
      <c r="Q2" t="n">
        <v>606.27</v>
      </c>
      <c r="R2" t="n">
        <v>87.05</v>
      </c>
      <c r="S2" t="n">
        <v>21.88</v>
      </c>
      <c r="T2" t="n">
        <v>31105.68</v>
      </c>
      <c r="U2" t="n">
        <v>0.25</v>
      </c>
      <c r="V2" t="n">
        <v>0.68</v>
      </c>
      <c r="W2" t="n">
        <v>1.15</v>
      </c>
      <c r="X2" t="n">
        <v>2.02</v>
      </c>
      <c r="Y2" t="n">
        <v>1</v>
      </c>
      <c r="Z2" t="n">
        <v>10</v>
      </c>
      <c r="AA2" t="n">
        <v>398.1285449137155</v>
      </c>
      <c r="AB2" t="n">
        <v>544.7370393427295</v>
      </c>
      <c r="AC2" t="n">
        <v>492.7481008510952</v>
      </c>
      <c r="AD2" t="n">
        <v>398128.5449137155</v>
      </c>
      <c r="AE2" t="n">
        <v>544737.0393427295</v>
      </c>
      <c r="AF2" t="n">
        <v>2.36367376376119e-06</v>
      </c>
      <c r="AG2" t="n">
        <v>13.95833333333333</v>
      </c>
      <c r="AH2" t="n">
        <v>492748.1008510952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6.8839</v>
      </c>
      <c r="E3" t="n">
        <v>14.53</v>
      </c>
      <c r="F3" t="n">
        <v>8.57</v>
      </c>
      <c r="G3" t="n">
        <v>6.86</v>
      </c>
      <c r="H3" t="n">
        <v>0.1</v>
      </c>
      <c r="I3" t="n">
        <v>75</v>
      </c>
      <c r="J3" t="n">
        <v>223.35</v>
      </c>
      <c r="K3" t="n">
        <v>56.94</v>
      </c>
      <c r="L3" t="n">
        <v>1.25</v>
      </c>
      <c r="M3" t="n">
        <v>73</v>
      </c>
      <c r="N3" t="n">
        <v>50.15</v>
      </c>
      <c r="O3" t="n">
        <v>27780.03</v>
      </c>
      <c r="P3" t="n">
        <v>128.63</v>
      </c>
      <c r="Q3" t="n">
        <v>605.9299999999999</v>
      </c>
      <c r="R3" t="n">
        <v>71.23999999999999</v>
      </c>
      <c r="S3" t="n">
        <v>21.88</v>
      </c>
      <c r="T3" t="n">
        <v>23324.14</v>
      </c>
      <c r="U3" t="n">
        <v>0.31</v>
      </c>
      <c r="V3" t="n">
        <v>0.72</v>
      </c>
      <c r="W3" t="n">
        <v>1.11</v>
      </c>
      <c r="X3" t="n">
        <v>1.51</v>
      </c>
      <c r="Y3" t="n">
        <v>1</v>
      </c>
      <c r="Z3" t="n">
        <v>10</v>
      </c>
      <c r="AA3" t="n">
        <v>352.6261225196153</v>
      </c>
      <c r="AB3" t="n">
        <v>482.4786175979227</v>
      </c>
      <c r="AC3" t="n">
        <v>436.431535497369</v>
      </c>
      <c r="AD3" t="n">
        <v>352626.1225196152</v>
      </c>
      <c r="AE3" t="n">
        <v>482478.6175979227</v>
      </c>
      <c r="AF3" t="n">
        <v>2.617015492136012e-06</v>
      </c>
      <c r="AG3" t="n">
        <v>12.61284722222222</v>
      </c>
      <c r="AH3" t="n">
        <v>436431.535497369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7.371</v>
      </c>
      <c r="E4" t="n">
        <v>13.57</v>
      </c>
      <c r="F4" t="n">
        <v>8.27</v>
      </c>
      <c r="G4" t="n">
        <v>8.27</v>
      </c>
      <c r="H4" t="n">
        <v>0.12</v>
      </c>
      <c r="I4" t="n">
        <v>60</v>
      </c>
      <c r="J4" t="n">
        <v>223.76</v>
      </c>
      <c r="K4" t="n">
        <v>56.94</v>
      </c>
      <c r="L4" t="n">
        <v>1.5</v>
      </c>
      <c r="M4" t="n">
        <v>58</v>
      </c>
      <c r="N4" t="n">
        <v>50.32</v>
      </c>
      <c r="O4" t="n">
        <v>27831.42</v>
      </c>
      <c r="P4" t="n">
        <v>123.58</v>
      </c>
      <c r="Q4" t="n">
        <v>605.88</v>
      </c>
      <c r="R4" t="n">
        <v>62</v>
      </c>
      <c r="S4" t="n">
        <v>21.88</v>
      </c>
      <c r="T4" t="n">
        <v>18778.09</v>
      </c>
      <c r="U4" t="n">
        <v>0.35</v>
      </c>
      <c r="V4" t="n">
        <v>0.75</v>
      </c>
      <c r="W4" t="n">
        <v>1.09</v>
      </c>
      <c r="X4" t="n">
        <v>1.21</v>
      </c>
      <c r="Y4" t="n">
        <v>1</v>
      </c>
      <c r="Z4" t="n">
        <v>10</v>
      </c>
      <c r="AA4" t="n">
        <v>317.3764017068642</v>
      </c>
      <c r="AB4" t="n">
        <v>434.2483944739885</v>
      </c>
      <c r="AC4" t="n">
        <v>392.8043371768397</v>
      </c>
      <c r="AD4" t="n">
        <v>317376.4017068642</v>
      </c>
      <c r="AE4" t="n">
        <v>434248.3944739884</v>
      </c>
      <c r="AF4" t="n">
        <v>2.802193697255124e-06</v>
      </c>
      <c r="AG4" t="n">
        <v>11.77951388888889</v>
      </c>
      <c r="AH4" t="n">
        <v>392804.3371768397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7.7474</v>
      </c>
      <c r="E5" t="n">
        <v>12.91</v>
      </c>
      <c r="F5" t="n">
        <v>8.050000000000001</v>
      </c>
      <c r="G5" t="n">
        <v>9.66</v>
      </c>
      <c r="H5" t="n">
        <v>0.14</v>
      </c>
      <c r="I5" t="n">
        <v>50</v>
      </c>
      <c r="J5" t="n">
        <v>224.18</v>
      </c>
      <c r="K5" t="n">
        <v>56.94</v>
      </c>
      <c r="L5" t="n">
        <v>1.75</v>
      </c>
      <c r="M5" t="n">
        <v>48</v>
      </c>
      <c r="N5" t="n">
        <v>50.49</v>
      </c>
      <c r="O5" t="n">
        <v>27882.87</v>
      </c>
      <c r="P5" t="n">
        <v>119.77</v>
      </c>
      <c r="Q5" t="n">
        <v>605.97</v>
      </c>
      <c r="R5" t="n">
        <v>55.16</v>
      </c>
      <c r="S5" t="n">
        <v>21.88</v>
      </c>
      <c r="T5" t="n">
        <v>15407.28</v>
      </c>
      <c r="U5" t="n">
        <v>0.4</v>
      </c>
      <c r="V5" t="n">
        <v>0.77</v>
      </c>
      <c r="W5" t="n">
        <v>1.07</v>
      </c>
      <c r="X5" t="n">
        <v>0.99</v>
      </c>
      <c r="Y5" t="n">
        <v>1</v>
      </c>
      <c r="Z5" t="n">
        <v>10</v>
      </c>
      <c r="AA5" t="n">
        <v>297.2506303691206</v>
      </c>
      <c r="AB5" t="n">
        <v>406.7114262433201</v>
      </c>
      <c r="AC5" t="n">
        <v>367.8954585457287</v>
      </c>
      <c r="AD5" t="n">
        <v>297250.6303691206</v>
      </c>
      <c r="AE5" t="n">
        <v>406711.4262433201</v>
      </c>
      <c r="AF5" t="n">
        <v>2.945287674686521e-06</v>
      </c>
      <c r="AG5" t="n">
        <v>11.20659722222222</v>
      </c>
      <c r="AH5" t="n">
        <v>367895.4585457287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8.037000000000001</v>
      </c>
      <c r="E6" t="n">
        <v>12.44</v>
      </c>
      <c r="F6" t="n">
        <v>7.89</v>
      </c>
      <c r="G6" t="n">
        <v>11.02</v>
      </c>
      <c r="H6" t="n">
        <v>0.16</v>
      </c>
      <c r="I6" t="n">
        <v>43</v>
      </c>
      <c r="J6" t="n">
        <v>224.6</v>
      </c>
      <c r="K6" t="n">
        <v>56.94</v>
      </c>
      <c r="L6" t="n">
        <v>2</v>
      </c>
      <c r="M6" t="n">
        <v>41</v>
      </c>
      <c r="N6" t="n">
        <v>50.65</v>
      </c>
      <c r="O6" t="n">
        <v>27934.37</v>
      </c>
      <c r="P6" t="n">
        <v>116.86</v>
      </c>
      <c r="Q6" t="n">
        <v>605.88</v>
      </c>
      <c r="R6" t="n">
        <v>50.19</v>
      </c>
      <c r="S6" t="n">
        <v>21.88</v>
      </c>
      <c r="T6" t="n">
        <v>12959.01</v>
      </c>
      <c r="U6" t="n">
        <v>0.44</v>
      </c>
      <c r="V6" t="n">
        <v>0.78</v>
      </c>
      <c r="W6" t="n">
        <v>1.06</v>
      </c>
      <c r="X6" t="n">
        <v>0.84</v>
      </c>
      <c r="Y6" t="n">
        <v>1</v>
      </c>
      <c r="Z6" t="n">
        <v>10</v>
      </c>
      <c r="AA6" t="n">
        <v>290.4289720497865</v>
      </c>
      <c r="AB6" t="n">
        <v>397.3777323804823</v>
      </c>
      <c r="AC6" t="n">
        <v>359.4525593252384</v>
      </c>
      <c r="AD6" t="n">
        <v>290428.9720497865</v>
      </c>
      <c r="AE6" t="n">
        <v>397377.7323804823</v>
      </c>
      <c r="AF6" t="n">
        <v>3.055383359766576e-06</v>
      </c>
      <c r="AG6" t="n">
        <v>10.79861111111111</v>
      </c>
      <c r="AH6" t="n">
        <v>359452.5593252385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8.235200000000001</v>
      </c>
      <c r="E7" t="n">
        <v>12.14</v>
      </c>
      <c r="F7" t="n">
        <v>7.81</v>
      </c>
      <c r="G7" t="n">
        <v>12.34</v>
      </c>
      <c r="H7" t="n">
        <v>0.18</v>
      </c>
      <c r="I7" t="n">
        <v>38</v>
      </c>
      <c r="J7" t="n">
        <v>225.01</v>
      </c>
      <c r="K7" t="n">
        <v>56.94</v>
      </c>
      <c r="L7" t="n">
        <v>2.25</v>
      </c>
      <c r="M7" t="n">
        <v>36</v>
      </c>
      <c r="N7" t="n">
        <v>50.82</v>
      </c>
      <c r="O7" t="n">
        <v>27985.94</v>
      </c>
      <c r="P7" t="n">
        <v>115.2</v>
      </c>
      <c r="Q7" t="n">
        <v>605.88</v>
      </c>
      <c r="R7" t="n">
        <v>47.92</v>
      </c>
      <c r="S7" t="n">
        <v>21.88</v>
      </c>
      <c r="T7" t="n">
        <v>11844.63</v>
      </c>
      <c r="U7" t="n">
        <v>0.46</v>
      </c>
      <c r="V7" t="n">
        <v>0.79</v>
      </c>
      <c r="W7" t="n">
        <v>1.05</v>
      </c>
      <c r="X7" t="n">
        <v>0.76</v>
      </c>
      <c r="Y7" t="n">
        <v>1</v>
      </c>
      <c r="Z7" t="n">
        <v>10</v>
      </c>
      <c r="AA7" t="n">
        <v>276.0067572690543</v>
      </c>
      <c r="AB7" t="n">
        <v>377.6446218542735</v>
      </c>
      <c r="AC7" t="n">
        <v>341.6027491720566</v>
      </c>
      <c r="AD7" t="n">
        <v>276006.7572690543</v>
      </c>
      <c r="AE7" t="n">
        <v>377644.6218542735</v>
      </c>
      <c r="AF7" t="n">
        <v>3.13073199506653e-06</v>
      </c>
      <c r="AG7" t="n">
        <v>10.53819444444444</v>
      </c>
      <c r="AH7" t="n">
        <v>341602.7491720566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8.4132</v>
      </c>
      <c r="E8" t="n">
        <v>11.89</v>
      </c>
      <c r="F8" t="n">
        <v>7.73</v>
      </c>
      <c r="G8" t="n">
        <v>13.65</v>
      </c>
      <c r="H8" t="n">
        <v>0.2</v>
      </c>
      <c r="I8" t="n">
        <v>34</v>
      </c>
      <c r="J8" t="n">
        <v>225.43</v>
      </c>
      <c r="K8" t="n">
        <v>56.94</v>
      </c>
      <c r="L8" t="n">
        <v>2.5</v>
      </c>
      <c r="M8" t="n">
        <v>32</v>
      </c>
      <c r="N8" t="n">
        <v>50.99</v>
      </c>
      <c r="O8" t="n">
        <v>28037.57</v>
      </c>
      <c r="P8" t="n">
        <v>113.41</v>
      </c>
      <c r="Q8" t="n">
        <v>605.86</v>
      </c>
      <c r="R8" t="n">
        <v>45.05</v>
      </c>
      <c r="S8" t="n">
        <v>21.88</v>
      </c>
      <c r="T8" t="n">
        <v>10432.03</v>
      </c>
      <c r="U8" t="n">
        <v>0.49</v>
      </c>
      <c r="V8" t="n">
        <v>0.8</v>
      </c>
      <c r="W8" t="n">
        <v>1.05</v>
      </c>
      <c r="X8" t="n">
        <v>0.68</v>
      </c>
      <c r="Y8" t="n">
        <v>1</v>
      </c>
      <c r="Z8" t="n">
        <v>10</v>
      </c>
      <c r="AA8" t="n">
        <v>272.2172449241923</v>
      </c>
      <c r="AB8" t="n">
        <v>372.4596438825478</v>
      </c>
      <c r="AC8" t="n">
        <v>336.91261822079</v>
      </c>
      <c r="AD8" t="n">
        <v>272217.2449241923</v>
      </c>
      <c r="AE8" t="n">
        <v>372459.6438825477</v>
      </c>
      <c r="AF8" t="n">
        <v>3.198401304266287e-06</v>
      </c>
      <c r="AG8" t="n">
        <v>10.32118055555556</v>
      </c>
      <c r="AH8" t="n">
        <v>336912.61822079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8.6129</v>
      </c>
      <c r="E9" t="n">
        <v>11.61</v>
      </c>
      <c r="F9" t="n">
        <v>7.63</v>
      </c>
      <c r="G9" t="n">
        <v>15.27</v>
      </c>
      <c r="H9" t="n">
        <v>0.22</v>
      </c>
      <c r="I9" t="n">
        <v>30</v>
      </c>
      <c r="J9" t="n">
        <v>225.85</v>
      </c>
      <c r="K9" t="n">
        <v>56.94</v>
      </c>
      <c r="L9" t="n">
        <v>2.75</v>
      </c>
      <c r="M9" t="n">
        <v>28</v>
      </c>
      <c r="N9" t="n">
        <v>51.16</v>
      </c>
      <c r="O9" t="n">
        <v>28089.25</v>
      </c>
      <c r="P9" t="n">
        <v>111.34</v>
      </c>
      <c r="Q9" t="n">
        <v>605.95</v>
      </c>
      <c r="R9" t="n">
        <v>42.21</v>
      </c>
      <c r="S9" t="n">
        <v>21.88</v>
      </c>
      <c r="T9" t="n">
        <v>9031.85</v>
      </c>
      <c r="U9" t="n">
        <v>0.52</v>
      </c>
      <c r="V9" t="n">
        <v>0.8100000000000001</v>
      </c>
      <c r="W9" t="n">
        <v>1.03</v>
      </c>
      <c r="X9" t="n">
        <v>0.57</v>
      </c>
      <c r="Y9" t="n">
        <v>1</v>
      </c>
      <c r="Z9" t="n">
        <v>10</v>
      </c>
      <c r="AA9" t="n">
        <v>268.2619390289069</v>
      </c>
      <c r="AB9" t="n">
        <v>367.0478198608374</v>
      </c>
      <c r="AC9" t="n">
        <v>332.017291088169</v>
      </c>
      <c r="AD9" t="n">
        <v>268261.9390289069</v>
      </c>
      <c r="AE9" t="n">
        <v>367047.8198608374</v>
      </c>
      <c r="AF9" t="n">
        <v>3.27432018655388e-06</v>
      </c>
      <c r="AG9" t="n">
        <v>10.078125</v>
      </c>
      <c r="AH9" t="n">
        <v>332017.291088169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8.711600000000001</v>
      </c>
      <c r="E10" t="n">
        <v>11.48</v>
      </c>
      <c r="F10" t="n">
        <v>7.59</v>
      </c>
      <c r="G10" t="n">
        <v>16.26</v>
      </c>
      <c r="H10" t="n">
        <v>0.24</v>
      </c>
      <c r="I10" t="n">
        <v>28</v>
      </c>
      <c r="J10" t="n">
        <v>226.27</v>
      </c>
      <c r="K10" t="n">
        <v>56.94</v>
      </c>
      <c r="L10" t="n">
        <v>3</v>
      </c>
      <c r="M10" t="n">
        <v>26</v>
      </c>
      <c r="N10" t="n">
        <v>51.33</v>
      </c>
      <c r="O10" t="n">
        <v>28140.99</v>
      </c>
      <c r="P10" t="n">
        <v>110.25</v>
      </c>
      <c r="Q10" t="n">
        <v>605.88</v>
      </c>
      <c r="R10" t="n">
        <v>40.72</v>
      </c>
      <c r="S10" t="n">
        <v>21.88</v>
      </c>
      <c r="T10" t="n">
        <v>8298.67</v>
      </c>
      <c r="U10" t="n">
        <v>0.54</v>
      </c>
      <c r="V10" t="n">
        <v>0.82</v>
      </c>
      <c r="W10" t="n">
        <v>1.03</v>
      </c>
      <c r="X10" t="n">
        <v>0.53</v>
      </c>
      <c r="Y10" t="n">
        <v>1</v>
      </c>
      <c r="Z10" t="n">
        <v>10</v>
      </c>
      <c r="AA10" t="n">
        <v>266.1927376334936</v>
      </c>
      <c r="AB10" t="n">
        <v>364.21664722491</v>
      </c>
      <c r="AC10" t="n">
        <v>329.4563215950387</v>
      </c>
      <c r="AD10" t="n">
        <v>266192.7376334936</v>
      </c>
      <c r="AE10" t="n">
        <v>364216.64722491</v>
      </c>
      <c r="AF10" t="n">
        <v>3.311842438340488e-06</v>
      </c>
      <c r="AG10" t="n">
        <v>9.965277777777779</v>
      </c>
      <c r="AH10" t="n">
        <v>329456.3215950388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8.8467</v>
      </c>
      <c r="E11" t="n">
        <v>11.3</v>
      </c>
      <c r="F11" t="n">
        <v>7.55</v>
      </c>
      <c r="G11" t="n">
        <v>18.11</v>
      </c>
      <c r="H11" t="n">
        <v>0.25</v>
      </c>
      <c r="I11" t="n">
        <v>25</v>
      </c>
      <c r="J11" t="n">
        <v>226.69</v>
      </c>
      <c r="K11" t="n">
        <v>56.94</v>
      </c>
      <c r="L11" t="n">
        <v>3.25</v>
      </c>
      <c r="M11" t="n">
        <v>23</v>
      </c>
      <c r="N11" t="n">
        <v>51.5</v>
      </c>
      <c r="O11" t="n">
        <v>28192.8</v>
      </c>
      <c r="P11" t="n">
        <v>108.99</v>
      </c>
      <c r="Q11" t="n">
        <v>605.87</v>
      </c>
      <c r="R11" t="n">
        <v>39.23</v>
      </c>
      <c r="S11" t="n">
        <v>21.88</v>
      </c>
      <c r="T11" t="n">
        <v>7566.55</v>
      </c>
      <c r="U11" t="n">
        <v>0.5600000000000001</v>
      </c>
      <c r="V11" t="n">
        <v>0.82</v>
      </c>
      <c r="W11" t="n">
        <v>1.03</v>
      </c>
      <c r="X11" t="n">
        <v>0.49</v>
      </c>
      <c r="Y11" t="n">
        <v>1</v>
      </c>
      <c r="Z11" t="n">
        <v>10</v>
      </c>
      <c r="AA11" t="n">
        <v>253.3912268019017</v>
      </c>
      <c r="AB11" t="n">
        <v>346.7010553421634</v>
      </c>
      <c r="AC11" t="n">
        <v>313.612393218398</v>
      </c>
      <c r="AD11" t="n">
        <v>253391.2268019017</v>
      </c>
      <c r="AE11" t="n">
        <v>346701.0553421634</v>
      </c>
      <c r="AF11" t="n">
        <v>3.363202683693786e-06</v>
      </c>
      <c r="AG11" t="n">
        <v>9.809027777777779</v>
      </c>
      <c r="AH11" t="n">
        <v>313612.393218398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8.901899999999999</v>
      </c>
      <c r="E12" t="n">
        <v>11.23</v>
      </c>
      <c r="F12" t="n">
        <v>7.52</v>
      </c>
      <c r="G12" t="n">
        <v>18.8</v>
      </c>
      <c r="H12" t="n">
        <v>0.27</v>
      </c>
      <c r="I12" t="n">
        <v>24</v>
      </c>
      <c r="J12" t="n">
        <v>227.11</v>
      </c>
      <c r="K12" t="n">
        <v>56.94</v>
      </c>
      <c r="L12" t="n">
        <v>3.5</v>
      </c>
      <c r="M12" t="n">
        <v>22</v>
      </c>
      <c r="N12" t="n">
        <v>51.67</v>
      </c>
      <c r="O12" t="n">
        <v>28244.66</v>
      </c>
      <c r="P12" t="n">
        <v>108.07</v>
      </c>
      <c r="Q12" t="n">
        <v>605.88</v>
      </c>
      <c r="R12" t="n">
        <v>38.55</v>
      </c>
      <c r="S12" t="n">
        <v>21.88</v>
      </c>
      <c r="T12" t="n">
        <v>7230.47</v>
      </c>
      <c r="U12" t="n">
        <v>0.57</v>
      </c>
      <c r="V12" t="n">
        <v>0.82</v>
      </c>
      <c r="W12" t="n">
        <v>1.03</v>
      </c>
      <c r="X12" t="n">
        <v>0.46</v>
      </c>
      <c r="Y12" t="n">
        <v>1</v>
      </c>
      <c r="Z12" t="n">
        <v>10</v>
      </c>
      <c r="AA12" t="n">
        <v>252.1639715214463</v>
      </c>
      <c r="AB12" t="n">
        <v>345.0218705247632</v>
      </c>
      <c r="AC12" t="n">
        <v>312.0934674432194</v>
      </c>
      <c r="AD12" t="n">
        <v>252163.9715214462</v>
      </c>
      <c r="AE12" t="n">
        <v>345021.8705247632</v>
      </c>
      <c r="AF12" t="n">
        <v>3.384187772838879e-06</v>
      </c>
      <c r="AG12" t="n">
        <v>9.748263888888889</v>
      </c>
      <c r="AH12" t="n">
        <v>312093.4674432194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9.0059</v>
      </c>
      <c r="E13" t="n">
        <v>11.1</v>
      </c>
      <c r="F13" t="n">
        <v>7.48</v>
      </c>
      <c r="G13" t="n">
        <v>20.39</v>
      </c>
      <c r="H13" t="n">
        <v>0.29</v>
      </c>
      <c r="I13" t="n">
        <v>22</v>
      </c>
      <c r="J13" t="n">
        <v>227.53</v>
      </c>
      <c r="K13" t="n">
        <v>56.94</v>
      </c>
      <c r="L13" t="n">
        <v>3.75</v>
      </c>
      <c r="M13" t="n">
        <v>20</v>
      </c>
      <c r="N13" t="n">
        <v>51.84</v>
      </c>
      <c r="O13" t="n">
        <v>28296.58</v>
      </c>
      <c r="P13" t="n">
        <v>106.97</v>
      </c>
      <c r="Q13" t="n">
        <v>605.87</v>
      </c>
      <c r="R13" t="n">
        <v>37.31</v>
      </c>
      <c r="S13" t="n">
        <v>21.88</v>
      </c>
      <c r="T13" t="n">
        <v>6622.74</v>
      </c>
      <c r="U13" t="n">
        <v>0.59</v>
      </c>
      <c r="V13" t="n">
        <v>0.83</v>
      </c>
      <c r="W13" t="n">
        <v>1.02</v>
      </c>
      <c r="X13" t="n">
        <v>0.42</v>
      </c>
      <c r="Y13" t="n">
        <v>1</v>
      </c>
      <c r="Z13" t="n">
        <v>10</v>
      </c>
      <c r="AA13" t="n">
        <v>250.3280840203581</v>
      </c>
      <c r="AB13" t="n">
        <v>342.5099282521354</v>
      </c>
      <c r="AC13" t="n">
        <v>309.8212614155572</v>
      </c>
      <c r="AD13" t="n">
        <v>250328.0840203581</v>
      </c>
      <c r="AE13" t="n">
        <v>342509.9282521354</v>
      </c>
      <c r="AF13" t="n">
        <v>3.423724897315142e-06</v>
      </c>
      <c r="AG13" t="n">
        <v>9.635416666666666</v>
      </c>
      <c r="AH13" t="n">
        <v>309821.2614155572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9.1061</v>
      </c>
      <c r="E14" t="n">
        <v>10.98</v>
      </c>
      <c r="F14" t="n">
        <v>7.44</v>
      </c>
      <c r="G14" t="n">
        <v>22.33</v>
      </c>
      <c r="H14" t="n">
        <v>0.31</v>
      </c>
      <c r="I14" t="n">
        <v>20</v>
      </c>
      <c r="J14" t="n">
        <v>227.95</v>
      </c>
      <c r="K14" t="n">
        <v>56.94</v>
      </c>
      <c r="L14" t="n">
        <v>4</v>
      </c>
      <c r="M14" t="n">
        <v>18</v>
      </c>
      <c r="N14" t="n">
        <v>52.01</v>
      </c>
      <c r="O14" t="n">
        <v>28348.56</v>
      </c>
      <c r="P14" t="n">
        <v>106.04</v>
      </c>
      <c r="Q14" t="n">
        <v>605.9400000000001</v>
      </c>
      <c r="R14" t="n">
        <v>36.08</v>
      </c>
      <c r="S14" t="n">
        <v>21.88</v>
      </c>
      <c r="T14" t="n">
        <v>6018.4</v>
      </c>
      <c r="U14" t="n">
        <v>0.61</v>
      </c>
      <c r="V14" t="n">
        <v>0.83</v>
      </c>
      <c r="W14" t="n">
        <v>1.02</v>
      </c>
      <c r="X14" t="n">
        <v>0.38</v>
      </c>
      <c r="Y14" t="n">
        <v>1</v>
      </c>
      <c r="Z14" t="n">
        <v>10</v>
      </c>
      <c r="AA14" t="n">
        <v>248.671901333962</v>
      </c>
      <c r="AB14" t="n">
        <v>340.243866034986</v>
      </c>
      <c r="AC14" t="n">
        <v>307.7714689959735</v>
      </c>
      <c r="AD14" t="n">
        <v>248671.901333962</v>
      </c>
      <c r="AE14" t="n">
        <v>340243.866034986</v>
      </c>
      <c r="AF14" t="n">
        <v>3.461817396089388e-06</v>
      </c>
      <c r="AG14" t="n">
        <v>9.53125</v>
      </c>
      <c r="AH14" t="n">
        <v>307771.4689959735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9.1638</v>
      </c>
      <c r="E15" t="n">
        <v>10.91</v>
      </c>
      <c r="F15" t="n">
        <v>7.42</v>
      </c>
      <c r="G15" t="n">
        <v>23.42</v>
      </c>
      <c r="H15" t="n">
        <v>0.33</v>
      </c>
      <c r="I15" t="n">
        <v>19</v>
      </c>
      <c r="J15" t="n">
        <v>228.38</v>
      </c>
      <c r="K15" t="n">
        <v>56.94</v>
      </c>
      <c r="L15" t="n">
        <v>4.25</v>
      </c>
      <c r="M15" t="n">
        <v>17</v>
      </c>
      <c r="N15" t="n">
        <v>52.18</v>
      </c>
      <c r="O15" t="n">
        <v>28400.61</v>
      </c>
      <c r="P15" t="n">
        <v>104.94</v>
      </c>
      <c r="Q15" t="n">
        <v>605.87</v>
      </c>
      <c r="R15" t="n">
        <v>35.25</v>
      </c>
      <c r="S15" t="n">
        <v>21.88</v>
      </c>
      <c r="T15" t="n">
        <v>5604.24</v>
      </c>
      <c r="U15" t="n">
        <v>0.62</v>
      </c>
      <c r="V15" t="n">
        <v>0.83</v>
      </c>
      <c r="W15" t="n">
        <v>1.02</v>
      </c>
      <c r="X15" t="n">
        <v>0.36</v>
      </c>
      <c r="Y15" t="n">
        <v>1</v>
      </c>
      <c r="Z15" t="n">
        <v>10</v>
      </c>
      <c r="AA15" t="n">
        <v>247.2383459317251</v>
      </c>
      <c r="AB15" t="n">
        <v>338.2824122896456</v>
      </c>
      <c r="AC15" t="n">
        <v>305.9972136431701</v>
      </c>
      <c r="AD15" t="n">
        <v>247238.3459317251</v>
      </c>
      <c r="AE15" t="n">
        <v>338282.4122896456</v>
      </c>
      <c r="AF15" t="n">
        <v>3.483752896880545e-06</v>
      </c>
      <c r="AG15" t="n">
        <v>9.470486111111111</v>
      </c>
      <c r="AH15" t="n">
        <v>305997.2136431701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9.2102</v>
      </c>
      <c r="E16" t="n">
        <v>10.86</v>
      </c>
      <c r="F16" t="n">
        <v>7.41</v>
      </c>
      <c r="G16" t="n">
        <v>24.69</v>
      </c>
      <c r="H16" t="n">
        <v>0.35</v>
      </c>
      <c r="I16" t="n">
        <v>18</v>
      </c>
      <c r="J16" t="n">
        <v>228.8</v>
      </c>
      <c r="K16" t="n">
        <v>56.94</v>
      </c>
      <c r="L16" t="n">
        <v>4.5</v>
      </c>
      <c r="M16" t="n">
        <v>16</v>
      </c>
      <c r="N16" t="n">
        <v>52.36</v>
      </c>
      <c r="O16" t="n">
        <v>28452.71</v>
      </c>
      <c r="P16" t="n">
        <v>104.23</v>
      </c>
      <c r="Q16" t="n">
        <v>605.9</v>
      </c>
      <c r="R16" t="n">
        <v>35.03</v>
      </c>
      <c r="S16" t="n">
        <v>21.88</v>
      </c>
      <c r="T16" t="n">
        <v>5502.05</v>
      </c>
      <c r="U16" t="n">
        <v>0.62</v>
      </c>
      <c r="V16" t="n">
        <v>0.84</v>
      </c>
      <c r="W16" t="n">
        <v>1.02</v>
      </c>
      <c r="X16" t="n">
        <v>0.35</v>
      </c>
      <c r="Y16" t="n">
        <v>1</v>
      </c>
      <c r="Z16" t="n">
        <v>10</v>
      </c>
      <c r="AA16" t="n">
        <v>246.3563453003411</v>
      </c>
      <c r="AB16" t="n">
        <v>337.0756201146651</v>
      </c>
      <c r="AC16" t="n">
        <v>304.9055960196259</v>
      </c>
      <c r="AD16" t="n">
        <v>246356.3453003411</v>
      </c>
      <c r="AE16" t="n">
        <v>337075.6201146651</v>
      </c>
      <c r="AF16" t="n">
        <v>3.501392537031493e-06</v>
      </c>
      <c r="AG16" t="n">
        <v>9.427083333333334</v>
      </c>
      <c r="AH16" t="n">
        <v>304905.596019626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9.2583</v>
      </c>
      <c r="E17" t="n">
        <v>10.8</v>
      </c>
      <c r="F17" t="n">
        <v>7.39</v>
      </c>
      <c r="G17" t="n">
        <v>26.1</v>
      </c>
      <c r="H17" t="n">
        <v>0.37</v>
      </c>
      <c r="I17" t="n">
        <v>17</v>
      </c>
      <c r="J17" t="n">
        <v>229.22</v>
      </c>
      <c r="K17" t="n">
        <v>56.94</v>
      </c>
      <c r="L17" t="n">
        <v>4.75</v>
      </c>
      <c r="M17" t="n">
        <v>15</v>
      </c>
      <c r="N17" t="n">
        <v>52.53</v>
      </c>
      <c r="O17" t="n">
        <v>28504.87</v>
      </c>
      <c r="P17" t="n">
        <v>103.69</v>
      </c>
      <c r="Q17" t="n">
        <v>605.92</v>
      </c>
      <c r="R17" t="n">
        <v>34.66</v>
      </c>
      <c r="S17" t="n">
        <v>21.88</v>
      </c>
      <c r="T17" t="n">
        <v>5322.5</v>
      </c>
      <c r="U17" t="n">
        <v>0.63</v>
      </c>
      <c r="V17" t="n">
        <v>0.84</v>
      </c>
      <c r="W17" t="n">
        <v>1.02</v>
      </c>
      <c r="X17" t="n">
        <v>0.34</v>
      </c>
      <c r="Y17" t="n">
        <v>1</v>
      </c>
      <c r="Z17" t="n">
        <v>10</v>
      </c>
      <c r="AA17" t="n">
        <v>245.5366540424268</v>
      </c>
      <c r="AB17" t="n">
        <v>335.9540823733611</v>
      </c>
      <c r="AC17" t="n">
        <v>303.8910962662635</v>
      </c>
      <c r="AD17" t="n">
        <v>245536.6540424268</v>
      </c>
      <c r="AE17" t="n">
        <v>335954.0823733611</v>
      </c>
      <c r="AF17" t="n">
        <v>3.519678457101765e-06</v>
      </c>
      <c r="AG17" t="n">
        <v>9.375</v>
      </c>
      <c r="AH17" t="n">
        <v>303891.0962662635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9.331300000000001</v>
      </c>
      <c r="E18" t="n">
        <v>10.72</v>
      </c>
      <c r="F18" t="n">
        <v>7.35</v>
      </c>
      <c r="G18" t="n">
        <v>27.58</v>
      </c>
      <c r="H18" t="n">
        <v>0.39</v>
      </c>
      <c r="I18" t="n">
        <v>16</v>
      </c>
      <c r="J18" t="n">
        <v>229.65</v>
      </c>
      <c r="K18" t="n">
        <v>56.94</v>
      </c>
      <c r="L18" t="n">
        <v>5</v>
      </c>
      <c r="M18" t="n">
        <v>14</v>
      </c>
      <c r="N18" t="n">
        <v>52.7</v>
      </c>
      <c r="O18" t="n">
        <v>28557.1</v>
      </c>
      <c r="P18" t="n">
        <v>102.7</v>
      </c>
      <c r="Q18" t="n">
        <v>605.88</v>
      </c>
      <c r="R18" t="n">
        <v>33.4</v>
      </c>
      <c r="S18" t="n">
        <v>21.88</v>
      </c>
      <c r="T18" t="n">
        <v>4697.48</v>
      </c>
      <c r="U18" t="n">
        <v>0.66</v>
      </c>
      <c r="V18" t="n">
        <v>0.84</v>
      </c>
      <c r="W18" t="n">
        <v>1.01</v>
      </c>
      <c r="X18" t="n">
        <v>0.3</v>
      </c>
      <c r="Y18" t="n">
        <v>1</v>
      </c>
      <c r="Z18" t="n">
        <v>10</v>
      </c>
      <c r="AA18" t="n">
        <v>244.1796377972616</v>
      </c>
      <c r="AB18" t="n">
        <v>334.0973528793956</v>
      </c>
      <c r="AC18" t="n">
        <v>302.2115704292654</v>
      </c>
      <c r="AD18" t="n">
        <v>244179.6377972616</v>
      </c>
      <c r="AE18" t="n">
        <v>334097.3528793956</v>
      </c>
      <c r="AF18" t="n">
        <v>3.547430477166834e-06</v>
      </c>
      <c r="AG18" t="n">
        <v>9.305555555555555</v>
      </c>
      <c r="AH18" t="n">
        <v>302211.5704292653</v>
      </c>
    </row>
    <row r="19">
      <c r="A19" t="n">
        <v>17</v>
      </c>
      <c r="B19" t="n">
        <v>115</v>
      </c>
      <c r="C19" t="inlineStr">
        <is>
          <t xml:space="preserve">CONCLUIDO	</t>
        </is>
      </c>
      <c r="D19" t="n">
        <v>9.390700000000001</v>
      </c>
      <c r="E19" t="n">
        <v>10.65</v>
      </c>
      <c r="F19" t="n">
        <v>7.33</v>
      </c>
      <c r="G19" t="n">
        <v>29.32</v>
      </c>
      <c r="H19" t="n">
        <v>0.41</v>
      </c>
      <c r="I19" t="n">
        <v>15</v>
      </c>
      <c r="J19" t="n">
        <v>230.07</v>
      </c>
      <c r="K19" t="n">
        <v>56.94</v>
      </c>
      <c r="L19" t="n">
        <v>5.25</v>
      </c>
      <c r="M19" t="n">
        <v>13</v>
      </c>
      <c r="N19" t="n">
        <v>52.88</v>
      </c>
      <c r="O19" t="n">
        <v>28609.38</v>
      </c>
      <c r="P19" t="n">
        <v>101.51</v>
      </c>
      <c r="Q19" t="n">
        <v>605.84</v>
      </c>
      <c r="R19" t="n">
        <v>32.71</v>
      </c>
      <c r="S19" t="n">
        <v>21.88</v>
      </c>
      <c r="T19" t="n">
        <v>4358.04</v>
      </c>
      <c r="U19" t="n">
        <v>0.67</v>
      </c>
      <c r="V19" t="n">
        <v>0.84</v>
      </c>
      <c r="W19" t="n">
        <v>1.01</v>
      </c>
      <c r="X19" t="n">
        <v>0.27</v>
      </c>
      <c r="Y19" t="n">
        <v>1</v>
      </c>
      <c r="Z19" t="n">
        <v>10</v>
      </c>
      <c r="AA19" t="n">
        <v>242.9066458574064</v>
      </c>
      <c r="AB19" t="n">
        <v>332.3555891468457</v>
      </c>
      <c r="AC19" t="n">
        <v>300.6360381827687</v>
      </c>
      <c r="AD19" t="n">
        <v>242906.6458574064</v>
      </c>
      <c r="AE19" t="n">
        <v>332355.5891468457</v>
      </c>
      <c r="AF19" t="n">
        <v>3.570012257877314e-06</v>
      </c>
      <c r="AG19" t="n">
        <v>9.244791666666666</v>
      </c>
      <c r="AH19" t="n">
        <v>300636.0381827687</v>
      </c>
    </row>
    <row r="20">
      <c r="A20" t="n">
        <v>18</v>
      </c>
      <c r="B20" t="n">
        <v>115</v>
      </c>
      <c r="C20" t="inlineStr">
        <is>
          <t xml:space="preserve">CONCLUIDO	</t>
        </is>
      </c>
      <c r="D20" t="n">
        <v>9.3911</v>
      </c>
      <c r="E20" t="n">
        <v>10.65</v>
      </c>
      <c r="F20" t="n">
        <v>7.33</v>
      </c>
      <c r="G20" t="n">
        <v>29.32</v>
      </c>
      <c r="H20" t="n">
        <v>0.42</v>
      </c>
      <c r="I20" t="n">
        <v>15</v>
      </c>
      <c r="J20" t="n">
        <v>230.49</v>
      </c>
      <c r="K20" t="n">
        <v>56.94</v>
      </c>
      <c r="L20" t="n">
        <v>5.5</v>
      </c>
      <c r="M20" t="n">
        <v>13</v>
      </c>
      <c r="N20" t="n">
        <v>53.05</v>
      </c>
      <c r="O20" t="n">
        <v>28661.73</v>
      </c>
      <c r="P20" t="n">
        <v>100.97</v>
      </c>
      <c r="Q20" t="n">
        <v>605.84</v>
      </c>
      <c r="R20" t="n">
        <v>32.62</v>
      </c>
      <c r="S20" t="n">
        <v>21.88</v>
      </c>
      <c r="T20" t="n">
        <v>4310.66</v>
      </c>
      <c r="U20" t="n">
        <v>0.67</v>
      </c>
      <c r="V20" t="n">
        <v>0.84</v>
      </c>
      <c r="W20" t="n">
        <v>1.01</v>
      </c>
      <c r="X20" t="n">
        <v>0.27</v>
      </c>
      <c r="Y20" t="n">
        <v>1</v>
      </c>
      <c r="Z20" t="n">
        <v>10</v>
      </c>
      <c r="AA20" t="n">
        <v>242.590264747825</v>
      </c>
      <c r="AB20" t="n">
        <v>331.9227025549673</v>
      </c>
      <c r="AC20" t="n">
        <v>300.2444656796588</v>
      </c>
      <c r="AD20" t="n">
        <v>242590.264747825</v>
      </c>
      <c r="AE20" t="n">
        <v>331922.7025549673</v>
      </c>
      <c r="AF20" t="n">
        <v>3.570164323740685e-06</v>
      </c>
      <c r="AG20" t="n">
        <v>9.244791666666666</v>
      </c>
      <c r="AH20" t="n">
        <v>300244.4656796588</v>
      </c>
    </row>
    <row r="21">
      <c r="A21" t="n">
        <v>19</v>
      </c>
      <c r="B21" t="n">
        <v>115</v>
      </c>
      <c r="C21" t="inlineStr">
        <is>
          <t xml:space="preserve">CONCLUIDO	</t>
        </is>
      </c>
      <c r="D21" t="n">
        <v>9.4488</v>
      </c>
      <c r="E21" t="n">
        <v>10.58</v>
      </c>
      <c r="F21" t="n">
        <v>7.31</v>
      </c>
      <c r="G21" t="n">
        <v>31.32</v>
      </c>
      <c r="H21" t="n">
        <v>0.44</v>
      </c>
      <c r="I21" t="n">
        <v>14</v>
      </c>
      <c r="J21" t="n">
        <v>230.92</v>
      </c>
      <c r="K21" t="n">
        <v>56.94</v>
      </c>
      <c r="L21" t="n">
        <v>5.75</v>
      </c>
      <c r="M21" t="n">
        <v>12</v>
      </c>
      <c r="N21" t="n">
        <v>53.23</v>
      </c>
      <c r="O21" t="n">
        <v>28714.14</v>
      </c>
      <c r="P21" t="n">
        <v>100.5</v>
      </c>
      <c r="Q21" t="n">
        <v>605.91</v>
      </c>
      <c r="R21" t="n">
        <v>31.93</v>
      </c>
      <c r="S21" t="n">
        <v>21.88</v>
      </c>
      <c r="T21" t="n">
        <v>3972.3</v>
      </c>
      <c r="U21" t="n">
        <v>0.6899999999999999</v>
      </c>
      <c r="V21" t="n">
        <v>0.85</v>
      </c>
      <c r="W21" t="n">
        <v>1.01</v>
      </c>
      <c r="X21" t="n">
        <v>0.25</v>
      </c>
      <c r="Y21" t="n">
        <v>1</v>
      </c>
      <c r="Z21" t="n">
        <v>10</v>
      </c>
      <c r="AA21" t="n">
        <v>231.3022924134739</v>
      </c>
      <c r="AB21" t="n">
        <v>316.4780008169229</v>
      </c>
      <c r="AC21" t="n">
        <v>286.2737845987134</v>
      </c>
      <c r="AD21" t="n">
        <v>231302.2924134739</v>
      </c>
      <c r="AE21" t="n">
        <v>316478.0008169229</v>
      </c>
      <c r="AF21" t="n">
        <v>3.592099824531842e-06</v>
      </c>
      <c r="AG21" t="n">
        <v>9.184027777777779</v>
      </c>
      <c r="AH21" t="n">
        <v>286273.7845987134</v>
      </c>
    </row>
    <row r="22">
      <c r="A22" t="n">
        <v>20</v>
      </c>
      <c r="B22" t="n">
        <v>115</v>
      </c>
      <c r="C22" t="inlineStr">
        <is>
          <t xml:space="preserve">CONCLUIDO	</t>
        </is>
      </c>
      <c r="D22" t="n">
        <v>9.4917</v>
      </c>
      <c r="E22" t="n">
        <v>10.54</v>
      </c>
      <c r="F22" t="n">
        <v>7.3</v>
      </c>
      <c r="G22" t="n">
        <v>33.71</v>
      </c>
      <c r="H22" t="n">
        <v>0.46</v>
      </c>
      <c r="I22" t="n">
        <v>13</v>
      </c>
      <c r="J22" t="n">
        <v>231.34</v>
      </c>
      <c r="K22" t="n">
        <v>56.94</v>
      </c>
      <c r="L22" t="n">
        <v>6</v>
      </c>
      <c r="M22" t="n">
        <v>11</v>
      </c>
      <c r="N22" t="n">
        <v>53.4</v>
      </c>
      <c r="O22" t="n">
        <v>28766.61</v>
      </c>
      <c r="P22" t="n">
        <v>99.44</v>
      </c>
      <c r="Q22" t="n">
        <v>605.9299999999999</v>
      </c>
      <c r="R22" t="n">
        <v>31.82</v>
      </c>
      <c r="S22" t="n">
        <v>21.88</v>
      </c>
      <c r="T22" t="n">
        <v>3921.96</v>
      </c>
      <c r="U22" t="n">
        <v>0.6899999999999999</v>
      </c>
      <c r="V22" t="n">
        <v>0.85</v>
      </c>
      <c r="W22" t="n">
        <v>1.01</v>
      </c>
      <c r="X22" t="n">
        <v>0.25</v>
      </c>
      <c r="Y22" t="n">
        <v>1</v>
      </c>
      <c r="Z22" t="n">
        <v>10</v>
      </c>
      <c r="AA22" t="n">
        <v>230.3020882501385</v>
      </c>
      <c r="AB22" t="n">
        <v>315.1094773547546</v>
      </c>
      <c r="AC22" t="n">
        <v>285.0358710950393</v>
      </c>
      <c r="AD22" t="n">
        <v>230302.0882501385</v>
      </c>
      <c r="AE22" t="n">
        <v>315109.4773547546</v>
      </c>
      <c r="AF22" t="n">
        <v>3.6084088883783e-06</v>
      </c>
      <c r="AG22" t="n">
        <v>9.149305555555555</v>
      </c>
      <c r="AH22" t="n">
        <v>285035.8710950393</v>
      </c>
    </row>
    <row r="23">
      <c r="A23" t="n">
        <v>21</v>
      </c>
      <c r="B23" t="n">
        <v>115</v>
      </c>
      <c r="C23" t="inlineStr">
        <is>
          <t xml:space="preserve">CONCLUIDO	</t>
        </is>
      </c>
      <c r="D23" t="n">
        <v>9.4907</v>
      </c>
      <c r="E23" t="n">
        <v>10.54</v>
      </c>
      <c r="F23" t="n">
        <v>7.31</v>
      </c>
      <c r="G23" t="n">
        <v>33.72</v>
      </c>
      <c r="H23" t="n">
        <v>0.48</v>
      </c>
      <c r="I23" t="n">
        <v>13</v>
      </c>
      <c r="J23" t="n">
        <v>231.77</v>
      </c>
      <c r="K23" t="n">
        <v>56.94</v>
      </c>
      <c r="L23" t="n">
        <v>6.25</v>
      </c>
      <c r="M23" t="n">
        <v>11</v>
      </c>
      <c r="N23" t="n">
        <v>53.58</v>
      </c>
      <c r="O23" t="n">
        <v>28819.14</v>
      </c>
      <c r="P23" t="n">
        <v>99.42</v>
      </c>
      <c r="Q23" t="n">
        <v>605.84</v>
      </c>
      <c r="R23" t="n">
        <v>31.98</v>
      </c>
      <c r="S23" t="n">
        <v>21.88</v>
      </c>
      <c r="T23" t="n">
        <v>4002.62</v>
      </c>
      <c r="U23" t="n">
        <v>0.68</v>
      </c>
      <c r="V23" t="n">
        <v>0.85</v>
      </c>
      <c r="W23" t="n">
        <v>1.01</v>
      </c>
      <c r="X23" t="n">
        <v>0.25</v>
      </c>
      <c r="Y23" t="n">
        <v>1</v>
      </c>
      <c r="Z23" t="n">
        <v>10</v>
      </c>
      <c r="AA23" t="n">
        <v>230.329258658813</v>
      </c>
      <c r="AB23" t="n">
        <v>315.1466531065769</v>
      </c>
      <c r="AC23" t="n">
        <v>285.0694988452842</v>
      </c>
      <c r="AD23" t="n">
        <v>230329.2586588131</v>
      </c>
      <c r="AE23" t="n">
        <v>315146.6531065769</v>
      </c>
      <c r="AF23" t="n">
        <v>3.608028723719875e-06</v>
      </c>
      <c r="AG23" t="n">
        <v>9.149305555555555</v>
      </c>
      <c r="AH23" t="n">
        <v>285069.4988452842</v>
      </c>
    </row>
    <row r="24">
      <c r="A24" t="n">
        <v>22</v>
      </c>
      <c r="B24" t="n">
        <v>115</v>
      </c>
      <c r="C24" t="inlineStr">
        <is>
          <t xml:space="preserve">CONCLUIDO	</t>
        </is>
      </c>
      <c r="D24" t="n">
        <v>9.552099999999999</v>
      </c>
      <c r="E24" t="n">
        <v>10.47</v>
      </c>
      <c r="F24" t="n">
        <v>7.28</v>
      </c>
      <c r="G24" t="n">
        <v>36.41</v>
      </c>
      <c r="H24" t="n">
        <v>0.5</v>
      </c>
      <c r="I24" t="n">
        <v>12</v>
      </c>
      <c r="J24" t="n">
        <v>232.2</v>
      </c>
      <c r="K24" t="n">
        <v>56.94</v>
      </c>
      <c r="L24" t="n">
        <v>6.5</v>
      </c>
      <c r="M24" t="n">
        <v>10</v>
      </c>
      <c r="N24" t="n">
        <v>53.75</v>
      </c>
      <c r="O24" t="n">
        <v>28871.74</v>
      </c>
      <c r="P24" t="n">
        <v>98.08</v>
      </c>
      <c r="Q24" t="n">
        <v>605.86</v>
      </c>
      <c r="R24" t="n">
        <v>30.94</v>
      </c>
      <c r="S24" t="n">
        <v>21.88</v>
      </c>
      <c r="T24" t="n">
        <v>3488.85</v>
      </c>
      <c r="U24" t="n">
        <v>0.71</v>
      </c>
      <c r="V24" t="n">
        <v>0.85</v>
      </c>
      <c r="W24" t="n">
        <v>1.01</v>
      </c>
      <c r="X24" t="n">
        <v>0.22</v>
      </c>
      <c r="Y24" t="n">
        <v>1</v>
      </c>
      <c r="Z24" t="n">
        <v>10</v>
      </c>
      <c r="AA24" t="n">
        <v>228.966709925689</v>
      </c>
      <c r="AB24" t="n">
        <v>313.2823538185098</v>
      </c>
      <c r="AC24" t="n">
        <v>283.3831256647093</v>
      </c>
      <c r="AD24" t="n">
        <v>228966.709925689</v>
      </c>
      <c r="AE24" t="n">
        <v>313282.3538185098</v>
      </c>
      <c r="AF24" t="n">
        <v>3.631370833747207e-06</v>
      </c>
      <c r="AG24" t="n">
        <v>9.088541666666666</v>
      </c>
      <c r="AH24" t="n">
        <v>283383.1256647093</v>
      </c>
    </row>
    <row r="25">
      <c r="A25" t="n">
        <v>23</v>
      </c>
      <c r="B25" t="n">
        <v>115</v>
      </c>
      <c r="C25" t="inlineStr">
        <is>
          <t xml:space="preserve">CONCLUIDO	</t>
        </is>
      </c>
      <c r="D25" t="n">
        <v>9.556900000000001</v>
      </c>
      <c r="E25" t="n">
        <v>10.46</v>
      </c>
      <c r="F25" t="n">
        <v>7.28</v>
      </c>
      <c r="G25" t="n">
        <v>36.38</v>
      </c>
      <c r="H25" t="n">
        <v>0.52</v>
      </c>
      <c r="I25" t="n">
        <v>12</v>
      </c>
      <c r="J25" t="n">
        <v>232.62</v>
      </c>
      <c r="K25" t="n">
        <v>56.94</v>
      </c>
      <c r="L25" t="n">
        <v>6.75</v>
      </c>
      <c r="M25" t="n">
        <v>10</v>
      </c>
      <c r="N25" t="n">
        <v>53.93</v>
      </c>
      <c r="O25" t="n">
        <v>28924.39</v>
      </c>
      <c r="P25" t="n">
        <v>97.78</v>
      </c>
      <c r="Q25" t="n">
        <v>606.01</v>
      </c>
      <c r="R25" t="n">
        <v>30.91</v>
      </c>
      <c r="S25" t="n">
        <v>21.88</v>
      </c>
      <c r="T25" t="n">
        <v>3472.86</v>
      </c>
      <c r="U25" t="n">
        <v>0.71</v>
      </c>
      <c r="V25" t="n">
        <v>0.85</v>
      </c>
      <c r="W25" t="n">
        <v>1.01</v>
      </c>
      <c r="X25" t="n">
        <v>0.22</v>
      </c>
      <c r="Y25" t="n">
        <v>1</v>
      </c>
      <c r="Z25" t="n">
        <v>10</v>
      </c>
      <c r="AA25" t="n">
        <v>228.7568090343506</v>
      </c>
      <c r="AB25" t="n">
        <v>312.9951581588069</v>
      </c>
      <c r="AC25" t="n">
        <v>283.1233395556866</v>
      </c>
      <c r="AD25" t="n">
        <v>228756.8090343506</v>
      </c>
      <c r="AE25" t="n">
        <v>312995.1581588069</v>
      </c>
      <c r="AF25" t="n">
        <v>3.63319562410765e-06</v>
      </c>
      <c r="AG25" t="n">
        <v>9.079861111111111</v>
      </c>
      <c r="AH25" t="n">
        <v>283123.3395556866</v>
      </c>
    </row>
    <row r="26">
      <c r="A26" t="n">
        <v>24</v>
      </c>
      <c r="B26" t="n">
        <v>115</v>
      </c>
      <c r="C26" t="inlineStr">
        <is>
          <t xml:space="preserve">CONCLUIDO	</t>
        </is>
      </c>
      <c r="D26" t="n">
        <v>9.620799999999999</v>
      </c>
      <c r="E26" t="n">
        <v>10.39</v>
      </c>
      <c r="F26" t="n">
        <v>7.25</v>
      </c>
      <c r="G26" t="n">
        <v>39.55</v>
      </c>
      <c r="H26" t="n">
        <v>0.53</v>
      </c>
      <c r="I26" t="n">
        <v>11</v>
      </c>
      <c r="J26" t="n">
        <v>233.05</v>
      </c>
      <c r="K26" t="n">
        <v>56.94</v>
      </c>
      <c r="L26" t="n">
        <v>7</v>
      </c>
      <c r="M26" t="n">
        <v>9</v>
      </c>
      <c r="N26" t="n">
        <v>54.11</v>
      </c>
      <c r="O26" t="n">
        <v>28977.11</v>
      </c>
      <c r="P26" t="n">
        <v>96.73999999999999</v>
      </c>
      <c r="Q26" t="n">
        <v>605.84</v>
      </c>
      <c r="R26" t="n">
        <v>29.9</v>
      </c>
      <c r="S26" t="n">
        <v>21.88</v>
      </c>
      <c r="T26" t="n">
        <v>2970.81</v>
      </c>
      <c r="U26" t="n">
        <v>0.73</v>
      </c>
      <c r="V26" t="n">
        <v>0.85</v>
      </c>
      <c r="W26" t="n">
        <v>1.01</v>
      </c>
      <c r="X26" t="n">
        <v>0.19</v>
      </c>
      <c r="Y26" t="n">
        <v>1</v>
      </c>
      <c r="Z26" t="n">
        <v>10</v>
      </c>
      <c r="AA26" t="n">
        <v>227.5635582010202</v>
      </c>
      <c r="AB26" t="n">
        <v>311.3624997261338</v>
      </c>
      <c r="AC26" t="n">
        <v>281.6464997523768</v>
      </c>
      <c r="AD26" t="n">
        <v>227563.5582010202</v>
      </c>
      <c r="AE26" t="n">
        <v>311362.4997261338</v>
      </c>
      <c r="AF26" t="n">
        <v>3.657488145781046e-06</v>
      </c>
      <c r="AG26" t="n">
        <v>9.019097222222221</v>
      </c>
      <c r="AH26" t="n">
        <v>281646.4997523768</v>
      </c>
    </row>
    <row r="27">
      <c r="A27" t="n">
        <v>25</v>
      </c>
      <c r="B27" t="n">
        <v>115</v>
      </c>
      <c r="C27" t="inlineStr">
        <is>
          <t xml:space="preserve">CONCLUIDO	</t>
        </is>
      </c>
      <c r="D27" t="n">
        <v>9.6151</v>
      </c>
      <c r="E27" t="n">
        <v>10.4</v>
      </c>
      <c r="F27" t="n">
        <v>7.26</v>
      </c>
      <c r="G27" t="n">
        <v>39.58</v>
      </c>
      <c r="H27" t="n">
        <v>0.55</v>
      </c>
      <c r="I27" t="n">
        <v>11</v>
      </c>
      <c r="J27" t="n">
        <v>233.48</v>
      </c>
      <c r="K27" t="n">
        <v>56.94</v>
      </c>
      <c r="L27" t="n">
        <v>7.25</v>
      </c>
      <c r="M27" t="n">
        <v>9</v>
      </c>
      <c r="N27" t="n">
        <v>54.29</v>
      </c>
      <c r="O27" t="n">
        <v>29029.89</v>
      </c>
      <c r="P27" t="n">
        <v>96.20999999999999</v>
      </c>
      <c r="Q27" t="n">
        <v>605.87</v>
      </c>
      <c r="R27" t="n">
        <v>30.55</v>
      </c>
      <c r="S27" t="n">
        <v>21.88</v>
      </c>
      <c r="T27" t="n">
        <v>3295.59</v>
      </c>
      <c r="U27" t="n">
        <v>0.72</v>
      </c>
      <c r="V27" t="n">
        <v>0.85</v>
      </c>
      <c r="W27" t="n">
        <v>1</v>
      </c>
      <c r="X27" t="n">
        <v>0.2</v>
      </c>
      <c r="Y27" t="n">
        <v>1</v>
      </c>
      <c r="Z27" t="n">
        <v>10</v>
      </c>
      <c r="AA27" t="n">
        <v>227.3387835008022</v>
      </c>
      <c r="AB27" t="n">
        <v>311.0549530649356</v>
      </c>
      <c r="AC27" t="n">
        <v>281.3683049128788</v>
      </c>
      <c r="AD27" t="n">
        <v>227338.7835008022</v>
      </c>
      <c r="AE27" t="n">
        <v>311054.9530649356</v>
      </c>
      <c r="AF27" t="n">
        <v>3.65532120722802e-06</v>
      </c>
      <c r="AG27" t="n">
        <v>9.027777777777779</v>
      </c>
      <c r="AH27" t="n">
        <v>281368.3049128788</v>
      </c>
    </row>
    <row r="28">
      <c r="A28" t="n">
        <v>26</v>
      </c>
      <c r="B28" t="n">
        <v>115</v>
      </c>
      <c r="C28" t="inlineStr">
        <is>
          <t xml:space="preserve">CONCLUIDO	</t>
        </is>
      </c>
      <c r="D28" t="n">
        <v>9.614100000000001</v>
      </c>
      <c r="E28" t="n">
        <v>10.4</v>
      </c>
      <c r="F28" t="n">
        <v>7.26</v>
      </c>
      <c r="G28" t="n">
        <v>39.59</v>
      </c>
      <c r="H28" t="n">
        <v>0.57</v>
      </c>
      <c r="I28" t="n">
        <v>11</v>
      </c>
      <c r="J28" t="n">
        <v>233.91</v>
      </c>
      <c r="K28" t="n">
        <v>56.94</v>
      </c>
      <c r="L28" t="n">
        <v>7.5</v>
      </c>
      <c r="M28" t="n">
        <v>9</v>
      </c>
      <c r="N28" t="n">
        <v>54.46</v>
      </c>
      <c r="O28" t="n">
        <v>29082.74</v>
      </c>
      <c r="P28" t="n">
        <v>95.54000000000001</v>
      </c>
      <c r="Q28" t="n">
        <v>605.84</v>
      </c>
      <c r="R28" t="n">
        <v>30.5</v>
      </c>
      <c r="S28" t="n">
        <v>21.88</v>
      </c>
      <c r="T28" t="n">
        <v>3271.87</v>
      </c>
      <c r="U28" t="n">
        <v>0.72</v>
      </c>
      <c r="V28" t="n">
        <v>0.85</v>
      </c>
      <c r="W28" t="n">
        <v>1</v>
      </c>
      <c r="X28" t="n">
        <v>0.2</v>
      </c>
      <c r="Y28" t="n">
        <v>1</v>
      </c>
      <c r="Z28" t="n">
        <v>10</v>
      </c>
      <c r="AA28" t="n">
        <v>226.9674595568936</v>
      </c>
      <c r="AB28" t="n">
        <v>310.5468912632239</v>
      </c>
      <c r="AC28" t="n">
        <v>280.9087318164531</v>
      </c>
      <c r="AD28" t="n">
        <v>226967.4595568936</v>
      </c>
      <c r="AE28" t="n">
        <v>310546.8912632239</v>
      </c>
      <c r="AF28" t="n">
        <v>3.654941042569594e-06</v>
      </c>
      <c r="AG28" t="n">
        <v>9.027777777777779</v>
      </c>
      <c r="AH28" t="n">
        <v>280908.7318164531</v>
      </c>
    </row>
    <row r="29">
      <c r="A29" t="n">
        <v>27</v>
      </c>
      <c r="B29" t="n">
        <v>115</v>
      </c>
      <c r="C29" t="inlineStr">
        <is>
          <t xml:space="preserve">CONCLUIDO	</t>
        </is>
      </c>
      <c r="D29" t="n">
        <v>9.6792</v>
      </c>
      <c r="E29" t="n">
        <v>10.33</v>
      </c>
      <c r="F29" t="n">
        <v>7.23</v>
      </c>
      <c r="G29" t="n">
        <v>43.39</v>
      </c>
      <c r="H29" t="n">
        <v>0.59</v>
      </c>
      <c r="I29" t="n">
        <v>10</v>
      </c>
      <c r="J29" t="n">
        <v>234.34</v>
      </c>
      <c r="K29" t="n">
        <v>56.94</v>
      </c>
      <c r="L29" t="n">
        <v>7.75</v>
      </c>
      <c r="M29" t="n">
        <v>8</v>
      </c>
      <c r="N29" t="n">
        <v>54.64</v>
      </c>
      <c r="O29" t="n">
        <v>29135.65</v>
      </c>
      <c r="P29" t="n">
        <v>94.69</v>
      </c>
      <c r="Q29" t="n">
        <v>605.84</v>
      </c>
      <c r="R29" t="n">
        <v>29.59</v>
      </c>
      <c r="S29" t="n">
        <v>21.88</v>
      </c>
      <c r="T29" t="n">
        <v>2823.42</v>
      </c>
      <c r="U29" t="n">
        <v>0.74</v>
      </c>
      <c r="V29" t="n">
        <v>0.86</v>
      </c>
      <c r="W29" t="n">
        <v>1</v>
      </c>
      <c r="X29" t="n">
        <v>0.17</v>
      </c>
      <c r="Y29" t="n">
        <v>1</v>
      </c>
      <c r="Z29" t="n">
        <v>10</v>
      </c>
      <c r="AA29" t="n">
        <v>225.7200562022684</v>
      </c>
      <c r="AB29" t="n">
        <v>308.8401389618745</v>
      </c>
      <c r="AC29" t="n">
        <v>279.364869559302</v>
      </c>
      <c r="AD29" t="n">
        <v>225720.0562022684</v>
      </c>
      <c r="AE29" t="n">
        <v>308840.1389618745</v>
      </c>
      <c r="AF29" t="n">
        <v>3.679689761833102e-06</v>
      </c>
      <c r="AG29" t="n">
        <v>8.967013888888889</v>
      </c>
      <c r="AH29" t="n">
        <v>279364.869559302</v>
      </c>
    </row>
    <row r="30">
      <c r="A30" t="n">
        <v>28</v>
      </c>
      <c r="B30" t="n">
        <v>115</v>
      </c>
      <c r="C30" t="inlineStr">
        <is>
          <t xml:space="preserve">CONCLUIDO	</t>
        </is>
      </c>
      <c r="D30" t="n">
        <v>9.672000000000001</v>
      </c>
      <c r="E30" t="n">
        <v>10.34</v>
      </c>
      <c r="F30" t="n">
        <v>7.24</v>
      </c>
      <c r="G30" t="n">
        <v>43.44</v>
      </c>
      <c r="H30" t="n">
        <v>0.61</v>
      </c>
      <c r="I30" t="n">
        <v>10</v>
      </c>
      <c r="J30" t="n">
        <v>234.77</v>
      </c>
      <c r="K30" t="n">
        <v>56.94</v>
      </c>
      <c r="L30" t="n">
        <v>8</v>
      </c>
      <c r="M30" t="n">
        <v>8</v>
      </c>
      <c r="N30" t="n">
        <v>54.82</v>
      </c>
      <c r="O30" t="n">
        <v>29188.62</v>
      </c>
      <c r="P30" t="n">
        <v>93.86</v>
      </c>
      <c r="Q30" t="n">
        <v>605.88</v>
      </c>
      <c r="R30" t="n">
        <v>29.83</v>
      </c>
      <c r="S30" t="n">
        <v>21.88</v>
      </c>
      <c r="T30" t="n">
        <v>2942.97</v>
      </c>
      <c r="U30" t="n">
        <v>0.73</v>
      </c>
      <c r="V30" t="n">
        <v>0.85</v>
      </c>
      <c r="W30" t="n">
        <v>1.01</v>
      </c>
      <c r="X30" t="n">
        <v>0.18</v>
      </c>
      <c r="Y30" t="n">
        <v>1</v>
      </c>
      <c r="Z30" t="n">
        <v>10</v>
      </c>
      <c r="AA30" t="n">
        <v>225.3384105744194</v>
      </c>
      <c r="AB30" t="n">
        <v>308.3179545768351</v>
      </c>
      <c r="AC30" t="n">
        <v>278.8925217190802</v>
      </c>
      <c r="AD30" t="n">
        <v>225338.4105744194</v>
      </c>
      <c r="AE30" t="n">
        <v>308317.954576835</v>
      </c>
      <c r="AF30" t="n">
        <v>3.676952576292437e-06</v>
      </c>
      <c r="AG30" t="n">
        <v>8.975694444444445</v>
      </c>
      <c r="AH30" t="n">
        <v>278892.5217190802</v>
      </c>
    </row>
    <row r="31">
      <c r="A31" t="n">
        <v>29</v>
      </c>
      <c r="B31" t="n">
        <v>115</v>
      </c>
      <c r="C31" t="inlineStr">
        <is>
          <t xml:space="preserve">CONCLUIDO	</t>
        </is>
      </c>
      <c r="D31" t="n">
        <v>9.736000000000001</v>
      </c>
      <c r="E31" t="n">
        <v>10.27</v>
      </c>
      <c r="F31" t="n">
        <v>7.22</v>
      </c>
      <c r="G31" t="n">
        <v>48.1</v>
      </c>
      <c r="H31" t="n">
        <v>0.62</v>
      </c>
      <c r="I31" t="n">
        <v>9</v>
      </c>
      <c r="J31" t="n">
        <v>235.2</v>
      </c>
      <c r="K31" t="n">
        <v>56.94</v>
      </c>
      <c r="L31" t="n">
        <v>8.25</v>
      </c>
      <c r="M31" t="n">
        <v>7</v>
      </c>
      <c r="N31" t="n">
        <v>55</v>
      </c>
      <c r="O31" t="n">
        <v>29241.66</v>
      </c>
      <c r="P31" t="n">
        <v>92.23</v>
      </c>
      <c r="Q31" t="n">
        <v>605.84</v>
      </c>
      <c r="R31" t="n">
        <v>29.11</v>
      </c>
      <c r="S31" t="n">
        <v>21.88</v>
      </c>
      <c r="T31" t="n">
        <v>2587.79</v>
      </c>
      <c r="U31" t="n">
        <v>0.75</v>
      </c>
      <c r="V31" t="n">
        <v>0.86</v>
      </c>
      <c r="W31" t="n">
        <v>1</v>
      </c>
      <c r="X31" t="n">
        <v>0.16</v>
      </c>
      <c r="Y31" t="n">
        <v>1</v>
      </c>
      <c r="Z31" t="n">
        <v>10</v>
      </c>
      <c r="AA31" t="n">
        <v>223.8795869619121</v>
      </c>
      <c r="AB31" t="n">
        <v>306.3219277514479</v>
      </c>
      <c r="AC31" t="n">
        <v>277.0869928924661</v>
      </c>
      <c r="AD31" t="n">
        <v>223879.5869619121</v>
      </c>
      <c r="AE31" t="n">
        <v>306321.9277514479</v>
      </c>
      <c r="AF31" t="n">
        <v>3.701283114431675e-06</v>
      </c>
      <c r="AG31" t="n">
        <v>8.914930555555555</v>
      </c>
      <c r="AH31" t="n">
        <v>277086.9928924661</v>
      </c>
    </row>
    <row r="32">
      <c r="A32" t="n">
        <v>30</v>
      </c>
      <c r="B32" t="n">
        <v>115</v>
      </c>
      <c r="C32" t="inlineStr">
        <is>
          <t xml:space="preserve">CONCLUIDO	</t>
        </is>
      </c>
      <c r="D32" t="n">
        <v>9.731299999999999</v>
      </c>
      <c r="E32" t="n">
        <v>10.28</v>
      </c>
      <c r="F32" t="n">
        <v>7.22</v>
      </c>
      <c r="G32" t="n">
        <v>48.14</v>
      </c>
      <c r="H32" t="n">
        <v>0.64</v>
      </c>
      <c r="I32" t="n">
        <v>9</v>
      </c>
      <c r="J32" t="n">
        <v>235.63</v>
      </c>
      <c r="K32" t="n">
        <v>56.94</v>
      </c>
      <c r="L32" t="n">
        <v>8.5</v>
      </c>
      <c r="M32" t="n">
        <v>7</v>
      </c>
      <c r="N32" t="n">
        <v>55.18</v>
      </c>
      <c r="O32" t="n">
        <v>29294.76</v>
      </c>
      <c r="P32" t="n">
        <v>92.41</v>
      </c>
      <c r="Q32" t="n">
        <v>605.84</v>
      </c>
      <c r="R32" t="n">
        <v>29.23</v>
      </c>
      <c r="S32" t="n">
        <v>21.88</v>
      </c>
      <c r="T32" t="n">
        <v>2648.8</v>
      </c>
      <c r="U32" t="n">
        <v>0.75</v>
      </c>
      <c r="V32" t="n">
        <v>0.86</v>
      </c>
      <c r="W32" t="n">
        <v>1</v>
      </c>
      <c r="X32" t="n">
        <v>0.16</v>
      </c>
      <c r="Y32" t="n">
        <v>1</v>
      </c>
      <c r="Z32" t="n">
        <v>10</v>
      </c>
      <c r="AA32" t="n">
        <v>224.0154454435225</v>
      </c>
      <c r="AB32" t="n">
        <v>306.5078153196403</v>
      </c>
      <c r="AC32" t="n">
        <v>277.2551396120452</v>
      </c>
      <c r="AD32" t="n">
        <v>224015.4454435225</v>
      </c>
      <c r="AE32" t="n">
        <v>306507.8153196403</v>
      </c>
      <c r="AF32" t="n">
        <v>3.699496340537075e-06</v>
      </c>
      <c r="AG32" t="n">
        <v>8.923611111111111</v>
      </c>
      <c r="AH32" t="n">
        <v>277255.1396120453</v>
      </c>
    </row>
    <row r="33">
      <c r="A33" t="n">
        <v>31</v>
      </c>
      <c r="B33" t="n">
        <v>115</v>
      </c>
      <c r="C33" t="inlineStr">
        <is>
          <t xml:space="preserve">CONCLUIDO	</t>
        </is>
      </c>
      <c r="D33" t="n">
        <v>9.740500000000001</v>
      </c>
      <c r="E33" t="n">
        <v>10.27</v>
      </c>
      <c r="F33" t="n">
        <v>7.21</v>
      </c>
      <c r="G33" t="n">
        <v>48.07</v>
      </c>
      <c r="H33" t="n">
        <v>0.66</v>
      </c>
      <c r="I33" t="n">
        <v>9</v>
      </c>
      <c r="J33" t="n">
        <v>236.06</v>
      </c>
      <c r="K33" t="n">
        <v>56.94</v>
      </c>
      <c r="L33" t="n">
        <v>8.75</v>
      </c>
      <c r="M33" t="n">
        <v>7</v>
      </c>
      <c r="N33" t="n">
        <v>55.36</v>
      </c>
      <c r="O33" t="n">
        <v>29347.92</v>
      </c>
      <c r="P33" t="n">
        <v>92.04000000000001</v>
      </c>
      <c r="Q33" t="n">
        <v>605.84</v>
      </c>
      <c r="R33" t="n">
        <v>29.02</v>
      </c>
      <c r="S33" t="n">
        <v>21.88</v>
      </c>
      <c r="T33" t="n">
        <v>2540.35</v>
      </c>
      <c r="U33" t="n">
        <v>0.75</v>
      </c>
      <c r="V33" t="n">
        <v>0.86</v>
      </c>
      <c r="W33" t="n">
        <v>1</v>
      </c>
      <c r="X33" t="n">
        <v>0.15</v>
      </c>
      <c r="Y33" t="n">
        <v>1</v>
      </c>
      <c r="Z33" t="n">
        <v>10</v>
      </c>
      <c r="AA33" t="n">
        <v>223.710242579185</v>
      </c>
      <c r="AB33" t="n">
        <v>306.0902232960539</v>
      </c>
      <c r="AC33" t="n">
        <v>276.8774019850956</v>
      </c>
      <c r="AD33" t="n">
        <v>223710.242579185</v>
      </c>
      <c r="AE33" t="n">
        <v>306090.2232960539</v>
      </c>
      <c r="AF33" t="n">
        <v>3.702993855394591e-06</v>
      </c>
      <c r="AG33" t="n">
        <v>8.914930555555555</v>
      </c>
      <c r="AH33" t="n">
        <v>276877.4019850956</v>
      </c>
    </row>
    <row r="34">
      <c r="A34" t="n">
        <v>32</v>
      </c>
      <c r="B34" t="n">
        <v>115</v>
      </c>
      <c r="C34" t="inlineStr">
        <is>
          <t xml:space="preserve">CONCLUIDO	</t>
        </is>
      </c>
      <c r="D34" t="n">
        <v>9.7279</v>
      </c>
      <c r="E34" t="n">
        <v>10.28</v>
      </c>
      <c r="F34" t="n">
        <v>7.22</v>
      </c>
      <c r="G34" t="n">
        <v>48.16</v>
      </c>
      <c r="H34" t="n">
        <v>0.68</v>
      </c>
      <c r="I34" t="n">
        <v>9</v>
      </c>
      <c r="J34" t="n">
        <v>236.49</v>
      </c>
      <c r="K34" t="n">
        <v>56.94</v>
      </c>
      <c r="L34" t="n">
        <v>9</v>
      </c>
      <c r="M34" t="n">
        <v>7</v>
      </c>
      <c r="N34" t="n">
        <v>55.55</v>
      </c>
      <c r="O34" t="n">
        <v>29401.15</v>
      </c>
      <c r="P34" t="n">
        <v>90.90000000000001</v>
      </c>
      <c r="Q34" t="n">
        <v>605.9299999999999</v>
      </c>
      <c r="R34" t="n">
        <v>29.43</v>
      </c>
      <c r="S34" t="n">
        <v>21.88</v>
      </c>
      <c r="T34" t="n">
        <v>2748.07</v>
      </c>
      <c r="U34" t="n">
        <v>0.74</v>
      </c>
      <c r="V34" t="n">
        <v>0.86</v>
      </c>
      <c r="W34" t="n">
        <v>1</v>
      </c>
      <c r="X34" t="n">
        <v>0.17</v>
      </c>
      <c r="Y34" t="n">
        <v>1</v>
      </c>
      <c r="Z34" t="n">
        <v>10</v>
      </c>
      <c r="AA34" t="n">
        <v>223.1962439760386</v>
      </c>
      <c r="AB34" t="n">
        <v>305.3869477312114</v>
      </c>
      <c r="AC34" t="n">
        <v>276.241246053108</v>
      </c>
      <c r="AD34" t="n">
        <v>223196.2439760386</v>
      </c>
      <c r="AE34" t="n">
        <v>305386.9477312114</v>
      </c>
      <c r="AF34" t="n">
        <v>3.698203780698428e-06</v>
      </c>
      <c r="AG34" t="n">
        <v>8.923611111111111</v>
      </c>
      <c r="AH34" t="n">
        <v>276241.246053108</v>
      </c>
    </row>
    <row r="35">
      <c r="A35" t="n">
        <v>33</v>
      </c>
      <c r="B35" t="n">
        <v>115</v>
      </c>
      <c r="C35" t="inlineStr">
        <is>
          <t xml:space="preserve">CONCLUIDO	</t>
        </is>
      </c>
      <c r="D35" t="n">
        <v>9.7981</v>
      </c>
      <c r="E35" t="n">
        <v>10.21</v>
      </c>
      <c r="F35" t="n">
        <v>7.19</v>
      </c>
      <c r="G35" t="n">
        <v>53.96</v>
      </c>
      <c r="H35" t="n">
        <v>0.6899999999999999</v>
      </c>
      <c r="I35" t="n">
        <v>8</v>
      </c>
      <c r="J35" t="n">
        <v>236.92</v>
      </c>
      <c r="K35" t="n">
        <v>56.94</v>
      </c>
      <c r="L35" t="n">
        <v>9.25</v>
      </c>
      <c r="M35" t="n">
        <v>6</v>
      </c>
      <c r="N35" t="n">
        <v>55.73</v>
      </c>
      <c r="O35" t="n">
        <v>29454.44</v>
      </c>
      <c r="P35" t="n">
        <v>89.62</v>
      </c>
      <c r="Q35" t="n">
        <v>605.84</v>
      </c>
      <c r="R35" t="n">
        <v>28.42</v>
      </c>
      <c r="S35" t="n">
        <v>21.88</v>
      </c>
      <c r="T35" t="n">
        <v>2245.57</v>
      </c>
      <c r="U35" t="n">
        <v>0.77</v>
      </c>
      <c r="V35" t="n">
        <v>0.86</v>
      </c>
      <c r="W35" t="n">
        <v>1</v>
      </c>
      <c r="X35" t="n">
        <v>0.14</v>
      </c>
      <c r="Y35" t="n">
        <v>1</v>
      </c>
      <c r="Z35" t="n">
        <v>10</v>
      </c>
      <c r="AA35" t="n">
        <v>221.8800188490012</v>
      </c>
      <c r="AB35" t="n">
        <v>303.5860304446454</v>
      </c>
      <c r="AC35" t="n">
        <v>274.612205784768</v>
      </c>
      <c r="AD35" t="n">
        <v>221880.0188490012</v>
      </c>
      <c r="AE35" t="n">
        <v>303586.0304446454</v>
      </c>
      <c r="AF35" t="n">
        <v>3.724891339719905e-06</v>
      </c>
      <c r="AG35" t="n">
        <v>8.862847222222221</v>
      </c>
      <c r="AH35" t="n">
        <v>274612.205784768</v>
      </c>
    </row>
    <row r="36">
      <c r="A36" t="n">
        <v>34</v>
      </c>
      <c r="B36" t="n">
        <v>115</v>
      </c>
      <c r="C36" t="inlineStr">
        <is>
          <t xml:space="preserve">CONCLUIDO	</t>
        </is>
      </c>
      <c r="D36" t="n">
        <v>9.8087</v>
      </c>
      <c r="E36" t="n">
        <v>10.2</v>
      </c>
      <c r="F36" t="n">
        <v>7.18</v>
      </c>
      <c r="G36" t="n">
        <v>53.87</v>
      </c>
      <c r="H36" t="n">
        <v>0.71</v>
      </c>
      <c r="I36" t="n">
        <v>8</v>
      </c>
      <c r="J36" t="n">
        <v>237.35</v>
      </c>
      <c r="K36" t="n">
        <v>56.94</v>
      </c>
      <c r="L36" t="n">
        <v>9.5</v>
      </c>
      <c r="M36" t="n">
        <v>6</v>
      </c>
      <c r="N36" t="n">
        <v>55.91</v>
      </c>
      <c r="O36" t="n">
        <v>29507.8</v>
      </c>
      <c r="P36" t="n">
        <v>88.89</v>
      </c>
      <c r="Q36" t="n">
        <v>605.84</v>
      </c>
      <c r="R36" t="n">
        <v>28.07</v>
      </c>
      <c r="S36" t="n">
        <v>21.88</v>
      </c>
      <c r="T36" t="n">
        <v>2072.65</v>
      </c>
      <c r="U36" t="n">
        <v>0.78</v>
      </c>
      <c r="V36" t="n">
        <v>0.86</v>
      </c>
      <c r="W36" t="n">
        <v>1</v>
      </c>
      <c r="X36" t="n">
        <v>0.13</v>
      </c>
      <c r="Y36" t="n">
        <v>1</v>
      </c>
      <c r="Z36" t="n">
        <v>10</v>
      </c>
      <c r="AA36" t="n">
        <v>221.3690930776853</v>
      </c>
      <c r="AB36" t="n">
        <v>302.8869592638771</v>
      </c>
      <c r="AC36" t="n">
        <v>273.9798529763395</v>
      </c>
      <c r="AD36" t="n">
        <v>221369.0930776853</v>
      </c>
      <c r="AE36" t="n">
        <v>302886.9592638771</v>
      </c>
      <c r="AF36" t="n">
        <v>3.728921085099216e-06</v>
      </c>
      <c r="AG36" t="n">
        <v>8.854166666666666</v>
      </c>
      <c r="AH36" t="n">
        <v>273979.8529763395</v>
      </c>
    </row>
    <row r="37">
      <c r="A37" t="n">
        <v>35</v>
      </c>
      <c r="B37" t="n">
        <v>115</v>
      </c>
      <c r="C37" t="inlineStr">
        <is>
          <t xml:space="preserve">CONCLUIDO	</t>
        </is>
      </c>
      <c r="D37" t="n">
        <v>9.8005</v>
      </c>
      <c r="E37" t="n">
        <v>10.2</v>
      </c>
      <c r="F37" t="n">
        <v>7.19</v>
      </c>
      <c r="G37" t="n">
        <v>53.94</v>
      </c>
      <c r="H37" t="n">
        <v>0.73</v>
      </c>
      <c r="I37" t="n">
        <v>8</v>
      </c>
      <c r="J37" t="n">
        <v>237.79</v>
      </c>
      <c r="K37" t="n">
        <v>56.94</v>
      </c>
      <c r="L37" t="n">
        <v>9.75</v>
      </c>
      <c r="M37" t="n">
        <v>6</v>
      </c>
      <c r="N37" t="n">
        <v>56.09</v>
      </c>
      <c r="O37" t="n">
        <v>29561.22</v>
      </c>
      <c r="P37" t="n">
        <v>88.20999999999999</v>
      </c>
      <c r="Q37" t="n">
        <v>605.86</v>
      </c>
      <c r="R37" t="n">
        <v>28.26</v>
      </c>
      <c r="S37" t="n">
        <v>21.88</v>
      </c>
      <c r="T37" t="n">
        <v>2167.3</v>
      </c>
      <c r="U37" t="n">
        <v>0.77</v>
      </c>
      <c r="V37" t="n">
        <v>0.86</v>
      </c>
      <c r="W37" t="n">
        <v>1</v>
      </c>
      <c r="X37" t="n">
        <v>0.13</v>
      </c>
      <c r="Y37" t="n">
        <v>1</v>
      </c>
      <c r="Z37" t="n">
        <v>10</v>
      </c>
      <c r="AA37" t="n">
        <v>221.079725999526</v>
      </c>
      <c r="AB37" t="n">
        <v>302.4910344615652</v>
      </c>
      <c r="AC37" t="n">
        <v>273.6217146814761</v>
      </c>
      <c r="AD37" t="n">
        <v>221079.725999526</v>
      </c>
      <c r="AE37" t="n">
        <v>302491.0344615652</v>
      </c>
      <c r="AF37" t="n">
        <v>3.725803734900126e-06</v>
      </c>
      <c r="AG37" t="n">
        <v>8.854166666666666</v>
      </c>
      <c r="AH37" t="n">
        <v>273621.7146814761</v>
      </c>
    </row>
    <row r="38">
      <c r="A38" t="n">
        <v>36</v>
      </c>
      <c r="B38" t="n">
        <v>115</v>
      </c>
      <c r="C38" t="inlineStr">
        <is>
          <t xml:space="preserve">CONCLUIDO	</t>
        </is>
      </c>
      <c r="D38" t="n">
        <v>9.801299999999999</v>
      </c>
      <c r="E38" t="n">
        <v>10.2</v>
      </c>
      <c r="F38" t="n">
        <v>7.19</v>
      </c>
      <c r="G38" t="n">
        <v>53.93</v>
      </c>
      <c r="H38" t="n">
        <v>0.75</v>
      </c>
      <c r="I38" t="n">
        <v>8</v>
      </c>
      <c r="J38" t="n">
        <v>238.22</v>
      </c>
      <c r="K38" t="n">
        <v>56.94</v>
      </c>
      <c r="L38" t="n">
        <v>10</v>
      </c>
      <c r="M38" t="n">
        <v>6</v>
      </c>
      <c r="N38" t="n">
        <v>56.28</v>
      </c>
      <c r="O38" t="n">
        <v>29614.71</v>
      </c>
      <c r="P38" t="n">
        <v>87.53</v>
      </c>
      <c r="Q38" t="n">
        <v>605.84</v>
      </c>
      <c r="R38" t="n">
        <v>28.38</v>
      </c>
      <c r="S38" t="n">
        <v>21.88</v>
      </c>
      <c r="T38" t="n">
        <v>2228.18</v>
      </c>
      <c r="U38" t="n">
        <v>0.77</v>
      </c>
      <c r="V38" t="n">
        <v>0.86</v>
      </c>
      <c r="W38" t="n">
        <v>1</v>
      </c>
      <c r="X38" t="n">
        <v>0.13</v>
      </c>
      <c r="Y38" t="n">
        <v>1</v>
      </c>
      <c r="Z38" t="n">
        <v>10</v>
      </c>
      <c r="AA38" t="n">
        <v>220.696450880728</v>
      </c>
      <c r="AB38" t="n">
        <v>301.9666205351211</v>
      </c>
      <c r="AC38" t="n">
        <v>273.1473500841522</v>
      </c>
      <c r="AD38" t="n">
        <v>220696.450880728</v>
      </c>
      <c r="AE38" t="n">
        <v>301966.6205351211</v>
      </c>
      <c r="AF38" t="n">
        <v>3.726107866626867e-06</v>
      </c>
      <c r="AG38" t="n">
        <v>8.854166666666666</v>
      </c>
      <c r="AH38" t="n">
        <v>273147.3500841521</v>
      </c>
    </row>
    <row r="39">
      <c r="A39" t="n">
        <v>37</v>
      </c>
      <c r="B39" t="n">
        <v>115</v>
      </c>
      <c r="C39" t="inlineStr">
        <is>
          <t xml:space="preserve">CONCLUIDO	</t>
        </is>
      </c>
      <c r="D39" t="n">
        <v>9.857100000000001</v>
      </c>
      <c r="E39" t="n">
        <v>10.14</v>
      </c>
      <c r="F39" t="n">
        <v>7.18</v>
      </c>
      <c r="G39" t="n">
        <v>61.52</v>
      </c>
      <c r="H39" t="n">
        <v>0.76</v>
      </c>
      <c r="I39" t="n">
        <v>7</v>
      </c>
      <c r="J39" t="n">
        <v>238.66</v>
      </c>
      <c r="K39" t="n">
        <v>56.94</v>
      </c>
      <c r="L39" t="n">
        <v>10.25</v>
      </c>
      <c r="M39" t="n">
        <v>5</v>
      </c>
      <c r="N39" t="n">
        <v>56.46</v>
      </c>
      <c r="O39" t="n">
        <v>29668.27</v>
      </c>
      <c r="P39" t="n">
        <v>85.63</v>
      </c>
      <c r="Q39" t="n">
        <v>605.92</v>
      </c>
      <c r="R39" t="n">
        <v>27.83</v>
      </c>
      <c r="S39" t="n">
        <v>21.88</v>
      </c>
      <c r="T39" t="n">
        <v>1958.38</v>
      </c>
      <c r="U39" t="n">
        <v>0.79</v>
      </c>
      <c r="V39" t="n">
        <v>0.86</v>
      </c>
      <c r="W39" t="n">
        <v>1</v>
      </c>
      <c r="X39" t="n">
        <v>0.12</v>
      </c>
      <c r="Y39" t="n">
        <v>1</v>
      </c>
      <c r="Z39" t="n">
        <v>10</v>
      </c>
      <c r="AA39" t="n">
        <v>219.2237787992803</v>
      </c>
      <c r="AB39" t="n">
        <v>299.9516456235785</v>
      </c>
      <c r="AC39" t="n">
        <v>271.3246815501315</v>
      </c>
      <c r="AD39" t="n">
        <v>219223.7787992803</v>
      </c>
      <c r="AE39" t="n">
        <v>299951.6456235785</v>
      </c>
      <c r="AF39" t="n">
        <v>3.747321054567016e-06</v>
      </c>
      <c r="AG39" t="n">
        <v>8.802083333333334</v>
      </c>
      <c r="AH39" t="n">
        <v>271324.6815501315</v>
      </c>
    </row>
    <row r="40">
      <c r="A40" t="n">
        <v>38</v>
      </c>
      <c r="B40" t="n">
        <v>115</v>
      </c>
      <c r="C40" t="inlineStr">
        <is>
          <t xml:space="preserve">CONCLUIDO	</t>
        </is>
      </c>
      <c r="D40" t="n">
        <v>9.854100000000001</v>
      </c>
      <c r="E40" t="n">
        <v>10.15</v>
      </c>
      <c r="F40" t="n">
        <v>7.18</v>
      </c>
      <c r="G40" t="n">
        <v>61.54</v>
      </c>
      <c r="H40" t="n">
        <v>0.78</v>
      </c>
      <c r="I40" t="n">
        <v>7</v>
      </c>
      <c r="J40" t="n">
        <v>239.09</v>
      </c>
      <c r="K40" t="n">
        <v>56.94</v>
      </c>
      <c r="L40" t="n">
        <v>10.5</v>
      </c>
      <c r="M40" t="n">
        <v>4</v>
      </c>
      <c r="N40" t="n">
        <v>56.65</v>
      </c>
      <c r="O40" t="n">
        <v>29721.89</v>
      </c>
      <c r="P40" t="n">
        <v>85.56999999999999</v>
      </c>
      <c r="Q40" t="n">
        <v>605.86</v>
      </c>
      <c r="R40" t="n">
        <v>27.93</v>
      </c>
      <c r="S40" t="n">
        <v>21.88</v>
      </c>
      <c r="T40" t="n">
        <v>2008.31</v>
      </c>
      <c r="U40" t="n">
        <v>0.78</v>
      </c>
      <c r="V40" t="n">
        <v>0.86</v>
      </c>
      <c r="W40" t="n">
        <v>1</v>
      </c>
      <c r="X40" t="n">
        <v>0.12</v>
      </c>
      <c r="Y40" t="n">
        <v>1</v>
      </c>
      <c r="Z40" t="n">
        <v>10</v>
      </c>
      <c r="AA40" t="n">
        <v>219.2114133250788</v>
      </c>
      <c r="AB40" t="n">
        <v>299.9347266362498</v>
      </c>
      <c r="AC40" t="n">
        <v>271.3093772872074</v>
      </c>
      <c r="AD40" t="n">
        <v>219211.4133250788</v>
      </c>
      <c r="AE40" t="n">
        <v>299934.7266362498</v>
      </c>
      <c r="AF40" t="n">
        <v>3.746180560591739e-06</v>
      </c>
      <c r="AG40" t="n">
        <v>8.810763888888889</v>
      </c>
      <c r="AH40" t="n">
        <v>271309.3772872074</v>
      </c>
    </row>
    <row r="41">
      <c r="A41" t="n">
        <v>39</v>
      </c>
      <c r="B41" t="n">
        <v>115</v>
      </c>
      <c r="C41" t="inlineStr">
        <is>
          <t xml:space="preserve">CONCLUIDO	</t>
        </is>
      </c>
      <c r="D41" t="n">
        <v>9.850099999999999</v>
      </c>
      <c r="E41" t="n">
        <v>10.15</v>
      </c>
      <c r="F41" t="n">
        <v>7.18</v>
      </c>
      <c r="G41" t="n">
        <v>61.58</v>
      </c>
      <c r="H41" t="n">
        <v>0.8</v>
      </c>
      <c r="I41" t="n">
        <v>7</v>
      </c>
      <c r="J41" t="n">
        <v>239.53</v>
      </c>
      <c r="K41" t="n">
        <v>56.94</v>
      </c>
      <c r="L41" t="n">
        <v>10.75</v>
      </c>
      <c r="M41" t="n">
        <v>3</v>
      </c>
      <c r="N41" t="n">
        <v>56.83</v>
      </c>
      <c r="O41" t="n">
        <v>29775.57</v>
      </c>
      <c r="P41" t="n">
        <v>86.17</v>
      </c>
      <c r="Q41" t="n">
        <v>605.84</v>
      </c>
      <c r="R41" t="n">
        <v>28.04</v>
      </c>
      <c r="S41" t="n">
        <v>21.88</v>
      </c>
      <c r="T41" t="n">
        <v>2062.5</v>
      </c>
      <c r="U41" t="n">
        <v>0.78</v>
      </c>
      <c r="V41" t="n">
        <v>0.86</v>
      </c>
      <c r="W41" t="n">
        <v>1</v>
      </c>
      <c r="X41" t="n">
        <v>0.13</v>
      </c>
      <c r="Y41" t="n">
        <v>1</v>
      </c>
      <c r="Z41" t="n">
        <v>10</v>
      </c>
      <c r="AA41" t="n">
        <v>219.5705990055487</v>
      </c>
      <c r="AB41" t="n">
        <v>300.4261803304223</v>
      </c>
      <c r="AC41" t="n">
        <v>271.7539273305679</v>
      </c>
      <c r="AD41" t="n">
        <v>219570.5990055487</v>
      </c>
      <c r="AE41" t="n">
        <v>300426.1803304223</v>
      </c>
      <c r="AF41" t="n">
        <v>3.744659901958036e-06</v>
      </c>
      <c r="AG41" t="n">
        <v>8.810763888888889</v>
      </c>
      <c r="AH41" t="n">
        <v>271753.9273305679</v>
      </c>
    </row>
    <row r="42">
      <c r="A42" t="n">
        <v>40</v>
      </c>
      <c r="B42" t="n">
        <v>115</v>
      </c>
      <c r="C42" t="inlineStr">
        <is>
          <t xml:space="preserve">CONCLUIDO	</t>
        </is>
      </c>
      <c r="D42" t="n">
        <v>9.849</v>
      </c>
      <c r="E42" t="n">
        <v>10.15</v>
      </c>
      <c r="F42" t="n">
        <v>7.19</v>
      </c>
      <c r="G42" t="n">
        <v>61.59</v>
      </c>
      <c r="H42" t="n">
        <v>0.82</v>
      </c>
      <c r="I42" t="n">
        <v>7</v>
      </c>
      <c r="J42" t="n">
        <v>239.96</v>
      </c>
      <c r="K42" t="n">
        <v>56.94</v>
      </c>
      <c r="L42" t="n">
        <v>11</v>
      </c>
      <c r="M42" t="n">
        <v>3</v>
      </c>
      <c r="N42" t="n">
        <v>57.02</v>
      </c>
      <c r="O42" t="n">
        <v>29829.32</v>
      </c>
      <c r="P42" t="n">
        <v>86.18000000000001</v>
      </c>
      <c r="Q42" t="n">
        <v>605.84</v>
      </c>
      <c r="R42" t="n">
        <v>27.97</v>
      </c>
      <c r="S42" t="n">
        <v>21.88</v>
      </c>
      <c r="T42" t="n">
        <v>2028</v>
      </c>
      <c r="U42" t="n">
        <v>0.78</v>
      </c>
      <c r="V42" t="n">
        <v>0.86</v>
      </c>
      <c r="W42" t="n">
        <v>1.01</v>
      </c>
      <c r="X42" t="n">
        <v>0.13</v>
      </c>
      <c r="Y42" t="n">
        <v>1</v>
      </c>
      <c r="Z42" t="n">
        <v>10</v>
      </c>
      <c r="AA42" t="n">
        <v>219.6129810716889</v>
      </c>
      <c r="AB42" t="n">
        <v>300.4841693430802</v>
      </c>
      <c r="AC42" t="n">
        <v>271.8063819532458</v>
      </c>
      <c r="AD42" t="n">
        <v>219612.981071689</v>
      </c>
      <c r="AE42" t="n">
        <v>300484.1693430802</v>
      </c>
      <c r="AF42" t="n">
        <v>3.744241720833769e-06</v>
      </c>
      <c r="AG42" t="n">
        <v>8.810763888888889</v>
      </c>
      <c r="AH42" t="n">
        <v>271806.3819532458</v>
      </c>
    </row>
    <row r="43">
      <c r="A43" t="n">
        <v>41</v>
      </c>
      <c r="B43" t="n">
        <v>115</v>
      </c>
      <c r="C43" t="inlineStr">
        <is>
          <t xml:space="preserve">CONCLUIDO	</t>
        </is>
      </c>
      <c r="D43" t="n">
        <v>9.8544</v>
      </c>
      <c r="E43" t="n">
        <v>10.15</v>
      </c>
      <c r="F43" t="n">
        <v>7.18</v>
      </c>
      <c r="G43" t="n">
        <v>61.54</v>
      </c>
      <c r="H43" t="n">
        <v>0.83</v>
      </c>
      <c r="I43" t="n">
        <v>7</v>
      </c>
      <c r="J43" t="n">
        <v>240.4</v>
      </c>
      <c r="K43" t="n">
        <v>56.94</v>
      </c>
      <c r="L43" t="n">
        <v>11.25</v>
      </c>
      <c r="M43" t="n">
        <v>2</v>
      </c>
      <c r="N43" t="n">
        <v>57.21</v>
      </c>
      <c r="O43" t="n">
        <v>29883.27</v>
      </c>
      <c r="P43" t="n">
        <v>85.81</v>
      </c>
      <c r="Q43" t="n">
        <v>605.84</v>
      </c>
      <c r="R43" t="n">
        <v>27.89</v>
      </c>
      <c r="S43" t="n">
        <v>21.88</v>
      </c>
      <c r="T43" t="n">
        <v>1985.23</v>
      </c>
      <c r="U43" t="n">
        <v>0.78</v>
      </c>
      <c r="V43" t="n">
        <v>0.86</v>
      </c>
      <c r="W43" t="n">
        <v>1</v>
      </c>
      <c r="X43" t="n">
        <v>0.12</v>
      </c>
      <c r="Y43" t="n">
        <v>1</v>
      </c>
      <c r="Z43" t="n">
        <v>10</v>
      </c>
      <c r="AA43" t="n">
        <v>219.3418735333353</v>
      </c>
      <c r="AB43" t="n">
        <v>300.1132280486846</v>
      </c>
      <c r="AC43" t="n">
        <v>271.4708427753678</v>
      </c>
      <c r="AD43" t="n">
        <v>219341.8735333353</v>
      </c>
      <c r="AE43" t="n">
        <v>300113.2280486845</v>
      </c>
      <c r="AF43" t="n">
        <v>3.746294609989267e-06</v>
      </c>
      <c r="AG43" t="n">
        <v>8.810763888888889</v>
      </c>
      <c r="AH43" t="n">
        <v>271470.8427753678</v>
      </c>
    </row>
    <row r="44">
      <c r="A44" t="n">
        <v>42</v>
      </c>
      <c r="B44" t="n">
        <v>115</v>
      </c>
      <c r="C44" t="inlineStr">
        <is>
          <t xml:space="preserve">CONCLUIDO	</t>
        </is>
      </c>
      <c r="D44" t="n">
        <v>9.859500000000001</v>
      </c>
      <c r="E44" t="n">
        <v>10.14</v>
      </c>
      <c r="F44" t="n">
        <v>7.17</v>
      </c>
      <c r="G44" t="n">
        <v>61.5</v>
      </c>
      <c r="H44" t="n">
        <v>0.85</v>
      </c>
      <c r="I44" t="n">
        <v>7</v>
      </c>
      <c r="J44" t="n">
        <v>240.84</v>
      </c>
      <c r="K44" t="n">
        <v>56.94</v>
      </c>
      <c r="L44" t="n">
        <v>11.5</v>
      </c>
      <c r="M44" t="n">
        <v>2</v>
      </c>
      <c r="N44" t="n">
        <v>57.39</v>
      </c>
      <c r="O44" t="n">
        <v>29937.16</v>
      </c>
      <c r="P44" t="n">
        <v>85.56999999999999</v>
      </c>
      <c r="Q44" t="n">
        <v>605.84</v>
      </c>
      <c r="R44" t="n">
        <v>27.63</v>
      </c>
      <c r="S44" t="n">
        <v>21.88</v>
      </c>
      <c r="T44" t="n">
        <v>1857.52</v>
      </c>
      <c r="U44" t="n">
        <v>0.79</v>
      </c>
      <c r="V44" t="n">
        <v>0.86</v>
      </c>
      <c r="W44" t="n">
        <v>1</v>
      </c>
      <c r="X44" t="n">
        <v>0.12</v>
      </c>
      <c r="Y44" t="n">
        <v>1</v>
      </c>
      <c r="Z44" t="n">
        <v>10</v>
      </c>
      <c r="AA44" t="n">
        <v>219.1448877415963</v>
      </c>
      <c r="AB44" t="n">
        <v>299.8437033980275</v>
      </c>
      <c r="AC44" t="n">
        <v>271.2270411790892</v>
      </c>
      <c r="AD44" t="n">
        <v>219144.8877415963</v>
      </c>
      <c r="AE44" t="n">
        <v>299843.7033980275</v>
      </c>
      <c r="AF44" t="n">
        <v>3.748233449747238e-06</v>
      </c>
      <c r="AG44" t="n">
        <v>8.802083333333334</v>
      </c>
      <c r="AH44" t="n">
        <v>271227.0411790892</v>
      </c>
    </row>
    <row r="45">
      <c r="A45" t="n">
        <v>43</v>
      </c>
      <c r="B45" t="n">
        <v>115</v>
      </c>
      <c r="C45" t="inlineStr">
        <is>
          <t xml:space="preserve">CONCLUIDO	</t>
        </is>
      </c>
      <c r="D45" t="n">
        <v>9.8598</v>
      </c>
      <c r="E45" t="n">
        <v>10.14</v>
      </c>
      <c r="F45" t="n">
        <v>7.17</v>
      </c>
      <c r="G45" t="n">
        <v>61.49</v>
      </c>
      <c r="H45" t="n">
        <v>0.87</v>
      </c>
      <c r="I45" t="n">
        <v>7</v>
      </c>
      <c r="J45" t="n">
        <v>241.27</v>
      </c>
      <c r="K45" t="n">
        <v>56.94</v>
      </c>
      <c r="L45" t="n">
        <v>11.75</v>
      </c>
      <c r="M45" t="n">
        <v>2</v>
      </c>
      <c r="N45" t="n">
        <v>57.58</v>
      </c>
      <c r="O45" t="n">
        <v>29991.11</v>
      </c>
      <c r="P45" t="n">
        <v>85.28</v>
      </c>
      <c r="Q45" t="n">
        <v>605.84</v>
      </c>
      <c r="R45" t="n">
        <v>27.71</v>
      </c>
      <c r="S45" t="n">
        <v>21.88</v>
      </c>
      <c r="T45" t="n">
        <v>1897.94</v>
      </c>
      <c r="U45" t="n">
        <v>0.79</v>
      </c>
      <c r="V45" t="n">
        <v>0.86</v>
      </c>
      <c r="W45" t="n">
        <v>1</v>
      </c>
      <c r="X45" t="n">
        <v>0.12</v>
      </c>
      <c r="Y45" t="n">
        <v>1</v>
      </c>
      <c r="Z45" t="n">
        <v>10</v>
      </c>
      <c r="AA45" t="n">
        <v>218.9827535191406</v>
      </c>
      <c r="AB45" t="n">
        <v>299.6218642020066</v>
      </c>
      <c r="AC45" t="n">
        <v>271.0263740045831</v>
      </c>
      <c r="AD45" t="n">
        <v>218982.7535191406</v>
      </c>
      <c r="AE45" t="n">
        <v>299621.8642020066</v>
      </c>
      <c r="AF45" t="n">
        <v>3.748347499144765e-06</v>
      </c>
      <c r="AG45" t="n">
        <v>8.802083333333334</v>
      </c>
      <c r="AH45" t="n">
        <v>271026.3740045831</v>
      </c>
    </row>
    <row r="46">
      <c r="A46" t="n">
        <v>44</v>
      </c>
      <c r="B46" t="n">
        <v>115</v>
      </c>
      <c r="C46" t="inlineStr">
        <is>
          <t xml:space="preserve">CONCLUIDO	</t>
        </is>
      </c>
      <c r="D46" t="n">
        <v>9.8536</v>
      </c>
      <c r="E46" t="n">
        <v>10.15</v>
      </c>
      <c r="F46" t="n">
        <v>7.18</v>
      </c>
      <c r="G46" t="n">
        <v>61.55</v>
      </c>
      <c r="H46" t="n">
        <v>0.88</v>
      </c>
      <c r="I46" t="n">
        <v>7</v>
      </c>
      <c r="J46" t="n">
        <v>241.71</v>
      </c>
      <c r="K46" t="n">
        <v>56.94</v>
      </c>
      <c r="L46" t="n">
        <v>12</v>
      </c>
      <c r="M46" t="n">
        <v>0</v>
      </c>
      <c r="N46" t="n">
        <v>57.77</v>
      </c>
      <c r="O46" t="n">
        <v>30045.13</v>
      </c>
      <c r="P46" t="n">
        <v>84.81</v>
      </c>
      <c r="Q46" t="n">
        <v>605.84</v>
      </c>
      <c r="R46" t="n">
        <v>27.86</v>
      </c>
      <c r="S46" t="n">
        <v>21.88</v>
      </c>
      <c r="T46" t="n">
        <v>1969.85</v>
      </c>
      <c r="U46" t="n">
        <v>0.79</v>
      </c>
      <c r="V46" t="n">
        <v>0.86</v>
      </c>
      <c r="W46" t="n">
        <v>1</v>
      </c>
      <c r="X46" t="n">
        <v>0.12</v>
      </c>
      <c r="Y46" t="n">
        <v>1</v>
      </c>
      <c r="Z46" t="n">
        <v>10</v>
      </c>
      <c r="AA46" t="n">
        <v>218.7951407399819</v>
      </c>
      <c r="AB46" t="n">
        <v>299.3651641206702</v>
      </c>
      <c r="AC46" t="n">
        <v>270.7941730187285</v>
      </c>
      <c r="AD46" t="n">
        <v>218795.1407399819</v>
      </c>
      <c r="AE46" t="n">
        <v>299365.1641206702</v>
      </c>
      <c r="AF46" t="n">
        <v>3.745990478262526e-06</v>
      </c>
      <c r="AG46" t="n">
        <v>8.810763888888889</v>
      </c>
      <c r="AH46" t="n">
        <v>270794.1730187286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9.520799999999999</v>
      </c>
      <c r="E2" t="n">
        <v>10.5</v>
      </c>
      <c r="F2" t="n">
        <v>7.89</v>
      </c>
      <c r="G2" t="n">
        <v>11.27</v>
      </c>
      <c r="H2" t="n">
        <v>0.22</v>
      </c>
      <c r="I2" t="n">
        <v>42</v>
      </c>
      <c r="J2" t="n">
        <v>80.84</v>
      </c>
      <c r="K2" t="n">
        <v>35.1</v>
      </c>
      <c r="L2" t="n">
        <v>1</v>
      </c>
      <c r="M2" t="n">
        <v>40</v>
      </c>
      <c r="N2" t="n">
        <v>9.74</v>
      </c>
      <c r="O2" t="n">
        <v>10204.21</v>
      </c>
      <c r="P2" t="n">
        <v>56.33</v>
      </c>
      <c r="Q2" t="n">
        <v>605.87</v>
      </c>
      <c r="R2" t="n">
        <v>50.12</v>
      </c>
      <c r="S2" t="n">
        <v>21.88</v>
      </c>
      <c r="T2" t="n">
        <v>12924.88</v>
      </c>
      <c r="U2" t="n">
        <v>0.44</v>
      </c>
      <c r="V2" t="n">
        <v>0.78</v>
      </c>
      <c r="W2" t="n">
        <v>1.05</v>
      </c>
      <c r="X2" t="n">
        <v>0.83</v>
      </c>
      <c r="Y2" t="n">
        <v>1</v>
      </c>
      <c r="Z2" t="n">
        <v>10</v>
      </c>
      <c r="AA2" t="n">
        <v>176.8755242286687</v>
      </c>
      <c r="AB2" t="n">
        <v>242.0088954469613</v>
      </c>
      <c r="AC2" t="n">
        <v>218.9119061271915</v>
      </c>
      <c r="AD2" t="n">
        <v>176875.5242286687</v>
      </c>
      <c r="AE2" t="n">
        <v>242008.8954469613</v>
      </c>
      <c r="AF2" t="n">
        <v>4.854058501875343e-06</v>
      </c>
      <c r="AG2" t="n">
        <v>9.114583333333334</v>
      </c>
      <c r="AH2" t="n">
        <v>218911.9061271915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9.879799999999999</v>
      </c>
      <c r="E3" t="n">
        <v>10.12</v>
      </c>
      <c r="F3" t="n">
        <v>7.68</v>
      </c>
      <c r="G3" t="n">
        <v>14.4</v>
      </c>
      <c r="H3" t="n">
        <v>0.27</v>
      </c>
      <c r="I3" t="n">
        <v>32</v>
      </c>
      <c r="J3" t="n">
        <v>81.14</v>
      </c>
      <c r="K3" t="n">
        <v>35.1</v>
      </c>
      <c r="L3" t="n">
        <v>1.25</v>
      </c>
      <c r="M3" t="n">
        <v>30</v>
      </c>
      <c r="N3" t="n">
        <v>9.789999999999999</v>
      </c>
      <c r="O3" t="n">
        <v>10241.25</v>
      </c>
      <c r="P3" t="n">
        <v>52.94</v>
      </c>
      <c r="Q3" t="n">
        <v>605.9400000000001</v>
      </c>
      <c r="R3" t="n">
        <v>43.5</v>
      </c>
      <c r="S3" t="n">
        <v>21.88</v>
      </c>
      <c r="T3" t="n">
        <v>9667.15</v>
      </c>
      <c r="U3" t="n">
        <v>0.5</v>
      </c>
      <c r="V3" t="n">
        <v>0.8100000000000001</v>
      </c>
      <c r="W3" t="n">
        <v>1.04</v>
      </c>
      <c r="X3" t="n">
        <v>0.62</v>
      </c>
      <c r="Y3" t="n">
        <v>1</v>
      </c>
      <c r="Z3" t="n">
        <v>10</v>
      </c>
      <c r="AA3" t="n">
        <v>172.7534849612069</v>
      </c>
      <c r="AB3" t="n">
        <v>236.3689394696849</v>
      </c>
      <c r="AC3" t="n">
        <v>213.8102196326567</v>
      </c>
      <c r="AD3" t="n">
        <v>172753.4849612069</v>
      </c>
      <c r="AE3" t="n">
        <v>236368.9394696849</v>
      </c>
      <c r="AF3" t="n">
        <v>5.037090075080667e-06</v>
      </c>
      <c r="AG3" t="n">
        <v>8.784722222222221</v>
      </c>
      <c r="AH3" t="n">
        <v>213810.2196326567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10.1388</v>
      </c>
      <c r="E4" t="n">
        <v>9.859999999999999</v>
      </c>
      <c r="F4" t="n">
        <v>7.54</v>
      </c>
      <c r="G4" t="n">
        <v>18.1</v>
      </c>
      <c r="H4" t="n">
        <v>0.32</v>
      </c>
      <c r="I4" t="n">
        <v>25</v>
      </c>
      <c r="J4" t="n">
        <v>81.44</v>
      </c>
      <c r="K4" t="n">
        <v>35.1</v>
      </c>
      <c r="L4" t="n">
        <v>1.5</v>
      </c>
      <c r="M4" t="n">
        <v>23</v>
      </c>
      <c r="N4" t="n">
        <v>9.84</v>
      </c>
      <c r="O4" t="n">
        <v>10278.32</v>
      </c>
      <c r="P4" t="n">
        <v>50.09</v>
      </c>
      <c r="Q4" t="n">
        <v>605.84</v>
      </c>
      <c r="R4" t="n">
        <v>39.31</v>
      </c>
      <c r="S4" t="n">
        <v>21.88</v>
      </c>
      <c r="T4" t="n">
        <v>7606.23</v>
      </c>
      <c r="U4" t="n">
        <v>0.5600000000000001</v>
      </c>
      <c r="V4" t="n">
        <v>0.82</v>
      </c>
      <c r="W4" t="n">
        <v>1.03</v>
      </c>
      <c r="X4" t="n">
        <v>0.48</v>
      </c>
      <c r="Y4" t="n">
        <v>1</v>
      </c>
      <c r="Z4" t="n">
        <v>10</v>
      </c>
      <c r="AA4" t="n">
        <v>160.9349945581649</v>
      </c>
      <c r="AB4" t="n">
        <v>220.1983595052525</v>
      </c>
      <c r="AC4" t="n">
        <v>199.1829371244731</v>
      </c>
      <c r="AD4" t="n">
        <v>160934.9945581649</v>
      </c>
      <c r="AE4" t="n">
        <v>220198.3595052525</v>
      </c>
      <c r="AF4" t="n">
        <v>5.16913792315916e-06</v>
      </c>
      <c r="AG4" t="n">
        <v>8.559027777777779</v>
      </c>
      <c r="AH4" t="n">
        <v>199182.937124473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10.2945</v>
      </c>
      <c r="E5" t="n">
        <v>9.710000000000001</v>
      </c>
      <c r="F5" t="n">
        <v>7.46</v>
      </c>
      <c r="G5" t="n">
        <v>21.32</v>
      </c>
      <c r="H5" t="n">
        <v>0.38</v>
      </c>
      <c r="I5" t="n">
        <v>21</v>
      </c>
      <c r="J5" t="n">
        <v>81.73999999999999</v>
      </c>
      <c r="K5" t="n">
        <v>35.1</v>
      </c>
      <c r="L5" t="n">
        <v>1.75</v>
      </c>
      <c r="M5" t="n">
        <v>14</v>
      </c>
      <c r="N5" t="n">
        <v>9.890000000000001</v>
      </c>
      <c r="O5" t="n">
        <v>10315.41</v>
      </c>
      <c r="P5" t="n">
        <v>47.77</v>
      </c>
      <c r="Q5" t="n">
        <v>605.9</v>
      </c>
      <c r="R5" t="n">
        <v>36.39</v>
      </c>
      <c r="S5" t="n">
        <v>21.88</v>
      </c>
      <c r="T5" t="n">
        <v>6166.38</v>
      </c>
      <c r="U5" t="n">
        <v>0.6</v>
      </c>
      <c r="V5" t="n">
        <v>0.83</v>
      </c>
      <c r="W5" t="n">
        <v>1.03</v>
      </c>
      <c r="X5" t="n">
        <v>0.4</v>
      </c>
      <c r="Y5" t="n">
        <v>1</v>
      </c>
      <c r="Z5" t="n">
        <v>10</v>
      </c>
      <c r="AA5" t="n">
        <v>158.7928621131468</v>
      </c>
      <c r="AB5" t="n">
        <v>217.2673993897664</v>
      </c>
      <c r="AC5" t="n">
        <v>196.5317037287797</v>
      </c>
      <c r="AD5" t="n">
        <v>158792.8621131468</v>
      </c>
      <c r="AE5" t="n">
        <v>217267.3993897664</v>
      </c>
      <c r="AF5" t="n">
        <v>5.248519583181635e-06</v>
      </c>
      <c r="AG5" t="n">
        <v>8.428819444444445</v>
      </c>
      <c r="AH5" t="n">
        <v>196531.7037287797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10.3773</v>
      </c>
      <c r="E6" t="n">
        <v>9.640000000000001</v>
      </c>
      <c r="F6" t="n">
        <v>7.42</v>
      </c>
      <c r="G6" t="n">
        <v>23.42</v>
      </c>
      <c r="H6" t="n">
        <v>0.43</v>
      </c>
      <c r="I6" t="n">
        <v>19</v>
      </c>
      <c r="J6" t="n">
        <v>82.04000000000001</v>
      </c>
      <c r="K6" t="n">
        <v>35.1</v>
      </c>
      <c r="L6" t="n">
        <v>2</v>
      </c>
      <c r="M6" t="n">
        <v>6</v>
      </c>
      <c r="N6" t="n">
        <v>9.94</v>
      </c>
      <c r="O6" t="n">
        <v>10352.53</v>
      </c>
      <c r="P6" t="n">
        <v>46.62</v>
      </c>
      <c r="Q6" t="n">
        <v>605.99</v>
      </c>
      <c r="R6" t="n">
        <v>34.91</v>
      </c>
      <c r="S6" t="n">
        <v>21.88</v>
      </c>
      <c r="T6" t="n">
        <v>5434.93</v>
      </c>
      <c r="U6" t="n">
        <v>0.63</v>
      </c>
      <c r="V6" t="n">
        <v>0.83</v>
      </c>
      <c r="W6" t="n">
        <v>1.03</v>
      </c>
      <c r="X6" t="n">
        <v>0.36</v>
      </c>
      <c r="Y6" t="n">
        <v>1</v>
      </c>
      <c r="Z6" t="n">
        <v>10</v>
      </c>
      <c r="AA6" t="n">
        <v>157.816794400867</v>
      </c>
      <c r="AB6" t="n">
        <v>215.9319004847576</v>
      </c>
      <c r="AC6" t="n">
        <v>195.3236629648799</v>
      </c>
      <c r="AD6" t="n">
        <v>157816.794400867</v>
      </c>
      <c r="AE6" t="n">
        <v>215931.9004847576</v>
      </c>
      <c r="AF6" t="n">
        <v>5.290734107586653e-06</v>
      </c>
      <c r="AG6" t="n">
        <v>8.368055555555555</v>
      </c>
      <c r="AH6" t="n">
        <v>195323.6629648799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10.3615</v>
      </c>
      <c r="E7" t="n">
        <v>9.65</v>
      </c>
      <c r="F7" t="n">
        <v>7.43</v>
      </c>
      <c r="G7" t="n">
        <v>23.47</v>
      </c>
      <c r="H7" t="n">
        <v>0.48</v>
      </c>
      <c r="I7" t="n">
        <v>19</v>
      </c>
      <c r="J7" t="n">
        <v>82.34</v>
      </c>
      <c r="K7" t="n">
        <v>35.1</v>
      </c>
      <c r="L7" t="n">
        <v>2.25</v>
      </c>
      <c r="M7" t="n">
        <v>0</v>
      </c>
      <c r="N7" t="n">
        <v>9.99</v>
      </c>
      <c r="O7" t="n">
        <v>10389.66</v>
      </c>
      <c r="P7" t="n">
        <v>46.66</v>
      </c>
      <c r="Q7" t="n">
        <v>606.03</v>
      </c>
      <c r="R7" t="n">
        <v>35</v>
      </c>
      <c r="S7" t="n">
        <v>21.88</v>
      </c>
      <c r="T7" t="n">
        <v>5481.28</v>
      </c>
      <c r="U7" t="n">
        <v>0.63</v>
      </c>
      <c r="V7" t="n">
        <v>0.83</v>
      </c>
      <c r="W7" t="n">
        <v>1.04</v>
      </c>
      <c r="X7" t="n">
        <v>0.37</v>
      </c>
      <c r="Y7" t="n">
        <v>1</v>
      </c>
      <c r="Z7" t="n">
        <v>10</v>
      </c>
      <c r="AA7" t="n">
        <v>157.9116645254167</v>
      </c>
      <c r="AB7" t="n">
        <v>216.0617059745409</v>
      </c>
      <c r="AC7" t="n">
        <v>195.4410800009015</v>
      </c>
      <c r="AD7" t="n">
        <v>157911.6645254167</v>
      </c>
      <c r="AE7" t="n">
        <v>216061.7059745409</v>
      </c>
      <c r="AF7" t="n">
        <v>5.282678679016613e-06</v>
      </c>
      <c r="AG7" t="n">
        <v>8.376736111111111</v>
      </c>
      <c r="AH7" t="n">
        <v>195441.0800009015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8.796099999999999</v>
      </c>
      <c r="E2" t="n">
        <v>11.37</v>
      </c>
      <c r="F2" t="n">
        <v>8.130000000000001</v>
      </c>
      <c r="G2" t="n">
        <v>9.039999999999999</v>
      </c>
      <c r="H2" t="n">
        <v>0.16</v>
      </c>
      <c r="I2" t="n">
        <v>54</v>
      </c>
      <c r="J2" t="n">
        <v>107.41</v>
      </c>
      <c r="K2" t="n">
        <v>41.65</v>
      </c>
      <c r="L2" t="n">
        <v>1</v>
      </c>
      <c r="M2" t="n">
        <v>52</v>
      </c>
      <c r="N2" t="n">
        <v>14.77</v>
      </c>
      <c r="O2" t="n">
        <v>13481.73</v>
      </c>
      <c r="P2" t="n">
        <v>73.59999999999999</v>
      </c>
      <c r="Q2" t="n">
        <v>605.92</v>
      </c>
      <c r="R2" t="n">
        <v>57.45</v>
      </c>
      <c r="S2" t="n">
        <v>21.88</v>
      </c>
      <c r="T2" t="n">
        <v>16533.44</v>
      </c>
      <c r="U2" t="n">
        <v>0.38</v>
      </c>
      <c r="V2" t="n">
        <v>0.76</v>
      </c>
      <c r="W2" t="n">
        <v>1.08</v>
      </c>
      <c r="X2" t="n">
        <v>1.07</v>
      </c>
      <c r="Y2" t="n">
        <v>1</v>
      </c>
      <c r="Z2" t="n">
        <v>10</v>
      </c>
      <c r="AA2" t="n">
        <v>209.2931866136041</v>
      </c>
      <c r="AB2" t="n">
        <v>286.364171288336</v>
      </c>
      <c r="AC2" t="n">
        <v>259.0339766953002</v>
      </c>
      <c r="AD2" t="n">
        <v>209293.1866136041</v>
      </c>
      <c r="AE2" t="n">
        <v>286364.171288336</v>
      </c>
      <c r="AF2" t="n">
        <v>4.130562233666853e-06</v>
      </c>
      <c r="AG2" t="n">
        <v>9.869791666666666</v>
      </c>
      <c r="AH2" t="n">
        <v>259033.9766953002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9.2476</v>
      </c>
      <c r="E3" t="n">
        <v>10.81</v>
      </c>
      <c r="F3" t="n">
        <v>7.87</v>
      </c>
      <c r="G3" t="n">
        <v>11.51</v>
      </c>
      <c r="H3" t="n">
        <v>0.2</v>
      </c>
      <c r="I3" t="n">
        <v>41</v>
      </c>
      <c r="J3" t="n">
        <v>107.73</v>
      </c>
      <c r="K3" t="n">
        <v>41.65</v>
      </c>
      <c r="L3" t="n">
        <v>1.25</v>
      </c>
      <c r="M3" t="n">
        <v>39</v>
      </c>
      <c r="N3" t="n">
        <v>14.83</v>
      </c>
      <c r="O3" t="n">
        <v>13520.81</v>
      </c>
      <c r="P3" t="n">
        <v>69.72</v>
      </c>
      <c r="Q3" t="n">
        <v>605.9299999999999</v>
      </c>
      <c r="R3" t="n">
        <v>49.26</v>
      </c>
      <c r="S3" t="n">
        <v>21.88</v>
      </c>
      <c r="T3" t="n">
        <v>12503.9</v>
      </c>
      <c r="U3" t="n">
        <v>0.44</v>
      </c>
      <c r="V3" t="n">
        <v>0.79</v>
      </c>
      <c r="W3" t="n">
        <v>1.06</v>
      </c>
      <c r="X3" t="n">
        <v>0.8100000000000001</v>
      </c>
      <c r="Y3" t="n">
        <v>1</v>
      </c>
      <c r="Z3" t="n">
        <v>10</v>
      </c>
      <c r="AA3" t="n">
        <v>203.1109354388085</v>
      </c>
      <c r="AB3" t="n">
        <v>277.9053424893121</v>
      </c>
      <c r="AC3" t="n">
        <v>251.3824466448117</v>
      </c>
      <c r="AD3" t="n">
        <v>203110.9354388085</v>
      </c>
      <c r="AE3" t="n">
        <v>277905.3424893122</v>
      </c>
      <c r="AF3" t="n">
        <v>4.342582202573595e-06</v>
      </c>
      <c r="AG3" t="n">
        <v>9.383680555555555</v>
      </c>
      <c r="AH3" t="n">
        <v>251382.4466448117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9.5503</v>
      </c>
      <c r="E4" t="n">
        <v>10.47</v>
      </c>
      <c r="F4" t="n">
        <v>7.7</v>
      </c>
      <c r="G4" t="n">
        <v>14</v>
      </c>
      <c r="H4" t="n">
        <v>0.24</v>
      </c>
      <c r="I4" t="n">
        <v>33</v>
      </c>
      <c r="J4" t="n">
        <v>108.05</v>
      </c>
      <c r="K4" t="n">
        <v>41.65</v>
      </c>
      <c r="L4" t="n">
        <v>1.5</v>
      </c>
      <c r="M4" t="n">
        <v>31</v>
      </c>
      <c r="N4" t="n">
        <v>14.9</v>
      </c>
      <c r="O4" t="n">
        <v>13559.91</v>
      </c>
      <c r="P4" t="n">
        <v>67.05</v>
      </c>
      <c r="Q4" t="n">
        <v>605.87</v>
      </c>
      <c r="R4" t="n">
        <v>44.16</v>
      </c>
      <c r="S4" t="n">
        <v>21.88</v>
      </c>
      <c r="T4" t="n">
        <v>9993.6</v>
      </c>
      <c r="U4" t="n">
        <v>0.5</v>
      </c>
      <c r="V4" t="n">
        <v>0.8</v>
      </c>
      <c r="W4" t="n">
        <v>1.04</v>
      </c>
      <c r="X4" t="n">
        <v>0.64</v>
      </c>
      <c r="Y4" t="n">
        <v>1</v>
      </c>
      <c r="Z4" t="n">
        <v>10</v>
      </c>
      <c r="AA4" t="n">
        <v>190.0429843645159</v>
      </c>
      <c r="AB4" t="n">
        <v>260.0251953121613</v>
      </c>
      <c r="AC4" t="n">
        <v>235.2087556192982</v>
      </c>
      <c r="AD4" t="n">
        <v>190042.9843645159</v>
      </c>
      <c r="AE4" t="n">
        <v>260025.1953121612</v>
      </c>
      <c r="AF4" t="n">
        <v>4.48472715182735e-06</v>
      </c>
      <c r="AG4" t="n">
        <v>9.088541666666666</v>
      </c>
      <c r="AH4" t="n">
        <v>235208.7556192982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9.745799999999999</v>
      </c>
      <c r="E5" t="n">
        <v>10.26</v>
      </c>
      <c r="F5" t="n">
        <v>7.6</v>
      </c>
      <c r="G5" t="n">
        <v>16.29</v>
      </c>
      <c r="H5" t="n">
        <v>0.28</v>
      </c>
      <c r="I5" t="n">
        <v>28</v>
      </c>
      <c r="J5" t="n">
        <v>108.37</v>
      </c>
      <c r="K5" t="n">
        <v>41.65</v>
      </c>
      <c r="L5" t="n">
        <v>1.75</v>
      </c>
      <c r="M5" t="n">
        <v>26</v>
      </c>
      <c r="N5" t="n">
        <v>14.97</v>
      </c>
      <c r="O5" t="n">
        <v>13599.17</v>
      </c>
      <c r="P5" t="n">
        <v>64.7</v>
      </c>
      <c r="Q5" t="n">
        <v>605.92</v>
      </c>
      <c r="R5" t="n">
        <v>41.16</v>
      </c>
      <c r="S5" t="n">
        <v>21.88</v>
      </c>
      <c r="T5" t="n">
        <v>8516.5</v>
      </c>
      <c r="U5" t="n">
        <v>0.53</v>
      </c>
      <c r="V5" t="n">
        <v>0.8100000000000001</v>
      </c>
      <c r="W5" t="n">
        <v>1.03</v>
      </c>
      <c r="X5" t="n">
        <v>0.54</v>
      </c>
      <c r="Y5" t="n">
        <v>1</v>
      </c>
      <c r="Z5" t="n">
        <v>10</v>
      </c>
      <c r="AA5" t="n">
        <v>187.2504936230289</v>
      </c>
      <c r="AB5" t="n">
        <v>256.2043862836638</v>
      </c>
      <c r="AC5" t="n">
        <v>231.7525992419403</v>
      </c>
      <c r="AD5" t="n">
        <v>187250.4936230289</v>
      </c>
      <c r="AE5" t="n">
        <v>256204.3862836639</v>
      </c>
      <c r="AF5" t="n">
        <v>4.576532033159061e-06</v>
      </c>
      <c r="AG5" t="n">
        <v>8.90625</v>
      </c>
      <c r="AH5" t="n">
        <v>231752.5992419402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9.906700000000001</v>
      </c>
      <c r="E6" t="n">
        <v>10.09</v>
      </c>
      <c r="F6" t="n">
        <v>7.52</v>
      </c>
      <c r="G6" t="n">
        <v>18.81</v>
      </c>
      <c r="H6" t="n">
        <v>0.32</v>
      </c>
      <c r="I6" t="n">
        <v>24</v>
      </c>
      <c r="J6" t="n">
        <v>108.68</v>
      </c>
      <c r="K6" t="n">
        <v>41.65</v>
      </c>
      <c r="L6" t="n">
        <v>2</v>
      </c>
      <c r="M6" t="n">
        <v>22</v>
      </c>
      <c r="N6" t="n">
        <v>15.03</v>
      </c>
      <c r="O6" t="n">
        <v>13638.32</v>
      </c>
      <c r="P6" t="n">
        <v>62.85</v>
      </c>
      <c r="Q6" t="n">
        <v>605.88</v>
      </c>
      <c r="R6" t="n">
        <v>38.78</v>
      </c>
      <c r="S6" t="n">
        <v>21.88</v>
      </c>
      <c r="T6" t="n">
        <v>7344.65</v>
      </c>
      <c r="U6" t="n">
        <v>0.5600000000000001</v>
      </c>
      <c r="V6" t="n">
        <v>0.82</v>
      </c>
      <c r="W6" t="n">
        <v>1.02</v>
      </c>
      <c r="X6" t="n">
        <v>0.47</v>
      </c>
      <c r="Y6" t="n">
        <v>1</v>
      </c>
      <c r="Z6" t="n">
        <v>10</v>
      </c>
      <c r="AA6" t="n">
        <v>185.2212235504665</v>
      </c>
      <c r="AB6" t="n">
        <v>253.4278494453081</v>
      </c>
      <c r="AC6" t="n">
        <v>229.2410511825424</v>
      </c>
      <c r="AD6" t="n">
        <v>185221.2235504665</v>
      </c>
      <c r="AE6" t="n">
        <v>253427.8494453082</v>
      </c>
      <c r="AF6" t="n">
        <v>4.652089094060711e-06</v>
      </c>
      <c r="AG6" t="n">
        <v>8.758680555555555</v>
      </c>
      <c r="AH6" t="n">
        <v>229241.0511825424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10.0396</v>
      </c>
      <c r="E7" t="n">
        <v>9.960000000000001</v>
      </c>
      <c r="F7" t="n">
        <v>7.46</v>
      </c>
      <c r="G7" t="n">
        <v>21.31</v>
      </c>
      <c r="H7" t="n">
        <v>0.36</v>
      </c>
      <c r="I7" t="n">
        <v>21</v>
      </c>
      <c r="J7" t="n">
        <v>109</v>
      </c>
      <c r="K7" t="n">
        <v>41.65</v>
      </c>
      <c r="L7" t="n">
        <v>2.25</v>
      </c>
      <c r="M7" t="n">
        <v>19</v>
      </c>
      <c r="N7" t="n">
        <v>15.1</v>
      </c>
      <c r="O7" t="n">
        <v>13677.51</v>
      </c>
      <c r="P7" t="n">
        <v>60.73</v>
      </c>
      <c r="Q7" t="n">
        <v>605.87</v>
      </c>
      <c r="R7" t="n">
        <v>36.59</v>
      </c>
      <c r="S7" t="n">
        <v>21.88</v>
      </c>
      <c r="T7" t="n">
        <v>6267.34</v>
      </c>
      <c r="U7" t="n">
        <v>0.6</v>
      </c>
      <c r="V7" t="n">
        <v>0.83</v>
      </c>
      <c r="W7" t="n">
        <v>1.02</v>
      </c>
      <c r="X7" t="n">
        <v>0.4</v>
      </c>
      <c r="Y7" t="n">
        <v>1</v>
      </c>
      <c r="Z7" t="n">
        <v>10</v>
      </c>
      <c r="AA7" t="n">
        <v>183.2857222665057</v>
      </c>
      <c r="AB7" t="n">
        <v>250.779611200304</v>
      </c>
      <c r="AC7" t="n">
        <v>226.8455570788149</v>
      </c>
      <c r="AD7" t="n">
        <v>183285.7222665057</v>
      </c>
      <c r="AE7" t="n">
        <v>250779.611200304</v>
      </c>
      <c r="AF7" t="n">
        <v>4.714497629758841e-06</v>
      </c>
      <c r="AG7" t="n">
        <v>8.645833333333334</v>
      </c>
      <c r="AH7" t="n">
        <v>226845.5570788149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10.1637</v>
      </c>
      <c r="E8" t="n">
        <v>9.84</v>
      </c>
      <c r="F8" t="n">
        <v>7.4</v>
      </c>
      <c r="G8" t="n">
        <v>24.68</v>
      </c>
      <c r="H8" t="n">
        <v>0.4</v>
      </c>
      <c r="I8" t="n">
        <v>18</v>
      </c>
      <c r="J8" t="n">
        <v>109.32</v>
      </c>
      <c r="K8" t="n">
        <v>41.65</v>
      </c>
      <c r="L8" t="n">
        <v>2.5</v>
      </c>
      <c r="M8" t="n">
        <v>16</v>
      </c>
      <c r="N8" t="n">
        <v>15.17</v>
      </c>
      <c r="O8" t="n">
        <v>13716.72</v>
      </c>
      <c r="P8" t="n">
        <v>58.69</v>
      </c>
      <c r="Q8" t="n">
        <v>605.97</v>
      </c>
      <c r="R8" t="n">
        <v>35.05</v>
      </c>
      <c r="S8" t="n">
        <v>21.88</v>
      </c>
      <c r="T8" t="n">
        <v>5512.63</v>
      </c>
      <c r="U8" t="n">
        <v>0.62</v>
      </c>
      <c r="V8" t="n">
        <v>0.84</v>
      </c>
      <c r="W8" t="n">
        <v>1.01</v>
      </c>
      <c r="X8" t="n">
        <v>0.34</v>
      </c>
      <c r="Y8" t="n">
        <v>1</v>
      </c>
      <c r="Z8" t="n">
        <v>10</v>
      </c>
      <c r="AA8" t="n">
        <v>172.1577713878395</v>
      </c>
      <c r="AB8" t="n">
        <v>235.553857877576</v>
      </c>
      <c r="AC8" t="n">
        <v>213.0729282837241</v>
      </c>
      <c r="AD8" t="n">
        <v>172157.7713878395</v>
      </c>
      <c r="AE8" t="n">
        <v>235553.857877576</v>
      </c>
      <c r="AF8" t="n">
        <v>4.772773771821581e-06</v>
      </c>
      <c r="AG8" t="n">
        <v>8.541666666666666</v>
      </c>
      <c r="AH8" t="n">
        <v>213072.9282837241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10.264</v>
      </c>
      <c r="E9" t="n">
        <v>9.74</v>
      </c>
      <c r="F9" t="n">
        <v>7.35</v>
      </c>
      <c r="G9" t="n">
        <v>27.57</v>
      </c>
      <c r="H9" t="n">
        <v>0.44</v>
      </c>
      <c r="I9" t="n">
        <v>16</v>
      </c>
      <c r="J9" t="n">
        <v>109.64</v>
      </c>
      <c r="K9" t="n">
        <v>41.65</v>
      </c>
      <c r="L9" t="n">
        <v>2.75</v>
      </c>
      <c r="M9" t="n">
        <v>14</v>
      </c>
      <c r="N9" t="n">
        <v>15.24</v>
      </c>
      <c r="O9" t="n">
        <v>13755.95</v>
      </c>
      <c r="P9" t="n">
        <v>57.19</v>
      </c>
      <c r="Q9" t="n">
        <v>605.9</v>
      </c>
      <c r="R9" t="n">
        <v>33.4</v>
      </c>
      <c r="S9" t="n">
        <v>21.88</v>
      </c>
      <c r="T9" t="n">
        <v>4695.17</v>
      </c>
      <c r="U9" t="n">
        <v>0.66</v>
      </c>
      <c r="V9" t="n">
        <v>0.84</v>
      </c>
      <c r="W9" t="n">
        <v>1.01</v>
      </c>
      <c r="X9" t="n">
        <v>0.29</v>
      </c>
      <c r="Y9" t="n">
        <v>1</v>
      </c>
      <c r="Z9" t="n">
        <v>10</v>
      </c>
      <c r="AA9" t="n">
        <v>170.6384670340741</v>
      </c>
      <c r="AB9" t="n">
        <v>233.4750786337777</v>
      </c>
      <c r="AC9" t="n">
        <v>211.1925448133682</v>
      </c>
      <c r="AD9" t="n">
        <v>170638.4670340741</v>
      </c>
      <c r="AE9" t="n">
        <v>233475.0786337777</v>
      </c>
      <c r="AF9" t="n">
        <v>4.819873667461327e-06</v>
      </c>
      <c r="AG9" t="n">
        <v>8.454861111111111</v>
      </c>
      <c r="AH9" t="n">
        <v>211192.5448133682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10.2984</v>
      </c>
      <c r="E10" t="n">
        <v>9.710000000000001</v>
      </c>
      <c r="F10" t="n">
        <v>7.34</v>
      </c>
      <c r="G10" t="n">
        <v>29.36</v>
      </c>
      <c r="H10" t="n">
        <v>0.48</v>
      </c>
      <c r="I10" t="n">
        <v>15</v>
      </c>
      <c r="J10" t="n">
        <v>109.96</v>
      </c>
      <c r="K10" t="n">
        <v>41.65</v>
      </c>
      <c r="L10" t="n">
        <v>3</v>
      </c>
      <c r="M10" t="n">
        <v>9</v>
      </c>
      <c r="N10" t="n">
        <v>15.31</v>
      </c>
      <c r="O10" t="n">
        <v>13795.21</v>
      </c>
      <c r="P10" t="n">
        <v>54.88</v>
      </c>
      <c r="Q10" t="n">
        <v>605.9299999999999</v>
      </c>
      <c r="R10" t="n">
        <v>32.76</v>
      </c>
      <c r="S10" t="n">
        <v>21.88</v>
      </c>
      <c r="T10" t="n">
        <v>4379.76</v>
      </c>
      <c r="U10" t="n">
        <v>0.67</v>
      </c>
      <c r="V10" t="n">
        <v>0.84</v>
      </c>
      <c r="W10" t="n">
        <v>1.02</v>
      </c>
      <c r="X10" t="n">
        <v>0.28</v>
      </c>
      <c r="Y10" t="n">
        <v>1</v>
      </c>
      <c r="Z10" t="n">
        <v>10</v>
      </c>
      <c r="AA10" t="n">
        <v>169.247399016872</v>
      </c>
      <c r="AB10" t="n">
        <v>231.571758003053</v>
      </c>
      <c r="AC10" t="n">
        <v>209.4708744323121</v>
      </c>
      <c r="AD10" t="n">
        <v>169247.399016872</v>
      </c>
      <c r="AE10" t="n">
        <v>231571.758003053</v>
      </c>
      <c r="AF10" t="n">
        <v>4.836027569854222e-06</v>
      </c>
      <c r="AG10" t="n">
        <v>8.428819444444445</v>
      </c>
      <c r="AH10" t="n">
        <v>209470.8744323121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10.3401</v>
      </c>
      <c r="E11" t="n">
        <v>9.67</v>
      </c>
      <c r="F11" t="n">
        <v>7.32</v>
      </c>
      <c r="G11" t="n">
        <v>31.39</v>
      </c>
      <c r="H11" t="n">
        <v>0.52</v>
      </c>
      <c r="I11" t="n">
        <v>14</v>
      </c>
      <c r="J11" t="n">
        <v>110.27</v>
      </c>
      <c r="K11" t="n">
        <v>41.65</v>
      </c>
      <c r="L11" t="n">
        <v>3.25</v>
      </c>
      <c r="M11" t="n">
        <v>4</v>
      </c>
      <c r="N11" t="n">
        <v>15.37</v>
      </c>
      <c r="O11" t="n">
        <v>13834.5</v>
      </c>
      <c r="P11" t="n">
        <v>54.66</v>
      </c>
      <c r="Q11" t="n">
        <v>605.86</v>
      </c>
      <c r="R11" t="n">
        <v>32.13</v>
      </c>
      <c r="S11" t="n">
        <v>21.88</v>
      </c>
      <c r="T11" t="n">
        <v>4073.03</v>
      </c>
      <c r="U11" t="n">
        <v>0.68</v>
      </c>
      <c r="V11" t="n">
        <v>0.84</v>
      </c>
      <c r="W11" t="n">
        <v>1.02</v>
      </c>
      <c r="X11" t="n">
        <v>0.27</v>
      </c>
      <c r="Y11" t="n">
        <v>1</v>
      </c>
      <c r="Z11" t="n">
        <v>10</v>
      </c>
      <c r="AA11" t="n">
        <v>168.9158382133565</v>
      </c>
      <c r="AB11" t="n">
        <v>231.1181018842531</v>
      </c>
      <c r="AC11" t="n">
        <v>209.0605146167799</v>
      </c>
      <c r="AD11" t="n">
        <v>168915.8382133565</v>
      </c>
      <c r="AE11" t="n">
        <v>231118.1018842531</v>
      </c>
      <c r="AF11" t="n">
        <v>4.855609480603748e-06</v>
      </c>
      <c r="AG11" t="n">
        <v>8.394097222222221</v>
      </c>
      <c r="AH11" t="n">
        <v>209060.5146167799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10.3347</v>
      </c>
      <c r="E12" t="n">
        <v>9.68</v>
      </c>
      <c r="F12" t="n">
        <v>7.33</v>
      </c>
      <c r="G12" t="n">
        <v>31.41</v>
      </c>
      <c r="H12" t="n">
        <v>0.5600000000000001</v>
      </c>
      <c r="I12" t="n">
        <v>14</v>
      </c>
      <c r="J12" t="n">
        <v>110.59</v>
      </c>
      <c r="K12" t="n">
        <v>41.65</v>
      </c>
      <c r="L12" t="n">
        <v>3.5</v>
      </c>
      <c r="M12" t="n">
        <v>2</v>
      </c>
      <c r="N12" t="n">
        <v>15.44</v>
      </c>
      <c r="O12" t="n">
        <v>13873.81</v>
      </c>
      <c r="P12" t="n">
        <v>54.79</v>
      </c>
      <c r="Q12" t="n">
        <v>605.9299999999999</v>
      </c>
      <c r="R12" t="n">
        <v>32.16</v>
      </c>
      <c r="S12" t="n">
        <v>21.88</v>
      </c>
      <c r="T12" t="n">
        <v>4085.66</v>
      </c>
      <c r="U12" t="n">
        <v>0.68</v>
      </c>
      <c r="V12" t="n">
        <v>0.84</v>
      </c>
      <c r="W12" t="n">
        <v>1.02</v>
      </c>
      <c r="X12" t="n">
        <v>0.27</v>
      </c>
      <c r="Y12" t="n">
        <v>1</v>
      </c>
      <c r="Z12" t="n">
        <v>10</v>
      </c>
      <c r="AA12" t="n">
        <v>169.0268115898442</v>
      </c>
      <c r="AB12" t="n">
        <v>231.2699405537632</v>
      </c>
      <c r="AC12" t="n">
        <v>209.1978620167789</v>
      </c>
      <c r="AD12" t="n">
        <v>169026.8115898442</v>
      </c>
      <c r="AE12" t="n">
        <v>231269.9405537632</v>
      </c>
      <c r="AF12" t="n">
        <v>4.853073693600213e-06</v>
      </c>
      <c r="AG12" t="n">
        <v>8.402777777777779</v>
      </c>
      <c r="AH12" t="n">
        <v>209197.8620167789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10.33</v>
      </c>
      <c r="E13" t="n">
        <v>9.68</v>
      </c>
      <c r="F13" t="n">
        <v>7.33</v>
      </c>
      <c r="G13" t="n">
        <v>31.43</v>
      </c>
      <c r="H13" t="n">
        <v>0.6</v>
      </c>
      <c r="I13" t="n">
        <v>14</v>
      </c>
      <c r="J13" t="n">
        <v>110.91</v>
      </c>
      <c r="K13" t="n">
        <v>41.65</v>
      </c>
      <c r="L13" t="n">
        <v>3.75</v>
      </c>
      <c r="M13" t="n">
        <v>0</v>
      </c>
      <c r="N13" t="n">
        <v>15.51</v>
      </c>
      <c r="O13" t="n">
        <v>13913.15</v>
      </c>
      <c r="P13" t="n">
        <v>54.55</v>
      </c>
      <c r="Q13" t="n">
        <v>605.89</v>
      </c>
      <c r="R13" t="n">
        <v>32.21</v>
      </c>
      <c r="S13" t="n">
        <v>21.88</v>
      </c>
      <c r="T13" t="n">
        <v>4110.01</v>
      </c>
      <c r="U13" t="n">
        <v>0.68</v>
      </c>
      <c r="V13" t="n">
        <v>0.84</v>
      </c>
      <c r="W13" t="n">
        <v>1.03</v>
      </c>
      <c r="X13" t="n">
        <v>0.28</v>
      </c>
      <c r="Y13" t="n">
        <v>1</v>
      </c>
      <c r="Z13" t="n">
        <v>10</v>
      </c>
      <c r="AA13" t="n">
        <v>168.9201356677489</v>
      </c>
      <c r="AB13" t="n">
        <v>231.123981850943</v>
      </c>
      <c r="AC13" t="n">
        <v>209.0658334077015</v>
      </c>
      <c r="AD13" t="n">
        <v>168920.1356677489</v>
      </c>
      <c r="AE13" t="n">
        <v>231123.981850943</v>
      </c>
      <c r="AF13" t="n">
        <v>4.850866619726765e-06</v>
      </c>
      <c r="AG13" t="n">
        <v>8.402777777777779</v>
      </c>
      <c r="AH13" t="n">
        <v>209065.8334077015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6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5.37</v>
      </c>
      <c r="E2" t="n">
        <v>18.62</v>
      </c>
      <c r="F2" t="n">
        <v>9.51</v>
      </c>
      <c r="G2" t="n">
        <v>4.79</v>
      </c>
      <c r="H2" t="n">
        <v>0.06</v>
      </c>
      <c r="I2" t="n">
        <v>119</v>
      </c>
      <c r="J2" t="n">
        <v>274.09</v>
      </c>
      <c r="K2" t="n">
        <v>60.56</v>
      </c>
      <c r="L2" t="n">
        <v>1</v>
      </c>
      <c r="M2" t="n">
        <v>117</v>
      </c>
      <c r="N2" t="n">
        <v>72.53</v>
      </c>
      <c r="O2" t="n">
        <v>34038.11</v>
      </c>
      <c r="P2" t="n">
        <v>163.75</v>
      </c>
      <c r="Q2" t="n">
        <v>606.02</v>
      </c>
      <c r="R2" t="n">
        <v>100.44</v>
      </c>
      <c r="S2" t="n">
        <v>21.88</v>
      </c>
      <c r="T2" t="n">
        <v>37700.43</v>
      </c>
      <c r="U2" t="n">
        <v>0.22</v>
      </c>
      <c r="V2" t="n">
        <v>0.65</v>
      </c>
      <c r="W2" t="n">
        <v>1.19</v>
      </c>
      <c r="X2" t="n">
        <v>2.45</v>
      </c>
      <c r="Y2" t="n">
        <v>1</v>
      </c>
      <c r="Z2" t="n">
        <v>10</v>
      </c>
      <c r="AA2" t="n">
        <v>497.9403042018207</v>
      </c>
      <c r="AB2" t="n">
        <v>681.3038917847595</v>
      </c>
      <c r="AC2" t="n">
        <v>616.281204568839</v>
      </c>
      <c r="AD2" t="n">
        <v>497940.3042018206</v>
      </c>
      <c r="AE2" t="n">
        <v>681303.8917847595</v>
      </c>
      <c r="AF2" t="n">
        <v>1.934854512259172e-06</v>
      </c>
      <c r="AG2" t="n">
        <v>16.16319444444444</v>
      </c>
      <c r="AH2" t="n">
        <v>616281.204568839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6.0822</v>
      </c>
      <c r="E3" t="n">
        <v>16.44</v>
      </c>
      <c r="F3" t="n">
        <v>8.890000000000001</v>
      </c>
      <c r="G3" t="n">
        <v>5.99</v>
      </c>
      <c r="H3" t="n">
        <v>0.08</v>
      </c>
      <c r="I3" t="n">
        <v>89</v>
      </c>
      <c r="J3" t="n">
        <v>274.57</v>
      </c>
      <c r="K3" t="n">
        <v>60.56</v>
      </c>
      <c r="L3" t="n">
        <v>1.25</v>
      </c>
      <c r="M3" t="n">
        <v>87</v>
      </c>
      <c r="N3" t="n">
        <v>72.76000000000001</v>
      </c>
      <c r="O3" t="n">
        <v>34097.72</v>
      </c>
      <c r="P3" t="n">
        <v>152.74</v>
      </c>
      <c r="Q3" t="n">
        <v>606.0599999999999</v>
      </c>
      <c r="R3" t="n">
        <v>80.8</v>
      </c>
      <c r="S3" t="n">
        <v>21.88</v>
      </c>
      <c r="T3" t="n">
        <v>28030.3</v>
      </c>
      <c r="U3" t="n">
        <v>0.27</v>
      </c>
      <c r="V3" t="n">
        <v>0.7</v>
      </c>
      <c r="W3" t="n">
        <v>1.15</v>
      </c>
      <c r="X3" t="n">
        <v>1.83</v>
      </c>
      <c r="Y3" t="n">
        <v>1</v>
      </c>
      <c r="Z3" t="n">
        <v>10</v>
      </c>
      <c r="AA3" t="n">
        <v>425.9736040987551</v>
      </c>
      <c r="AB3" t="n">
        <v>582.8358777570133</v>
      </c>
      <c r="AC3" t="n">
        <v>527.2108395991752</v>
      </c>
      <c r="AD3" t="n">
        <v>425973.6040987551</v>
      </c>
      <c r="AE3" t="n">
        <v>582835.8777570133</v>
      </c>
      <c r="AF3" t="n">
        <v>2.19146594310293e-06</v>
      </c>
      <c r="AG3" t="n">
        <v>14.27083333333333</v>
      </c>
      <c r="AH3" t="n">
        <v>527210.8395991751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6.6223</v>
      </c>
      <c r="E4" t="n">
        <v>15.1</v>
      </c>
      <c r="F4" t="n">
        <v>8.49</v>
      </c>
      <c r="G4" t="n">
        <v>7.18</v>
      </c>
      <c r="H4" t="n">
        <v>0.1</v>
      </c>
      <c r="I4" t="n">
        <v>71</v>
      </c>
      <c r="J4" t="n">
        <v>275.05</v>
      </c>
      <c r="K4" t="n">
        <v>60.56</v>
      </c>
      <c r="L4" t="n">
        <v>1.5</v>
      </c>
      <c r="M4" t="n">
        <v>69</v>
      </c>
      <c r="N4" t="n">
        <v>73</v>
      </c>
      <c r="O4" t="n">
        <v>34157.42</v>
      </c>
      <c r="P4" t="n">
        <v>145.37</v>
      </c>
      <c r="Q4" t="n">
        <v>605.97</v>
      </c>
      <c r="R4" t="n">
        <v>68.69</v>
      </c>
      <c r="S4" t="n">
        <v>21.88</v>
      </c>
      <c r="T4" t="n">
        <v>22066.28</v>
      </c>
      <c r="U4" t="n">
        <v>0.32</v>
      </c>
      <c r="V4" t="n">
        <v>0.73</v>
      </c>
      <c r="W4" t="n">
        <v>1.11</v>
      </c>
      <c r="X4" t="n">
        <v>1.43</v>
      </c>
      <c r="Y4" t="n">
        <v>1</v>
      </c>
      <c r="Z4" t="n">
        <v>10</v>
      </c>
      <c r="AA4" t="n">
        <v>381.2568694861466</v>
      </c>
      <c r="AB4" t="n">
        <v>521.6524686969418</v>
      </c>
      <c r="AC4" t="n">
        <v>471.8666892283431</v>
      </c>
      <c r="AD4" t="n">
        <v>381256.8694861465</v>
      </c>
      <c r="AE4" t="n">
        <v>521652.4686969418</v>
      </c>
      <c r="AF4" t="n">
        <v>2.386068349447656e-06</v>
      </c>
      <c r="AG4" t="n">
        <v>13.10763888888889</v>
      </c>
      <c r="AH4" t="n">
        <v>471866.6892283431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7.0269</v>
      </c>
      <c r="E5" t="n">
        <v>14.23</v>
      </c>
      <c r="F5" t="n">
        <v>8.25</v>
      </c>
      <c r="G5" t="n">
        <v>8.390000000000001</v>
      </c>
      <c r="H5" t="n">
        <v>0.11</v>
      </c>
      <c r="I5" t="n">
        <v>59</v>
      </c>
      <c r="J5" t="n">
        <v>275.54</v>
      </c>
      <c r="K5" t="n">
        <v>60.56</v>
      </c>
      <c r="L5" t="n">
        <v>1.75</v>
      </c>
      <c r="M5" t="n">
        <v>57</v>
      </c>
      <c r="N5" t="n">
        <v>73.23</v>
      </c>
      <c r="O5" t="n">
        <v>34217.22</v>
      </c>
      <c r="P5" t="n">
        <v>140.85</v>
      </c>
      <c r="Q5" t="n">
        <v>605.9400000000001</v>
      </c>
      <c r="R5" t="n">
        <v>61.45</v>
      </c>
      <c r="S5" t="n">
        <v>21.88</v>
      </c>
      <c r="T5" t="n">
        <v>18505.12</v>
      </c>
      <c r="U5" t="n">
        <v>0.36</v>
      </c>
      <c r="V5" t="n">
        <v>0.75</v>
      </c>
      <c r="W5" t="n">
        <v>1.08</v>
      </c>
      <c r="X5" t="n">
        <v>1.19</v>
      </c>
      <c r="Y5" t="n">
        <v>1</v>
      </c>
      <c r="Z5" t="n">
        <v>10</v>
      </c>
      <c r="AA5" t="n">
        <v>356.3846060847563</v>
      </c>
      <c r="AB5" t="n">
        <v>487.621140624341</v>
      </c>
      <c r="AC5" t="n">
        <v>441.0832633437223</v>
      </c>
      <c r="AD5" t="n">
        <v>356384.6060847563</v>
      </c>
      <c r="AE5" t="n">
        <v>487621.140624341</v>
      </c>
      <c r="AF5" t="n">
        <v>2.531849007857351e-06</v>
      </c>
      <c r="AG5" t="n">
        <v>12.35243055555556</v>
      </c>
      <c r="AH5" t="n">
        <v>441083.2633437223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7.3324</v>
      </c>
      <c r="E6" t="n">
        <v>13.64</v>
      </c>
      <c r="F6" t="n">
        <v>8.07</v>
      </c>
      <c r="G6" t="n">
        <v>9.5</v>
      </c>
      <c r="H6" t="n">
        <v>0.13</v>
      </c>
      <c r="I6" t="n">
        <v>51</v>
      </c>
      <c r="J6" t="n">
        <v>276.02</v>
      </c>
      <c r="K6" t="n">
        <v>60.56</v>
      </c>
      <c r="L6" t="n">
        <v>2</v>
      </c>
      <c r="M6" t="n">
        <v>49</v>
      </c>
      <c r="N6" t="n">
        <v>73.47</v>
      </c>
      <c r="O6" t="n">
        <v>34277.1</v>
      </c>
      <c r="P6" t="n">
        <v>137.45</v>
      </c>
      <c r="Q6" t="n">
        <v>606.04</v>
      </c>
      <c r="R6" t="n">
        <v>55.59</v>
      </c>
      <c r="S6" t="n">
        <v>21.88</v>
      </c>
      <c r="T6" t="n">
        <v>15619.02</v>
      </c>
      <c r="U6" t="n">
        <v>0.39</v>
      </c>
      <c r="V6" t="n">
        <v>0.77</v>
      </c>
      <c r="W6" t="n">
        <v>1.08</v>
      </c>
      <c r="X6" t="n">
        <v>1.01</v>
      </c>
      <c r="Y6" t="n">
        <v>1</v>
      </c>
      <c r="Z6" t="n">
        <v>10</v>
      </c>
      <c r="AA6" t="n">
        <v>336.0678595535795</v>
      </c>
      <c r="AB6" t="n">
        <v>459.8228717087866</v>
      </c>
      <c r="AC6" t="n">
        <v>415.9380221983529</v>
      </c>
      <c r="AD6" t="n">
        <v>336067.8595535795</v>
      </c>
      <c r="AE6" t="n">
        <v>459822.8717087866</v>
      </c>
      <c r="AF6" t="n">
        <v>2.641923133275447e-06</v>
      </c>
      <c r="AG6" t="n">
        <v>11.84027777777778</v>
      </c>
      <c r="AH6" t="n">
        <v>415938.0221983529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7.6165</v>
      </c>
      <c r="E7" t="n">
        <v>13.13</v>
      </c>
      <c r="F7" t="n">
        <v>7.93</v>
      </c>
      <c r="G7" t="n">
        <v>10.81</v>
      </c>
      <c r="H7" t="n">
        <v>0.14</v>
      </c>
      <c r="I7" t="n">
        <v>44</v>
      </c>
      <c r="J7" t="n">
        <v>276.51</v>
      </c>
      <c r="K7" t="n">
        <v>60.56</v>
      </c>
      <c r="L7" t="n">
        <v>2.25</v>
      </c>
      <c r="M7" t="n">
        <v>42</v>
      </c>
      <c r="N7" t="n">
        <v>73.70999999999999</v>
      </c>
      <c r="O7" t="n">
        <v>34337.08</v>
      </c>
      <c r="P7" t="n">
        <v>134.55</v>
      </c>
      <c r="Q7" t="n">
        <v>605.88</v>
      </c>
      <c r="R7" t="n">
        <v>51.55</v>
      </c>
      <c r="S7" t="n">
        <v>21.88</v>
      </c>
      <c r="T7" t="n">
        <v>13632.82</v>
      </c>
      <c r="U7" t="n">
        <v>0.42</v>
      </c>
      <c r="V7" t="n">
        <v>0.78</v>
      </c>
      <c r="W7" t="n">
        <v>1.05</v>
      </c>
      <c r="X7" t="n">
        <v>0.87</v>
      </c>
      <c r="Y7" t="n">
        <v>1</v>
      </c>
      <c r="Z7" t="n">
        <v>10</v>
      </c>
      <c r="AA7" t="n">
        <v>328.1697803165935</v>
      </c>
      <c r="AB7" t="n">
        <v>449.016371258078</v>
      </c>
      <c r="AC7" t="n">
        <v>406.1628789836413</v>
      </c>
      <c r="AD7" t="n">
        <v>328169.7803165935</v>
      </c>
      <c r="AE7" t="n">
        <v>449016.371258078</v>
      </c>
      <c r="AF7" t="n">
        <v>2.744286665292734e-06</v>
      </c>
      <c r="AG7" t="n">
        <v>11.39756944444444</v>
      </c>
      <c r="AH7" t="n">
        <v>406162.8789836413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7.8355</v>
      </c>
      <c r="E8" t="n">
        <v>12.76</v>
      </c>
      <c r="F8" t="n">
        <v>7.82</v>
      </c>
      <c r="G8" t="n">
        <v>12.04</v>
      </c>
      <c r="H8" t="n">
        <v>0.16</v>
      </c>
      <c r="I8" t="n">
        <v>39</v>
      </c>
      <c r="J8" t="n">
        <v>277</v>
      </c>
      <c r="K8" t="n">
        <v>60.56</v>
      </c>
      <c r="L8" t="n">
        <v>2.5</v>
      </c>
      <c r="M8" t="n">
        <v>37</v>
      </c>
      <c r="N8" t="n">
        <v>73.94</v>
      </c>
      <c r="O8" t="n">
        <v>34397.15</v>
      </c>
      <c r="P8" t="n">
        <v>132.48</v>
      </c>
      <c r="Q8" t="n">
        <v>605.99</v>
      </c>
      <c r="R8" t="n">
        <v>48.03</v>
      </c>
      <c r="S8" t="n">
        <v>21.88</v>
      </c>
      <c r="T8" t="n">
        <v>11895.19</v>
      </c>
      <c r="U8" t="n">
        <v>0.46</v>
      </c>
      <c r="V8" t="n">
        <v>0.79</v>
      </c>
      <c r="W8" t="n">
        <v>1.05</v>
      </c>
      <c r="X8" t="n">
        <v>0.77</v>
      </c>
      <c r="Y8" t="n">
        <v>1</v>
      </c>
      <c r="Z8" t="n">
        <v>10</v>
      </c>
      <c r="AA8" t="n">
        <v>311.9113219350933</v>
      </c>
      <c r="AB8" t="n">
        <v>426.7708312279481</v>
      </c>
      <c r="AC8" t="n">
        <v>386.0404220721755</v>
      </c>
      <c r="AD8" t="n">
        <v>311911.3219350933</v>
      </c>
      <c r="AE8" t="n">
        <v>426770.8312279481</v>
      </c>
      <c r="AF8" t="n">
        <v>2.823194139815035e-06</v>
      </c>
      <c r="AG8" t="n">
        <v>11.07638888888889</v>
      </c>
      <c r="AH8" t="n">
        <v>386040.4220721755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8.0105</v>
      </c>
      <c r="E9" t="n">
        <v>12.48</v>
      </c>
      <c r="F9" t="n">
        <v>7.75</v>
      </c>
      <c r="G9" t="n">
        <v>13.29</v>
      </c>
      <c r="H9" t="n">
        <v>0.18</v>
      </c>
      <c r="I9" t="n">
        <v>35</v>
      </c>
      <c r="J9" t="n">
        <v>277.48</v>
      </c>
      <c r="K9" t="n">
        <v>60.56</v>
      </c>
      <c r="L9" t="n">
        <v>2.75</v>
      </c>
      <c r="M9" t="n">
        <v>33</v>
      </c>
      <c r="N9" t="n">
        <v>74.18000000000001</v>
      </c>
      <c r="O9" t="n">
        <v>34457.31</v>
      </c>
      <c r="P9" t="n">
        <v>130.65</v>
      </c>
      <c r="Q9" t="n">
        <v>605.88</v>
      </c>
      <c r="R9" t="n">
        <v>45.92</v>
      </c>
      <c r="S9" t="n">
        <v>21.88</v>
      </c>
      <c r="T9" t="n">
        <v>10859.28</v>
      </c>
      <c r="U9" t="n">
        <v>0.48</v>
      </c>
      <c r="V9" t="n">
        <v>0.8</v>
      </c>
      <c r="W9" t="n">
        <v>1.04</v>
      </c>
      <c r="X9" t="n">
        <v>0.7</v>
      </c>
      <c r="Y9" t="n">
        <v>1</v>
      </c>
      <c r="Z9" t="n">
        <v>10</v>
      </c>
      <c r="AA9" t="n">
        <v>307.5365831826929</v>
      </c>
      <c r="AB9" t="n">
        <v>420.7851206670613</v>
      </c>
      <c r="AC9" t="n">
        <v>380.6259793262223</v>
      </c>
      <c r="AD9" t="n">
        <v>307536.5831826929</v>
      </c>
      <c r="AE9" t="n">
        <v>420785.1206670613</v>
      </c>
      <c r="AF9" t="n">
        <v>2.886248057812308e-06</v>
      </c>
      <c r="AG9" t="n">
        <v>10.83333333333333</v>
      </c>
      <c r="AH9" t="n">
        <v>380625.9793262223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8.157500000000001</v>
      </c>
      <c r="E10" t="n">
        <v>12.26</v>
      </c>
      <c r="F10" t="n">
        <v>7.69</v>
      </c>
      <c r="G10" t="n">
        <v>14.41</v>
      </c>
      <c r="H10" t="n">
        <v>0.19</v>
      </c>
      <c r="I10" t="n">
        <v>32</v>
      </c>
      <c r="J10" t="n">
        <v>277.97</v>
      </c>
      <c r="K10" t="n">
        <v>60.56</v>
      </c>
      <c r="L10" t="n">
        <v>3</v>
      </c>
      <c r="M10" t="n">
        <v>30</v>
      </c>
      <c r="N10" t="n">
        <v>74.42</v>
      </c>
      <c r="O10" t="n">
        <v>34517.57</v>
      </c>
      <c r="P10" t="n">
        <v>129.27</v>
      </c>
      <c r="Q10" t="n">
        <v>605.91</v>
      </c>
      <c r="R10" t="n">
        <v>43.84</v>
      </c>
      <c r="S10" t="n">
        <v>21.88</v>
      </c>
      <c r="T10" t="n">
        <v>9834.549999999999</v>
      </c>
      <c r="U10" t="n">
        <v>0.5</v>
      </c>
      <c r="V10" t="n">
        <v>0.8</v>
      </c>
      <c r="W10" t="n">
        <v>1.04</v>
      </c>
      <c r="X10" t="n">
        <v>0.63</v>
      </c>
      <c r="Y10" t="n">
        <v>1</v>
      </c>
      <c r="Z10" t="n">
        <v>10</v>
      </c>
      <c r="AA10" t="n">
        <v>304.2447880550735</v>
      </c>
      <c r="AB10" t="n">
        <v>416.2811413497009</v>
      </c>
      <c r="AC10" t="n">
        <v>376.551853473536</v>
      </c>
      <c r="AD10" t="n">
        <v>304244.7880550735</v>
      </c>
      <c r="AE10" t="n">
        <v>416281.1413497009</v>
      </c>
      <c r="AF10" t="n">
        <v>2.939213348930017e-06</v>
      </c>
      <c r="AG10" t="n">
        <v>10.64236111111111</v>
      </c>
      <c r="AH10" t="n">
        <v>376551.853473536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8.2425</v>
      </c>
      <c r="E11" t="n">
        <v>12.13</v>
      </c>
      <c r="F11" t="n">
        <v>7.66</v>
      </c>
      <c r="G11" t="n">
        <v>15.33</v>
      </c>
      <c r="H11" t="n">
        <v>0.21</v>
      </c>
      <c r="I11" t="n">
        <v>30</v>
      </c>
      <c r="J11" t="n">
        <v>278.46</v>
      </c>
      <c r="K11" t="n">
        <v>60.56</v>
      </c>
      <c r="L11" t="n">
        <v>3.25</v>
      </c>
      <c r="M11" t="n">
        <v>28</v>
      </c>
      <c r="N11" t="n">
        <v>74.66</v>
      </c>
      <c r="O11" t="n">
        <v>34577.92</v>
      </c>
      <c r="P11" t="n">
        <v>128.51</v>
      </c>
      <c r="Q11" t="n">
        <v>605.92</v>
      </c>
      <c r="R11" t="n">
        <v>42.87</v>
      </c>
      <c r="S11" t="n">
        <v>21.88</v>
      </c>
      <c r="T11" t="n">
        <v>9361.76</v>
      </c>
      <c r="U11" t="n">
        <v>0.51</v>
      </c>
      <c r="V11" t="n">
        <v>0.8100000000000001</v>
      </c>
      <c r="W11" t="n">
        <v>1.04</v>
      </c>
      <c r="X11" t="n">
        <v>0.61</v>
      </c>
      <c r="Y11" t="n">
        <v>1</v>
      </c>
      <c r="Z11" t="n">
        <v>10</v>
      </c>
      <c r="AA11" t="n">
        <v>291.6469149483531</v>
      </c>
      <c r="AB11" t="n">
        <v>399.0441755861495</v>
      </c>
      <c r="AC11" t="n">
        <v>360.9599595302246</v>
      </c>
      <c r="AD11" t="n">
        <v>291646.9149483531</v>
      </c>
      <c r="AE11" t="n">
        <v>399044.1755861496</v>
      </c>
      <c r="AF11" t="n">
        <v>2.969839537671549e-06</v>
      </c>
      <c r="AG11" t="n">
        <v>10.52951388888889</v>
      </c>
      <c r="AH11" t="n">
        <v>360959.9595302246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8.4122</v>
      </c>
      <c r="E12" t="n">
        <v>11.89</v>
      </c>
      <c r="F12" t="n">
        <v>7.58</v>
      </c>
      <c r="G12" t="n">
        <v>16.84</v>
      </c>
      <c r="H12" t="n">
        <v>0.22</v>
      </c>
      <c r="I12" t="n">
        <v>27</v>
      </c>
      <c r="J12" t="n">
        <v>278.95</v>
      </c>
      <c r="K12" t="n">
        <v>60.56</v>
      </c>
      <c r="L12" t="n">
        <v>3.5</v>
      </c>
      <c r="M12" t="n">
        <v>25</v>
      </c>
      <c r="N12" t="n">
        <v>74.90000000000001</v>
      </c>
      <c r="O12" t="n">
        <v>34638.36</v>
      </c>
      <c r="P12" t="n">
        <v>126.7</v>
      </c>
      <c r="Q12" t="n">
        <v>606.02</v>
      </c>
      <c r="R12" t="n">
        <v>40.24</v>
      </c>
      <c r="S12" t="n">
        <v>21.88</v>
      </c>
      <c r="T12" t="n">
        <v>8060.18</v>
      </c>
      <c r="U12" t="n">
        <v>0.54</v>
      </c>
      <c r="V12" t="n">
        <v>0.82</v>
      </c>
      <c r="W12" t="n">
        <v>1.03</v>
      </c>
      <c r="X12" t="n">
        <v>0.52</v>
      </c>
      <c r="Y12" t="n">
        <v>1</v>
      </c>
      <c r="Z12" t="n">
        <v>10</v>
      </c>
      <c r="AA12" t="n">
        <v>287.7140786710508</v>
      </c>
      <c r="AB12" t="n">
        <v>393.6630954870532</v>
      </c>
      <c r="AC12" t="n">
        <v>356.0924421633927</v>
      </c>
      <c r="AD12" t="n">
        <v>287714.0786710508</v>
      </c>
      <c r="AE12" t="n">
        <v>393663.0954870532</v>
      </c>
      <c r="AF12" t="n">
        <v>3.030983822723762e-06</v>
      </c>
      <c r="AG12" t="n">
        <v>10.32118055555556</v>
      </c>
      <c r="AH12" t="n">
        <v>356092.4421633927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8.510999999999999</v>
      </c>
      <c r="E13" t="n">
        <v>11.75</v>
      </c>
      <c r="F13" t="n">
        <v>7.54</v>
      </c>
      <c r="G13" t="n">
        <v>18.1</v>
      </c>
      <c r="H13" t="n">
        <v>0.24</v>
      </c>
      <c r="I13" t="n">
        <v>25</v>
      </c>
      <c r="J13" t="n">
        <v>279.44</v>
      </c>
      <c r="K13" t="n">
        <v>60.56</v>
      </c>
      <c r="L13" t="n">
        <v>3.75</v>
      </c>
      <c r="M13" t="n">
        <v>23</v>
      </c>
      <c r="N13" t="n">
        <v>75.14</v>
      </c>
      <c r="O13" t="n">
        <v>34698.9</v>
      </c>
      <c r="P13" t="n">
        <v>125.63</v>
      </c>
      <c r="Q13" t="n">
        <v>605.91</v>
      </c>
      <c r="R13" t="n">
        <v>39.26</v>
      </c>
      <c r="S13" t="n">
        <v>21.88</v>
      </c>
      <c r="T13" t="n">
        <v>7582.2</v>
      </c>
      <c r="U13" t="n">
        <v>0.5600000000000001</v>
      </c>
      <c r="V13" t="n">
        <v>0.82</v>
      </c>
      <c r="W13" t="n">
        <v>1.03</v>
      </c>
      <c r="X13" t="n">
        <v>0.48</v>
      </c>
      <c r="Y13" t="n">
        <v>1</v>
      </c>
      <c r="Z13" t="n">
        <v>10</v>
      </c>
      <c r="AA13" t="n">
        <v>285.6064768658437</v>
      </c>
      <c r="AB13" t="n">
        <v>390.7793817163395</v>
      </c>
      <c r="AC13" t="n">
        <v>353.4839459876382</v>
      </c>
      <c r="AD13" t="n">
        <v>285606.4768658436</v>
      </c>
      <c r="AE13" t="n">
        <v>390779.3817163394</v>
      </c>
      <c r="AF13" t="n">
        <v>3.066582263284507e-06</v>
      </c>
      <c r="AG13" t="n">
        <v>10.19965277777778</v>
      </c>
      <c r="AH13" t="n">
        <v>353483.9459876381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8.5564</v>
      </c>
      <c r="E14" t="n">
        <v>11.69</v>
      </c>
      <c r="F14" t="n">
        <v>7.53</v>
      </c>
      <c r="G14" t="n">
        <v>18.83</v>
      </c>
      <c r="H14" t="n">
        <v>0.25</v>
      </c>
      <c r="I14" t="n">
        <v>24</v>
      </c>
      <c r="J14" t="n">
        <v>279.94</v>
      </c>
      <c r="K14" t="n">
        <v>60.56</v>
      </c>
      <c r="L14" t="n">
        <v>4</v>
      </c>
      <c r="M14" t="n">
        <v>22</v>
      </c>
      <c r="N14" t="n">
        <v>75.38</v>
      </c>
      <c r="O14" t="n">
        <v>34759.54</v>
      </c>
      <c r="P14" t="n">
        <v>125.25</v>
      </c>
      <c r="Q14" t="n">
        <v>605.84</v>
      </c>
      <c r="R14" t="n">
        <v>38.82</v>
      </c>
      <c r="S14" t="n">
        <v>21.88</v>
      </c>
      <c r="T14" t="n">
        <v>7365.13</v>
      </c>
      <c r="U14" t="n">
        <v>0.5600000000000001</v>
      </c>
      <c r="V14" t="n">
        <v>0.82</v>
      </c>
      <c r="W14" t="n">
        <v>1.03</v>
      </c>
      <c r="X14" t="n">
        <v>0.48</v>
      </c>
      <c r="Y14" t="n">
        <v>1</v>
      </c>
      <c r="Z14" t="n">
        <v>10</v>
      </c>
      <c r="AA14" t="n">
        <v>284.7558478174979</v>
      </c>
      <c r="AB14" t="n">
        <v>389.6155135252877</v>
      </c>
      <c r="AC14" t="n">
        <v>352.431155743241</v>
      </c>
      <c r="AD14" t="n">
        <v>284755.8478174979</v>
      </c>
      <c r="AE14" t="n">
        <v>389615.5135252877</v>
      </c>
      <c r="AF14" t="n">
        <v>3.082940251153515e-06</v>
      </c>
      <c r="AG14" t="n">
        <v>10.14756944444444</v>
      </c>
      <c r="AH14" t="n">
        <v>352431.1557432411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8.6762</v>
      </c>
      <c r="E15" t="n">
        <v>11.53</v>
      </c>
      <c r="F15" t="n">
        <v>7.48</v>
      </c>
      <c r="G15" t="n">
        <v>20.39</v>
      </c>
      <c r="H15" t="n">
        <v>0.27</v>
      </c>
      <c r="I15" t="n">
        <v>22</v>
      </c>
      <c r="J15" t="n">
        <v>280.43</v>
      </c>
      <c r="K15" t="n">
        <v>60.56</v>
      </c>
      <c r="L15" t="n">
        <v>4.25</v>
      </c>
      <c r="M15" t="n">
        <v>20</v>
      </c>
      <c r="N15" t="n">
        <v>75.62</v>
      </c>
      <c r="O15" t="n">
        <v>34820.27</v>
      </c>
      <c r="P15" t="n">
        <v>123.83</v>
      </c>
      <c r="Q15" t="n">
        <v>605.9299999999999</v>
      </c>
      <c r="R15" t="n">
        <v>37.28</v>
      </c>
      <c r="S15" t="n">
        <v>21.88</v>
      </c>
      <c r="T15" t="n">
        <v>6604.32</v>
      </c>
      <c r="U15" t="n">
        <v>0.59</v>
      </c>
      <c r="V15" t="n">
        <v>0.83</v>
      </c>
      <c r="W15" t="n">
        <v>1.02</v>
      </c>
      <c r="X15" t="n">
        <v>0.42</v>
      </c>
      <c r="Y15" t="n">
        <v>1</v>
      </c>
      <c r="Z15" t="n">
        <v>10</v>
      </c>
      <c r="AA15" t="n">
        <v>282.2075255200821</v>
      </c>
      <c r="AB15" t="n">
        <v>386.1287865339182</v>
      </c>
      <c r="AC15" t="n">
        <v>349.2771970822757</v>
      </c>
      <c r="AD15" t="n">
        <v>282207.5255200821</v>
      </c>
      <c r="AE15" t="n">
        <v>386128.7865339182</v>
      </c>
      <c r="AF15" t="n">
        <v>3.126105161873933e-06</v>
      </c>
      <c r="AG15" t="n">
        <v>10.00868055555556</v>
      </c>
      <c r="AH15" t="n">
        <v>349277.1970822758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8.743600000000001</v>
      </c>
      <c r="E16" t="n">
        <v>11.44</v>
      </c>
      <c r="F16" t="n">
        <v>7.44</v>
      </c>
      <c r="G16" t="n">
        <v>21.25</v>
      </c>
      <c r="H16" t="n">
        <v>0.29</v>
      </c>
      <c r="I16" t="n">
        <v>21</v>
      </c>
      <c r="J16" t="n">
        <v>280.92</v>
      </c>
      <c r="K16" t="n">
        <v>60.56</v>
      </c>
      <c r="L16" t="n">
        <v>4.5</v>
      </c>
      <c r="M16" t="n">
        <v>19</v>
      </c>
      <c r="N16" t="n">
        <v>75.87</v>
      </c>
      <c r="O16" t="n">
        <v>34881.09</v>
      </c>
      <c r="P16" t="n">
        <v>122.8</v>
      </c>
      <c r="Q16" t="n">
        <v>605.9</v>
      </c>
      <c r="R16" t="n">
        <v>35.94</v>
      </c>
      <c r="S16" t="n">
        <v>21.88</v>
      </c>
      <c r="T16" t="n">
        <v>5944.1</v>
      </c>
      <c r="U16" t="n">
        <v>0.61</v>
      </c>
      <c r="V16" t="n">
        <v>0.83</v>
      </c>
      <c r="W16" t="n">
        <v>1.02</v>
      </c>
      <c r="X16" t="n">
        <v>0.38</v>
      </c>
      <c r="Y16" t="n">
        <v>1</v>
      </c>
      <c r="Z16" t="n">
        <v>10</v>
      </c>
      <c r="AA16" t="n">
        <v>280.4478319097058</v>
      </c>
      <c r="AB16" t="n">
        <v>383.7210961039981</v>
      </c>
      <c r="AC16" t="n">
        <v>347.0992932477726</v>
      </c>
      <c r="AD16" t="n">
        <v>280447.8319097058</v>
      </c>
      <c r="AE16" t="n">
        <v>383721.0961039981</v>
      </c>
      <c r="AF16" t="n">
        <v>3.150389928005455e-06</v>
      </c>
      <c r="AG16" t="n">
        <v>9.930555555555555</v>
      </c>
      <c r="AH16" t="n">
        <v>347099.2932477726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8.7803</v>
      </c>
      <c r="E17" t="n">
        <v>11.39</v>
      </c>
      <c r="F17" t="n">
        <v>7.44</v>
      </c>
      <c r="G17" t="n">
        <v>22.33</v>
      </c>
      <c r="H17" t="n">
        <v>0.3</v>
      </c>
      <c r="I17" t="n">
        <v>20</v>
      </c>
      <c r="J17" t="n">
        <v>281.41</v>
      </c>
      <c r="K17" t="n">
        <v>60.56</v>
      </c>
      <c r="L17" t="n">
        <v>4.75</v>
      </c>
      <c r="M17" t="n">
        <v>18</v>
      </c>
      <c r="N17" t="n">
        <v>76.11</v>
      </c>
      <c r="O17" t="n">
        <v>34942.02</v>
      </c>
      <c r="P17" t="n">
        <v>122.67</v>
      </c>
      <c r="Q17" t="n">
        <v>605.84</v>
      </c>
      <c r="R17" t="n">
        <v>36.03</v>
      </c>
      <c r="S17" t="n">
        <v>21.88</v>
      </c>
      <c r="T17" t="n">
        <v>5990.31</v>
      </c>
      <c r="U17" t="n">
        <v>0.61</v>
      </c>
      <c r="V17" t="n">
        <v>0.83</v>
      </c>
      <c r="W17" t="n">
        <v>1.03</v>
      </c>
      <c r="X17" t="n">
        <v>0.39</v>
      </c>
      <c r="Y17" t="n">
        <v>1</v>
      </c>
      <c r="Z17" t="n">
        <v>10</v>
      </c>
      <c r="AA17" t="n">
        <v>269.1462498918592</v>
      </c>
      <c r="AB17" t="n">
        <v>368.2577729965706</v>
      </c>
      <c r="AC17" t="n">
        <v>333.1117679948077</v>
      </c>
      <c r="AD17" t="n">
        <v>269146.2498918592</v>
      </c>
      <c r="AE17" t="n">
        <v>368257.7729965706</v>
      </c>
      <c r="AF17" t="n">
        <v>3.16361323537974e-06</v>
      </c>
      <c r="AG17" t="n">
        <v>9.887152777777779</v>
      </c>
      <c r="AH17" t="n">
        <v>333111.7679948077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8.8409</v>
      </c>
      <c r="E18" t="n">
        <v>11.31</v>
      </c>
      <c r="F18" t="n">
        <v>7.42</v>
      </c>
      <c r="G18" t="n">
        <v>23.42</v>
      </c>
      <c r="H18" t="n">
        <v>0.32</v>
      </c>
      <c r="I18" t="n">
        <v>19</v>
      </c>
      <c r="J18" t="n">
        <v>281.91</v>
      </c>
      <c r="K18" t="n">
        <v>60.56</v>
      </c>
      <c r="L18" t="n">
        <v>5</v>
      </c>
      <c r="M18" t="n">
        <v>17</v>
      </c>
      <c r="N18" t="n">
        <v>76.34999999999999</v>
      </c>
      <c r="O18" t="n">
        <v>35003.04</v>
      </c>
      <c r="P18" t="n">
        <v>121.52</v>
      </c>
      <c r="Q18" t="n">
        <v>605.84</v>
      </c>
      <c r="R18" t="n">
        <v>35.33</v>
      </c>
      <c r="S18" t="n">
        <v>21.88</v>
      </c>
      <c r="T18" t="n">
        <v>5645.32</v>
      </c>
      <c r="U18" t="n">
        <v>0.62</v>
      </c>
      <c r="V18" t="n">
        <v>0.83</v>
      </c>
      <c r="W18" t="n">
        <v>1.02</v>
      </c>
      <c r="X18" t="n">
        <v>0.36</v>
      </c>
      <c r="Y18" t="n">
        <v>1</v>
      </c>
      <c r="Z18" t="n">
        <v>10</v>
      </c>
      <c r="AA18" t="n">
        <v>267.6659777773276</v>
      </c>
      <c r="AB18" t="n">
        <v>366.2323993844716</v>
      </c>
      <c r="AC18" t="n">
        <v>331.2796931976177</v>
      </c>
      <c r="AD18" t="n">
        <v>267665.9777773275</v>
      </c>
      <c r="AE18" t="n">
        <v>366232.3993844716</v>
      </c>
      <c r="AF18" t="n">
        <v>3.185447906411938e-06</v>
      </c>
      <c r="AG18" t="n">
        <v>9.817708333333334</v>
      </c>
      <c r="AH18" t="n">
        <v>331279.6931976178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8.8979</v>
      </c>
      <c r="E19" t="n">
        <v>11.24</v>
      </c>
      <c r="F19" t="n">
        <v>7.4</v>
      </c>
      <c r="G19" t="n">
        <v>24.66</v>
      </c>
      <c r="H19" t="n">
        <v>0.33</v>
      </c>
      <c r="I19" t="n">
        <v>18</v>
      </c>
      <c r="J19" t="n">
        <v>282.4</v>
      </c>
      <c r="K19" t="n">
        <v>60.56</v>
      </c>
      <c r="L19" t="n">
        <v>5.25</v>
      </c>
      <c r="M19" t="n">
        <v>16</v>
      </c>
      <c r="N19" t="n">
        <v>76.59999999999999</v>
      </c>
      <c r="O19" t="n">
        <v>35064.15</v>
      </c>
      <c r="P19" t="n">
        <v>120.84</v>
      </c>
      <c r="Q19" t="n">
        <v>605.88</v>
      </c>
      <c r="R19" t="n">
        <v>34.81</v>
      </c>
      <c r="S19" t="n">
        <v>21.88</v>
      </c>
      <c r="T19" t="n">
        <v>5392.89</v>
      </c>
      <c r="U19" t="n">
        <v>0.63</v>
      </c>
      <c r="V19" t="n">
        <v>0.84</v>
      </c>
      <c r="W19" t="n">
        <v>1.02</v>
      </c>
      <c r="X19" t="n">
        <v>0.34</v>
      </c>
      <c r="Y19" t="n">
        <v>1</v>
      </c>
      <c r="Z19" t="n">
        <v>10</v>
      </c>
      <c r="AA19" t="n">
        <v>266.533557080787</v>
      </c>
      <c r="AB19" t="n">
        <v>364.6829714285898</v>
      </c>
      <c r="AC19" t="n">
        <v>329.8781404712095</v>
      </c>
      <c r="AD19" t="n">
        <v>266533.557080787</v>
      </c>
      <c r="AE19" t="n">
        <v>364682.9714285898</v>
      </c>
      <c r="AF19" t="n">
        <v>3.205985468273907e-06</v>
      </c>
      <c r="AG19" t="n">
        <v>9.756944444444445</v>
      </c>
      <c r="AH19" t="n">
        <v>329878.1404712095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8.9452</v>
      </c>
      <c r="E20" t="n">
        <v>11.18</v>
      </c>
      <c r="F20" t="n">
        <v>7.39</v>
      </c>
      <c r="G20" t="n">
        <v>26.08</v>
      </c>
      <c r="H20" t="n">
        <v>0.35</v>
      </c>
      <c r="I20" t="n">
        <v>17</v>
      </c>
      <c r="J20" t="n">
        <v>282.9</v>
      </c>
      <c r="K20" t="n">
        <v>60.56</v>
      </c>
      <c r="L20" t="n">
        <v>5.5</v>
      </c>
      <c r="M20" t="n">
        <v>15</v>
      </c>
      <c r="N20" t="n">
        <v>76.84999999999999</v>
      </c>
      <c r="O20" t="n">
        <v>35125.37</v>
      </c>
      <c r="P20" t="n">
        <v>120.44</v>
      </c>
      <c r="Q20" t="n">
        <v>605.9299999999999</v>
      </c>
      <c r="R20" t="n">
        <v>34.73</v>
      </c>
      <c r="S20" t="n">
        <v>21.88</v>
      </c>
      <c r="T20" t="n">
        <v>5357.6</v>
      </c>
      <c r="U20" t="n">
        <v>0.63</v>
      </c>
      <c r="V20" t="n">
        <v>0.84</v>
      </c>
      <c r="W20" t="n">
        <v>1.01</v>
      </c>
      <c r="X20" t="n">
        <v>0.33</v>
      </c>
      <c r="Y20" t="n">
        <v>1</v>
      </c>
      <c r="Z20" t="n">
        <v>10</v>
      </c>
      <c r="AA20" t="n">
        <v>265.7277043566479</v>
      </c>
      <c r="AB20" t="n">
        <v>363.5803681797095</v>
      </c>
      <c r="AC20" t="n">
        <v>328.880768128889</v>
      </c>
      <c r="AD20" t="n">
        <v>265727.7043566479</v>
      </c>
      <c r="AE20" t="n">
        <v>363580.3681797095</v>
      </c>
      <c r="AF20" t="n">
        <v>3.223028041538313e-06</v>
      </c>
      <c r="AG20" t="n">
        <v>9.704861111111111</v>
      </c>
      <c r="AH20" t="n">
        <v>328880.768128889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9.0221</v>
      </c>
      <c r="E21" t="n">
        <v>11.08</v>
      </c>
      <c r="F21" t="n">
        <v>7.35</v>
      </c>
      <c r="G21" t="n">
        <v>27.55</v>
      </c>
      <c r="H21" t="n">
        <v>0.36</v>
      </c>
      <c r="I21" t="n">
        <v>16</v>
      </c>
      <c r="J21" t="n">
        <v>283.4</v>
      </c>
      <c r="K21" t="n">
        <v>60.56</v>
      </c>
      <c r="L21" t="n">
        <v>5.75</v>
      </c>
      <c r="M21" t="n">
        <v>14</v>
      </c>
      <c r="N21" t="n">
        <v>77.09</v>
      </c>
      <c r="O21" t="n">
        <v>35186.68</v>
      </c>
      <c r="P21" t="n">
        <v>119.45</v>
      </c>
      <c r="Q21" t="n">
        <v>605.84</v>
      </c>
      <c r="R21" t="n">
        <v>33.28</v>
      </c>
      <c r="S21" t="n">
        <v>21.88</v>
      </c>
      <c r="T21" t="n">
        <v>4635.16</v>
      </c>
      <c r="U21" t="n">
        <v>0.66</v>
      </c>
      <c r="V21" t="n">
        <v>0.84</v>
      </c>
      <c r="W21" t="n">
        <v>1.01</v>
      </c>
      <c r="X21" t="n">
        <v>0.29</v>
      </c>
      <c r="Y21" t="n">
        <v>1</v>
      </c>
      <c r="Z21" t="n">
        <v>10</v>
      </c>
      <c r="AA21" t="n">
        <v>264.1487742060319</v>
      </c>
      <c r="AB21" t="n">
        <v>361.4200062901548</v>
      </c>
      <c r="AC21" t="n">
        <v>326.9265881459863</v>
      </c>
      <c r="AD21" t="n">
        <v>264148.7742060319</v>
      </c>
      <c r="AE21" t="n">
        <v>361420.0062901548</v>
      </c>
      <c r="AF21" t="n">
        <v>3.250735734646829e-06</v>
      </c>
      <c r="AG21" t="n">
        <v>9.618055555555555</v>
      </c>
      <c r="AH21" t="n">
        <v>326926.5881459863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9.0016</v>
      </c>
      <c r="E22" t="n">
        <v>11.11</v>
      </c>
      <c r="F22" t="n">
        <v>7.37</v>
      </c>
      <c r="G22" t="n">
        <v>27.65</v>
      </c>
      <c r="H22" t="n">
        <v>0.38</v>
      </c>
      <c r="I22" t="n">
        <v>16</v>
      </c>
      <c r="J22" t="n">
        <v>283.9</v>
      </c>
      <c r="K22" t="n">
        <v>60.56</v>
      </c>
      <c r="L22" t="n">
        <v>6</v>
      </c>
      <c r="M22" t="n">
        <v>14</v>
      </c>
      <c r="N22" t="n">
        <v>77.34</v>
      </c>
      <c r="O22" t="n">
        <v>35248.1</v>
      </c>
      <c r="P22" t="n">
        <v>119.04</v>
      </c>
      <c r="Q22" t="n">
        <v>605.84</v>
      </c>
      <c r="R22" t="n">
        <v>34.1</v>
      </c>
      <c r="S22" t="n">
        <v>21.88</v>
      </c>
      <c r="T22" t="n">
        <v>5046.8</v>
      </c>
      <c r="U22" t="n">
        <v>0.64</v>
      </c>
      <c r="V22" t="n">
        <v>0.84</v>
      </c>
      <c r="W22" t="n">
        <v>1.01</v>
      </c>
      <c r="X22" t="n">
        <v>0.32</v>
      </c>
      <c r="Y22" t="n">
        <v>1</v>
      </c>
      <c r="Z22" t="n">
        <v>10</v>
      </c>
      <c r="AA22" t="n">
        <v>264.1919218407029</v>
      </c>
      <c r="AB22" t="n">
        <v>361.4790427874509</v>
      </c>
      <c r="AC22" t="n">
        <v>326.9799902828388</v>
      </c>
      <c r="AD22" t="n">
        <v>264191.9218407029</v>
      </c>
      <c r="AE22" t="n">
        <v>361479.0427874508</v>
      </c>
      <c r="AF22" t="n">
        <v>3.243349418538577e-06</v>
      </c>
      <c r="AG22" t="n">
        <v>9.644097222222221</v>
      </c>
      <c r="AH22" t="n">
        <v>326979.9902828388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9.072100000000001</v>
      </c>
      <c r="E23" t="n">
        <v>11.02</v>
      </c>
      <c r="F23" t="n">
        <v>7.34</v>
      </c>
      <c r="G23" t="n">
        <v>29.35</v>
      </c>
      <c r="H23" t="n">
        <v>0.39</v>
      </c>
      <c r="I23" t="n">
        <v>15</v>
      </c>
      <c r="J23" t="n">
        <v>284.4</v>
      </c>
      <c r="K23" t="n">
        <v>60.56</v>
      </c>
      <c r="L23" t="n">
        <v>6.25</v>
      </c>
      <c r="M23" t="n">
        <v>13</v>
      </c>
      <c r="N23" t="n">
        <v>77.59</v>
      </c>
      <c r="O23" t="n">
        <v>35309.61</v>
      </c>
      <c r="P23" t="n">
        <v>118.59</v>
      </c>
      <c r="Q23" t="n">
        <v>605.88</v>
      </c>
      <c r="R23" t="n">
        <v>32.79</v>
      </c>
      <c r="S23" t="n">
        <v>21.88</v>
      </c>
      <c r="T23" t="n">
        <v>4395.03</v>
      </c>
      <c r="U23" t="n">
        <v>0.67</v>
      </c>
      <c r="V23" t="n">
        <v>0.84</v>
      </c>
      <c r="W23" t="n">
        <v>1.02</v>
      </c>
      <c r="X23" t="n">
        <v>0.28</v>
      </c>
      <c r="Y23" t="n">
        <v>1</v>
      </c>
      <c r="Z23" t="n">
        <v>10</v>
      </c>
      <c r="AA23" t="n">
        <v>263.0617019732628</v>
      </c>
      <c r="AB23" t="n">
        <v>359.9326261030378</v>
      </c>
      <c r="AC23" t="n">
        <v>325.5811614363766</v>
      </c>
      <c r="AD23" t="n">
        <v>263061.7019732628</v>
      </c>
      <c r="AE23" t="n">
        <v>359932.6261030378</v>
      </c>
      <c r="AF23" t="n">
        <v>3.268751139788907e-06</v>
      </c>
      <c r="AG23" t="n">
        <v>9.565972222222221</v>
      </c>
      <c r="AH23" t="n">
        <v>325581.1614363766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9.133599999999999</v>
      </c>
      <c r="E24" t="n">
        <v>10.95</v>
      </c>
      <c r="F24" t="n">
        <v>7.32</v>
      </c>
      <c r="G24" t="n">
        <v>31.36</v>
      </c>
      <c r="H24" t="n">
        <v>0.41</v>
      </c>
      <c r="I24" t="n">
        <v>14</v>
      </c>
      <c r="J24" t="n">
        <v>284.89</v>
      </c>
      <c r="K24" t="n">
        <v>60.56</v>
      </c>
      <c r="L24" t="n">
        <v>6.5</v>
      </c>
      <c r="M24" t="n">
        <v>12</v>
      </c>
      <c r="N24" t="n">
        <v>77.84</v>
      </c>
      <c r="O24" t="n">
        <v>35371.22</v>
      </c>
      <c r="P24" t="n">
        <v>117.49</v>
      </c>
      <c r="Q24" t="n">
        <v>605.88</v>
      </c>
      <c r="R24" t="n">
        <v>32.16</v>
      </c>
      <c r="S24" t="n">
        <v>21.88</v>
      </c>
      <c r="T24" t="n">
        <v>4086.53</v>
      </c>
      <c r="U24" t="n">
        <v>0.68</v>
      </c>
      <c r="V24" t="n">
        <v>0.85</v>
      </c>
      <c r="W24" t="n">
        <v>1.01</v>
      </c>
      <c r="X24" t="n">
        <v>0.26</v>
      </c>
      <c r="Y24" t="n">
        <v>1</v>
      </c>
      <c r="Z24" t="n">
        <v>10</v>
      </c>
      <c r="AA24" t="n">
        <v>261.6895366706246</v>
      </c>
      <c r="AB24" t="n">
        <v>358.0551690003074</v>
      </c>
      <c r="AC24" t="n">
        <v>323.8828862045033</v>
      </c>
      <c r="AD24" t="n">
        <v>261689.5366706246</v>
      </c>
      <c r="AE24" t="n">
        <v>358055.1690003074</v>
      </c>
      <c r="AF24" t="n">
        <v>3.290910088113663e-06</v>
      </c>
      <c r="AG24" t="n">
        <v>9.505208333333334</v>
      </c>
      <c r="AH24" t="n">
        <v>323882.8862045034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9.138</v>
      </c>
      <c r="E25" t="n">
        <v>10.94</v>
      </c>
      <c r="F25" t="n">
        <v>7.31</v>
      </c>
      <c r="G25" t="n">
        <v>31.33</v>
      </c>
      <c r="H25" t="n">
        <v>0.42</v>
      </c>
      <c r="I25" t="n">
        <v>14</v>
      </c>
      <c r="J25" t="n">
        <v>285.39</v>
      </c>
      <c r="K25" t="n">
        <v>60.56</v>
      </c>
      <c r="L25" t="n">
        <v>6.75</v>
      </c>
      <c r="M25" t="n">
        <v>12</v>
      </c>
      <c r="N25" t="n">
        <v>78.09</v>
      </c>
      <c r="O25" t="n">
        <v>35432.93</v>
      </c>
      <c r="P25" t="n">
        <v>117.42</v>
      </c>
      <c r="Q25" t="n">
        <v>605.84</v>
      </c>
      <c r="R25" t="n">
        <v>31.99</v>
      </c>
      <c r="S25" t="n">
        <v>21.88</v>
      </c>
      <c r="T25" t="n">
        <v>4004.22</v>
      </c>
      <c r="U25" t="n">
        <v>0.68</v>
      </c>
      <c r="V25" t="n">
        <v>0.85</v>
      </c>
      <c r="W25" t="n">
        <v>1.01</v>
      </c>
      <c r="X25" t="n">
        <v>0.25</v>
      </c>
      <c r="Y25" t="n">
        <v>1</v>
      </c>
      <c r="Z25" t="n">
        <v>10</v>
      </c>
      <c r="AA25" t="n">
        <v>261.3974677527371</v>
      </c>
      <c r="AB25" t="n">
        <v>357.6555474216825</v>
      </c>
      <c r="AC25" t="n">
        <v>323.5214039484699</v>
      </c>
      <c r="AD25" t="n">
        <v>261397.4677527371</v>
      </c>
      <c r="AE25" t="n">
        <v>357655.5474216825</v>
      </c>
      <c r="AF25" t="n">
        <v>3.292495443766165e-06</v>
      </c>
      <c r="AG25" t="n">
        <v>9.496527777777779</v>
      </c>
      <c r="AH25" t="n">
        <v>323521.4039484698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9.1867</v>
      </c>
      <c r="E26" t="n">
        <v>10.89</v>
      </c>
      <c r="F26" t="n">
        <v>7.31</v>
      </c>
      <c r="G26" t="n">
        <v>33.72</v>
      </c>
      <c r="H26" t="n">
        <v>0.44</v>
      </c>
      <c r="I26" t="n">
        <v>13</v>
      </c>
      <c r="J26" t="n">
        <v>285.9</v>
      </c>
      <c r="K26" t="n">
        <v>60.56</v>
      </c>
      <c r="L26" t="n">
        <v>7</v>
      </c>
      <c r="M26" t="n">
        <v>11</v>
      </c>
      <c r="N26" t="n">
        <v>78.34</v>
      </c>
      <c r="O26" t="n">
        <v>35494.74</v>
      </c>
      <c r="P26" t="n">
        <v>116.4</v>
      </c>
      <c r="Q26" t="n">
        <v>605.9400000000001</v>
      </c>
      <c r="R26" t="n">
        <v>31.85</v>
      </c>
      <c r="S26" t="n">
        <v>21.88</v>
      </c>
      <c r="T26" t="n">
        <v>3936.37</v>
      </c>
      <c r="U26" t="n">
        <v>0.6899999999999999</v>
      </c>
      <c r="V26" t="n">
        <v>0.85</v>
      </c>
      <c r="W26" t="n">
        <v>1.01</v>
      </c>
      <c r="X26" t="n">
        <v>0.25</v>
      </c>
      <c r="Y26" t="n">
        <v>1</v>
      </c>
      <c r="Z26" t="n">
        <v>10</v>
      </c>
      <c r="AA26" t="n">
        <v>260.2905304118986</v>
      </c>
      <c r="AB26" t="n">
        <v>356.1409869173184</v>
      </c>
      <c r="AC26" t="n">
        <v>322.1513909729433</v>
      </c>
      <c r="AD26" t="n">
        <v>260290.5304118986</v>
      </c>
      <c r="AE26" t="n">
        <v>356140.9869173184</v>
      </c>
      <c r="AF26" t="n">
        <v>3.310042448374549e-06</v>
      </c>
      <c r="AG26" t="n">
        <v>9.453125</v>
      </c>
      <c r="AH26" t="n">
        <v>322151.3909729433</v>
      </c>
    </row>
    <row r="27">
      <c r="A27" t="n">
        <v>25</v>
      </c>
      <c r="B27" t="n">
        <v>140</v>
      </c>
      <c r="C27" t="inlineStr">
        <is>
          <t xml:space="preserve">CONCLUIDO	</t>
        </is>
      </c>
      <c r="D27" t="n">
        <v>9.1844</v>
      </c>
      <c r="E27" t="n">
        <v>10.89</v>
      </c>
      <c r="F27" t="n">
        <v>7.31</v>
      </c>
      <c r="G27" t="n">
        <v>33.73</v>
      </c>
      <c r="H27" t="n">
        <v>0.45</v>
      </c>
      <c r="I27" t="n">
        <v>13</v>
      </c>
      <c r="J27" t="n">
        <v>286.4</v>
      </c>
      <c r="K27" t="n">
        <v>60.56</v>
      </c>
      <c r="L27" t="n">
        <v>7.25</v>
      </c>
      <c r="M27" t="n">
        <v>11</v>
      </c>
      <c r="N27" t="n">
        <v>78.59</v>
      </c>
      <c r="O27" t="n">
        <v>35556.78</v>
      </c>
      <c r="P27" t="n">
        <v>116.5</v>
      </c>
      <c r="Q27" t="n">
        <v>605.92</v>
      </c>
      <c r="R27" t="n">
        <v>31.97</v>
      </c>
      <c r="S27" t="n">
        <v>21.88</v>
      </c>
      <c r="T27" t="n">
        <v>3997.97</v>
      </c>
      <c r="U27" t="n">
        <v>0.68</v>
      </c>
      <c r="V27" t="n">
        <v>0.85</v>
      </c>
      <c r="W27" t="n">
        <v>1.01</v>
      </c>
      <c r="X27" t="n">
        <v>0.25</v>
      </c>
      <c r="Y27" t="n">
        <v>1</v>
      </c>
      <c r="Z27" t="n">
        <v>10</v>
      </c>
      <c r="AA27" t="n">
        <v>260.3732535945311</v>
      </c>
      <c r="AB27" t="n">
        <v>356.2541724252854</v>
      </c>
      <c r="AC27" t="n">
        <v>322.2537742148867</v>
      </c>
      <c r="AD27" t="n">
        <v>260373.2535945311</v>
      </c>
      <c r="AE27" t="n">
        <v>356254.1724252854</v>
      </c>
      <c r="AF27" t="n">
        <v>3.309213739738014e-06</v>
      </c>
      <c r="AG27" t="n">
        <v>9.453125</v>
      </c>
      <c r="AH27" t="n">
        <v>322253.7742148867</v>
      </c>
    </row>
    <row r="28">
      <c r="A28" t="n">
        <v>26</v>
      </c>
      <c r="B28" t="n">
        <v>140</v>
      </c>
      <c r="C28" t="inlineStr">
        <is>
          <t xml:space="preserve">CONCLUIDO	</t>
        </is>
      </c>
      <c r="D28" t="n">
        <v>9.185499999999999</v>
      </c>
      <c r="E28" t="n">
        <v>10.89</v>
      </c>
      <c r="F28" t="n">
        <v>7.31</v>
      </c>
      <c r="G28" t="n">
        <v>33.72</v>
      </c>
      <c r="H28" t="n">
        <v>0.47</v>
      </c>
      <c r="I28" t="n">
        <v>13</v>
      </c>
      <c r="J28" t="n">
        <v>286.9</v>
      </c>
      <c r="K28" t="n">
        <v>60.56</v>
      </c>
      <c r="L28" t="n">
        <v>7.5</v>
      </c>
      <c r="M28" t="n">
        <v>11</v>
      </c>
      <c r="N28" t="n">
        <v>78.84999999999999</v>
      </c>
      <c r="O28" t="n">
        <v>35618.8</v>
      </c>
      <c r="P28" t="n">
        <v>115.91</v>
      </c>
      <c r="Q28" t="n">
        <v>605.87</v>
      </c>
      <c r="R28" t="n">
        <v>31.72</v>
      </c>
      <c r="S28" t="n">
        <v>21.88</v>
      </c>
      <c r="T28" t="n">
        <v>3870.97</v>
      </c>
      <c r="U28" t="n">
        <v>0.6899999999999999</v>
      </c>
      <c r="V28" t="n">
        <v>0.85</v>
      </c>
      <c r="W28" t="n">
        <v>1.02</v>
      </c>
      <c r="X28" t="n">
        <v>0.25</v>
      </c>
      <c r="Y28" t="n">
        <v>1</v>
      </c>
      <c r="Z28" t="n">
        <v>10</v>
      </c>
      <c r="AA28" t="n">
        <v>260.0124736932653</v>
      </c>
      <c r="AB28" t="n">
        <v>355.7605374478877</v>
      </c>
      <c r="AC28" t="n">
        <v>321.8072510669108</v>
      </c>
      <c r="AD28" t="n">
        <v>260012.4736932653</v>
      </c>
      <c r="AE28" t="n">
        <v>355760.5374478877</v>
      </c>
      <c r="AF28" t="n">
        <v>3.309610078651139e-06</v>
      </c>
      <c r="AG28" t="n">
        <v>9.453125</v>
      </c>
      <c r="AH28" t="n">
        <v>321807.2510669108</v>
      </c>
    </row>
    <row r="29">
      <c r="A29" t="n">
        <v>27</v>
      </c>
      <c r="B29" t="n">
        <v>140</v>
      </c>
      <c r="C29" t="inlineStr">
        <is>
          <t xml:space="preserve">CONCLUIDO	</t>
        </is>
      </c>
      <c r="D29" t="n">
        <v>9.253299999999999</v>
      </c>
      <c r="E29" t="n">
        <v>10.81</v>
      </c>
      <c r="F29" t="n">
        <v>7.28</v>
      </c>
      <c r="G29" t="n">
        <v>36.4</v>
      </c>
      <c r="H29" t="n">
        <v>0.48</v>
      </c>
      <c r="I29" t="n">
        <v>12</v>
      </c>
      <c r="J29" t="n">
        <v>287.41</v>
      </c>
      <c r="K29" t="n">
        <v>60.56</v>
      </c>
      <c r="L29" t="n">
        <v>7.75</v>
      </c>
      <c r="M29" t="n">
        <v>10</v>
      </c>
      <c r="N29" t="n">
        <v>79.09999999999999</v>
      </c>
      <c r="O29" t="n">
        <v>35680.92</v>
      </c>
      <c r="P29" t="n">
        <v>114.93</v>
      </c>
      <c r="Q29" t="n">
        <v>605.99</v>
      </c>
      <c r="R29" t="n">
        <v>31.2</v>
      </c>
      <c r="S29" t="n">
        <v>21.88</v>
      </c>
      <c r="T29" t="n">
        <v>3617.58</v>
      </c>
      <c r="U29" t="n">
        <v>0.7</v>
      </c>
      <c r="V29" t="n">
        <v>0.85</v>
      </c>
      <c r="W29" t="n">
        <v>1</v>
      </c>
      <c r="X29" t="n">
        <v>0.22</v>
      </c>
      <c r="Y29" t="n">
        <v>1</v>
      </c>
      <c r="Z29" t="n">
        <v>10</v>
      </c>
      <c r="AA29" t="n">
        <v>258.6504973968121</v>
      </c>
      <c r="AB29" t="n">
        <v>353.8970213929268</v>
      </c>
      <c r="AC29" t="n">
        <v>320.1215863687742</v>
      </c>
      <c r="AD29" t="n">
        <v>258650.4973968121</v>
      </c>
      <c r="AE29" t="n">
        <v>353897.0213929268</v>
      </c>
      <c r="AF29" t="n">
        <v>3.334038968023797e-06</v>
      </c>
      <c r="AG29" t="n">
        <v>9.383680555555555</v>
      </c>
      <c r="AH29" t="n">
        <v>320121.5863687742</v>
      </c>
    </row>
    <row r="30">
      <c r="A30" t="n">
        <v>28</v>
      </c>
      <c r="B30" t="n">
        <v>140</v>
      </c>
      <c r="C30" t="inlineStr">
        <is>
          <t xml:space="preserve">CONCLUIDO	</t>
        </is>
      </c>
      <c r="D30" t="n">
        <v>9.252800000000001</v>
      </c>
      <c r="E30" t="n">
        <v>10.81</v>
      </c>
      <c r="F30" t="n">
        <v>7.28</v>
      </c>
      <c r="G30" t="n">
        <v>36.4</v>
      </c>
      <c r="H30" t="n">
        <v>0.49</v>
      </c>
      <c r="I30" t="n">
        <v>12</v>
      </c>
      <c r="J30" t="n">
        <v>287.91</v>
      </c>
      <c r="K30" t="n">
        <v>60.56</v>
      </c>
      <c r="L30" t="n">
        <v>8</v>
      </c>
      <c r="M30" t="n">
        <v>10</v>
      </c>
      <c r="N30" t="n">
        <v>79.36</v>
      </c>
      <c r="O30" t="n">
        <v>35743.15</v>
      </c>
      <c r="P30" t="n">
        <v>114.79</v>
      </c>
      <c r="Q30" t="n">
        <v>605.84</v>
      </c>
      <c r="R30" t="n">
        <v>30.99</v>
      </c>
      <c r="S30" t="n">
        <v>21.88</v>
      </c>
      <c r="T30" t="n">
        <v>3510.45</v>
      </c>
      <c r="U30" t="n">
        <v>0.71</v>
      </c>
      <c r="V30" t="n">
        <v>0.85</v>
      </c>
      <c r="W30" t="n">
        <v>1.01</v>
      </c>
      <c r="X30" t="n">
        <v>0.22</v>
      </c>
      <c r="Y30" t="n">
        <v>1</v>
      </c>
      <c r="Z30" t="n">
        <v>10</v>
      </c>
      <c r="AA30" t="n">
        <v>258.5731335894009</v>
      </c>
      <c r="AB30" t="n">
        <v>353.7911688185766</v>
      </c>
      <c r="AC30" t="n">
        <v>320.0258362155549</v>
      </c>
      <c r="AD30" t="n">
        <v>258573.1335894009</v>
      </c>
      <c r="AE30" t="n">
        <v>353791.1688185766</v>
      </c>
      <c r="AF30" t="n">
        <v>3.333858813972377e-06</v>
      </c>
      <c r="AG30" t="n">
        <v>9.383680555555555</v>
      </c>
      <c r="AH30" t="n">
        <v>320025.8362155549</v>
      </c>
    </row>
    <row r="31">
      <c r="A31" t="n">
        <v>29</v>
      </c>
      <c r="B31" t="n">
        <v>140</v>
      </c>
      <c r="C31" t="inlineStr">
        <is>
          <t xml:space="preserve">CONCLUIDO	</t>
        </is>
      </c>
      <c r="D31" t="n">
        <v>9.326700000000001</v>
      </c>
      <c r="E31" t="n">
        <v>10.72</v>
      </c>
      <c r="F31" t="n">
        <v>7.25</v>
      </c>
      <c r="G31" t="n">
        <v>39.53</v>
      </c>
      <c r="H31" t="n">
        <v>0.51</v>
      </c>
      <c r="I31" t="n">
        <v>11</v>
      </c>
      <c r="J31" t="n">
        <v>288.42</v>
      </c>
      <c r="K31" t="n">
        <v>60.56</v>
      </c>
      <c r="L31" t="n">
        <v>8.25</v>
      </c>
      <c r="M31" t="n">
        <v>9</v>
      </c>
      <c r="N31" t="n">
        <v>79.61</v>
      </c>
      <c r="O31" t="n">
        <v>35805.48</v>
      </c>
      <c r="P31" t="n">
        <v>113.81</v>
      </c>
      <c r="Q31" t="n">
        <v>605.84</v>
      </c>
      <c r="R31" t="n">
        <v>29.91</v>
      </c>
      <c r="S31" t="n">
        <v>21.88</v>
      </c>
      <c r="T31" t="n">
        <v>2978.31</v>
      </c>
      <c r="U31" t="n">
        <v>0.73</v>
      </c>
      <c r="V31" t="n">
        <v>0.85</v>
      </c>
      <c r="W31" t="n">
        <v>1.01</v>
      </c>
      <c r="X31" t="n">
        <v>0.19</v>
      </c>
      <c r="Y31" t="n">
        <v>1</v>
      </c>
      <c r="Z31" t="n">
        <v>10</v>
      </c>
      <c r="AA31" t="n">
        <v>257.1721629455403</v>
      </c>
      <c r="AB31" t="n">
        <v>351.8742989770175</v>
      </c>
      <c r="AC31" t="n">
        <v>318.2919097414364</v>
      </c>
      <c r="AD31" t="n">
        <v>257172.1629455403</v>
      </c>
      <c r="AE31" t="n">
        <v>351874.2989770175</v>
      </c>
      <c r="AF31" t="n">
        <v>3.360485582772368e-06</v>
      </c>
      <c r="AG31" t="n">
        <v>9.305555555555555</v>
      </c>
      <c r="AH31" t="n">
        <v>318291.9097414364</v>
      </c>
    </row>
    <row r="32">
      <c r="A32" t="n">
        <v>30</v>
      </c>
      <c r="B32" t="n">
        <v>140</v>
      </c>
      <c r="C32" t="inlineStr">
        <is>
          <t xml:space="preserve">CONCLUIDO	</t>
        </is>
      </c>
      <c r="D32" t="n">
        <v>9.3165</v>
      </c>
      <c r="E32" t="n">
        <v>10.73</v>
      </c>
      <c r="F32" t="n">
        <v>7.26</v>
      </c>
      <c r="G32" t="n">
        <v>39.59</v>
      </c>
      <c r="H32" t="n">
        <v>0.52</v>
      </c>
      <c r="I32" t="n">
        <v>11</v>
      </c>
      <c r="J32" t="n">
        <v>288.92</v>
      </c>
      <c r="K32" t="n">
        <v>60.56</v>
      </c>
      <c r="L32" t="n">
        <v>8.5</v>
      </c>
      <c r="M32" t="n">
        <v>9</v>
      </c>
      <c r="N32" t="n">
        <v>79.87</v>
      </c>
      <c r="O32" t="n">
        <v>35867.91</v>
      </c>
      <c r="P32" t="n">
        <v>113.61</v>
      </c>
      <c r="Q32" t="n">
        <v>605.86</v>
      </c>
      <c r="R32" t="n">
        <v>30.32</v>
      </c>
      <c r="S32" t="n">
        <v>21.88</v>
      </c>
      <c r="T32" t="n">
        <v>3180.87</v>
      </c>
      <c r="U32" t="n">
        <v>0.72</v>
      </c>
      <c r="V32" t="n">
        <v>0.85</v>
      </c>
      <c r="W32" t="n">
        <v>1.01</v>
      </c>
      <c r="X32" t="n">
        <v>0.2</v>
      </c>
      <c r="Y32" t="n">
        <v>1</v>
      </c>
      <c r="Z32" t="n">
        <v>10</v>
      </c>
      <c r="AA32" t="n">
        <v>257.187953924138</v>
      </c>
      <c r="AB32" t="n">
        <v>351.8959048905836</v>
      </c>
      <c r="AC32" t="n">
        <v>318.3114536169358</v>
      </c>
      <c r="AD32" t="n">
        <v>257187.953924138</v>
      </c>
      <c r="AE32" t="n">
        <v>351895.9048905836</v>
      </c>
      <c r="AF32" t="n">
        <v>3.356810440123383e-06</v>
      </c>
      <c r="AG32" t="n">
        <v>9.314236111111111</v>
      </c>
      <c r="AH32" t="n">
        <v>318311.4536169358</v>
      </c>
    </row>
    <row r="33">
      <c r="A33" t="n">
        <v>31</v>
      </c>
      <c r="B33" t="n">
        <v>140</v>
      </c>
      <c r="C33" t="inlineStr">
        <is>
          <t xml:space="preserve">CONCLUIDO	</t>
        </is>
      </c>
      <c r="D33" t="n">
        <v>9.318199999999999</v>
      </c>
      <c r="E33" t="n">
        <v>10.73</v>
      </c>
      <c r="F33" t="n">
        <v>7.26</v>
      </c>
      <c r="G33" t="n">
        <v>39.58</v>
      </c>
      <c r="H33" t="n">
        <v>0.54</v>
      </c>
      <c r="I33" t="n">
        <v>11</v>
      </c>
      <c r="J33" t="n">
        <v>289.43</v>
      </c>
      <c r="K33" t="n">
        <v>60.56</v>
      </c>
      <c r="L33" t="n">
        <v>8.75</v>
      </c>
      <c r="M33" t="n">
        <v>9</v>
      </c>
      <c r="N33" t="n">
        <v>80.12</v>
      </c>
      <c r="O33" t="n">
        <v>35930.44</v>
      </c>
      <c r="P33" t="n">
        <v>113</v>
      </c>
      <c r="Q33" t="n">
        <v>605.9</v>
      </c>
      <c r="R33" t="n">
        <v>30.37</v>
      </c>
      <c r="S33" t="n">
        <v>21.88</v>
      </c>
      <c r="T33" t="n">
        <v>3208.27</v>
      </c>
      <c r="U33" t="n">
        <v>0.72</v>
      </c>
      <c r="V33" t="n">
        <v>0.85</v>
      </c>
      <c r="W33" t="n">
        <v>1.01</v>
      </c>
      <c r="X33" t="n">
        <v>0.2</v>
      </c>
      <c r="Y33" t="n">
        <v>1</v>
      </c>
      <c r="Z33" t="n">
        <v>10</v>
      </c>
      <c r="AA33" t="n">
        <v>256.8151724391637</v>
      </c>
      <c r="AB33" t="n">
        <v>351.3858488168835</v>
      </c>
      <c r="AC33" t="n">
        <v>317.8500765790415</v>
      </c>
      <c r="AD33" t="n">
        <v>256815.1724391637</v>
      </c>
      <c r="AE33" t="n">
        <v>351385.8488168835</v>
      </c>
      <c r="AF33" t="n">
        <v>3.357422963898214e-06</v>
      </c>
      <c r="AG33" t="n">
        <v>9.314236111111111</v>
      </c>
      <c r="AH33" t="n">
        <v>317850.0765790414</v>
      </c>
    </row>
    <row r="34">
      <c r="A34" t="n">
        <v>32</v>
      </c>
      <c r="B34" t="n">
        <v>140</v>
      </c>
      <c r="C34" t="inlineStr">
        <is>
          <t xml:space="preserve">CONCLUIDO	</t>
        </is>
      </c>
      <c r="D34" t="n">
        <v>9.379899999999999</v>
      </c>
      <c r="E34" t="n">
        <v>10.66</v>
      </c>
      <c r="F34" t="n">
        <v>7.24</v>
      </c>
      <c r="G34" t="n">
        <v>43.43</v>
      </c>
      <c r="H34" t="n">
        <v>0.55</v>
      </c>
      <c r="I34" t="n">
        <v>10</v>
      </c>
      <c r="J34" t="n">
        <v>289.94</v>
      </c>
      <c r="K34" t="n">
        <v>60.56</v>
      </c>
      <c r="L34" t="n">
        <v>9</v>
      </c>
      <c r="M34" t="n">
        <v>8</v>
      </c>
      <c r="N34" t="n">
        <v>80.38</v>
      </c>
      <c r="O34" t="n">
        <v>35993.08</v>
      </c>
      <c r="P34" t="n">
        <v>112.37</v>
      </c>
      <c r="Q34" t="n">
        <v>605.84</v>
      </c>
      <c r="R34" t="n">
        <v>29.81</v>
      </c>
      <c r="S34" t="n">
        <v>21.88</v>
      </c>
      <c r="T34" t="n">
        <v>2933.14</v>
      </c>
      <c r="U34" t="n">
        <v>0.73</v>
      </c>
      <c r="V34" t="n">
        <v>0.85</v>
      </c>
      <c r="W34" t="n">
        <v>1</v>
      </c>
      <c r="X34" t="n">
        <v>0.18</v>
      </c>
      <c r="Y34" t="n">
        <v>1</v>
      </c>
      <c r="Z34" t="n">
        <v>10</v>
      </c>
      <c r="AA34" t="n">
        <v>255.7896318453869</v>
      </c>
      <c r="AB34" t="n">
        <v>349.9826589328209</v>
      </c>
      <c r="AC34" t="n">
        <v>316.5808051681238</v>
      </c>
      <c r="AD34" t="n">
        <v>255789.6318453869</v>
      </c>
      <c r="AE34" t="n">
        <v>349982.6589328209</v>
      </c>
      <c r="AF34" t="n">
        <v>3.379653973843539e-06</v>
      </c>
      <c r="AG34" t="n">
        <v>9.253472222222221</v>
      </c>
      <c r="AH34" t="n">
        <v>316580.8051681239</v>
      </c>
    </row>
    <row r="35">
      <c r="A35" t="n">
        <v>33</v>
      </c>
      <c r="B35" t="n">
        <v>140</v>
      </c>
      <c r="C35" t="inlineStr">
        <is>
          <t xml:space="preserve">CONCLUIDO	</t>
        </is>
      </c>
      <c r="D35" t="n">
        <v>9.3796</v>
      </c>
      <c r="E35" t="n">
        <v>10.66</v>
      </c>
      <c r="F35" t="n">
        <v>7.24</v>
      </c>
      <c r="G35" t="n">
        <v>43.43</v>
      </c>
      <c r="H35" t="n">
        <v>0.57</v>
      </c>
      <c r="I35" t="n">
        <v>10</v>
      </c>
      <c r="J35" t="n">
        <v>290.45</v>
      </c>
      <c r="K35" t="n">
        <v>60.56</v>
      </c>
      <c r="L35" t="n">
        <v>9.25</v>
      </c>
      <c r="M35" t="n">
        <v>8</v>
      </c>
      <c r="N35" t="n">
        <v>80.64</v>
      </c>
      <c r="O35" t="n">
        <v>36055.83</v>
      </c>
      <c r="P35" t="n">
        <v>112.09</v>
      </c>
      <c r="Q35" t="n">
        <v>605.84</v>
      </c>
      <c r="R35" t="n">
        <v>29.71</v>
      </c>
      <c r="S35" t="n">
        <v>21.88</v>
      </c>
      <c r="T35" t="n">
        <v>2881.93</v>
      </c>
      <c r="U35" t="n">
        <v>0.74</v>
      </c>
      <c r="V35" t="n">
        <v>0.85</v>
      </c>
      <c r="W35" t="n">
        <v>1.01</v>
      </c>
      <c r="X35" t="n">
        <v>0.18</v>
      </c>
      <c r="Y35" t="n">
        <v>1</v>
      </c>
      <c r="Z35" t="n">
        <v>10</v>
      </c>
      <c r="AA35" t="n">
        <v>255.6300321565816</v>
      </c>
      <c r="AB35" t="n">
        <v>349.7642875975563</v>
      </c>
      <c r="AC35" t="n">
        <v>316.3832748866108</v>
      </c>
      <c r="AD35" t="n">
        <v>255630.0321565816</v>
      </c>
      <c r="AE35" t="n">
        <v>349764.2875975564</v>
      </c>
      <c r="AF35" t="n">
        <v>3.379545881412686e-06</v>
      </c>
      <c r="AG35" t="n">
        <v>9.253472222222221</v>
      </c>
      <c r="AH35" t="n">
        <v>316383.2748866108</v>
      </c>
    </row>
    <row r="36">
      <c r="A36" t="n">
        <v>34</v>
      </c>
      <c r="B36" t="n">
        <v>140</v>
      </c>
      <c r="C36" t="inlineStr">
        <is>
          <t xml:space="preserve">CONCLUIDO	</t>
        </is>
      </c>
      <c r="D36" t="n">
        <v>9.375500000000001</v>
      </c>
      <c r="E36" t="n">
        <v>10.67</v>
      </c>
      <c r="F36" t="n">
        <v>7.24</v>
      </c>
      <c r="G36" t="n">
        <v>43.46</v>
      </c>
      <c r="H36" t="n">
        <v>0.58</v>
      </c>
      <c r="I36" t="n">
        <v>10</v>
      </c>
      <c r="J36" t="n">
        <v>290.96</v>
      </c>
      <c r="K36" t="n">
        <v>60.56</v>
      </c>
      <c r="L36" t="n">
        <v>9.5</v>
      </c>
      <c r="M36" t="n">
        <v>8</v>
      </c>
      <c r="N36" t="n">
        <v>80.90000000000001</v>
      </c>
      <c r="O36" t="n">
        <v>36118.68</v>
      </c>
      <c r="P36" t="n">
        <v>111.45</v>
      </c>
      <c r="Q36" t="n">
        <v>605.85</v>
      </c>
      <c r="R36" t="n">
        <v>29.82</v>
      </c>
      <c r="S36" t="n">
        <v>21.88</v>
      </c>
      <c r="T36" t="n">
        <v>2939.11</v>
      </c>
      <c r="U36" t="n">
        <v>0.73</v>
      </c>
      <c r="V36" t="n">
        <v>0.85</v>
      </c>
      <c r="W36" t="n">
        <v>1.01</v>
      </c>
      <c r="X36" t="n">
        <v>0.18</v>
      </c>
      <c r="Y36" t="n">
        <v>1</v>
      </c>
      <c r="Z36" t="n">
        <v>10</v>
      </c>
      <c r="AA36" t="n">
        <v>255.2974962896283</v>
      </c>
      <c r="AB36" t="n">
        <v>349.309297353944</v>
      </c>
      <c r="AC36" t="n">
        <v>315.9717082732658</v>
      </c>
      <c r="AD36" t="n">
        <v>255297.4962896283</v>
      </c>
      <c r="AE36" t="n">
        <v>349309.297353944</v>
      </c>
      <c r="AF36" t="n">
        <v>3.378068618191035e-06</v>
      </c>
      <c r="AG36" t="n">
        <v>9.262152777777779</v>
      </c>
      <c r="AH36" t="n">
        <v>315971.7082732659</v>
      </c>
    </row>
    <row r="37">
      <c r="A37" t="n">
        <v>35</v>
      </c>
      <c r="B37" t="n">
        <v>140</v>
      </c>
      <c r="C37" t="inlineStr">
        <is>
          <t xml:space="preserve">CONCLUIDO	</t>
        </is>
      </c>
      <c r="D37" t="n">
        <v>9.3767</v>
      </c>
      <c r="E37" t="n">
        <v>10.66</v>
      </c>
      <c r="F37" t="n">
        <v>7.24</v>
      </c>
      <c r="G37" t="n">
        <v>43.45</v>
      </c>
      <c r="H37" t="n">
        <v>0.6</v>
      </c>
      <c r="I37" t="n">
        <v>10</v>
      </c>
      <c r="J37" t="n">
        <v>291.47</v>
      </c>
      <c r="K37" t="n">
        <v>60.56</v>
      </c>
      <c r="L37" t="n">
        <v>9.75</v>
      </c>
      <c r="M37" t="n">
        <v>8</v>
      </c>
      <c r="N37" t="n">
        <v>81.16</v>
      </c>
      <c r="O37" t="n">
        <v>36181.64</v>
      </c>
      <c r="P37" t="n">
        <v>110.69</v>
      </c>
      <c r="Q37" t="n">
        <v>605.84</v>
      </c>
      <c r="R37" t="n">
        <v>29.87</v>
      </c>
      <c r="S37" t="n">
        <v>21.88</v>
      </c>
      <c r="T37" t="n">
        <v>2961.82</v>
      </c>
      <c r="U37" t="n">
        <v>0.73</v>
      </c>
      <c r="V37" t="n">
        <v>0.85</v>
      </c>
      <c r="W37" t="n">
        <v>1.01</v>
      </c>
      <c r="X37" t="n">
        <v>0.18</v>
      </c>
      <c r="Y37" t="n">
        <v>1</v>
      </c>
      <c r="Z37" t="n">
        <v>10</v>
      </c>
      <c r="AA37" t="n">
        <v>254.8450592298157</v>
      </c>
      <c r="AB37" t="n">
        <v>348.6902530085943</v>
      </c>
      <c r="AC37" t="n">
        <v>315.4117446514019</v>
      </c>
      <c r="AD37" t="n">
        <v>254845.0592298157</v>
      </c>
      <c r="AE37" t="n">
        <v>348690.2530085943</v>
      </c>
      <c r="AF37" t="n">
        <v>3.378500987914446e-06</v>
      </c>
      <c r="AG37" t="n">
        <v>9.253472222222221</v>
      </c>
      <c r="AH37" t="n">
        <v>315411.7446514019</v>
      </c>
    </row>
    <row r="38">
      <c r="A38" t="n">
        <v>36</v>
      </c>
      <c r="B38" t="n">
        <v>140</v>
      </c>
      <c r="C38" t="inlineStr">
        <is>
          <t xml:space="preserve">CONCLUIDO	</t>
        </is>
      </c>
      <c r="D38" t="n">
        <v>9.440899999999999</v>
      </c>
      <c r="E38" t="n">
        <v>10.59</v>
      </c>
      <c r="F38" t="n">
        <v>7.22</v>
      </c>
      <c r="G38" t="n">
        <v>48.14</v>
      </c>
      <c r="H38" t="n">
        <v>0.61</v>
      </c>
      <c r="I38" t="n">
        <v>9</v>
      </c>
      <c r="J38" t="n">
        <v>291.98</v>
      </c>
      <c r="K38" t="n">
        <v>60.56</v>
      </c>
      <c r="L38" t="n">
        <v>10</v>
      </c>
      <c r="M38" t="n">
        <v>7</v>
      </c>
      <c r="N38" t="n">
        <v>81.42</v>
      </c>
      <c r="O38" t="n">
        <v>36244.71</v>
      </c>
      <c r="P38" t="n">
        <v>109.97</v>
      </c>
      <c r="Q38" t="n">
        <v>605.86</v>
      </c>
      <c r="R38" t="n">
        <v>29.27</v>
      </c>
      <c r="S38" t="n">
        <v>21.88</v>
      </c>
      <c r="T38" t="n">
        <v>2669.08</v>
      </c>
      <c r="U38" t="n">
        <v>0.75</v>
      </c>
      <c r="V38" t="n">
        <v>0.86</v>
      </c>
      <c r="W38" t="n">
        <v>1</v>
      </c>
      <c r="X38" t="n">
        <v>0.16</v>
      </c>
      <c r="Y38" t="n">
        <v>1</v>
      </c>
      <c r="Z38" t="n">
        <v>10</v>
      </c>
      <c r="AA38" t="n">
        <v>242.9729452611516</v>
      </c>
      <c r="AB38" t="n">
        <v>332.4463029159731</v>
      </c>
      <c r="AC38" t="n">
        <v>300.7180943570881</v>
      </c>
      <c r="AD38" t="n">
        <v>242972.9452611516</v>
      </c>
      <c r="AE38" t="n">
        <v>332446.3029159731</v>
      </c>
      <c r="AF38" t="n">
        <v>3.401632768116874e-06</v>
      </c>
      <c r="AG38" t="n">
        <v>9.192708333333334</v>
      </c>
      <c r="AH38" t="n">
        <v>300718.0943570881</v>
      </c>
    </row>
    <row r="39">
      <c r="A39" t="n">
        <v>37</v>
      </c>
      <c r="B39" t="n">
        <v>140</v>
      </c>
      <c r="C39" t="inlineStr">
        <is>
          <t xml:space="preserve">CONCLUIDO	</t>
        </is>
      </c>
      <c r="D39" t="n">
        <v>9.441599999999999</v>
      </c>
      <c r="E39" t="n">
        <v>10.59</v>
      </c>
      <c r="F39" t="n">
        <v>7.22</v>
      </c>
      <c r="G39" t="n">
        <v>48.14</v>
      </c>
      <c r="H39" t="n">
        <v>0.62</v>
      </c>
      <c r="I39" t="n">
        <v>9</v>
      </c>
      <c r="J39" t="n">
        <v>292.49</v>
      </c>
      <c r="K39" t="n">
        <v>60.56</v>
      </c>
      <c r="L39" t="n">
        <v>10.25</v>
      </c>
      <c r="M39" t="n">
        <v>7</v>
      </c>
      <c r="N39" t="n">
        <v>81.68000000000001</v>
      </c>
      <c r="O39" t="n">
        <v>36307.88</v>
      </c>
      <c r="P39" t="n">
        <v>110.1</v>
      </c>
      <c r="Q39" t="n">
        <v>605.84</v>
      </c>
      <c r="R39" t="n">
        <v>29.25</v>
      </c>
      <c r="S39" t="n">
        <v>21.88</v>
      </c>
      <c r="T39" t="n">
        <v>2654.96</v>
      </c>
      <c r="U39" t="n">
        <v>0.75</v>
      </c>
      <c r="V39" t="n">
        <v>0.86</v>
      </c>
      <c r="W39" t="n">
        <v>1</v>
      </c>
      <c r="X39" t="n">
        <v>0.16</v>
      </c>
      <c r="Y39" t="n">
        <v>1</v>
      </c>
      <c r="Z39" t="n">
        <v>10</v>
      </c>
      <c r="AA39" t="n">
        <v>243.0414099301762</v>
      </c>
      <c r="AB39" t="n">
        <v>332.5399792965806</v>
      </c>
      <c r="AC39" t="n">
        <v>300.802830395406</v>
      </c>
      <c r="AD39" t="n">
        <v>243041.4099301762</v>
      </c>
      <c r="AE39" t="n">
        <v>332539.9792965805</v>
      </c>
      <c r="AF39" t="n">
        <v>3.401884983788863e-06</v>
      </c>
      <c r="AG39" t="n">
        <v>9.192708333333334</v>
      </c>
      <c r="AH39" t="n">
        <v>300802.8303954061</v>
      </c>
    </row>
    <row r="40">
      <c r="A40" t="n">
        <v>38</v>
      </c>
      <c r="B40" t="n">
        <v>140</v>
      </c>
      <c r="C40" t="inlineStr">
        <is>
          <t xml:space="preserve">CONCLUIDO	</t>
        </is>
      </c>
      <c r="D40" t="n">
        <v>9.4429</v>
      </c>
      <c r="E40" t="n">
        <v>10.59</v>
      </c>
      <c r="F40" t="n">
        <v>7.22</v>
      </c>
      <c r="G40" t="n">
        <v>48.13</v>
      </c>
      <c r="H40" t="n">
        <v>0.64</v>
      </c>
      <c r="I40" t="n">
        <v>9</v>
      </c>
      <c r="J40" t="n">
        <v>293</v>
      </c>
      <c r="K40" t="n">
        <v>60.56</v>
      </c>
      <c r="L40" t="n">
        <v>10.5</v>
      </c>
      <c r="M40" t="n">
        <v>7</v>
      </c>
      <c r="N40" t="n">
        <v>81.95</v>
      </c>
      <c r="O40" t="n">
        <v>36371.17</v>
      </c>
      <c r="P40" t="n">
        <v>109.88</v>
      </c>
      <c r="Q40" t="n">
        <v>605.84</v>
      </c>
      <c r="R40" t="n">
        <v>29.13</v>
      </c>
      <c r="S40" t="n">
        <v>21.88</v>
      </c>
      <c r="T40" t="n">
        <v>2596.87</v>
      </c>
      <c r="U40" t="n">
        <v>0.75</v>
      </c>
      <c r="V40" t="n">
        <v>0.86</v>
      </c>
      <c r="W40" t="n">
        <v>1.01</v>
      </c>
      <c r="X40" t="n">
        <v>0.16</v>
      </c>
      <c r="Y40" t="n">
        <v>1</v>
      </c>
      <c r="Z40" t="n">
        <v>10</v>
      </c>
      <c r="AA40" t="n">
        <v>242.9026096380148</v>
      </c>
      <c r="AB40" t="n">
        <v>332.3500666134087</v>
      </c>
      <c r="AC40" t="n">
        <v>300.631042712172</v>
      </c>
      <c r="AD40" t="n">
        <v>242902.6096380148</v>
      </c>
      <c r="AE40" t="n">
        <v>332350.0666134087</v>
      </c>
      <c r="AF40" t="n">
        <v>3.402353384322557e-06</v>
      </c>
      <c r="AG40" t="n">
        <v>9.192708333333334</v>
      </c>
      <c r="AH40" t="n">
        <v>300631.042712172</v>
      </c>
    </row>
    <row r="41">
      <c r="A41" t="n">
        <v>39</v>
      </c>
      <c r="B41" t="n">
        <v>140</v>
      </c>
      <c r="C41" t="inlineStr">
        <is>
          <t xml:space="preserve">CONCLUIDO	</t>
        </is>
      </c>
      <c r="D41" t="n">
        <v>9.436400000000001</v>
      </c>
      <c r="E41" t="n">
        <v>10.6</v>
      </c>
      <c r="F41" t="n">
        <v>7.23</v>
      </c>
      <c r="G41" t="n">
        <v>48.17</v>
      </c>
      <c r="H41" t="n">
        <v>0.65</v>
      </c>
      <c r="I41" t="n">
        <v>9</v>
      </c>
      <c r="J41" t="n">
        <v>293.52</v>
      </c>
      <c r="K41" t="n">
        <v>60.56</v>
      </c>
      <c r="L41" t="n">
        <v>10.75</v>
      </c>
      <c r="M41" t="n">
        <v>7</v>
      </c>
      <c r="N41" t="n">
        <v>82.20999999999999</v>
      </c>
      <c r="O41" t="n">
        <v>36434.56</v>
      </c>
      <c r="P41" t="n">
        <v>108.8</v>
      </c>
      <c r="Q41" t="n">
        <v>605.86</v>
      </c>
      <c r="R41" t="n">
        <v>29.39</v>
      </c>
      <c r="S41" t="n">
        <v>21.88</v>
      </c>
      <c r="T41" t="n">
        <v>2726.05</v>
      </c>
      <c r="U41" t="n">
        <v>0.74</v>
      </c>
      <c r="V41" t="n">
        <v>0.86</v>
      </c>
      <c r="W41" t="n">
        <v>1</v>
      </c>
      <c r="X41" t="n">
        <v>0.17</v>
      </c>
      <c r="Y41" t="n">
        <v>1</v>
      </c>
      <c r="Z41" t="n">
        <v>10</v>
      </c>
      <c r="AA41" t="n">
        <v>242.3727823421397</v>
      </c>
      <c r="AB41" t="n">
        <v>331.6251335328622</v>
      </c>
      <c r="AC41" t="n">
        <v>299.9752962273826</v>
      </c>
      <c r="AD41" t="n">
        <v>242372.7823421397</v>
      </c>
      <c r="AE41" t="n">
        <v>331625.1335328622</v>
      </c>
      <c r="AF41" t="n">
        <v>3.400011381654087e-06</v>
      </c>
      <c r="AG41" t="n">
        <v>9.201388888888889</v>
      </c>
      <c r="AH41" t="n">
        <v>299975.2962273826</v>
      </c>
    </row>
    <row r="42">
      <c r="A42" t="n">
        <v>40</v>
      </c>
      <c r="B42" t="n">
        <v>140</v>
      </c>
      <c r="C42" t="inlineStr">
        <is>
          <t xml:space="preserve">CONCLUIDO	</t>
        </is>
      </c>
      <c r="D42" t="n">
        <v>9.501899999999999</v>
      </c>
      <c r="E42" t="n">
        <v>10.52</v>
      </c>
      <c r="F42" t="n">
        <v>7.21</v>
      </c>
      <c r="G42" t="n">
        <v>54.04</v>
      </c>
      <c r="H42" t="n">
        <v>0.67</v>
      </c>
      <c r="I42" t="n">
        <v>8</v>
      </c>
      <c r="J42" t="n">
        <v>294.03</v>
      </c>
      <c r="K42" t="n">
        <v>60.56</v>
      </c>
      <c r="L42" t="n">
        <v>11</v>
      </c>
      <c r="M42" t="n">
        <v>6</v>
      </c>
      <c r="N42" t="n">
        <v>82.48</v>
      </c>
      <c r="O42" t="n">
        <v>36498.06</v>
      </c>
      <c r="P42" t="n">
        <v>107.64</v>
      </c>
      <c r="Q42" t="n">
        <v>605.84</v>
      </c>
      <c r="R42" t="n">
        <v>28.67</v>
      </c>
      <c r="S42" t="n">
        <v>21.88</v>
      </c>
      <c r="T42" t="n">
        <v>2370.95</v>
      </c>
      <c r="U42" t="n">
        <v>0.76</v>
      </c>
      <c r="V42" t="n">
        <v>0.86</v>
      </c>
      <c r="W42" t="n">
        <v>1.01</v>
      </c>
      <c r="X42" t="n">
        <v>0.15</v>
      </c>
      <c r="Y42" t="n">
        <v>1</v>
      </c>
      <c r="Z42" t="n">
        <v>10</v>
      </c>
      <c r="AA42" t="n">
        <v>241.045944957746</v>
      </c>
      <c r="AB42" t="n">
        <v>329.8096960876014</v>
      </c>
      <c r="AC42" t="n">
        <v>298.3331215839145</v>
      </c>
      <c r="AD42" t="n">
        <v>241045.944957746</v>
      </c>
      <c r="AE42" t="n">
        <v>329809.6960876014</v>
      </c>
      <c r="AF42" t="n">
        <v>3.423611562390209e-06</v>
      </c>
      <c r="AG42" t="n">
        <v>9.131944444444445</v>
      </c>
      <c r="AH42" t="n">
        <v>298333.1215839145</v>
      </c>
    </row>
    <row r="43">
      <c r="A43" t="n">
        <v>41</v>
      </c>
      <c r="B43" t="n">
        <v>140</v>
      </c>
      <c r="C43" t="inlineStr">
        <is>
          <t xml:space="preserve">CONCLUIDO	</t>
        </is>
      </c>
      <c r="D43" t="n">
        <v>9.513</v>
      </c>
      <c r="E43" t="n">
        <v>10.51</v>
      </c>
      <c r="F43" t="n">
        <v>7.19</v>
      </c>
      <c r="G43" t="n">
        <v>53.95</v>
      </c>
      <c r="H43" t="n">
        <v>0.68</v>
      </c>
      <c r="I43" t="n">
        <v>8</v>
      </c>
      <c r="J43" t="n">
        <v>294.55</v>
      </c>
      <c r="K43" t="n">
        <v>60.56</v>
      </c>
      <c r="L43" t="n">
        <v>11.25</v>
      </c>
      <c r="M43" t="n">
        <v>6</v>
      </c>
      <c r="N43" t="n">
        <v>82.73999999999999</v>
      </c>
      <c r="O43" t="n">
        <v>36561.67</v>
      </c>
      <c r="P43" t="n">
        <v>107.64</v>
      </c>
      <c r="Q43" t="n">
        <v>605.89</v>
      </c>
      <c r="R43" t="n">
        <v>28.45</v>
      </c>
      <c r="S43" t="n">
        <v>21.88</v>
      </c>
      <c r="T43" t="n">
        <v>2264.04</v>
      </c>
      <c r="U43" t="n">
        <v>0.77</v>
      </c>
      <c r="V43" t="n">
        <v>0.86</v>
      </c>
      <c r="W43" t="n">
        <v>1</v>
      </c>
      <c r="X43" t="n">
        <v>0.14</v>
      </c>
      <c r="Y43" t="n">
        <v>1</v>
      </c>
      <c r="Z43" t="n">
        <v>10</v>
      </c>
      <c r="AA43" t="n">
        <v>240.8809965304029</v>
      </c>
      <c r="AB43" t="n">
        <v>329.5840063722998</v>
      </c>
      <c r="AC43" t="n">
        <v>298.1289713782836</v>
      </c>
      <c r="AD43" t="n">
        <v>240880.9965304029</v>
      </c>
      <c r="AE43" t="n">
        <v>329584.0063722997</v>
      </c>
      <c r="AF43" t="n">
        <v>3.42761098233175e-06</v>
      </c>
      <c r="AG43" t="n">
        <v>9.123263888888889</v>
      </c>
      <c r="AH43" t="n">
        <v>298128.9713782836</v>
      </c>
    </row>
    <row r="44">
      <c r="A44" t="n">
        <v>42</v>
      </c>
      <c r="B44" t="n">
        <v>140</v>
      </c>
      <c r="C44" t="inlineStr">
        <is>
          <t xml:space="preserve">CONCLUIDO	</t>
        </is>
      </c>
      <c r="D44" t="n">
        <v>9.52</v>
      </c>
      <c r="E44" t="n">
        <v>10.5</v>
      </c>
      <c r="F44" t="n">
        <v>7.19</v>
      </c>
      <c r="G44" t="n">
        <v>53.89</v>
      </c>
      <c r="H44" t="n">
        <v>0.6899999999999999</v>
      </c>
      <c r="I44" t="n">
        <v>8</v>
      </c>
      <c r="J44" t="n">
        <v>295.06</v>
      </c>
      <c r="K44" t="n">
        <v>60.56</v>
      </c>
      <c r="L44" t="n">
        <v>11.5</v>
      </c>
      <c r="M44" t="n">
        <v>6</v>
      </c>
      <c r="N44" t="n">
        <v>83.01000000000001</v>
      </c>
      <c r="O44" t="n">
        <v>36625.39</v>
      </c>
      <c r="P44" t="n">
        <v>106.83</v>
      </c>
      <c r="Q44" t="n">
        <v>605.84</v>
      </c>
      <c r="R44" t="n">
        <v>28.17</v>
      </c>
      <c r="S44" t="n">
        <v>21.88</v>
      </c>
      <c r="T44" t="n">
        <v>2123.46</v>
      </c>
      <c r="U44" t="n">
        <v>0.78</v>
      </c>
      <c r="V44" t="n">
        <v>0.86</v>
      </c>
      <c r="W44" t="n">
        <v>1</v>
      </c>
      <c r="X44" t="n">
        <v>0.13</v>
      </c>
      <c r="Y44" t="n">
        <v>1</v>
      </c>
      <c r="Z44" t="n">
        <v>10</v>
      </c>
      <c r="AA44" t="n">
        <v>240.3553947715225</v>
      </c>
      <c r="AB44" t="n">
        <v>328.8648548578868</v>
      </c>
      <c r="AC44" t="n">
        <v>297.4784546750706</v>
      </c>
      <c r="AD44" t="n">
        <v>240355.3947715225</v>
      </c>
      <c r="AE44" t="n">
        <v>328864.8548578868</v>
      </c>
      <c r="AF44" t="n">
        <v>3.430133139051641e-06</v>
      </c>
      <c r="AG44" t="n">
        <v>9.114583333333334</v>
      </c>
      <c r="AH44" t="n">
        <v>297478.4546750706</v>
      </c>
    </row>
    <row r="45">
      <c r="A45" t="n">
        <v>43</v>
      </c>
      <c r="B45" t="n">
        <v>140</v>
      </c>
      <c r="C45" t="inlineStr">
        <is>
          <t xml:space="preserve">CONCLUIDO	</t>
        </is>
      </c>
      <c r="D45" t="n">
        <v>9.513</v>
      </c>
      <c r="E45" t="n">
        <v>10.51</v>
      </c>
      <c r="F45" t="n">
        <v>7.19</v>
      </c>
      <c r="G45" t="n">
        <v>53.95</v>
      </c>
      <c r="H45" t="n">
        <v>0.71</v>
      </c>
      <c r="I45" t="n">
        <v>8</v>
      </c>
      <c r="J45" t="n">
        <v>295.58</v>
      </c>
      <c r="K45" t="n">
        <v>60.56</v>
      </c>
      <c r="L45" t="n">
        <v>11.75</v>
      </c>
      <c r="M45" t="n">
        <v>6</v>
      </c>
      <c r="N45" t="n">
        <v>83.28</v>
      </c>
      <c r="O45" t="n">
        <v>36689.22</v>
      </c>
      <c r="P45" t="n">
        <v>106.32</v>
      </c>
      <c r="Q45" t="n">
        <v>605.84</v>
      </c>
      <c r="R45" t="n">
        <v>28.27</v>
      </c>
      <c r="S45" t="n">
        <v>21.88</v>
      </c>
      <c r="T45" t="n">
        <v>2170.9</v>
      </c>
      <c r="U45" t="n">
        <v>0.77</v>
      </c>
      <c r="V45" t="n">
        <v>0.86</v>
      </c>
      <c r="W45" t="n">
        <v>1</v>
      </c>
      <c r="X45" t="n">
        <v>0.14</v>
      </c>
      <c r="Y45" t="n">
        <v>1</v>
      </c>
      <c r="Z45" t="n">
        <v>10</v>
      </c>
      <c r="AA45" t="n">
        <v>240.1258840203235</v>
      </c>
      <c r="AB45" t="n">
        <v>328.5508281227968</v>
      </c>
      <c r="AC45" t="n">
        <v>297.1943982108382</v>
      </c>
      <c r="AD45" t="n">
        <v>240125.8840203235</v>
      </c>
      <c r="AE45" t="n">
        <v>328550.8281227968</v>
      </c>
      <c r="AF45" t="n">
        <v>3.42761098233175e-06</v>
      </c>
      <c r="AG45" t="n">
        <v>9.123263888888889</v>
      </c>
      <c r="AH45" t="n">
        <v>297194.3982108382</v>
      </c>
    </row>
    <row r="46">
      <c r="A46" t="n">
        <v>44</v>
      </c>
      <c r="B46" t="n">
        <v>140</v>
      </c>
      <c r="C46" t="inlineStr">
        <is>
          <t xml:space="preserve">CONCLUIDO	</t>
        </is>
      </c>
      <c r="D46" t="n">
        <v>9.512</v>
      </c>
      <c r="E46" t="n">
        <v>10.51</v>
      </c>
      <c r="F46" t="n">
        <v>7.19</v>
      </c>
      <c r="G46" t="n">
        <v>53.96</v>
      </c>
      <c r="H46" t="n">
        <v>0.72</v>
      </c>
      <c r="I46" t="n">
        <v>8</v>
      </c>
      <c r="J46" t="n">
        <v>296.1</v>
      </c>
      <c r="K46" t="n">
        <v>60.56</v>
      </c>
      <c r="L46" t="n">
        <v>12</v>
      </c>
      <c r="M46" t="n">
        <v>6</v>
      </c>
      <c r="N46" t="n">
        <v>83.54000000000001</v>
      </c>
      <c r="O46" t="n">
        <v>36753.16</v>
      </c>
      <c r="P46" t="n">
        <v>105.58</v>
      </c>
      <c r="Q46" t="n">
        <v>605.84</v>
      </c>
      <c r="R46" t="n">
        <v>28.31</v>
      </c>
      <c r="S46" t="n">
        <v>21.88</v>
      </c>
      <c r="T46" t="n">
        <v>2194.03</v>
      </c>
      <c r="U46" t="n">
        <v>0.77</v>
      </c>
      <c r="V46" t="n">
        <v>0.86</v>
      </c>
      <c r="W46" t="n">
        <v>1</v>
      </c>
      <c r="X46" t="n">
        <v>0.14</v>
      </c>
      <c r="Y46" t="n">
        <v>1</v>
      </c>
      <c r="Z46" t="n">
        <v>10</v>
      </c>
      <c r="AA46" t="n">
        <v>239.711386710773</v>
      </c>
      <c r="AB46" t="n">
        <v>327.9836946175394</v>
      </c>
      <c r="AC46" t="n">
        <v>296.6813911313454</v>
      </c>
      <c r="AD46" t="n">
        <v>239711.386710773</v>
      </c>
      <c r="AE46" t="n">
        <v>327983.6946175394</v>
      </c>
      <c r="AF46" t="n">
        <v>3.427250674228909e-06</v>
      </c>
      <c r="AG46" t="n">
        <v>9.123263888888889</v>
      </c>
      <c r="AH46" t="n">
        <v>296681.3911313454</v>
      </c>
    </row>
    <row r="47">
      <c r="A47" t="n">
        <v>45</v>
      </c>
      <c r="B47" t="n">
        <v>140</v>
      </c>
      <c r="C47" t="inlineStr">
        <is>
          <t xml:space="preserve">CONCLUIDO	</t>
        </is>
      </c>
      <c r="D47" t="n">
        <v>9.512499999999999</v>
      </c>
      <c r="E47" t="n">
        <v>10.51</v>
      </c>
      <c r="F47" t="n">
        <v>7.19</v>
      </c>
      <c r="G47" t="n">
        <v>53.95</v>
      </c>
      <c r="H47" t="n">
        <v>0.74</v>
      </c>
      <c r="I47" t="n">
        <v>8</v>
      </c>
      <c r="J47" t="n">
        <v>296.62</v>
      </c>
      <c r="K47" t="n">
        <v>60.56</v>
      </c>
      <c r="L47" t="n">
        <v>12.25</v>
      </c>
      <c r="M47" t="n">
        <v>6</v>
      </c>
      <c r="N47" t="n">
        <v>83.81</v>
      </c>
      <c r="O47" t="n">
        <v>36817.22</v>
      </c>
      <c r="P47" t="n">
        <v>105.18</v>
      </c>
      <c r="Q47" t="n">
        <v>605.84</v>
      </c>
      <c r="R47" t="n">
        <v>28.39</v>
      </c>
      <c r="S47" t="n">
        <v>21.88</v>
      </c>
      <c r="T47" t="n">
        <v>2234.11</v>
      </c>
      <c r="U47" t="n">
        <v>0.77</v>
      </c>
      <c r="V47" t="n">
        <v>0.86</v>
      </c>
      <c r="W47" t="n">
        <v>1</v>
      </c>
      <c r="X47" t="n">
        <v>0.14</v>
      </c>
      <c r="Y47" t="n">
        <v>1</v>
      </c>
      <c r="Z47" t="n">
        <v>10</v>
      </c>
      <c r="AA47" t="n">
        <v>239.4781408086778</v>
      </c>
      <c r="AB47" t="n">
        <v>327.6645572842099</v>
      </c>
      <c r="AC47" t="n">
        <v>296.3927118171968</v>
      </c>
      <c r="AD47" t="n">
        <v>239478.1408086778</v>
      </c>
      <c r="AE47" t="n">
        <v>327664.5572842099</v>
      </c>
      <c r="AF47" t="n">
        <v>3.427430828280329e-06</v>
      </c>
      <c r="AG47" t="n">
        <v>9.123263888888889</v>
      </c>
      <c r="AH47" t="n">
        <v>296392.7118171967</v>
      </c>
    </row>
    <row r="48">
      <c r="A48" t="n">
        <v>46</v>
      </c>
      <c r="B48" t="n">
        <v>140</v>
      </c>
      <c r="C48" t="inlineStr">
        <is>
          <t xml:space="preserve">CONCLUIDO	</t>
        </is>
      </c>
      <c r="D48" t="n">
        <v>9.571199999999999</v>
      </c>
      <c r="E48" t="n">
        <v>10.45</v>
      </c>
      <c r="F48" t="n">
        <v>7.18</v>
      </c>
      <c r="G48" t="n">
        <v>61.55</v>
      </c>
      <c r="H48" t="n">
        <v>0.75</v>
      </c>
      <c r="I48" t="n">
        <v>7</v>
      </c>
      <c r="J48" t="n">
        <v>297.14</v>
      </c>
      <c r="K48" t="n">
        <v>60.56</v>
      </c>
      <c r="L48" t="n">
        <v>12.5</v>
      </c>
      <c r="M48" t="n">
        <v>5</v>
      </c>
      <c r="N48" t="n">
        <v>84.08</v>
      </c>
      <c r="O48" t="n">
        <v>36881.39</v>
      </c>
      <c r="P48" t="n">
        <v>104.08</v>
      </c>
      <c r="Q48" t="n">
        <v>605.84</v>
      </c>
      <c r="R48" t="n">
        <v>27.97</v>
      </c>
      <c r="S48" t="n">
        <v>21.88</v>
      </c>
      <c r="T48" t="n">
        <v>2024.42</v>
      </c>
      <c r="U48" t="n">
        <v>0.78</v>
      </c>
      <c r="V48" t="n">
        <v>0.86</v>
      </c>
      <c r="W48" t="n">
        <v>1</v>
      </c>
      <c r="X48" t="n">
        <v>0.12</v>
      </c>
      <c r="Y48" t="n">
        <v>1</v>
      </c>
      <c r="Z48" t="n">
        <v>10</v>
      </c>
      <c r="AA48" t="n">
        <v>238.3068295058302</v>
      </c>
      <c r="AB48" t="n">
        <v>326.0619174850469</v>
      </c>
      <c r="AC48" t="n">
        <v>294.9430257111462</v>
      </c>
      <c r="AD48" t="n">
        <v>238306.8295058302</v>
      </c>
      <c r="AE48" t="n">
        <v>326061.9174850469</v>
      </c>
      <c r="AF48" t="n">
        <v>3.448580913917128e-06</v>
      </c>
      <c r="AG48" t="n">
        <v>9.071180555555555</v>
      </c>
      <c r="AH48" t="n">
        <v>294943.0257111462</v>
      </c>
    </row>
    <row r="49">
      <c r="A49" t="n">
        <v>47</v>
      </c>
      <c r="B49" t="n">
        <v>140</v>
      </c>
      <c r="C49" t="inlineStr">
        <is>
          <t xml:space="preserve">CONCLUIDO	</t>
        </is>
      </c>
      <c r="D49" t="n">
        <v>9.5778</v>
      </c>
      <c r="E49" t="n">
        <v>10.44</v>
      </c>
      <c r="F49" t="n">
        <v>7.17</v>
      </c>
      <c r="G49" t="n">
        <v>61.49</v>
      </c>
      <c r="H49" t="n">
        <v>0.76</v>
      </c>
      <c r="I49" t="n">
        <v>7</v>
      </c>
      <c r="J49" t="n">
        <v>297.66</v>
      </c>
      <c r="K49" t="n">
        <v>60.56</v>
      </c>
      <c r="L49" t="n">
        <v>12.75</v>
      </c>
      <c r="M49" t="n">
        <v>5</v>
      </c>
      <c r="N49" t="n">
        <v>84.36</v>
      </c>
      <c r="O49" t="n">
        <v>36945.67</v>
      </c>
      <c r="P49" t="n">
        <v>103.88</v>
      </c>
      <c r="Q49" t="n">
        <v>605.84</v>
      </c>
      <c r="R49" t="n">
        <v>27.81</v>
      </c>
      <c r="S49" t="n">
        <v>21.88</v>
      </c>
      <c r="T49" t="n">
        <v>1946.07</v>
      </c>
      <c r="U49" t="n">
        <v>0.79</v>
      </c>
      <c r="V49" t="n">
        <v>0.86</v>
      </c>
      <c r="W49" t="n">
        <v>1</v>
      </c>
      <c r="X49" t="n">
        <v>0.12</v>
      </c>
      <c r="Y49" t="n">
        <v>1</v>
      </c>
      <c r="Z49" t="n">
        <v>10</v>
      </c>
      <c r="AA49" t="n">
        <v>238.1038157356835</v>
      </c>
      <c r="AB49" t="n">
        <v>325.7841450883969</v>
      </c>
      <c r="AC49" t="n">
        <v>294.6917635221764</v>
      </c>
      <c r="AD49" t="n">
        <v>238103.8157356835</v>
      </c>
      <c r="AE49" t="n">
        <v>325784.1450883969</v>
      </c>
      <c r="AF49" t="n">
        <v>3.450958947395883e-06</v>
      </c>
      <c r="AG49" t="n">
        <v>9.0625</v>
      </c>
      <c r="AH49" t="n">
        <v>294691.7635221764</v>
      </c>
    </row>
    <row r="50">
      <c r="A50" t="n">
        <v>48</v>
      </c>
      <c r="B50" t="n">
        <v>140</v>
      </c>
      <c r="C50" t="inlineStr">
        <is>
          <t xml:space="preserve">CONCLUIDO	</t>
        </is>
      </c>
      <c r="D50" t="n">
        <v>9.571400000000001</v>
      </c>
      <c r="E50" t="n">
        <v>10.45</v>
      </c>
      <c r="F50" t="n">
        <v>7.18</v>
      </c>
      <c r="G50" t="n">
        <v>61.55</v>
      </c>
      <c r="H50" t="n">
        <v>0.78</v>
      </c>
      <c r="I50" t="n">
        <v>7</v>
      </c>
      <c r="J50" t="n">
        <v>298.18</v>
      </c>
      <c r="K50" t="n">
        <v>60.56</v>
      </c>
      <c r="L50" t="n">
        <v>13</v>
      </c>
      <c r="M50" t="n">
        <v>5</v>
      </c>
      <c r="N50" t="n">
        <v>84.63</v>
      </c>
      <c r="O50" t="n">
        <v>37010.06</v>
      </c>
      <c r="P50" t="n">
        <v>104.43</v>
      </c>
      <c r="Q50" t="n">
        <v>605.84</v>
      </c>
      <c r="R50" t="n">
        <v>28.09</v>
      </c>
      <c r="S50" t="n">
        <v>21.88</v>
      </c>
      <c r="T50" t="n">
        <v>2086.21</v>
      </c>
      <c r="U50" t="n">
        <v>0.78</v>
      </c>
      <c r="V50" t="n">
        <v>0.86</v>
      </c>
      <c r="W50" t="n">
        <v>1</v>
      </c>
      <c r="X50" t="n">
        <v>0.12</v>
      </c>
      <c r="Y50" t="n">
        <v>1</v>
      </c>
      <c r="Z50" t="n">
        <v>10</v>
      </c>
      <c r="AA50" t="n">
        <v>238.5041025404037</v>
      </c>
      <c r="AB50" t="n">
        <v>326.3318351540224</v>
      </c>
      <c r="AC50" t="n">
        <v>295.1871828166266</v>
      </c>
      <c r="AD50" t="n">
        <v>238504.1025404037</v>
      </c>
      <c r="AE50" t="n">
        <v>326331.8351540224</v>
      </c>
      <c r="AF50" t="n">
        <v>3.448652975537697e-06</v>
      </c>
      <c r="AG50" t="n">
        <v>9.071180555555555</v>
      </c>
      <c r="AH50" t="n">
        <v>295187.1828166266</v>
      </c>
    </row>
    <row r="51">
      <c r="A51" t="n">
        <v>49</v>
      </c>
      <c r="B51" t="n">
        <v>140</v>
      </c>
      <c r="C51" t="inlineStr">
        <is>
          <t xml:space="preserve">CONCLUIDO	</t>
        </is>
      </c>
      <c r="D51" t="n">
        <v>9.5663</v>
      </c>
      <c r="E51" t="n">
        <v>10.45</v>
      </c>
      <c r="F51" t="n">
        <v>7.19</v>
      </c>
      <c r="G51" t="n">
        <v>61.6</v>
      </c>
      <c r="H51" t="n">
        <v>0.79</v>
      </c>
      <c r="I51" t="n">
        <v>7</v>
      </c>
      <c r="J51" t="n">
        <v>298.71</v>
      </c>
      <c r="K51" t="n">
        <v>60.56</v>
      </c>
      <c r="L51" t="n">
        <v>13.25</v>
      </c>
      <c r="M51" t="n">
        <v>5</v>
      </c>
      <c r="N51" t="n">
        <v>84.90000000000001</v>
      </c>
      <c r="O51" t="n">
        <v>37074.57</v>
      </c>
      <c r="P51" t="n">
        <v>104.58</v>
      </c>
      <c r="Q51" t="n">
        <v>605.84</v>
      </c>
      <c r="R51" t="n">
        <v>28.22</v>
      </c>
      <c r="S51" t="n">
        <v>21.88</v>
      </c>
      <c r="T51" t="n">
        <v>2149.92</v>
      </c>
      <c r="U51" t="n">
        <v>0.78</v>
      </c>
      <c r="V51" t="n">
        <v>0.86</v>
      </c>
      <c r="W51" t="n">
        <v>1</v>
      </c>
      <c r="X51" t="n">
        <v>0.13</v>
      </c>
      <c r="Y51" t="n">
        <v>1</v>
      </c>
      <c r="Z51" t="n">
        <v>10</v>
      </c>
      <c r="AA51" t="n">
        <v>238.6660811148737</v>
      </c>
      <c r="AB51" t="n">
        <v>326.5534613856025</v>
      </c>
      <c r="AC51" t="n">
        <v>295.3876573517192</v>
      </c>
      <c r="AD51" t="n">
        <v>238666.0811148738</v>
      </c>
      <c r="AE51" t="n">
        <v>326553.4613856025</v>
      </c>
      <c r="AF51" t="n">
        <v>3.446815404213205e-06</v>
      </c>
      <c r="AG51" t="n">
        <v>9.071180555555555</v>
      </c>
      <c r="AH51" t="n">
        <v>295387.6573517192</v>
      </c>
    </row>
    <row r="52">
      <c r="A52" t="n">
        <v>50</v>
      </c>
      <c r="B52" t="n">
        <v>140</v>
      </c>
      <c r="C52" t="inlineStr">
        <is>
          <t xml:space="preserve">CONCLUIDO	</t>
        </is>
      </c>
      <c r="D52" t="n">
        <v>9.5801</v>
      </c>
      <c r="E52" t="n">
        <v>10.44</v>
      </c>
      <c r="F52" t="n">
        <v>7.17</v>
      </c>
      <c r="G52" t="n">
        <v>61.47</v>
      </c>
      <c r="H52" t="n">
        <v>0.8</v>
      </c>
      <c r="I52" t="n">
        <v>7</v>
      </c>
      <c r="J52" t="n">
        <v>299.23</v>
      </c>
      <c r="K52" t="n">
        <v>60.56</v>
      </c>
      <c r="L52" t="n">
        <v>13.5</v>
      </c>
      <c r="M52" t="n">
        <v>5</v>
      </c>
      <c r="N52" t="n">
        <v>85.18000000000001</v>
      </c>
      <c r="O52" t="n">
        <v>37139.2</v>
      </c>
      <c r="P52" t="n">
        <v>103.81</v>
      </c>
      <c r="Q52" t="n">
        <v>605.88</v>
      </c>
      <c r="R52" t="n">
        <v>27.75</v>
      </c>
      <c r="S52" t="n">
        <v>21.88</v>
      </c>
      <c r="T52" t="n">
        <v>1916.25</v>
      </c>
      <c r="U52" t="n">
        <v>0.79</v>
      </c>
      <c r="V52" t="n">
        <v>0.86</v>
      </c>
      <c r="W52" t="n">
        <v>1</v>
      </c>
      <c r="X52" t="n">
        <v>0.11</v>
      </c>
      <c r="Y52" t="n">
        <v>1</v>
      </c>
      <c r="Z52" t="n">
        <v>10</v>
      </c>
      <c r="AA52" t="n">
        <v>238.0442867658216</v>
      </c>
      <c r="AB52" t="n">
        <v>325.7026949255991</v>
      </c>
      <c r="AC52" t="n">
        <v>294.6180868486001</v>
      </c>
      <c r="AD52" t="n">
        <v>238044.2867658216</v>
      </c>
      <c r="AE52" t="n">
        <v>325702.6949255991</v>
      </c>
      <c r="AF52" t="n">
        <v>3.451787656032418e-06</v>
      </c>
      <c r="AG52" t="n">
        <v>9.0625</v>
      </c>
      <c r="AH52" t="n">
        <v>294618.0868486001</v>
      </c>
    </row>
    <row r="53">
      <c r="A53" t="n">
        <v>51</v>
      </c>
      <c r="B53" t="n">
        <v>140</v>
      </c>
      <c r="C53" t="inlineStr">
        <is>
          <t xml:space="preserve">CONCLUIDO	</t>
        </is>
      </c>
      <c r="D53" t="n">
        <v>9.571899999999999</v>
      </c>
      <c r="E53" t="n">
        <v>10.45</v>
      </c>
      <c r="F53" t="n">
        <v>7.18</v>
      </c>
      <c r="G53" t="n">
        <v>61.55</v>
      </c>
      <c r="H53" t="n">
        <v>0.82</v>
      </c>
      <c r="I53" t="n">
        <v>7</v>
      </c>
      <c r="J53" t="n">
        <v>299.76</v>
      </c>
      <c r="K53" t="n">
        <v>60.56</v>
      </c>
      <c r="L53" t="n">
        <v>13.75</v>
      </c>
      <c r="M53" t="n">
        <v>5</v>
      </c>
      <c r="N53" t="n">
        <v>85.45</v>
      </c>
      <c r="O53" t="n">
        <v>37204.07</v>
      </c>
      <c r="P53" t="n">
        <v>103.28</v>
      </c>
      <c r="Q53" t="n">
        <v>605.87</v>
      </c>
      <c r="R53" t="n">
        <v>27.94</v>
      </c>
      <c r="S53" t="n">
        <v>21.88</v>
      </c>
      <c r="T53" t="n">
        <v>2013.69</v>
      </c>
      <c r="U53" t="n">
        <v>0.78</v>
      </c>
      <c r="V53" t="n">
        <v>0.86</v>
      </c>
      <c r="W53" t="n">
        <v>1</v>
      </c>
      <c r="X53" t="n">
        <v>0.12</v>
      </c>
      <c r="Y53" t="n">
        <v>1</v>
      </c>
      <c r="Z53" t="n">
        <v>10</v>
      </c>
      <c r="AA53" t="n">
        <v>237.8459660234306</v>
      </c>
      <c r="AB53" t="n">
        <v>325.4313437365662</v>
      </c>
      <c r="AC53" t="n">
        <v>294.3726330362046</v>
      </c>
      <c r="AD53" t="n">
        <v>237845.9660234306</v>
      </c>
      <c r="AE53" t="n">
        <v>325431.3437365663</v>
      </c>
      <c r="AF53" t="n">
        <v>3.448833129589118e-06</v>
      </c>
      <c r="AG53" t="n">
        <v>9.071180555555555</v>
      </c>
      <c r="AH53" t="n">
        <v>294372.6330362046</v>
      </c>
    </row>
    <row r="54">
      <c r="A54" t="n">
        <v>52</v>
      </c>
      <c r="B54" t="n">
        <v>140</v>
      </c>
      <c r="C54" t="inlineStr">
        <is>
          <t xml:space="preserve">CONCLUIDO	</t>
        </is>
      </c>
      <c r="D54" t="n">
        <v>9.569900000000001</v>
      </c>
      <c r="E54" t="n">
        <v>10.45</v>
      </c>
      <c r="F54" t="n">
        <v>7.18</v>
      </c>
      <c r="G54" t="n">
        <v>61.57</v>
      </c>
      <c r="H54" t="n">
        <v>0.83</v>
      </c>
      <c r="I54" t="n">
        <v>7</v>
      </c>
      <c r="J54" t="n">
        <v>300.28</v>
      </c>
      <c r="K54" t="n">
        <v>60.56</v>
      </c>
      <c r="L54" t="n">
        <v>14</v>
      </c>
      <c r="M54" t="n">
        <v>5</v>
      </c>
      <c r="N54" t="n">
        <v>85.73</v>
      </c>
      <c r="O54" t="n">
        <v>37268.93</v>
      </c>
      <c r="P54" t="n">
        <v>102.79</v>
      </c>
      <c r="Q54" t="n">
        <v>605.84</v>
      </c>
      <c r="R54" t="n">
        <v>28.13</v>
      </c>
      <c r="S54" t="n">
        <v>21.88</v>
      </c>
      <c r="T54" t="n">
        <v>2107.78</v>
      </c>
      <c r="U54" t="n">
        <v>0.78</v>
      </c>
      <c r="V54" t="n">
        <v>0.86</v>
      </c>
      <c r="W54" t="n">
        <v>1</v>
      </c>
      <c r="X54" t="n">
        <v>0.13</v>
      </c>
      <c r="Y54" t="n">
        <v>1</v>
      </c>
      <c r="Z54" t="n">
        <v>10</v>
      </c>
      <c r="AA54" t="n">
        <v>237.5844776409403</v>
      </c>
      <c r="AB54" t="n">
        <v>325.07356379559</v>
      </c>
      <c r="AC54" t="n">
        <v>294.0489991106477</v>
      </c>
      <c r="AD54" t="n">
        <v>237584.4776409403</v>
      </c>
      <c r="AE54" t="n">
        <v>325073.56379559</v>
      </c>
      <c r="AF54" t="n">
        <v>3.448112513383435e-06</v>
      </c>
      <c r="AG54" t="n">
        <v>9.071180555555555</v>
      </c>
      <c r="AH54" t="n">
        <v>294048.9991106477</v>
      </c>
    </row>
    <row r="55">
      <c r="A55" t="n">
        <v>53</v>
      </c>
      <c r="B55" t="n">
        <v>140</v>
      </c>
      <c r="C55" t="inlineStr">
        <is>
          <t xml:space="preserve">CONCLUIDO	</t>
        </is>
      </c>
      <c r="D55" t="n">
        <v>9.579800000000001</v>
      </c>
      <c r="E55" t="n">
        <v>10.44</v>
      </c>
      <c r="F55" t="n">
        <v>7.17</v>
      </c>
      <c r="G55" t="n">
        <v>61.47</v>
      </c>
      <c r="H55" t="n">
        <v>0.84</v>
      </c>
      <c r="I55" t="n">
        <v>7</v>
      </c>
      <c r="J55" t="n">
        <v>300.81</v>
      </c>
      <c r="K55" t="n">
        <v>60.56</v>
      </c>
      <c r="L55" t="n">
        <v>14.25</v>
      </c>
      <c r="M55" t="n">
        <v>5</v>
      </c>
      <c r="N55" t="n">
        <v>86</v>
      </c>
      <c r="O55" t="n">
        <v>37333.9</v>
      </c>
      <c r="P55" t="n">
        <v>101.65</v>
      </c>
      <c r="Q55" t="n">
        <v>605.84</v>
      </c>
      <c r="R55" t="n">
        <v>27.69</v>
      </c>
      <c r="S55" t="n">
        <v>21.88</v>
      </c>
      <c r="T55" t="n">
        <v>1884.59</v>
      </c>
      <c r="U55" t="n">
        <v>0.79</v>
      </c>
      <c r="V55" t="n">
        <v>0.86</v>
      </c>
      <c r="W55" t="n">
        <v>1</v>
      </c>
      <c r="X55" t="n">
        <v>0.11</v>
      </c>
      <c r="Y55" t="n">
        <v>1</v>
      </c>
      <c r="Z55" t="n">
        <v>10</v>
      </c>
      <c r="AA55" t="n">
        <v>236.8198405660601</v>
      </c>
      <c r="AB55" t="n">
        <v>324.0273536163324</v>
      </c>
      <c r="AC55" t="n">
        <v>293.1026377625329</v>
      </c>
      <c r="AD55" t="n">
        <v>236819.8405660601</v>
      </c>
      <c r="AE55" t="n">
        <v>324027.3536163324</v>
      </c>
      <c r="AF55" t="n">
        <v>3.451679563601567e-06</v>
      </c>
      <c r="AG55" t="n">
        <v>9.0625</v>
      </c>
      <c r="AH55" t="n">
        <v>293102.6377625329</v>
      </c>
    </row>
    <row r="56">
      <c r="A56" t="n">
        <v>54</v>
      </c>
      <c r="B56" t="n">
        <v>140</v>
      </c>
      <c r="C56" t="inlineStr">
        <is>
          <t xml:space="preserve">CONCLUIDO	</t>
        </is>
      </c>
      <c r="D56" t="n">
        <v>9.652799999999999</v>
      </c>
      <c r="E56" t="n">
        <v>10.36</v>
      </c>
      <c r="F56" t="n">
        <v>7.15</v>
      </c>
      <c r="G56" t="n">
        <v>71.45</v>
      </c>
      <c r="H56" t="n">
        <v>0.86</v>
      </c>
      <c r="I56" t="n">
        <v>6</v>
      </c>
      <c r="J56" t="n">
        <v>301.34</v>
      </c>
      <c r="K56" t="n">
        <v>60.56</v>
      </c>
      <c r="L56" t="n">
        <v>14.5</v>
      </c>
      <c r="M56" t="n">
        <v>4</v>
      </c>
      <c r="N56" t="n">
        <v>86.28</v>
      </c>
      <c r="O56" t="n">
        <v>37399</v>
      </c>
      <c r="P56" t="n">
        <v>100.75</v>
      </c>
      <c r="Q56" t="n">
        <v>605.85</v>
      </c>
      <c r="R56" t="n">
        <v>26.94</v>
      </c>
      <c r="S56" t="n">
        <v>21.88</v>
      </c>
      <c r="T56" t="n">
        <v>1518.02</v>
      </c>
      <c r="U56" t="n">
        <v>0.8100000000000001</v>
      </c>
      <c r="V56" t="n">
        <v>0.87</v>
      </c>
      <c r="W56" t="n">
        <v>1</v>
      </c>
      <c r="X56" t="n">
        <v>0.09</v>
      </c>
      <c r="Y56" t="n">
        <v>1</v>
      </c>
      <c r="Z56" t="n">
        <v>10</v>
      </c>
      <c r="AA56" t="n">
        <v>235.4644433465709</v>
      </c>
      <c r="AB56" t="n">
        <v>322.1728393447231</v>
      </c>
      <c r="AC56" t="n">
        <v>291.4251157301783</v>
      </c>
      <c r="AD56" t="n">
        <v>235464.4433465709</v>
      </c>
      <c r="AE56" t="n">
        <v>322172.839344723</v>
      </c>
      <c r="AF56" t="n">
        <v>3.477982055108999e-06</v>
      </c>
      <c r="AG56" t="n">
        <v>8.993055555555555</v>
      </c>
      <c r="AH56" t="n">
        <v>291425.1157301783</v>
      </c>
    </row>
    <row r="57">
      <c r="A57" t="n">
        <v>55</v>
      </c>
      <c r="B57" t="n">
        <v>140</v>
      </c>
      <c r="C57" t="inlineStr">
        <is>
          <t xml:space="preserve">CONCLUIDO	</t>
        </is>
      </c>
      <c r="D57" t="n">
        <v>9.645</v>
      </c>
      <c r="E57" t="n">
        <v>10.37</v>
      </c>
      <c r="F57" t="n">
        <v>7.15</v>
      </c>
      <c r="G57" t="n">
        <v>71.54000000000001</v>
      </c>
      <c r="H57" t="n">
        <v>0.87</v>
      </c>
      <c r="I57" t="n">
        <v>6</v>
      </c>
      <c r="J57" t="n">
        <v>301.86</v>
      </c>
      <c r="K57" t="n">
        <v>60.56</v>
      </c>
      <c r="L57" t="n">
        <v>14.75</v>
      </c>
      <c r="M57" t="n">
        <v>3</v>
      </c>
      <c r="N57" t="n">
        <v>86.56</v>
      </c>
      <c r="O57" t="n">
        <v>37464.21</v>
      </c>
      <c r="P57" t="n">
        <v>100.55</v>
      </c>
      <c r="Q57" t="n">
        <v>605.84</v>
      </c>
      <c r="R57" t="n">
        <v>27.04</v>
      </c>
      <c r="S57" t="n">
        <v>21.88</v>
      </c>
      <c r="T57" t="n">
        <v>1565.75</v>
      </c>
      <c r="U57" t="n">
        <v>0.8100000000000001</v>
      </c>
      <c r="V57" t="n">
        <v>0.86</v>
      </c>
      <c r="W57" t="n">
        <v>1</v>
      </c>
      <c r="X57" t="n">
        <v>0.1</v>
      </c>
      <c r="Y57" t="n">
        <v>1</v>
      </c>
      <c r="Z57" t="n">
        <v>10</v>
      </c>
      <c r="AA57" t="n">
        <v>235.5867739537091</v>
      </c>
      <c r="AB57" t="n">
        <v>322.340217478255</v>
      </c>
      <c r="AC57" t="n">
        <v>291.5765195295626</v>
      </c>
      <c r="AD57" t="n">
        <v>235586.7739537091</v>
      </c>
      <c r="AE57" t="n">
        <v>322340.217478255</v>
      </c>
      <c r="AF57" t="n">
        <v>3.475171651906836e-06</v>
      </c>
      <c r="AG57" t="n">
        <v>9.001736111111111</v>
      </c>
      <c r="AH57" t="n">
        <v>291576.5195295626</v>
      </c>
    </row>
    <row r="58">
      <c r="A58" t="n">
        <v>56</v>
      </c>
      <c r="B58" t="n">
        <v>140</v>
      </c>
      <c r="C58" t="inlineStr">
        <is>
          <t xml:space="preserve">CONCLUIDO	</t>
        </is>
      </c>
      <c r="D58" t="n">
        <v>9.6432</v>
      </c>
      <c r="E58" t="n">
        <v>10.37</v>
      </c>
      <c r="F58" t="n">
        <v>7.16</v>
      </c>
      <c r="G58" t="n">
        <v>71.56</v>
      </c>
      <c r="H58" t="n">
        <v>0.88</v>
      </c>
      <c r="I58" t="n">
        <v>6</v>
      </c>
      <c r="J58" t="n">
        <v>302.39</v>
      </c>
      <c r="K58" t="n">
        <v>60.56</v>
      </c>
      <c r="L58" t="n">
        <v>15</v>
      </c>
      <c r="M58" t="n">
        <v>3</v>
      </c>
      <c r="N58" t="n">
        <v>86.84</v>
      </c>
      <c r="O58" t="n">
        <v>37529.55</v>
      </c>
      <c r="P58" t="n">
        <v>100.24</v>
      </c>
      <c r="Q58" t="n">
        <v>605.84</v>
      </c>
      <c r="R58" t="n">
        <v>27.21</v>
      </c>
      <c r="S58" t="n">
        <v>21.88</v>
      </c>
      <c r="T58" t="n">
        <v>1653.59</v>
      </c>
      <c r="U58" t="n">
        <v>0.8</v>
      </c>
      <c r="V58" t="n">
        <v>0.86</v>
      </c>
      <c r="W58" t="n">
        <v>1</v>
      </c>
      <c r="X58" t="n">
        <v>0.1</v>
      </c>
      <c r="Y58" t="n">
        <v>1</v>
      </c>
      <c r="Z58" t="n">
        <v>10</v>
      </c>
      <c r="AA58" t="n">
        <v>235.4590131804112</v>
      </c>
      <c r="AB58" t="n">
        <v>322.1654095518214</v>
      </c>
      <c r="AC58" t="n">
        <v>291.4183950262833</v>
      </c>
      <c r="AD58" t="n">
        <v>235459.0131804112</v>
      </c>
      <c r="AE58" t="n">
        <v>322165.4095518214</v>
      </c>
      <c r="AF58" t="n">
        <v>3.474523097321721e-06</v>
      </c>
      <c r="AG58" t="n">
        <v>9.001736111111111</v>
      </c>
      <c r="AH58" t="n">
        <v>291418.3950262833</v>
      </c>
    </row>
    <row r="59">
      <c r="A59" t="n">
        <v>57</v>
      </c>
      <c r="B59" t="n">
        <v>140</v>
      </c>
      <c r="C59" t="inlineStr">
        <is>
          <t xml:space="preserve">CONCLUIDO	</t>
        </is>
      </c>
      <c r="D59" t="n">
        <v>9.6432</v>
      </c>
      <c r="E59" t="n">
        <v>10.37</v>
      </c>
      <c r="F59" t="n">
        <v>7.16</v>
      </c>
      <c r="G59" t="n">
        <v>71.56</v>
      </c>
      <c r="H59" t="n">
        <v>0.9</v>
      </c>
      <c r="I59" t="n">
        <v>6</v>
      </c>
      <c r="J59" t="n">
        <v>302.92</v>
      </c>
      <c r="K59" t="n">
        <v>60.56</v>
      </c>
      <c r="L59" t="n">
        <v>15.25</v>
      </c>
      <c r="M59" t="n">
        <v>3</v>
      </c>
      <c r="N59" t="n">
        <v>87.12</v>
      </c>
      <c r="O59" t="n">
        <v>37595</v>
      </c>
      <c r="P59" t="n">
        <v>99.98</v>
      </c>
      <c r="Q59" t="n">
        <v>605.85</v>
      </c>
      <c r="R59" t="n">
        <v>27.24</v>
      </c>
      <c r="S59" t="n">
        <v>21.88</v>
      </c>
      <c r="T59" t="n">
        <v>1666.04</v>
      </c>
      <c r="U59" t="n">
        <v>0.8</v>
      </c>
      <c r="V59" t="n">
        <v>0.86</v>
      </c>
      <c r="W59" t="n">
        <v>1</v>
      </c>
      <c r="X59" t="n">
        <v>0.1</v>
      </c>
      <c r="Y59" t="n">
        <v>1</v>
      </c>
      <c r="Z59" t="n">
        <v>10</v>
      </c>
      <c r="AA59" t="n">
        <v>235.3122870700527</v>
      </c>
      <c r="AB59" t="n">
        <v>321.9646524145298</v>
      </c>
      <c r="AC59" t="n">
        <v>291.2367978684103</v>
      </c>
      <c r="AD59" t="n">
        <v>235312.2870700527</v>
      </c>
      <c r="AE59" t="n">
        <v>321964.6524145298</v>
      </c>
      <c r="AF59" t="n">
        <v>3.474523097321721e-06</v>
      </c>
      <c r="AG59" t="n">
        <v>9.001736111111111</v>
      </c>
      <c r="AH59" t="n">
        <v>291236.7978684104</v>
      </c>
    </row>
    <row r="60">
      <c r="A60" t="n">
        <v>58</v>
      </c>
      <c r="B60" t="n">
        <v>140</v>
      </c>
      <c r="C60" t="inlineStr">
        <is>
          <t xml:space="preserve">CONCLUIDO	</t>
        </is>
      </c>
      <c r="D60" t="n">
        <v>9.638299999999999</v>
      </c>
      <c r="E60" t="n">
        <v>10.38</v>
      </c>
      <c r="F60" t="n">
        <v>7.16</v>
      </c>
      <c r="G60" t="n">
        <v>71.61</v>
      </c>
      <c r="H60" t="n">
        <v>0.91</v>
      </c>
      <c r="I60" t="n">
        <v>6</v>
      </c>
      <c r="J60" t="n">
        <v>303.46</v>
      </c>
      <c r="K60" t="n">
        <v>60.56</v>
      </c>
      <c r="L60" t="n">
        <v>15.5</v>
      </c>
      <c r="M60" t="n">
        <v>2</v>
      </c>
      <c r="N60" t="n">
        <v>87.40000000000001</v>
      </c>
      <c r="O60" t="n">
        <v>37660.57</v>
      </c>
      <c r="P60" t="n">
        <v>99.92</v>
      </c>
      <c r="Q60" t="n">
        <v>605.88</v>
      </c>
      <c r="R60" t="n">
        <v>27.25</v>
      </c>
      <c r="S60" t="n">
        <v>21.88</v>
      </c>
      <c r="T60" t="n">
        <v>1674.18</v>
      </c>
      <c r="U60" t="n">
        <v>0.8</v>
      </c>
      <c r="V60" t="n">
        <v>0.86</v>
      </c>
      <c r="W60" t="n">
        <v>1</v>
      </c>
      <c r="X60" t="n">
        <v>0.1</v>
      </c>
      <c r="Y60" t="n">
        <v>1</v>
      </c>
      <c r="Z60" t="n">
        <v>10</v>
      </c>
      <c r="AA60" t="n">
        <v>235.3188458432119</v>
      </c>
      <c r="AB60" t="n">
        <v>321.9736264173189</v>
      </c>
      <c r="AC60" t="n">
        <v>291.2449154049684</v>
      </c>
      <c r="AD60" t="n">
        <v>235318.8458432119</v>
      </c>
      <c r="AE60" t="n">
        <v>321973.6264173189</v>
      </c>
      <c r="AF60" t="n">
        <v>3.472757587617797e-06</v>
      </c>
      <c r="AG60" t="n">
        <v>9.010416666666666</v>
      </c>
      <c r="AH60" t="n">
        <v>291244.9154049684</v>
      </c>
    </row>
    <row r="61">
      <c r="A61" t="n">
        <v>59</v>
      </c>
      <c r="B61" t="n">
        <v>140</v>
      </c>
      <c r="C61" t="inlineStr">
        <is>
          <t xml:space="preserve">CONCLUIDO	</t>
        </is>
      </c>
      <c r="D61" t="n">
        <v>9.639799999999999</v>
      </c>
      <c r="E61" t="n">
        <v>10.37</v>
      </c>
      <c r="F61" t="n">
        <v>7.16</v>
      </c>
      <c r="G61" t="n">
        <v>71.59</v>
      </c>
      <c r="H61" t="n">
        <v>0.92</v>
      </c>
      <c r="I61" t="n">
        <v>6</v>
      </c>
      <c r="J61" t="n">
        <v>303.99</v>
      </c>
      <c r="K61" t="n">
        <v>60.56</v>
      </c>
      <c r="L61" t="n">
        <v>15.75</v>
      </c>
      <c r="M61" t="n">
        <v>1</v>
      </c>
      <c r="N61" t="n">
        <v>87.68000000000001</v>
      </c>
      <c r="O61" t="n">
        <v>37726.27</v>
      </c>
      <c r="P61" t="n">
        <v>99.95</v>
      </c>
      <c r="Q61" t="n">
        <v>605.84</v>
      </c>
      <c r="R61" t="n">
        <v>27.24</v>
      </c>
      <c r="S61" t="n">
        <v>21.88</v>
      </c>
      <c r="T61" t="n">
        <v>1667.45</v>
      </c>
      <c r="U61" t="n">
        <v>0.8</v>
      </c>
      <c r="V61" t="n">
        <v>0.86</v>
      </c>
      <c r="W61" t="n">
        <v>1</v>
      </c>
      <c r="X61" t="n">
        <v>0.1</v>
      </c>
      <c r="Y61" t="n">
        <v>1</v>
      </c>
      <c r="Z61" t="n">
        <v>10</v>
      </c>
      <c r="AA61" t="n">
        <v>235.32340433173</v>
      </c>
      <c r="AB61" t="n">
        <v>321.9798635424157</v>
      </c>
      <c r="AC61" t="n">
        <v>291.2505572675998</v>
      </c>
      <c r="AD61" t="n">
        <v>235323.40433173</v>
      </c>
      <c r="AE61" t="n">
        <v>321979.8635424157</v>
      </c>
      <c r="AF61" t="n">
        <v>3.47329804977206e-06</v>
      </c>
      <c r="AG61" t="n">
        <v>9.001736111111111</v>
      </c>
      <c r="AH61" t="n">
        <v>291250.5572675998</v>
      </c>
    </row>
    <row r="62">
      <c r="A62" t="n">
        <v>60</v>
      </c>
      <c r="B62" t="n">
        <v>140</v>
      </c>
      <c r="C62" t="inlineStr">
        <is>
          <t xml:space="preserve">CONCLUIDO	</t>
        </is>
      </c>
      <c r="D62" t="n">
        <v>9.6419</v>
      </c>
      <c r="E62" t="n">
        <v>10.37</v>
      </c>
      <c r="F62" t="n">
        <v>7.16</v>
      </c>
      <c r="G62" t="n">
        <v>71.56999999999999</v>
      </c>
      <c r="H62" t="n">
        <v>0.9399999999999999</v>
      </c>
      <c r="I62" t="n">
        <v>6</v>
      </c>
      <c r="J62" t="n">
        <v>304.52</v>
      </c>
      <c r="K62" t="n">
        <v>60.56</v>
      </c>
      <c r="L62" t="n">
        <v>16</v>
      </c>
      <c r="M62" t="n">
        <v>1</v>
      </c>
      <c r="N62" t="n">
        <v>87.97</v>
      </c>
      <c r="O62" t="n">
        <v>37792.08</v>
      </c>
      <c r="P62" t="n">
        <v>100.07</v>
      </c>
      <c r="Q62" t="n">
        <v>605.84</v>
      </c>
      <c r="R62" t="n">
        <v>27.1</v>
      </c>
      <c r="S62" t="n">
        <v>21.88</v>
      </c>
      <c r="T62" t="n">
        <v>1594.74</v>
      </c>
      <c r="U62" t="n">
        <v>0.8100000000000001</v>
      </c>
      <c r="V62" t="n">
        <v>0.86</v>
      </c>
      <c r="W62" t="n">
        <v>1</v>
      </c>
      <c r="X62" t="n">
        <v>0.1</v>
      </c>
      <c r="Y62" t="n">
        <v>1</v>
      </c>
      <c r="Z62" t="n">
        <v>10</v>
      </c>
      <c r="AA62" t="n">
        <v>235.3738076008015</v>
      </c>
      <c r="AB62" t="n">
        <v>322.0488275187946</v>
      </c>
      <c r="AC62" t="n">
        <v>291.3129394188647</v>
      </c>
      <c r="AD62" t="n">
        <v>235373.8076008015</v>
      </c>
      <c r="AE62" t="n">
        <v>322048.8275187946</v>
      </c>
      <c r="AF62" t="n">
        <v>3.474054696788027e-06</v>
      </c>
      <c r="AG62" t="n">
        <v>9.001736111111111</v>
      </c>
      <c r="AH62" t="n">
        <v>291312.9394188647</v>
      </c>
    </row>
    <row r="63">
      <c r="A63" t="n">
        <v>61</v>
      </c>
      <c r="B63" t="n">
        <v>140</v>
      </c>
      <c r="C63" t="inlineStr">
        <is>
          <t xml:space="preserve">CONCLUIDO	</t>
        </is>
      </c>
      <c r="D63" t="n">
        <v>9.645300000000001</v>
      </c>
      <c r="E63" t="n">
        <v>10.37</v>
      </c>
      <c r="F63" t="n">
        <v>7.15</v>
      </c>
      <c r="G63" t="n">
        <v>71.53</v>
      </c>
      <c r="H63" t="n">
        <v>0.95</v>
      </c>
      <c r="I63" t="n">
        <v>6</v>
      </c>
      <c r="J63" t="n">
        <v>305.06</v>
      </c>
      <c r="K63" t="n">
        <v>60.56</v>
      </c>
      <c r="L63" t="n">
        <v>16.25</v>
      </c>
      <c r="M63" t="n">
        <v>1</v>
      </c>
      <c r="N63" t="n">
        <v>88.25</v>
      </c>
      <c r="O63" t="n">
        <v>37858.02</v>
      </c>
      <c r="P63" t="n">
        <v>100.19</v>
      </c>
      <c r="Q63" t="n">
        <v>605.84</v>
      </c>
      <c r="R63" t="n">
        <v>27.04</v>
      </c>
      <c r="S63" t="n">
        <v>21.88</v>
      </c>
      <c r="T63" t="n">
        <v>1567.52</v>
      </c>
      <c r="U63" t="n">
        <v>0.8100000000000001</v>
      </c>
      <c r="V63" t="n">
        <v>0.86</v>
      </c>
      <c r="W63" t="n">
        <v>1</v>
      </c>
      <c r="X63" t="n">
        <v>0.1</v>
      </c>
      <c r="Y63" t="n">
        <v>1</v>
      </c>
      <c r="Z63" t="n">
        <v>10</v>
      </c>
      <c r="AA63" t="n">
        <v>235.3811765507857</v>
      </c>
      <c r="AB63" t="n">
        <v>322.0589100412582</v>
      </c>
      <c r="AC63" t="n">
        <v>291.3220596795352</v>
      </c>
      <c r="AD63" t="n">
        <v>235381.1765507857</v>
      </c>
      <c r="AE63" t="n">
        <v>322058.9100412581</v>
      </c>
      <c r="AF63" t="n">
        <v>3.475279744337689e-06</v>
      </c>
      <c r="AG63" t="n">
        <v>9.001736111111111</v>
      </c>
      <c r="AH63" t="n">
        <v>291322.0596795352</v>
      </c>
    </row>
    <row r="64">
      <c r="A64" t="n">
        <v>62</v>
      </c>
      <c r="B64" t="n">
        <v>140</v>
      </c>
      <c r="C64" t="inlineStr">
        <is>
          <t xml:space="preserve">CONCLUIDO	</t>
        </is>
      </c>
      <c r="D64" t="n">
        <v>9.6432</v>
      </c>
      <c r="E64" t="n">
        <v>10.37</v>
      </c>
      <c r="F64" t="n">
        <v>7.16</v>
      </c>
      <c r="G64" t="n">
        <v>71.56</v>
      </c>
      <c r="H64" t="n">
        <v>0.96</v>
      </c>
      <c r="I64" t="n">
        <v>6</v>
      </c>
      <c r="J64" t="n">
        <v>305.59</v>
      </c>
      <c r="K64" t="n">
        <v>60.56</v>
      </c>
      <c r="L64" t="n">
        <v>16.5</v>
      </c>
      <c r="M64" t="n">
        <v>1</v>
      </c>
      <c r="N64" t="n">
        <v>88.54000000000001</v>
      </c>
      <c r="O64" t="n">
        <v>37924.08</v>
      </c>
      <c r="P64" t="n">
        <v>100.15</v>
      </c>
      <c r="Q64" t="n">
        <v>605.84</v>
      </c>
      <c r="R64" t="n">
        <v>27.13</v>
      </c>
      <c r="S64" t="n">
        <v>21.88</v>
      </c>
      <c r="T64" t="n">
        <v>1612.15</v>
      </c>
      <c r="U64" t="n">
        <v>0.8100000000000001</v>
      </c>
      <c r="V64" t="n">
        <v>0.86</v>
      </c>
      <c r="W64" t="n">
        <v>1</v>
      </c>
      <c r="X64" t="n">
        <v>0.1</v>
      </c>
      <c r="Y64" t="n">
        <v>1</v>
      </c>
      <c r="Z64" t="n">
        <v>10</v>
      </c>
      <c r="AA64" t="n">
        <v>235.4082233729794</v>
      </c>
      <c r="AB64" t="n">
        <v>322.0959166966051</v>
      </c>
      <c r="AC64" t="n">
        <v>291.3555344716349</v>
      </c>
      <c r="AD64" t="n">
        <v>235408.2233729794</v>
      </c>
      <c r="AE64" t="n">
        <v>322095.916696605</v>
      </c>
      <c r="AF64" t="n">
        <v>3.474523097321721e-06</v>
      </c>
      <c r="AG64" t="n">
        <v>9.001736111111111</v>
      </c>
      <c r="AH64" t="n">
        <v>291355.534471635</v>
      </c>
    </row>
    <row r="65">
      <c r="A65" t="n">
        <v>63</v>
      </c>
      <c r="B65" t="n">
        <v>140</v>
      </c>
      <c r="C65" t="inlineStr">
        <is>
          <t xml:space="preserve">CONCLUIDO	</t>
        </is>
      </c>
      <c r="D65" t="n">
        <v>9.637</v>
      </c>
      <c r="E65" t="n">
        <v>10.38</v>
      </c>
      <c r="F65" t="n">
        <v>7.16</v>
      </c>
      <c r="G65" t="n">
        <v>71.62</v>
      </c>
      <c r="H65" t="n">
        <v>0.97</v>
      </c>
      <c r="I65" t="n">
        <v>6</v>
      </c>
      <c r="J65" t="n">
        <v>306.13</v>
      </c>
      <c r="K65" t="n">
        <v>60.56</v>
      </c>
      <c r="L65" t="n">
        <v>16.75</v>
      </c>
      <c r="M65" t="n">
        <v>1</v>
      </c>
      <c r="N65" t="n">
        <v>88.83</v>
      </c>
      <c r="O65" t="n">
        <v>37990.27</v>
      </c>
      <c r="P65" t="n">
        <v>100.3</v>
      </c>
      <c r="Q65" t="n">
        <v>605.88</v>
      </c>
      <c r="R65" t="n">
        <v>27.24</v>
      </c>
      <c r="S65" t="n">
        <v>21.88</v>
      </c>
      <c r="T65" t="n">
        <v>1665.88</v>
      </c>
      <c r="U65" t="n">
        <v>0.8</v>
      </c>
      <c r="V65" t="n">
        <v>0.86</v>
      </c>
      <c r="W65" t="n">
        <v>1</v>
      </c>
      <c r="X65" t="n">
        <v>0.1</v>
      </c>
      <c r="Y65" t="n">
        <v>1</v>
      </c>
      <c r="Z65" t="n">
        <v>10</v>
      </c>
      <c r="AA65" t="n">
        <v>235.5441598741604</v>
      </c>
      <c r="AB65" t="n">
        <v>322.281911014616</v>
      </c>
      <c r="AC65" t="n">
        <v>291.5237777529796</v>
      </c>
      <c r="AD65" t="n">
        <v>235544.1598741604</v>
      </c>
      <c r="AE65" t="n">
        <v>322281.911014616</v>
      </c>
      <c r="AF65" t="n">
        <v>3.472289187084104e-06</v>
      </c>
      <c r="AG65" t="n">
        <v>9.010416666666666</v>
      </c>
      <c r="AH65" t="n">
        <v>291523.7777529797</v>
      </c>
    </row>
    <row r="66">
      <c r="A66" t="n">
        <v>64</v>
      </c>
      <c r="B66" t="n">
        <v>140</v>
      </c>
      <c r="C66" t="inlineStr">
        <is>
          <t xml:space="preserve">CONCLUIDO	</t>
        </is>
      </c>
      <c r="D66" t="n">
        <v>9.6388</v>
      </c>
      <c r="E66" t="n">
        <v>10.37</v>
      </c>
      <c r="F66" t="n">
        <v>7.16</v>
      </c>
      <c r="G66" t="n">
        <v>71.59999999999999</v>
      </c>
      <c r="H66" t="n">
        <v>0.99</v>
      </c>
      <c r="I66" t="n">
        <v>6</v>
      </c>
      <c r="J66" t="n">
        <v>306.67</v>
      </c>
      <c r="K66" t="n">
        <v>60.56</v>
      </c>
      <c r="L66" t="n">
        <v>17</v>
      </c>
      <c r="M66" t="n">
        <v>1</v>
      </c>
      <c r="N66" t="n">
        <v>89.11</v>
      </c>
      <c r="O66" t="n">
        <v>38056.58</v>
      </c>
      <c r="P66" t="n">
        <v>100.1</v>
      </c>
      <c r="Q66" t="n">
        <v>605.84</v>
      </c>
      <c r="R66" t="n">
        <v>27.22</v>
      </c>
      <c r="S66" t="n">
        <v>21.88</v>
      </c>
      <c r="T66" t="n">
        <v>1654.41</v>
      </c>
      <c r="U66" t="n">
        <v>0.8</v>
      </c>
      <c r="V66" t="n">
        <v>0.86</v>
      </c>
      <c r="W66" t="n">
        <v>1</v>
      </c>
      <c r="X66" t="n">
        <v>0.1</v>
      </c>
      <c r="Y66" t="n">
        <v>1</v>
      </c>
      <c r="Z66" t="n">
        <v>10</v>
      </c>
      <c r="AA66" t="n">
        <v>235.4163455937606</v>
      </c>
      <c r="AB66" t="n">
        <v>322.107029877405</v>
      </c>
      <c r="AC66" t="n">
        <v>291.3655870260568</v>
      </c>
      <c r="AD66" t="n">
        <v>235416.3455937606</v>
      </c>
      <c r="AE66" t="n">
        <v>322107.029877405</v>
      </c>
      <c r="AF66" t="n">
        <v>3.472937741669218e-06</v>
      </c>
      <c r="AG66" t="n">
        <v>9.001736111111111</v>
      </c>
      <c r="AH66" t="n">
        <v>291365.5870260568</v>
      </c>
    </row>
    <row r="67">
      <c r="A67" t="n">
        <v>65</v>
      </c>
      <c r="B67" t="n">
        <v>140</v>
      </c>
      <c r="C67" t="inlineStr">
        <is>
          <t xml:space="preserve">CONCLUIDO	</t>
        </is>
      </c>
      <c r="D67" t="n">
        <v>9.6471</v>
      </c>
      <c r="E67" t="n">
        <v>10.37</v>
      </c>
      <c r="F67" t="n">
        <v>7.15</v>
      </c>
      <c r="G67" t="n">
        <v>71.51000000000001</v>
      </c>
      <c r="H67" t="n">
        <v>1</v>
      </c>
      <c r="I67" t="n">
        <v>6</v>
      </c>
      <c r="J67" t="n">
        <v>307.21</v>
      </c>
      <c r="K67" t="n">
        <v>60.56</v>
      </c>
      <c r="L67" t="n">
        <v>17.25</v>
      </c>
      <c r="M67" t="n">
        <v>1</v>
      </c>
      <c r="N67" t="n">
        <v>89.40000000000001</v>
      </c>
      <c r="O67" t="n">
        <v>38123.01</v>
      </c>
      <c r="P67" t="n">
        <v>99.8</v>
      </c>
      <c r="Q67" t="n">
        <v>605.84</v>
      </c>
      <c r="R67" t="n">
        <v>26.98</v>
      </c>
      <c r="S67" t="n">
        <v>21.88</v>
      </c>
      <c r="T67" t="n">
        <v>1535.26</v>
      </c>
      <c r="U67" t="n">
        <v>0.8100000000000001</v>
      </c>
      <c r="V67" t="n">
        <v>0.86</v>
      </c>
      <c r="W67" t="n">
        <v>1</v>
      </c>
      <c r="X67" t="n">
        <v>0.09</v>
      </c>
      <c r="Y67" t="n">
        <v>1</v>
      </c>
      <c r="Z67" t="n">
        <v>10</v>
      </c>
      <c r="AA67" t="n">
        <v>235.1463230669764</v>
      </c>
      <c r="AB67" t="n">
        <v>321.7375731437058</v>
      </c>
      <c r="AC67" t="n">
        <v>291.031390724486</v>
      </c>
      <c r="AD67" t="n">
        <v>235146.3230669764</v>
      </c>
      <c r="AE67" t="n">
        <v>321737.5731437058</v>
      </c>
      <c r="AF67" t="n">
        <v>3.475928298922803e-06</v>
      </c>
      <c r="AG67" t="n">
        <v>9.001736111111111</v>
      </c>
      <c r="AH67" t="n">
        <v>291031.390724486</v>
      </c>
    </row>
    <row r="68">
      <c r="A68" t="n">
        <v>66</v>
      </c>
      <c r="B68" t="n">
        <v>140</v>
      </c>
      <c r="C68" t="inlineStr">
        <is>
          <t xml:space="preserve">CONCLUIDO	</t>
        </is>
      </c>
      <c r="D68" t="n">
        <v>9.6442</v>
      </c>
      <c r="E68" t="n">
        <v>10.37</v>
      </c>
      <c r="F68" t="n">
        <v>7.15</v>
      </c>
      <c r="G68" t="n">
        <v>71.54000000000001</v>
      </c>
      <c r="H68" t="n">
        <v>1.01</v>
      </c>
      <c r="I68" t="n">
        <v>6</v>
      </c>
      <c r="J68" t="n">
        <v>307.75</v>
      </c>
      <c r="K68" t="n">
        <v>60.56</v>
      </c>
      <c r="L68" t="n">
        <v>17.5</v>
      </c>
      <c r="M68" t="n">
        <v>0</v>
      </c>
      <c r="N68" t="n">
        <v>89.69</v>
      </c>
      <c r="O68" t="n">
        <v>38189.58</v>
      </c>
      <c r="P68" t="n">
        <v>99.56999999999999</v>
      </c>
      <c r="Q68" t="n">
        <v>605.87</v>
      </c>
      <c r="R68" t="n">
        <v>27</v>
      </c>
      <c r="S68" t="n">
        <v>21.88</v>
      </c>
      <c r="T68" t="n">
        <v>1545.64</v>
      </c>
      <c r="U68" t="n">
        <v>0.8100000000000001</v>
      </c>
      <c r="V68" t="n">
        <v>0.86</v>
      </c>
      <c r="W68" t="n">
        <v>1</v>
      </c>
      <c r="X68" t="n">
        <v>0.1</v>
      </c>
      <c r="Y68" t="n">
        <v>1</v>
      </c>
      <c r="Z68" t="n">
        <v>10</v>
      </c>
      <c r="AA68" t="n">
        <v>235.0404072318671</v>
      </c>
      <c r="AB68" t="n">
        <v>321.5926544254326</v>
      </c>
      <c r="AC68" t="n">
        <v>290.90030284529</v>
      </c>
      <c r="AD68" t="n">
        <v>235040.4072318671</v>
      </c>
      <c r="AE68" t="n">
        <v>321592.6544254326</v>
      </c>
      <c r="AF68" t="n">
        <v>3.474883405424562e-06</v>
      </c>
      <c r="AG68" t="n">
        <v>9.001736111111111</v>
      </c>
      <c r="AH68" t="n">
        <v>290900.30284529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10.1203</v>
      </c>
      <c r="E2" t="n">
        <v>9.880000000000001</v>
      </c>
      <c r="F2" t="n">
        <v>7.65</v>
      </c>
      <c r="G2" t="n">
        <v>14.82</v>
      </c>
      <c r="H2" t="n">
        <v>0.28</v>
      </c>
      <c r="I2" t="n">
        <v>31</v>
      </c>
      <c r="J2" t="n">
        <v>61.76</v>
      </c>
      <c r="K2" t="n">
        <v>28.92</v>
      </c>
      <c r="L2" t="n">
        <v>1</v>
      </c>
      <c r="M2" t="n">
        <v>26</v>
      </c>
      <c r="N2" t="n">
        <v>6.84</v>
      </c>
      <c r="O2" t="n">
        <v>7851.41</v>
      </c>
      <c r="P2" t="n">
        <v>41.78</v>
      </c>
      <c r="Q2" t="n">
        <v>605.9</v>
      </c>
      <c r="R2" t="n">
        <v>42.81</v>
      </c>
      <c r="S2" t="n">
        <v>21.88</v>
      </c>
      <c r="T2" t="n">
        <v>9325.68</v>
      </c>
      <c r="U2" t="n">
        <v>0.51</v>
      </c>
      <c r="V2" t="n">
        <v>0.8100000000000001</v>
      </c>
      <c r="W2" t="n">
        <v>1.04</v>
      </c>
      <c r="X2" t="n">
        <v>0.6</v>
      </c>
      <c r="Y2" t="n">
        <v>1</v>
      </c>
      <c r="Z2" t="n">
        <v>10</v>
      </c>
      <c r="AA2" t="n">
        <v>150.9605486339443</v>
      </c>
      <c r="AB2" t="n">
        <v>206.5508825502431</v>
      </c>
      <c r="AC2" t="n">
        <v>186.8379562156911</v>
      </c>
      <c r="AD2" t="n">
        <v>150960.5486339443</v>
      </c>
      <c r="AE2" t="n">
        <v>206550.8825502431</v>
      </c>
      <c r="AF2" t="n">
        <v>5.54984413406117e-06</v>
      </c>
      <c r="AG2" t="n">
        <v>8.576388888888889</v>
      </c>
      <c r="AH2" t="n">
        <v>186837.9562156911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10.2769</v>
      </c>
      <c r="E3" t="n">
        <v>9.73</v>
      </c>
      <c r="F3" t="n">
        <v>7.57</v>
      </c>
      <c r="G3" t="n">
        <v>17.48</v>
      </c>
      <c r="H3" t="n">
        <v>0.35</v>
      </c>
      <c r="I3" t="n">
        <v>26</v>
      </c>
      <c r="J3" t="n">
        <v>62.05</v>
      </c>
      <c r="K3" t="n">
        <v>28.92</v>
      </c>
      <c r="L3" t="n">
        <v>1.25</v>
      </c>
      <c r="M3" t="n">
        <v>7</v>
      </c>
      <c r="N3" t="n">
        <v>6.88</v>
      </c>
      <c r="O3" t="n">
        <v>7887.12</v>
      </c>
      <c r="P3" t="n">
        <v>39.93</v>
      </c>
      <c r="Q3" t="n">
        <v>606.01</v>
      </c>
      <c r="R3" t="n">
        <v>39.37</v>
      </c>
      <c r="S3" t="n">
        <v>21.88</v>
      </c>
      <c r="T3" t="n">
        <v>7631.27</v>
      </c>
      <c r="U3" t="n">
        <v>0.5600000000000001</v>
      </c>
      <c r="V3" t="n">
        <v>0.82</v>
      </c>
      <c r="W3" t="n">
        <v>1.06</v>
      </c>
      <c r="X3" t="n">
        <v>0.52</v>
      </c>
      <c r="Y3" t="n">
        <v>1</v>
      </c>
      <c r="Z3" t="n">
        <v>10</v>
      </c>
      <c r="AA3" t="n">
        <v>149.1680338396541</v>
      </c>
      <c r="AB3" t="n">
        <v>204.098284728525</v>
      </c>
      <c r="AC3" t="n">
        <v>184.6194308878343</v>
      </c>
      <c r="AD3" t="n">
        <v>149168.0338396541</v>
      </c>
      <c r="AE3" t="n">
        <v>204098.284728525</v>
      </c>
      <c r="AF3" t="n">
        <v>5.635721587436463e-06</v>
      </c>
      <c r="AG3" t="n">
        <v>8.446180555555555</v>
      </c>
      <c r="AH3" t="n">
        <v>184619.4308878343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10.259</v>
      </c>
      <c r="E4" t="n">
        <v>9.75</v>
      </c>
      <c r="F4" t="n">
        <v>7.59</v>
      </c>
      <c r="G4" t="n">
        <v>17.52</v>
      </c>
      <c r="H4" t="n">
        <v>0.42</v>
      </c>
      <c r="I4" t="n">
        <v>26</v>
      </c>
      <c r="J4" t="n">
        <v>62.34</v>
      </c>
      <c r="K4" t="n">
        <v>28.92</v>
      </c>
      <c r="L4" t="n">
        <v>1.5</v>
      </c>
      <c r="M4" t="n">
        <v>0</v>
      </c>
      <c r="N4" t="n">
        <v>6.92</v>
      </c>
      <c r="O4" t="n">
        <v>7922.85</v>
      </c>
      <c r="P4" t="n">
        <v>40.16</v>
      </c>
      <c r="Q4" t="n">
        <v>606.08</v>
      </c>
      <c r="R4" t="n">
        <v>39.82</v>
      </c>
      <c r="S4" t="n">
        <v>21.88</v>
      </c>
      <c r="T4" t="n">
        <v>7854.96</v>
      </c>
      <c r="U4" t="n">
        <v>0.55</v>
      </c>
      <c r="V4" t="n">
        <v>0.82</v>
      </c>
      <c r="W4" t="n">
        <v>1.06</v>
      </c>
      <c r="X4" t="n">
        <v>0.53</v>
      </c>
      <c r="Y4" t="n">
        <v>1</v>
      </c>
      <c r="Z4" t="n">
        <v>10</v>
      </c>
      <c r="AA4" t="n">
        <v>149.3771955059839</v>
      </c>
      <c r="AB4" t="n">
        <v>204.3844689479587</v>
      </c>
      <c r="AC4" t="n">
        <v>184.8783020870275</v>
      </c>
      <c r="AD4" t="n">
        <v>149377.1955059839</v>
      </c>
      <c r="AE4" t="n">
        <v>204384.4689479587</v>
      </c>
      <c r="AF4" t="n">
        <v>5.625905454515533e-06</v>
      </c>
      <c r="AG4" t="n">
        <v>8.463541666666666</v>
      </c>
      <c r="AH4" t="n">
        <v>184878.3020870275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7.2876</v>
      </c>
      <c r="E2" t="n">
        <v>13.72</v>
      </c>
      <c r="F2" t="n">
        <v>8.67</v>
      </c>
      <c r="G2" t="n">
        <v>6.59</v>
      </c>
      <c r="H2" t="n">
        <v>0.11</v>
      </c>
      <c r="I2" t="n">
        <v>79</v>
      </c>
      <c r="J2" t="n">
        <v>167.88</v>
      </c>
      <c r="K2" t="n">
        <v>51.39</v>
      </c>
      <c r="L2" t="n">
        <v>1</v>
      </c>
      <c r="M2" t="n">
        <v>77</v>
      </c>
      <c r="N2" t="n">
        <v>30.49</v>
      </c>
      <c r="O2" t="n">
        <v>20939.59</v>
      </c>
      <c r="P2" t="n">
        <v>108.13</v>
      </c>
      <c r="Q2" t="n">
        <v>606.17</v>
      </c>
      <c r="R2" t="n">
        <v>74.27</v>
      </c>
      <c r="S2" t="n">
        <v>21.88</v>
      </c>
      <c r="T2" t="n">
        <v>24816.02</v>
      </c>
      <c r="U2" t="n">
        <v>0.29</v>
      </c>
      <c r="V2" t="n">
        <v>0.71</v>
      </c>
      <c r="W2" t="n">
        <v>1.12</v>
      </c>
      <c r="X2" t="n">
        <v>1.61</v>
      </c>
      <c r="Y2" t="n">
        <v>1</v>
      </c>
      <c r="Z2" t="n">
        <v>10</v>
      </c>
      <c r="AA2" t="n">
        <v>306.6824827184295</v>
      </c>
      <c r="AB2" t="n">
        <v>419.616502731603</v>
      </c>
      <c r="AC2" t="n">
        <v>379.5688926463584</v>
      </c>
      <c r="AD2" t="n">
        <v>306682.4827184295</v>
      </c>
      <c r="AE2" t="n">
        <v>419616.502731603</v>
      </c>
      <c r="AF2" t="n">
        <v>3.000330769280904e-06</v>
      </c>
      <c r="AG2" t="n">
        <v>11.90972222222222</v>
      </c>
      <c r="AH2" t="n">
        <v>379568.8926463585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7.8934</v>
      </c>
      <c r="E3" t="n">
        <v>12.67</v>
      </c>
      <c r="F3" t="n">
        <v>8.26</v>
      </c>
      <c r="G3" t="n">
        <v>8.26</v>
      </c>
      <c r="H3" t="n">
        <v>0.13</v>
      </c>
      <c r="I3" t="n">
        <v>60</v>
      </c>
      <c r="J3" t="n">
        <v>168.25</v>
      </c>
      <c r="K3" t="n">
        <v>51.39</v>
      </c>
      <c r="L3" t="n">
        <v>1.25</v>
      </c>
      <c r="M3" t="n">
        <v>58</v>
      </c>
      <c r="N3" t="n">
        <v>30.6</v>
      </c>
      <c r="O3" t="n">
        <v>20984.25</v>
      </c>
      <c r="P3" t="n">
        <v>102.25</v>
      </c>
      <c r="Q3" t="n">
        <v>606.08</v>
      </c>
      <c r="R3" t="n">
        <v>61.72</v>
      </c>
      <c r="S3" t="n">
        <v>21.88</v>
      </c>
      <c r="T3" t="n">
        <v>18635.56</v>
      </c>
      <c r="U3" t="n">
        <v>0.35</v>
      </c>
      <c r="V3" t="n">
        <v>0.75</v>
      </c>
      <c r="W3" t="n">
        <v>1.09</v>
      </c>
      <c r="X3" t="n">
        <v>1.2</v>
      </c>
      <c r="Y3" t="n">
        <v>1</v>
      </c>
      <c r="Z3" t="n">
        <v>10</v>
      </c>
      <c r="AA3" t="n">
        <v>272.4337915176582</v>
      </c>
      <c r="AB3" t="n">
        <v>372.7559324850893</v>
      </c>
      <c r="AC3" t="n">
        <v>337.1806294549486</v>
      </c>
      <c r="AD3" t="n">
        <v>272433.7915176582</v>
      </c>
      <c r="AE3" t="n">
        <v>372755.9324850893</v>
      </c>
      <c r="AF3" t="n">
        <v>3.249740778067111e-06</v>
      </c>
      <c r="AG3" t="n">
        <v>10.99826388888889</v>
      </c>
      <c r="AH3" t="n">
        <v>337180.6294549486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8.340299999999999</v>
      </c>
      <c r="E4" t="n">
        <v>11.99</v>
      </c>
      <c r="F4" t="n">
        <v>7.99</v>
      </c>
      <c r="G4" t="n">
        <v>9.99</v>
      </c>
      <c r="H4" t="n">
        <v>0.16</v>
      </c>
      <c r="I4" t="n">
        <v>48</v>
      </c>
      <c r="J4" t="n">
        <v>168.61</v>
      </c>
      <c r="K4" t="n">
        <v>51.39</v>
      </c>
      <c r="L4" t="n">
        <v>1.5</v>
      </c>
      <c r="M4" t="n">
        <v>46</v>
      </c>
      <c r="N4" t="n">
        <v>30.71</v>
      </c>
      <c r="O4" t="n">
        <v>21028.94</v>
      </c>
      <c r="P4" t="n">
        <v>98.08</v>
      </c>
      <c r="Q4" t="n">
        <v>605.9400000000001</v>
      </c>
      <c r="R4" t="n">
        <v>53.08</v>
      </c>
      <c r="S4" t="n">
        <v>21.88</v>
      </c>
      <c r="T4" t="n">
        <v>14374.4</v>
      </c>
      <c r="U4" t="n">
        <v>0.41</v>
      </c>
      <c r="V4" t="n">
        <v>0.77</v>
      </c>
      <c r="W4" t="n">
        <v>1.07</v>
      </c>
      <c r="X4" t="n">
        <v>0.93</v>
      </c>
      <c r="Y4" t="n">
        <v>1</v>
      </c>
      <c r="Z4" t="n">
        <v>10</v>
      </c>
      <c r="AA4" t="n">
        <v>253.5084889025828</v>
      </c>
      <c r="AB4" t="n">
        <v>346.8614985215539</v>
      </c>
      <c r="AC4" t="n">
        <v>313.757523925931</v>
      </c>
      <c r="AD4" t="n">
        <v>253508.4889025828</v>
      </c>
      <c r="AE4" t="n">
        <v>346861.4985215539</v>
      </c>
      <c r="AF4" t="n">
        <v>3.43373109323145e-06</v>
      </c>
      <c r="AG4" t="n">
        <v>10.40798611111111</v>
      </c>
      <c r="AH4" t="n">
        <v>313757.523925931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8.5999</v>
      </c>
      <c r="E5" t="n">
        <v>11.63</v>
      </c>
      <c r="F5" t="n">
        <v>7.87</v>
      </c>
      <c r="G5" t="n">
        <v>11.51</v>
      </c>
      <c r="H5" t="n">
        <v>0.18</v>
      </c>
      <c r="I5" t="n">
        <v>41</v>
      </c>
      <c r="J5" t="n">
        <v>168.97</v>
      </c>
      <c r="K5" t="n">
        <v>51.39</v>
      </c>
      <c r="L5" t="n">
        <v>1.75</v>
      </c>
      <c r="M5" t="n">
        <v>39</v>
      </c>
      <c r="N5" t="n">
        <v>30.83</v>
      </c>
      <c r="O5" t="n">
        <v>21073.68</v>
      </c>
      <c r="P5" t="n">
        <v>95.94</v>
      </c>
      <c r="Q5" t="n">
        <v>605.87</v>
      </c>
      <c r="R5" t="n">
        <v>49.17</v>
      </c>
      <c r="S5" t="n">
        <v>21.88</v>
      </c>
      <c r="T5" t="n">
        <v>12454.34</v>
      </c>
      <c r="U5" t="n">
        <v>0.45</v>
      </c>
      <c r="V5" t="n">
        <v>0.79</v>
      </c>
      <c r="W5" t="n">
        <v>1.06</v>
      </c>
      <c r="X5" t="n">
        <v>0.8100000000000001</v>
      </c>
      <c r="Y5" t="n">
        <v>1</v>
      </c>
      <c r="Z5" t="n">
        <v>10</v>
      </c>
      <c r="AA5" t="n">
        <v>249.1311233022995</v>
      </c>
      <c r="AB5" t="n">
        <v>340.8721937915084</v>
      </c>
      <c r="AC5" t="n">
        <v>308.3398300332772</v>
      </c>
      <c r="AD5" t="n">
        <v>249131.1233022995</v>
      </c>
      <c r="AE5" t="n">
        <v>340872.1937915084</v>
      </c>
      <c r="AF5" t="n">
        <v>3.540609334038482e-06</v>
      </c>
      <c r="AG5" t="n">
        <v>10.09548611111111</v>
      </c>
      <c r="AH5" t="n">
        <v>308339.8300332772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8.8439</v>
      </c>
      <c r="E6" t="n">
        <v>11.31</v>
      </c>
      <c r="F6" t="n">
        <v>7.75</v>
      </c>
      <c r="G6" t="n">
        <v>13.28</v>
      </c>
      <c r="H6" t="n">
        <v>0.21</v>
      </c>
      <c r="I6" t="n">
        <v>35</v>
      </c>
      <c r="J6" t="n">
        <v>169.33</v>
      </c>
      <c r="K6" t="n">
        <v>51.39</v>
      </c>
      <c r="L6" t="n">
        <v>2</v>
      </c>
      <c r="M6" t="n">
        <v>33</v>
      </c>
      <c r="N6" t="n">
        <v>30.94</v>
      </c>
      <c r="O6" t="n">
        <v>21118.46</v>
      </c>
      <c r="P6" t="n">
        <v>93.56999999999999</v>
      </c>
      <c r="Q6" t="n">
        <v>605.84</v>
      </c>
      <c r="R6" t="n">
        <v>45.93</v>
      </c>
      <c r="S6" t="n">
        <v>21.88</v>
      </c>
      <c r="T6" t="n">
        <v>10867.88</v>
      </c>
      <c r="U6" t="n">
        <v>0.48</v>
      </c>
      <c r="V6" t="n">
        <v>0.8</v>
      </c>
      <c r="W6" t="n">
        <v>1.04</v>
      </c>
      <c r="X6" t="n">
        <v>0.6899999999999999</v>
      </c>
      <c r="Y6" t="n">
        <v>1</v>
      </c>
      <c r="Z6" t="n">
        <v>10</v>
      </c>
      <c r="AA6" t="n">
        <v>234.83405559577</v>
      </c>
      <c r="AB6" t="n">
        <v>321.310315013333</v>
      </c>
      <c r="AC6" t="n">
        <v>290.6449095104153</v>
      </c>
      <c r="AD6" t="n">
        <v>234834.05559577</v>
      </c>
      <c r="AE6" t="n">
        <v>321310.315013333</v>
      </c>
      <c r="AF6" t="n">
        <v>3.641064999511963e-06</v>
      </c>
      <c r="AG6" t="n">
        <v>9.817708333333334</v>
      </c>
      <c r="AH6" t="n">
        <v>290644.9095104153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9.026199999999999</v>
      </c>
      <c r="E7" t="n">
        <v>11.08</v>
      </c>
      <c r="F7" t="n">
        <v>7.66</v>
      </c>
      <c r="G7" t="n">
        <v>14.82</v>
      </c>
      <c r="H7" t="n">
        <v>0.24</v>
      </c>
      <c r="I7" t="n">
        <v>31</v>
      </c>
      <c r="J7" t="n">
        <v>169.7</v>
      </c>
      <c r="K7" t="n">
        <v>51.39</v>
      </c>
      <c r="L7" t="n">
        <v>2.25</v>
      </c>
      <c r="M7" t="n">
        <v>29</v>
      </c>
      <c r="N7" t="n">
        <v>31.05</v>
      </c>
      <c r="O7" t="n">
        <v>21163.27</v>
      </c>
      <c r="P7" t="n">
        <v>91.78</v>
      </c>
      <c r="Q7" t="n">
        <v>605.95</v>
      </c>
      <c r="R7" t="n">
        <v>42.62</v>
      </c>
      <c r="S7" t="n">
        <v>21.88</v>
      </c>
      <c r="T7" t="n">
        <v>9230.09</v>
      </c>
      <c r="U7" t="n">
        <v>0.51</v>
      </c>
      <c r="V7" t="n">
        <v>0.8100000000000001</v>
      </c>
      <c r="W7" t="n">
        <v>1.04</v>
      </c>
      <c r="X7" t="n">
        <v>0.6</v>
      </c>
      <c r="Y7" t="n">
        <v>1</v>
      </c>
      <c r="Z7" t="n">
        <v>10</v>
      </c>
      <c r="AA7" t="n">
        <v>231.8876159738646</v>
      </c>
      <c r="AB7" t="n">
        <v>317.2788663349019</v>
      </c>
      <c r="AC7" t="n">
        <v>286.9982166356787</v>
      </c>
      <c r="AD7" t="n">
        <v>231887.6159738646</v>
      </c>
      <c r="AE7" t="n">
        <v>317278.8663349019</v>
      </c>
      <c r="AF7" t="n">
        <v>3.716118556134157e-06</v>
      </c>
      <c r="AG7" t="n">
        <v>9.618055555555555</v>
      </c>
      <c r="AH7" t="n">
        <v>286998.2166356787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9.1959</v>
      </c>
      <c r="E8" t="n">
        <v>10.87</v>
      </c>
      <c r="F8" t="n">
        <v>7.59</v>
      </c>
      <c r="G8" t="n">
        <v>16.86</v>
      </c>
      <c r="H8" t="n">
        <v>0.26</v>
      </c>
      <c r="I8" t="n">
        <v>27</v>
      </c>
      <c r="J8" t="n">
        <v>170.06</v>
      </c>
      <c r="K8" t="n">
        <v>51.39</v>
      </c>
      <c r="L8" t="n">
        <v>2.5</v>
      </c>
      <c r="M8" t="n">
        <v>25</v>
      </c>
      <c r="N8" t="n">
        <v>31.17</v>
      </c>
      <c r="O8" t="n">
        <v>21208.12</v>
      </c>
      <c r="P8" t="n">
        <v>90.2</v>
      </c>
      <c r="Q8" t="n">
        <v>605.92</v>
      </c>
      <c r="R8" t="n">
        <v>40.49</v>
      </c>
      <c r="S8" t="n">
        <v>21.88</v>
      </c>
      <c r="T8" t="n">
        <v>8188.19</v>
      </c>
      <c r="U8" t="n">
        <v>0.54</v>
      </c>
      <c r="V8" t="n">
        <v>0.82</v>
      </c>
      <c r="W8" t="n">
        <v>1.04</v>
      </c>
      <c r="X8" t="n">
        <v>0.53</v>
      </c>
      <c r="Y8" t="n">
        <v>1</v>
      </c>
      <c r="Z8" t="n">
        <v>10</v>
      </c>
      <c r="AA8" t="n">
        <v>229.168425391292</v>
      </c>
      <c r="AB8" t="n">
        <v>313.5583498176059</v>
      </c>
      <c r="AC8" t="n">
        <v>283.6327809930145</v>
      </c>
      <c r="AD8" t="n">
        <v>229168.425391292</v>
      </c>
      <c r="AE8" t="n">
        <v>313558.3498176059</v>
      </c>
      <c r="AF8" t="n">
        <v>3.785984648063869e-06</v>
      </c>
      <c r="AG8" t="n">
        <v>9.435763888888889</v>
      </c>
      <c r="AH8" t="n">
        <v>283632.7809930145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9.2913</v>
      </c>
      <c r="E9" t="n">
        <v>10.76</v>
      </c>
      <c r="F9" t="n">
        <v>7.54</v>
      </c>
      <c r="G9" t="n">
        <v>18.1</v>
      </c>
      <c r="H9" t="n">
        <v>0.29</v>
      </c>
      <c r="I9" t="n">
        <v>25</v>
      </c>
      <c r="J9" t="n">
        <v>170.42</v>
      </c>
      <c r="K9" t="n">
        <v>51.39</v>
      </c>
      <c r="L9" t="n">
        <v>2.75</v>
      </c>
      <c r="M9" t="n">
        <v>23</v>
      </c>
      <c r="N9" t="n">
        <v>31.28</v>
      </c>
      <c r="O9" t="n">
        <v>21253.01</v>
      </c>
      <c r="P9" t="n">
        <v>88.86</v>
      </c>
      <c r="Q9" t="n">
        <v>605.85</v>
      </c>
      <c r="R9" t="n">
        <v>39.16</v>
      </c>
      <c r="S9" t="n">
        <v>21.88</v>
      </c>
      <c r="T9" t="n">
        <v>7530.88</v>
      </c>
      <c r="U9" t="n">
        <v>0.5600000000000001</v>
      </c>
      <c r="V9" t="n">
        <v>0.82</v>
      </c>
      <c r="W9" t="n">
        <v>1.03</v>
      </c>
      <c r="X9" t="n">
        <v>0.49</v>
      </c>
      <c r="Y9" t="n">
        <v>1</v>
      </c>
      <c r="Z9" t="n">
        <v>10</v>
      </c>
      <c r="AA9" t="n">
        <v>227.482782530193</v>
      </c>
      <c r="AB9" t="n">
        <v>311.2519788897368</v>
      </c>
      <c r="AC9" t="n">
        <v>281.5465268694885</v>
      </c>
      <c r="AD9" t="n">
        <v>227482.782530193</v>
      </c>
      <c r="AE9" t="n">
        <v>311251.9788897368</v>
      </c>
      <c r="AF9" t="n">
        <v>3.825261166449812e-06</v>
      </c>
      <c r="AG9" t="n">
        <v>9.340277777777779</v>
      </c>
      <c r="AH9" t="n">
        <v>281546.5268694885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9.4392</v>
      </c>
      <c r="E10" t="n">
        <v>10.59</v>
      </c>
      <c r="F10" t="n">
        <v>7.48</v>
      </c>
      <c r="G10" t="n">
        <v>20.39</v>
      </c>
      <c r="H10" t="n">
        <v>0.31</v>
      </c>
      <c r="I10" t="n">
        <v>22</v>
      </c>
      <c r="J10" t="n">
        <v>170.79</v>
      </c>
      <c r="K10" t="n">
        <v>51.39</v>
      </c>
      <c r="L10" t="n">
        <v>3</v>
      </c>
      <c r="M10" t="n">
        <v>20</v>
      </c>
      <c r="N10" t="n">
        <v>31.4</v>
      </c>
      <c r="O10" t="n">
        <v>21297.94</v>
      </c>
      <c r="P10" t="n">
        <v>87.37</v>
      </c>
      <c r="Q10" t="n">
        <v>605.89</v>
      </c>
      <c r="R10" t="n">
        <v>37.22</v>
      </c>
      <c r="S10" t="n">
        <v>21.88</v>
      </c>
      <c r="T10" t="n">
        <v>6576.59</v>
      </c>
      <c r="U10" t="n">
        <v>0.59</v>
      </c>
      <c r="V10" t="n">
        <v>0.83</v>
      </c>
      <c r="W10" t="n">
        <v>1.02</v>
      </c>
      <c r="X10" t="n">
        <v>0.42</v>
      </c>
      <c r="Y10" t="n">
        <v>1</v>
      </c>
      <c r="Z10" t="n">
        <v>10</v>
      </c>
      <c r="AA10" t="n">
        <v>215.3177422403411</v>
      </c>
      <c r="AB10" t="n">
        <v>294.6072340814696</v>
      </c>
      <c r="AC10" t="n">
        <v>266.490333144671</v>
      </c>
      <c r="AD10" t="n">
        <v>215317.7422403411</v>
      </c>
      <c r="AE10" t="n">
        <v>294607.2340814696</v>
      </c>
      <c r="AF10" t="n">
        <v>3.886152121054434e-06</v>
      </c>
      <c r="AG10" t="n">
        <v>9.192708333333334</v>
      </c>
      <c r="AH10" t="n">
        <v>266490.3331446709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9.531599999999999</v>
      </c>
      <c r="E11" t="n">
        <v>10.49</v>
      </c>
      <c r="F11" t="n">
        <v>7.44</v>
      </c>
      <c r="G11" t="n">
        <v>22.32</v>
      </c>
      <c r="H11" t="n">
        <v>0.34</v>
      </c>
      <c r="I11" t="n">
        <v>20</v>
      </c>
      <c r="J11" t="n">
        <v>171.15</v>
      </c>
      <c r="K11" t="n">
        <v>51.39</v>
      </c>
      <c r="L11" t="n">
        <v>3.25</v>
      </c>
      <c r="M11" t="n">
        <v>18</v>
      </c>
      <c r="N11" t="n">
        <v>31.51</v>
      </c>
      <c r="O11" t="n">
        <v>21342.91</v>
      </c>
      <c r="P11" t="n">
        <v>86.2</v>
      </c>
      <c r="Q11" t="n">
        <v>605.9</v>
      </c>
      <c r="R11" t="n">
        <v>36.05</v>
      </c>
      <c r="S11" t="n">
        <v>21.88</v>
      </c>
      <c r="T11" t="n">
        <v>6001.72</v>
      </c>
      <c r="U11" t="n">
        <v>0.61</v>
      </c>
      <c r="V11" t="n">
        <v>0.83</v>
      </c>
      <c r="W11" t="n">
        <v>1.02</v>
      </c>
      <c r="X11" t="n">
        <v>0.38</v>
      </c>
      <c r="Y11" t="n">
        <v>1</v>
      </c>
      <c r="Z11" t="n">
        <v>10</v>
      </c>
      <c r="AA11" t="n">
        <v>213.8590565618458</v>
      </c>
      <c r="AB11" t="n">
        <v>292.611395983483</v>
      </c>
      <c r="AC11" t="n">
        <v>264.6849750335791</v>
      </c>
      <c r="AD11" t="n">
        <v>213859.0565618458</v>
      </c>
      <c r="AE11" t="n">
        <v>292611.3959834829</v>
      </c>
      <c r="AF11" t="n">
        <v>3.92419352879931e-06</v>
      </c>
      <c r="AG11" t="n">
        <v>9.105902777777779</v>
      </c>
      <c r="AH11" t="n">
        <v>264684.9750335791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9.585699999999999</v>
      </c>
      <c r="E12" t="n">
        <v>10.43</v>
      </c>
      <c r="F12" t="n">
        <v>7.42</v>
      </c>
      <c r="G12" t="n">
        <v>23.42</v>
      </c>
      <c r="H12" t="n">
        <v>0.36</v>
      </c>
      <c r="I12" t="n">
        <v>19</v>
      </c>
      <c r="J12" t="n">
        <v>171.52</v>
      </c>
      <c r="K12" t="n">
        <v>51.39</v>
      </c>
      <c r="L12" t="n">
        <v>3.5</v>
      </c>
      <c r="M12" t="n">
        <v>17</v>
      </c>
      <c r="N12" t="n">
        <v>31.63</v>
      </c>
      <c r="O12" t="n">
        <v>21387.92</v>
      </c>
      <c r="P12" t="n">
        <v>84.88</v>
      </c>
      <c r="Q12" t="n">
        <v>605.91</v>
      </c>
      <c r="R12" t="n">
        <v>35.4</v>
      </c>
      <c r="S12" t="n">
        <v>21.88</v>
      </c>
      <c r="T12" t="n">
        <v>5679.68</v>
      </c>
      <c r="U12" t="n">
        <v>0.62</v>
      </c>
      <c r="V12" t="n">
        <v>0.83</v>
      </c>
      <c r="W12" t="n">
        <v>1.02</v>
      </c>
      <c r="X12" t="n">
        <v>0.36</v>
      </c>
      <c r="Y12" t="n">
        <v>1</v>
      </c>
      <c r="Z12" t="n">
        <v>10</v>
      </c>
      <c r="AA12" t="n">
        <v>212.6666526828703</v>
      </c>
      <c r="AB12" t="n">
        <v>290.9798963911231</v>
      </c>
      <c r="AC12" t="n">
        <v>263.2091834724895</v>
      </c>
      <c r="AD12" t="n">
        <v>212666.6526828703</v>
      </c>
      <c r="AE12" t="n">
        <v>290979.8963911231</v>
      </c>
      <c r="AF12" t="n">
        <v>3.946466690693226e-06</v>
      </c>
      <c r="AG12" t="n">
        <v>9.053819444444445</v>
      </c>
      <c r="AH12" t="n">
        <v>263209.1834724895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9.6761</v>
      </c>
      <c r="E13" t="n">
        <v>10.33</v>
      </c>
      <c r="F13" t="n">
        <v>7.39</v>
      </c>
      <c r="G13" t="n">
        <v>26.07</v>
      </c>
      <c r="H13" t="n">
        <v>0.39</v>
      </c>
      <c r="I13" t="n">
        <v>17</v>
      </c>
      <c r="J13" t="n">
        <v>171.88</v>
      </c>
      <c r="K13" t="n">
        <v>51.39</v>
      </c>
      <c r="L13" t="n">
        <v>3.75</v>
      </c>
      <c r="M13" t="n">
        <v>15</v>
      </c>
      <c r="N13" t="n">
        <v>31.74</v>
      </c>
      <c r="O13" t="n">
        <v>21432.96</v>
      </c>
      <c r="P13" t="n">
        <v>83.78</v>
      </c>
      <c r="Q13" t="n">
        <v>605.91</v>
      </c>
      <c r="R13" t="n">
        <v>34.25</v>
      </c>
      <c r="S13" t="n">
        <v>21.88</v>
      </c>
      <c r="T13" t="n">
        <v>5114.49</v>
      </c>
      <c r="U13" t="n">
        <v>0.64</v>
      </c>
      <c r="V13" t="n">
        <v>0.84</v>
      </c>
      <c r="W13" t="n">
        <v>1.02</v>
      </c>
      <c r="X13" t="n">
        <v>0.33</v>
      </c>
      <c r="Y13" t="n">
        <v>1</v>
      </c>
      <c r="Z13" t="n">
        <v>10</v>
      </c>
      <c r="AA13" t="n">
        <v>211.164184994757</v>
      </c>
      <c r="AB13" t="n">
        <v>288.9241538160511</v>
      </c>
      <c r="AC13" t="n">
        <v>261.349638083529</v>
      </c>
      <c r="AD13" t="n">
        <v>211164.184994757</v>
      </c>
      <c r="AE13" t="n">
        <v>288924.1538160511</v>
      </c>
      <c r="AF13" t="n">
        <v>3.983684691344056e-06</v>
      </c>
      <c r="AG13" t="n">
        <v>8.967013888888889</v>
      </c>
      <c r="AH13" t="n">
        <v>261349.638083529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9.7403</v>
      </c>
      <c r="E14" t="n">
        <v>10.27</v>
      </c>
      <c r="F14" t="n">
        <v>7.35</v>
      </c>
      <c r="G14" t="n">
        <v>27.57</v>
      </c>
      <c r="H14" t="n">
        <v>0.41</v>
      </c>
      <c r="I14" t="n">
        <v>16</v>
      </c>
      <c r="J14" t="n">
        <v>172.25</v>
      </c>
      <c r="K14" t="n">
        <v>51.39</v>
      </c>
      <c r="L14" t="n">
        <v>4</v>
      </c>
      <c r="M14" t="n">
        <v>14</v>
      </c>
      <c r="N14" t="n">
        <v>31.86</v>
      </c>
      <c r="O14" t="n">
        <v>21478.05</v>
      </c>
      <c r="P14" t="n">
        <v>83.01000000000001</v>
      </c>
      <c r="Q14" t="n">
        <v>605.84</v>
      </c>
      <c r="R14" t="n">
        <v>33.37</v>
      </c>
      <c r="S14" t="n">
        <v>21.88</v>
      </c>
      <c r="T14" t="n">
        <v>4682.02</v>
      </c>
      <c r="U14" t="n">
        <v>0.66</v>
      </c>
      <c r="V14" t="n">
        <v>0.84</v>
      </c>
      <c r="W14" t="n">
        <v>1.01</v>
      </c>
      <c r="X14" t="n">
        <v>0.29</v>
      </c>
      <c r="Y14" t="n">
        <v>1</v>
      </c>
      <c r="Z14" t="n">
        <v>10</v>
      </c>
      <c r="AA14" t="n">
        <v>210.1907262762599</v>
      </c>
      <c r="AB14" t="n">
        <v>287.5922246514364</v>
      </c>
      <c r="AC14" t="n">
        <v>260.1448263690103</v>
      </c>
      <c r="AD14" t="n">
        <v>210190.7262762599</v>
      </c>
      <c r="AE14" t="n">
        <v>287592.2246514364</v>
      </c>
      <c r="AF14" t="n">
        <v>4.010116059062898e-06</v>
      </c>
      <c r="AG14" t="n">
        <v>8.914930555555555</v>
      </c>
      <c r="AH14" t="n">
        <v>260144.8263690103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9.793799999999999</v>
      </c>
      <c r="E15" t="n">
        <v>10.21</v>
      </c>
      <c r="F15" t="n">
        <v>7.33</v>
      </c>
      <c r="G15" t="n">
        <v>29.32</v>
      </c>
      <c r="H15" t="n">
        <v>0.44</v>
      </c>
      <c r="I15" t="n">
        <v>15</v>
      </c>
      <c r="J15" t="n">
        <v>172.61</v>
      </c>
      <c r="K15" t="n">
        <v>51.39</v>
      </c>
      <c r="L15" t="n">
        <v>4.25</v>
      </c>
      <c r="M15" t="n">
        <v>13</v>
      </c>
      <c r="N15" t="n">
        <v>31.97</v>
      </c>
      <c r="O15" t="n">
        <v>21523.17</v>
      </c>
      <c r="P15" t="n">
        <v>81.67</v>
      </c>
      <c r="Q15" t="n">
        <v>605.85</v>
      </c>
      <c r="R15" t="n">
        <v>32.72</v>
      </c>
      <c r="S15" t="n">
        <v>21.88</v>
      </c>
      <c r="T15" t="n">
        <v>4361.65</v>
      </c>
      <c r="U15" t="n">
        <v>0.67</v>
      </c>
      <c r="V15" t="n">
        <v>0.84</v>
      </c>
      <c r="W15" t="n">
        <v>1.01</v>
      </c>
      <c r="X15" t="n">
        <v>0.27</v>
      </c>
      <c r="Y15" t="n">
        <v>1</v>
      </c>
      <c r="Z15" t="n">
        <v>10</v>
      </c>
      <c r="AA15" t="n">
        <v>209.0358849579654</v>
      </c>
      <c r="AB15" t="n">
        <v>286.0121198117434</v>
      </c>
      <c r="AC15" t="n">
        <v>258.715524517526</v>
      </c>
      <c r="AD15" t="n">
        <v>209035.8849579653</v>
      </c>
      <c r="AE15" t="n">
        <v>286012.1198117434</v>
      </c>
      <c r="AF15" t="n">
        <v>4.032142198828601e-06</v>
      </c>
      <c r="AG15" t="n">
        <v>8.862847222222221</v>
      </c>
      <c r="AH15" t="n">
        <v>258715.524517526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9.841699999999999</v>
      </c>
      <c r="E16" t="n">
        <v>10.16</v>
      </c>
      <c r="F16" t="n">
        <v>7.31</v>
      </c>
      <c r="G16" t="n">
        <v>31.35</v>
      </c>
      <c r="H16" t="n">
        <v>0.46</v>
      </c>
      <c r="I16" t="n">
        <v>14</v>
      </c>
      <c r="J16" t="n">
        <v>172.98</v>
      </c>
      <c r="K16" t="n">
        <v>51.39</v>
      </c>
      <c r="L16" t="n">
        <v>4.5</v>
      </c>
      <c r="M16" t="n">
        <v>12</v>
      </c>
      <c r="N16" t="n">
        <v>32.09</v>
      </c>
      <c r="O16" t="n">
        <v>21568.34</v>
      </c>
      <c r="P16" t="n">
        <v>80.33</v>
      </c>
      <c r="Q16" t="n">
        <v>605.87</v>
      </c>
      <c r="R16" t="n">
        <v>32.21</v>
      </c>
      <c r="S16" t="n">
        <v>21.88</v>
      </c>
      <c r="T16" t="n">
        <v>4113.21</v>
      </c>
      <c r="U16" t="n">
        <v>0.68</v>
      </c>
      <c r="V16" t="n">
        <v>0.85</v>
      </c>
      <c r="W16" t="n">
        <v>1.01</v>
      </c>
      <c r="X16" t="n">
        <v>0.26</v>
      </c>
      <c r="Y16" t="n">
        <v>1</v>
      </c>
      <c r="Z16" t="n">
        <v>10</v>
      </c>
      <c r="AA16" t="n">
        <v>207.9296047422417</v>
      </c>
      <c r="AB16" t="n">
        <v>284.4984584149524</v>
      </c>
      <c r="AC16" t="n">
        <v>257.3463248400072</v>
      </c>
      <c r="AD16" t="n">
        <v>207929.6047422417</v>
      </c>
      <c r="AE16" t="n">
        <v>284498.4584149524</v>
      </c>
      <c r="AF16" t="n">
        <v>4.051862798730976e-06</v>
      </c>
      <c r="AG16" t="n">
        <v>8.819444444444445</v>
      </c>
      <c r="AH16" t="n">
        <v>257346.3248400072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9.885999999999999</v>
      </c>
      <c r="E17" t="n">
        <v>10.12</v>
      </c>
      <c r="F17" t="n">
        <v>7.3</v>
      </c>
      <c r="G17" t="n">
        <v>33.7</v>
      </c>
      <c r="H17" t="n">
        <v>0.49</v>
      </c>
      <c r="I17" t="n">
        <v>13</v>
      </c>
      <c r="J17" t="n">
        <v>173.35</v>
      </c>
      <c r="K17" t="n">
        <v>51.39</v>
      </c>
      <c r="L17" t="n">
        <v>4.75</v>
      </c>
      <c r="M17" t="n">
        <v>11</v>
      </c>
      <c r="N17" t="n">
        <v>32.2</v>
      </c>
      <c r="O17" t="n">
        <v>21613.54</v>
      </c>
      <c r="P17" t="n">
        <v>79.16</v>
      </c>
      <c r="Q17" t="n">
        <v>605.84</v>
      </c>
      <c r="R17" t="n">
        <v>31.83</v>
      </c>
      <c r="S17" t="n">
        <v>21.88</v>
      </c>
      <c r="T17" t="n">
        <v>3924.84</v>
      </c>
      <c r="U17" t="n">
        <v>0.6899999999999999</v>
      </c>
      <c r="V17" t="n">
        <v>0.85</v>
      </c>
      <c r="W17" t="n">
        <v>1.01</v>
      </c>
      <c r="X17" t="n">
        <v>0.24</v>
      </c>
      <c r="Y17" t="n">
        <v>1</v>
      </c>
      <c r="Z17" t="n">
        <v>10</v>
      </c>
      <c r="AA17" t="n">
        <v>206.9760325501146</v>
      </c>
      <c r="AB17" t="n">
        <v>283.1937388730487</v>
      </c>
      <c r="AC17" t="n">
        <v>256.166125899997</v>
      </c>
      <c r="AD17" t="n">
        <v>206976.0325501146</v>
      </c>
      <c r="AE17" t="n">
        <v>283193.7388730487</v>
      </c>
      <c r="AF17" t="n">
        <v>4.070101265864071e-06</v>
      </c>
      <c r="AG17" t="n">
        <v>8.784722222222221</v>
      </c>
      <c r="AH17" t="n">
        <v>256166.125899997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9.885999999999999</v>
      </c>
      <c r="E18" t="n">
        <v>10.12</v>
      </c>
      <c r="F18" t="n">
        <v>7.3</v>
      </c>
      <c r="G18" t="n">
        <v>33.7</v>
      </c>
      <c r="H18" t="n">
        <v>0.51</v>
      </c>
      <c r="I18" t="n">
        <v>13</v>
      </c>
      <c r="J18" t="n">
        <v>173.71</v>
      </c>
      <c r="K18" t="n">
        <v>51.39</v>
      </c>
      <c r="L18" t="n">
        <v>5</v>
      </c>
      <c r="M18" t="n">
        <v>11</v>
      </c>
      <c r="N18" t="n">
        <v>32.32</v>
      </c>
      <c r="O18" t="n">
        <v>21658.78</v>
      </c>
      <c r="P18" t="n">
        <v>79.08</v>
      </c>
      <c r="Q18" t="n">
        <v>605.84</v>
      </c>
      <c r="R18" t="n">
        <v>31.91</v>
      </c>
      <c r="S18" t="n">
        <v>21.88</v>
      </c>
      <c r="T18" t="n">
        <v>3964.74</v>
      </c>
      <c r="U18" t="n">
        <v>0.6899999999999999</v>
      </c>
      <c r="V18" t="n">
        <v>0.85</v>
      </c>
      <c r="W18" t="n">
        <v>1.01</v>
      </c>
      <c r="X18" t="n">
        <v>0.24</v>
      </c>
      <c r="Y18" t="n">
        <v>1</v>
      </c>
      <c r="Z18" t="n">
        <v>10</v>
      </c>
      <c r="AA18" t="n">
        <v>206.9319948518184</v>
      </c>
      <c r="AB18" t="n">
        <v>283.1334845514337</v>
      </c>
      <c r="AC18" t="n">
        <v>256.1116221662695</v>
      </c>
      <c r="AD18" t="n">
        <v>206931.9948518184</v>
      </c>
      <c r="AE18" t="n">
        <v>283133.4845514337</v>
      </c>
      <c r="AF18" t="n">
        <v>4.070101265864071e-06</v>
      </c>
      <c r="AG18" t="n">
        <v>8.784722222222221</v>
      </c>
      <c r="AH18" t="n">
        <v>256111.6221662695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9.942299999999999</v>
      </c>
      <c r="E19" t="n">
        <v>10.06</v>
      </c>
      <c r="F19" t="n">
        <v>7.28</v>
      </c>
      <c r="G19" t="n">
        <v>36.39</v>
      </c>
      <c r="H19" t="n">
        <v>0.53</v>
      </c>
      <c r="I19" t="n">
        <v>12</v>
      </c>
      <c r="J19" t="n">
        <v>174.08</v>
      </c>
      <c r="K19" t="n">
        <v>51.39</v>
      </c>
      <c r="L19" t="n">
        <v>5.25</v>
      </c>
      <c r="M19" t="n">
        <v>10</v>
      </c>
      <c r="N19" t="n">
        <v>32.44</v>
      </c>
      <c r="O19" t="n">
        <v>21704.07</v>
      </c>
      <c r="P19" t="n">
        <v>77.59</v>
      </c>
      <c r="Q19" t="n">
        <v>605.85</v>
      </c>
      <c r="R19" t="n">
        <v>31.11</v>
      </c>
      <c r="S19" t="n">
        <v>21.88</v>
      </c>
      <c r="T19" t="n">
        <v>3572.69</v>
      </c>
      <c r="U19" t="n">
        <v>0.7</v>
      </c>
      <c r="V19" t="n">
        <v>0.85</v>
      </c>
      <c r="W19" t="n">
        <v>1.01</v>
      </c>
      <c r="X19" t="n">
        <v>0.22</v>
      </c>
      <c r="Y19" t="n">
        <v>1</v>
      </c>
      <c r="Z19" t="n">
        <v>10</v>
      </c>
      <c r="AA19" t="n">
        <v>205.7122813940269</v>
      </c>
      <c r="AB19" t="n">
        <v>281.4646187885243</v>
      </c>
      <c r="AC19" t="n">
        <v>254.6020306095037</v>
      </c>
      <c r="AD19" t="n">
        <v>205712.2813940269</v>
      </c>
      <c r="AE19" t="n">
        <v>281464.6187885243</v>
      </c>
      <c r="AF19" t="n">
        <v>4.093280175561436e-06</v>
      </c>
      <c r="AG19" t="n">
        <v>8.732638888888889</v>
      </c>
      <c r="AH19" t="n">
        <v>254602.0306095037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10.0097</v>
      </c>
      <c r="E20" t="n">
        <v>9.99</v>
      </c>
      <c r="F20" t="n">
        <v>7.25</v>
      </c>
      <c r="G20" t="n">
        <v>39.52</v>
      </c>
      <c r="H20" t="n">
        <v>0.5600000000000001</v>
      </c>
      <c r="I20" t="n">
        <v>11</v>
      </c>
      <c r="J20" t="n">
        <v>174.45</v>
      </c>
      <c r="K20" t="n">
        <v>51.39</v>
      </c>
      <c r="L20" t="n">
        <v>5.5</v>
      </c>
      <c r="M20" t="n">
        <v>9</v>
      </c>
      <c r="N20" t="n">
        <v>32.56</v>
      </c>
      <c r="O20" t="n">
        <v>21749.39</v>
      </c>
      <c r="P20" t="n">
        <v>76.34999999999999</v>
      </c>
      <c r="Q20" t="n">
        <v>605.86</v>
      </c>
      <c r="R20" t="n">
        <v>29.97</v>
      </c>
      <c r="S20" t="n">
        <v>21.88</v>
      </c>
      <c r="T20" t="n">
        <v>3009.09</v>
      </c>
      <c r="U20" t="n">
        <v>0.73</v>
      </c>
      <c r="V20" t="n">
        <v>0.85</v>
      </c>
      <c r="W20" t="n">
        <v>1.01</v>
      </c>
      <c r="X20" t="n">
        <v>0.19</v>
      </c>
      <c r="Y20" t="n">
        <v>1</v>
      </c>
      <c r="Z20" t="n">
        <v>10</v>
      </c>
      <c r="AA20" t="n">
        <v>204.5503611879414</v>
      </c>
      <c r="AB20" t="n">
        <v>279.8748283022571</v>
      </c>
      <c r="AC20" t="n">
        <v>253.1639674959604</v>
      </c>
      <c r="AD20" t="n">
        <v>204550.3611879414</v>
      </c>
      <c r="AE20" t="n">
        <v>279874.8283022571</v>
      </c>
      <c r="AF20" t="n">
        <v>4.121028994630751e-06</v>
      </c>
      <c r="AG20" t="n">
        <v>8.671875</v>
      </c>
      <c r="AH20" t="n">
        <v>253163.9674959604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9.993600000000001</v>
      </c>
      <c r="E21" t="n">
        <v>10.01</v>
      </c>
      <c r="F21" t="n">
        <v>7.26</v>
      </c>
      <c r="G21" t="n">
        <v>39.61</v>
      </c>
      <c r="H21" t="n">
        <v>0.58</v>
      </c>
      <c r="I21" t="n">
        <v>11</v>
      </c>
      <c r="J21" t="n">
        <v>174.82</v>
      </c>
      <c r="K21" t="n">
        <v>51.39</v>
      </c>
      <c r="L21" t="n">
        <v>5.75</v>
      </c>
      <c r="M21" t="n">
        <v>9</v>
      </c>
      <c r="N21" t="n">
        <v>32.67</v>
      </c>
      <c r="O21" t="n">
        <v>21794.75</v>
      </c>
      <c r="P21" t="n">
        <v>75.2</v>
      </c>
      <c r="Q21" t="n">
        <v>605.86</v>
      </c>
      <c r="R21" t="n">
        <v>30.63</v>
      </c>
      <c r="S21" t="n">
        <v>21.88</v>
      </c>
      <c r="T21" t="n">
        <v>3338.3</v>
      </c>
      <c r="U21" t="n">
        <v>0.71</v>
      </c>
      <c r="V21" t="n">
        <v>0.85</v>
      </c>
      <c r="W21" t="n">
        <v>1</v>
      </c>
      <c r="X21" t="n">
        <v>0.2</v>
      </c>
      <c r="Y21" t="n">
        <v>1</v>
      </c>
      <c r="Z21" t="n">
        <v>10</v>
      </c>
      <c r="AA21" t="n">
        <v>204.0461846246901</v>
      </c>
      <c r="AB21" t="n">
        <v>279.1849916857169</v>
      </c>
      <c r="AC21" t="n">
        <v>252.5399679179108</v>
      </c>
      <c r="AD21" t="n">
        <v>204046.1846246901</v>
      </c>
      <c r="AE21" t="n">
        <v>279184.9916857169</v>
      </c>
      <c r="AF21" t="n">
        <v>4.114400567523688e-06</v>
      </c>
      <c r="AG21" t="n">
        <v>8.689236111111111</v>
      </c>
      <c r="AH21" t="n">
        <v>252539.9679179108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10.0547</v>
      </c>
      <c r="E22" t="n">
        <v>9.949999999999999</v>
      </c>
      <c r="F22" t="n">
        <v>7.23</v>
      </c>
      <c r="G22" t="n">
        <v>43.41</v>
      </c>
      <c r="H22" t="n">
        <v>0.61</v>
      </c>
      <c r="I22" t="n">
        <v>10</v>
      </c>
      <c r="J22" t="n">
        <v>175.18</v>
      </c>
      <c r="K22" t="n">
        <v>51.39</v>
      </c>
      <c r="L22" t="n">
        <v>6</v>
      </c>
      <c r="M22" t="n">
        <v>8</v>
      </c>
      <c r="N22" t="n">
        <v>32.79</v>
      </c>
      <c r="O22" t="n">
        <v>21840.16</v>
      </c>
      <c r="P22" t="n">
        <v>73.93000000000001</v>
      </c>
      <c r="Q22" t="n">
        <v>605.84</v>
      </c>
      <c r="R22" t="n">
        <v>29.62</v>
      </c>
      <c r="S22" t="n">
        <v>21.88</v>
      </c>
      <c r="T22" t="n">
        <v>2838.12</v>
      </c>
      <c r="U22" t="n">
        <v>0.74</v>
      </c>
      <c r="V22" t="n">
        <v>0.86</v>
      </c>
      <c r="W22" t="n">
        <v>1.01</v>
      </c>
      <c r="X22" t="n">
        <v>0.18</v>
      </c>
      <c r="Y22" t="n">
        <v>1</v>
      </c>
      <c r="Z22" t="n">
        <v>10</v>
      </c>
      <c r="AA22" t="n">
        <v>202.9216412888843</v>
      </c>
      <c r="AB22" t="n">
        <v>277.6463418823176</v>
      </c>
      <c r="AC22" t="n">
        <v>251.1481646922389</v>
      </c>
      <c r="AD22" t="n">
        <v>202921.6412888843</v>
      </c>
      <c r="AE22" t="n">
        <v>277646.3418823176</v>
      </c>
      <c r="AF22" t="n">
        <v>4.139555654246761e-06</v>
      </c>
      <c r="AG22" t="n">
        <v>8.637152777777779</v>
      </c>
      <c r="AH22" t="n">
        <v>251148.1646922389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10.0531</v>
      </c>
      <c r="E23" t="n">
        <v>9.949999999999999</v>
      </c>
      <c r="F23" t="n">
        <v>7.24</v>
      </c>
      <c r="G23" t="n">
        <v>43.41</v>
      </c>
      <c r="H23" t="n">
        <v>0.63</v>
      </c>
      <c r="I23" t="n">
        <v>10</v>
      </c>
      <c r="J23" t="n">
        <v>175.55</v>
      </c>
      <c r="K23" t="n">
        <v>51.39</v>
      </c>
      <c r="L23" t="n">
        <v>6.25</v>
      </c>
      <c r="M23" t="n">
        <v>8</v>
      </c>
      <c r="N23" t="n">
        <v>32.91</v>
      </c>
      <c r="O23" t="n">
        <v>21885.6</v>
      </c>
      <c r="P23" t="n">
        <v>72.79000000000001</v>
      </c>
      <c r="Q23" t="n">
        <v>605.84</v>
      </c>
      <c r="R23" t="n">
        <v>29.84</v>
      </c>
      <c r="S23" t="n">
        <v>21.88</v>
      </c>
      <c r="T23" t="n">
        <v>2946.31</v>
      </c>
      <c r="U23" t="n">
        <v>0.73</v>
      </c>
      <c r="V23" t="n">
        <v>0.85</v>
      </c>
      <c r="W23" t="n">
        <v>1</v>
      </c>
      <c r="X23" t="n">
        <v>0.18</v>
      </c>
      <c r="Y23" t="n">
        <v>1</v>
      </c>
      <c r="Z23" t="n">
        <v>10</v>
      </c>
      <c r="AA23" t="n">
        <v>202.3391385049144</v>
      </c>
      <c r="AB23" t="n">
        <v>276.8493358750812</v>
      </c>
      <c r="AC23" t="n">
        <v>250.427223819728</v>
      </c>
      <c r="AD23" t="n">
        <v>202339.1385049144</v>
      </c>
      <c r="AE23" t="n">
        <v>276849.3358750812</v>
      </c>
      <c r="AF23" t="n">
        <v>4.138896928571525e-06</v>
      </c>
      <c r="AG23" t="n">
        <v>8.637152777777779</v>
      </c>
      <c r="AH23" t="n">
        <v>250427.223819728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10.0999</v>
      </c>
      <c r="E24" t="n">
        <v>9.9</v>
      </c>
      <c r="F24" t="n">
        <v>7.22</v>
      </c>
      <c r="G24" t="n">
        <v>48.16</v>
      </c>
      <c r="H24" t="n">
        <v>0.66</v>
      </c>
      <c r="I24" t="n">
        <v>9</v>
      </c>
      <c r="J24" t="n">
        <v>175.92</v>
      </c>
      <c r="K24" t="n">
        <v>51.39</v>
      </c>
      <c r="L24" t="n">
        <v>6.5</v>
      </c>
      <c r="M24" t="n">
        <v>5</v>
      </c>
      <c r="N24" t="n">
        <v>33.03</v>
      </c>
      <c r="O24" t="n">
        <v>21931.08</v>
      </c>
      <c r="P24" t="n">
        <v>71.72</v>
      </c>
      <c r="Q24" t="n">
        <v>605.84</v>
      </c>
      <c r="R24" t="n">
        <v>29.21</v>
      </c>
      <c r="S24" t="n">
        <v>21.88</v>
      </c>
      <c r="T24" t="n">
        <v>2636.43</v>
      </c>
      <c r="U24" t="n">
        <v>0.75</v>
      </c>
      <c r="V24" t="n">
        <v>0.86</v>
      </c>
      <c r="W24" t="n">
        <v>1.01</v>
      </c>
      <c r="X24" t="n">
        <v>0.17</v>
      </c>
      <c r="Y24" t="n">
        <v>1</v>
      </c>
      <c r="Z24" t="n">
        <v>10</v>
      </c>
      <c r="AA24" t="n">
        <v>201.4446677154513</v>
      </c>
      <c r="AB24" t="n">
        <v>275.6254814796722</v>
      </c>
      <c r="AC24" t="n">
        <v>249.320172370126</v>
      </c>
      <c r="AD24" t="n">
        <v>201444.6677154513</v>
      </c>
      <c r="AE24" t="n">
        <v>275625.4814796722</v>
      </c>
      <c r="AF24" t="n">
        <v>4.158164654572177e-06</v>
      </c>
      <c r="AG24" t="n">
        <v>8.59375</v>
      </c>
      <c r="AH24" t="n">
        <v>249320.1723701259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10.101</v>
      </c>
      <c r="E25" t="n">
        <v>9.9</v>
      </c>
      <c r="F25" t="n">
        <v>7.22</v>
      </c>
      <c r="G25" t="n">
        <v>48.15</v>
      </c>
      <c r="H25" t="n">
        <v>0.68</v>
      </c>
      <c r="I25" t="n">
        <v>9</v>
      </c>
      <c r="J25" t="n">
        <v>176.29</v>
      </c>
      <c r="K25" t="n">
        <v>51.39</v>
      </c>
      <c r="L25" t="n">
        <v>6.75</v>
      </c>
      <c r="M25" t="n">
        <v>3</v>
      </c>
      <c r="N25" t="n">
        <v>33.15</v>
      </c>
      <c r="O25" t="n">
        <v>21976.61</v>
      </c>
      <c r="P25" t="n">
        <v>71.63</v>
      </c>
      <c r="Q25" t="n">
        <v>605.85</v>
      </c>
      <c r="R25" t="n">
        <v>29.19</v>
      </c>
      <c r="S25" t="n">
        <v>21.88</v>
      </c>
      <c r="T25" t="n">
        <v>2625.52</v>
      </c>
      <c r="U25" t="n">
        <v>0.75</v>
      </c>
      <c r="V25" t="n">
        <v>0.86</v>
      </c>
      <c r="W25" t="n">
        <v>1.01</v>
      </c>
      <c r="X25" t="n">
        <v>0.16</v>
      </c>
      <c r="Y25" t="n">
        <v>1</v>
      </c>
      <c r="Z25" t="n">
        <v>10</v>
      </c>
      <c r="AA25" t="n">
        <v>201.3899897768742</v>
      </c>
      <c r="AB25" t="n">
        <v>275.5506687118906</v>
      </c>
      <c r="AC25" t="n">
        <v>249.252499627901</v>
      </c>
      <c r="AD25" t="n">
        <v>201389.9897768742</v>
      </c>
      <c r="AE25" t="n">
        <v>275550.6687118906</v>
      </c>
      <c r="AF25" t="n">
        <v>4.158617528473901e-06</v>
      </c>
      <c r="AG25" t="n">
        <v>8.59375</v>
      </c>
      <c r="AH25" t="n">
        <v>249252.499627901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10.1109</v>
      </c>
      <c r="E26" t="n">
        <v>9.890000000000001</v>
      </c>
      <c r="F26" t="n">
        <v>7.21</v>
      </c>
      <c r="G26" t="n">
        <v>48.09</v>
      </c>
      <c r="H26" t="n">
        <v>0.7</v>
      </c>
      <c r="I26" t="n">
        <v>9</v>
      </c>
      <c r="J26" t="n">
        <v>176.66</v>
      </c>
      <c r="K26" t="n">
        <v>51.39</v>
      </c>
      <c r="L26" t="n">
        <v>7</v>
      </c>
      <c r="M26" t="n">
        <v>3</v>
      </c>
      <c r="N26" t="n">
        <v>33.27</v>
      </c>
      <c r="O26" t="n">
        <v>22022.17</v>
      </c>
      <c r="P26" t="n">
        <v>71.17</v>
      </c>
      <c r="Q26" t="n">
        <v>605.87</v>
      </c>
      <c r="R26" t="n">
        <v>28.87</v>
      </c>
      <c r="S26" t="n">
        <v>21.88</v>
      </c>
      <c r="T26" t="n">
        <v>2464.6</v>
      </c>
      <c r="U26" t="n">
        <v>0.76</v>
      </c>
      <c r="V26" t="n">
        <v>0.86</v>
      </c>
      <c r="W26" t="n">
        <v>1.01</v>
      </c>
      <c r="X26" t="n">
        <v>0.15</v>
      </c>
      <c r="Y26" t="n">
        <v>1</v>
      </c>
      <c r="Z26" t="n">
        <v>10</v>
      </c>
      <c r="AA26" t="n">
        <v>201.0616258852847</v>
      </c>
      <c r="AB26" t="n">
        <v>275.1013867490256</v>
      </c>
      <c r="AC26" t="n">
        <v>248.8460965050006</v>
      </c>
      <c r="AD26" t="n">
        <v>201061.6258852847</v>
      </c>
      <c r="AE26" t="n">
        <v>275101.3867490256</v>
      </c>
      <c r="AF26" t="n">
        <v>4.162693393589423e-06</v>
      </c>
      <c r="AG26" t="n">
        <v>8.585069444444445</v>
      </c>
      <c r="AH26" t="n">
        <v>248846.0965050005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10.1019</v>
      </c>
      <c r="E27" t="n">
        <v>9.9</v>
      </c>
      <c r="F27" t="n">
        <v>7.22</v>
      </c>
      <c r="G27" t="n">
        <v>48.14</v>
      </c>
      <c r="H27" t="n">
        <v>0.73</v>
      </c>
      <c r="I27" t="n">
        <v>9</v>
      </c>
      <c r="J27" t="n">
        <v>177.03</v>
      </c>
      <c r="K27" t="n">
        <v>51.39</v>
      </c>
      <c r="L27" t="n">
        <v>7.25</v>
      </c>
      <c r="M27" t="n">
        <v>3</v>
      </c>
      <c r="N27" t="n">
        <v>33.39</v>
      </c>
      <c r="O27" t="n">
        <v>22067.77</v>
      </c>
      <c r="P27" t="n">
        <v>71.45999999999999</v>
      </c>
      <c r="Q27" t="n">
        <v>605.85</v>
      </c>
      <c r="R27" t="n">
        <v>29.12</v>
      </c>
      <c r="S27" t="n">
        <v>21.88</v>
      </c>
      <c r="T27" t="n">
        <v>2593.1</v>
      </c>
      <c r="U27" t="n">
        <v>0.75</v>
      </c>
      <c r="V27" t="n">
        <v>0.86</v>
      </c>
      <c r="W27" t="n">
        <v>1.01</v>
      </c>
      <c r="X27" t="n">
        <v>0.16</v>
      </c>
      <c r="Y27" t="n">
        <v>1</v>
      </c>
      <c r="Z27" t="n">
        <v>10</v>
      </c>
      <c r="AA27" t="n">
        <v>201.2933504274134</v>
      </c>
      <c r="AB27" t="n">
        <v>275.4184424905312</v>
      </c>
      <c r="AC27" t="n">
        <v>249.1328928915275</v>
      </c>
      <c r="AD27" t="n">
        <v>201293.3504274134</v>
      </c>
      <c r="AE27" t="n">
        <v>275418.4424905312</v>
      </c>
      <c r="AF27" t="n">
        <v>4.158988061666221e-06</v>
      </c>
      <c r="AG27" t="n">
        <v>8.59375</v>
      </c>
      <c r="AH27" t="n">
        <v>249132.8928915276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10.0968</v>
      </c>
      <c r="E28" t="n">
        <v>9.9</v>
      </c>
      <c r="F28" t="n">
        <v>7.23</v>
      </c>
      <c r="G28" t="n">
        <v>48.18</v>
      </c>
      <c r="H28" t="n">
        <v>0.75</v>
      </c>
      <c r="I28" t="n">
        <v>9</v>
      </c>
      <c r="J28" t="n">
        <v>177.4</v>
      </c>
      <c r="K28" t="n">
        <v>51.39</v>
      </c>
      <c r="L28" t="n">
        <v>7.5</v>
      </c>
      <c r="M28" t="n">
        <v>1</v>
      </c>
      <c r="N28" t="n">
        <v>33.51</v>
      </c>
      <c r="O28" t="n">
        <v>22113.42</v>
      </c>
      <c r="P28" t="n">
        <v>70.20999999999999</v>
      </c>
      <c r="Q28" t="n">
        <v>605.88</v>
      </c>
      <c r="R28" t="n">
        <v>29.22</v>
      </c>
      <c r="S28" t="n">
        <v>21.88</v>
      </c>
      <c r="T28" t="n">
        <v>2642.4</v>
      </c>
      <c r="U28" t="n">
        <v>0.75</v>
      </c>
      <c r="V28" t="n">
        <v>0.86</v>
      </c>
      <c r="W28" t="n">
        <v>1.01</v>
      </c>
      <c r="X28" t="n">
        <v>0.17</v>
      </c>
      <c r="Y28" t="n">
        <v>1</v>
      </c>
      <c r="Z28" t="n">
        <v>10</v>
      </c>
      <c r="AA28" t="n">
        <v>200.6734744263345</v>
      </c>
      <c r="AB28" t="n">
        <v>274.5703007988564</v>
      </c>
      <c r="AC28" t="n">
        <v>248.3656966525315</v>
      </c>
      <c r="AD28" t="n">
        <v>200673.4744263345</v>
      </c>
      <c r="AE28" t="n">
        <v>274570.3007988564</v>
      </c>
      <c r="AF28" t="n">
        <v>4.156888373576407e-06</v>
      </c>
      <c r="AG28" t="n">
        <v>8.59375</v>
      </c>
      <c r="AH28" t="n">
        <v>248365.6966525315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10.0953</v>
      </c>
      <c r="E29" t="n">
        <v>9.91</v>
      </c>
      <c r="F29" t="n">
        <v>7.23</v>
      </c>
      <c r="G29" t="n">
        <v>48.19</v>
      </c>
      <c r="H29" t="n">
        <v>0.77</v>
      </c>
      <c r="I29" t="n">
        <v>9</v>
      </c>
      <c r="J29" t="n">
        <v>177.77</v>
      </c>
      <c r="K29" t="n">
        <v>51.39</v>
      </c>
      <c r="L29" t="n">
        <v>7.75</v>
      </c>
      <c r="M29" t="n">
        <v>0</v>
      </c>
      <c r="N29" t="n">
        <v>33.63</v>
      </c>
      <c r="O29" t="n">
        <v>22159.1</v>
      </c>
      <c r="P29" t="n">
        <v>70.33</v>
      </c>
      <c r="Q29" t="n">
        <v>605.85</v>
      </c>
      <c r="R29" t="n">
        <v>29.27</v>
      </c>
      <c r="S29" t="n">
        <v>21.88</v>
      </c>
      <c r="T29" t="n">
        <v>2664.34</v>
      </c>
      <c r="U29" t="n">
        <v>0.75</v>
      </c>
      <c r="V29" t="n">
        <v>0.86</v>
      </c>
      <c r="W29" t="n">
        <v>1.01</v>
      </c>
      <c r="X29" t="n">
        <v>0.17</v>
      </c>
      <c r="Y29" t="n">
        <v>1</v>
      </c>
      <c r="Z29" t="n">
        <v>10</v>
      </c>
      <c r="AA29" t="n">
        <v>200.746492603265</v>
      </c>
      <c r="AB29" t="n">
        <v>274.6702074898673</v>
      </c>
      <c r="AC29" t="n">
        <v>248.4560683891723</v>
      </c>
      <c r="AD29" t="n">
        <v>200746.492603265</v>
      </c>
      <c r="AE29" t="n">
        <v>274670.2074898673</v>
      </c>
      <c r="AF29" t="n">
        <v>4.156270818255873e-06</v>
      </c>
      <c r="AG29" t="n">
        <v>8.602430555555555</v>
      </c>
      <c r="AH29" t="n">
        <v>248456.0683891723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10.1368</v>
      </c>
      <c r="E2" t="n">
        <v>9.859999999999999</v>
      </c>
      <c r="F2" t="n">
        <v>7.73</v>
      </c>
      <c r="G2" t="n">
        <v>14.49</v>
      </c>
      <c r="H2" t="n">
        <v>0.34</v>
      </c>
      <c r="I2" t="n">
        <v>32</v>
      </c>
      <c r="J2" t="n">
        <v>51.33</v>
      </c>
      <c r="K2" t="n">
        <v>24.83</v>
      </c>
      <c r="L2" t="n">
        <v>1</v>
      </c>
      <c r="M2" t="n">
        <v>1</v>
      </c>
      <c r="N2" t="n">
        <v>5.51</v>
      </c>
      <c r="O2" t="n">
        <v>6564.78</v>
      </c>
      <c r="P2" t="n">
        <v>35.96</v>
      </c>
      <c r="Q2" t="n">
        <v>605.9400000000001</v>
      </c>
      <c r="R2" t="n">
        <v>43.58</v>
      </c>
      <c r="S2" t="n">
        <v>21.88</v>
      </c>
      <c r="T2" t="n">
        <v>9707.540000000001</v>
      </c>
      <c r="U2" t="n">
        <v>0.5</v>
      </c>
      <c r="V2" t="n">
        <v>0.8</v>
      </c>
      <c r="W2" t="n">
        <v>1.08</v>
      </c>
      <c r="X2" t="n">
        <v>0.67</v>
      </c>
      <c r="Y2" t="n">
        <v>1</v>
      </c>
      <c r="Z2" t="n">
        <v>10</v>
      </c>
      <c r="AA2" t="n">
        <v>144.4757899501578</v>
      </c>
      <c r="AB2" t="n">
        <v>197.6781496317288</v>
      </c>
      <c r="AC2" t="n">
        <v>178.8120244739581</v>
      </c>
      <c r="AD2" t="n">
        <v>144475.7899501578</v>
      </c>
      <c r="AE2" t="n">
        <v>197678.1496317288</v>
      </c>
      <c r="AF2" t="n">
        <v>5.81945217461773e-06</v>
      </c>
      <c r="AG2" t="n">
        <v>8.559027777777779</v>
      </c>
      <c r="AH2" t="n">
        <v>178812.0244739581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10.144</v>
      </c>
      <c r="E3" t="n">
        <v>9.859999999999999</v>
      </c>
      <c r="F3" t="n">
        <v>7.72</v>
      </c>
      <c r="G3" t="n">
        <v>14.47</v>
      </c>
      <c r="H3" t="n">
        <v>0.42</v>
      </c>
      <c r="I3" t="n">
        <v>32</v>
      </c>
      <c r="J3" t="n">
        <v>51.62</v>
      </c>
      <c r="K3" t="n">
        <v>24.83</v>
      </c>
      <c r="L3" t="n">
        <v>1.25</v>
      </c>
      <c r="M3" t="n">
        <v>0</v>
      </c>
      <c r="N3" t="n">
        <v>5.54</v>
      </c>
      <c r="O3" t="n">
        <v>6599.8</v>
      </c>
      <c r="P3" t="n">
        <v>36.08</v>
      </c>
      <c r="Q3" t="n">
        <v>605.84</v>
      </c>
      <c r="R3" t="n">
        <v>43.54</v>
      </c>
      <c r="S3" t="n">
        <v>21.88</v>
      </c>
      <c r="T3" t="n">
        <v>9684.889999999999</v>
      </c>
      <c r="U3" t="n">
        <v>0.5</v>
      </c>
      <c r="V3" t="n">
        <v>0.8</v>
      </c>
      <c r="W3" t="n">
        <v>1.08</v>
      </c>
      <c r="X3" t="n">
        <v>0.66</v>
      </c>
      <c r="Y3" t="n">
        <v>1</v>
      </c>
      <c r="Z3" t="n">
        <v>10</v>
      </c>
      <c r="AA3" t="n">
        <v>144.5047778902821</v>
      </c>
      <c r="AB3" t="n">
        <v>197.7178122102644</v>
      </c>
      <c r="AC3" t="n">
        <v>178.8479017116651</v>
      </c>
      <c r="AD3" t="n">
        <v>144504.7778902821</v>
      </c>
      <c r="AE3" t="n">
        <v>197717.8122102644</v>
      </c>
      <c r="AF3" t="n">
        <v>5.823585634452911e-06</v>
      </c>
      <c r="AG3" t="n">
        <v>8.559027777777779</v>
      </c>
      <c r="AH3" t="n">
        <v>178847.9017116651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5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6.0353</v>
      </c>
      <c r="E2" t="n">
        <v>16.57</v>
      </c>
      <c r="F2" t="n">
        <v>9.17</v>
      </c>
      <c r="G2" t="n">
        <v>5.34</v>
      </c>
      <c r="H2" t="n">
        <v>0.08</v>
      </c>
      <c r="I2" t="n">
        <v>103</v>
      </c>
      <c r="J2" t="n">
        <v>232.68</v>
      </c>
      <c r="K2" t="n">
        <v>57.72</v>
      </c>
      <c r="L2" t="n">
        <v>1</v>
      </c>
      <c r="M2" t="n">
        <v>101</v>
      </c>
      <c r="N2" t="n">
        <v>53.95</v>
      </c>
      <c r="O2" t="n">
        <v>28931.02</v>
      </c>
      <c r="P2" t="n">
        <v>142.1</v>
      </c>
      <c r="Q2" t="n">
        <v>606.29</v>
      </c>
      <c r="R2" t="n">
        <v>89.68000000000001</v>
      </c>
      <c r="S2" t="n">
        <v>21.88</v>
      </c>
      <c r="T2" t="n">
        <v>32401.33</v>
      </c>
      <c r="U2" t="n">
        <v>0.24</v>
      </c>
      <c r="V2" t="n">
        <v>0.67</v>
      </c>
      <c r="W2" t="n">
        <v>1.16</v>
      </c>
      <c r="X2" t="n">
        <v>2.11</v>
      </c>
      <c r="Y2" t="n">
        <v>1</v>
      </c>
      <c r="Z2" t="n">
        <v>10</v>
      </c>
      <c r="AA2" t="n">
        <v>410.6714852336029</v>
      </c>
      <c r="AB2" t="n">
        <v>561.8988436438726</v>
      </c>
      <c r="AC2" t="n">
        <v>508.2720066364808</v>
      </c>
      <c r="AD2" t="n">
        <v>410671.4852336029</v>
      </c>
      <c r="AE2" t="n">
        <v>561898.8436438726</v>
      </c>
      <c r="AF2" t="n">
        <v>2.268197542559335e-06</v>
      </c>
      <c r="AG2" t="n">
        <v>14.38368055555556</v>
      </c>
      <c r="AH2" t="n">
        <v>508272.0066364808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6.7102</v>
      </c>
      <c r="E3" t="n">
        <v>14.9</v>
      </c>
      <c r="F3" t="n">
        <v>8.640000000000001</v>
      </c>
      <c r="G3" t="n">
        <v>6.65</v>
      </c>
      <c r="H3" t="n">
        <v>0.1</v>
      </c>
      <c r="I3" t="n">
        <v>78</v>
      </c>
      <c r="J3" t="n">
        <v>233.1</v>
      </c>
      <c r="K3" t="n">
        <v>57.72</v>
      </c>
      <c r="L3" t="n">
        <v>1.25</v>
      </c>
      <c r="M3" t="n">
        <v>76</v>
      </c>
      <c r="N3" t="n">
        <v>54.13</v>
      </c>
      <c r="O3" t="n">
        <v>28983.75</v>
      </c>
      <c r="P3" t="n">
        <v>133.33</v>
      </c>
      <c r="Q3" t="n">
        <v>605.87</v>
      </c>
      <c r="R3" t="n">
        <v>73.2</v>
      </c>
      <c r="S3" t="n">
        <v>21.88</v>
      </c>
      <c r="T3" t="n">
        <v>24288.97</v>
      </c>
      <c r="U3" t="n">
        <v>0.3</v>
      </c>
      <c r="V3" t="n">
        <v>0.72</v>
      </c>
      <c r="W3" t="n">
        <v>1.13</v>
      </c>
      <c r="X3" t="n">
        <v>1.58</v>
      </c>
      <c r="Y3" t="n">
        <v>1</v>
      </c>
      <c r="Z3" t="n">
        <v>10</v>
      </c>
      <c r="AA3" t="n">
        <v>362.3167313582128</v>
      </c>
      <c r="AB3" t="n">
        <v>495.737736130381</v>
      </c>
      <c r="AC3" t="n">
        <v>448.4252223663792</v>
      </c>
      <c r="AD3" t="n">
        <v>362316.7313582128</v>
      </c>
      <c r="AE3" t="n">
        <v>495737.736130381</v>
      </c>
      <c r="AF3" t="n">
        <v>2.521839701436822e-06</v>
      </c>
      <c r="AG3" t="n">
        <v>12.93402777777778</v>
      </c>
      <c r="AH3" t="n">
        <v>448425.2223663792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7.2328</v>
      </c>
      <c r="E4" t="n">
        <v>13.83</v>
      </c>
      <c r="F4" t="n">
        <v>8.289999999999999</v>
      </c>
      <c r="G4" t="n">
        <v>8.029999999999999</v>
      </c>
      <c r="H4" t="n">
        <v>0.11</v>
      </c>
      <c r="I4" t="n">
        <v>62</v>
      </c>
      <c r="J4" t="n">
        <v>233.53</v>
      </c>
      <c r="K4" t="n">
        <v>57.72</v>
      </c>
      <c r="L4" t="n">
        <v>1.5</v>
      </c>
      <c r="M4" t="n">
        <v>60</v>
      </c>
      <c r="N4" t="n">
        <v>54.31</v>
      </c>
      <c r="O4" t="n">
        <v>29036.54</v>
      </c>
      <c r="P4" t="n">
        <v>127.47</v>
      </c>
      <c r="Q4" t="n">
        <v>605.96</v>
      </c>
      <c r="R4" t="n">
        <v>62.39</v>
      </c>
      <c r="S4" t="n">
        <v>21.88</v>
      </c>
      <c r="T4" t="n">
        <v>18962.55</v>
      </c>
      <c r="U4" t="n">
        <v>0.35</v>
      </c>
      <c r="V4" t="n">
        <v>0.75</v>
      </c>
      <c r="W4" t="n">
        <v>1.09</v>
      </c>
      <c r="X4" t="n">
        <v>1.23</v>
      </c>
      <c r="Y4" t="n">
        <v>1</v>
      </c>
      <c r="Z4" t="n">
        <v>10</v>
      </c>
      <c r="AA4" t="n">
        <v>335.2557798944785</v>
      </c>
      <c r="AB4" t="n">
        <v>458.7117484927784</v>
      </c>
      <c r="AC4" t="n">
        <v>414.9329430226094</v>
      </c>
      <c r="AD4" t="n">
        <v>335255.7798944785</v>
      </c>
      <c r="AE4" t="n">
        <v>458711.7484927785</v>
      </c>
      <c r="AF4" t="n">
        <v>2.718244194294096e-06</v>
      </c>
      <c r="AG4" t="n">
        <v>12.00520833333333</v>
      </c>
      <c r="AH4" t="n">
        <v>414932.9430226095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7.5932</v>
      </c>
      <c r="E5" t="n">
        <v>13.17</v>
      </c>
      <c r="F5" t="n">
        <v>8.09</v>
      </c>
      <c r="G5" t="n">
        <v>9.34</v>
      </c>
      <c r="H5" t="n">
        <v>0.13</v>
      </c>
      <c r="I5" t="n">
        <v>52</v>
      </c>
      <c r="J5" t="n">
        <v>233.96</v>
      </c>
      <c r="K5" t="n">
        <v>57.72</v>
      </c>
      <c r="L5" t="n">
        <v>1.75</v>
      </c>
      <c r="M5" t="n">
        <v>50</v>
      </c>
      <c r="N5" t="n">
        <v>54.49</v>
      </c>
      <c r="O5" t="n">
        <v>29089.39</v>
      </c>
      <c r="P5" t="n">
        <v>123.82</v>
      </c>
      <c r="Q5" t="n">
        <v>605.87</v>
      </c>
      <c r="R5" t="n">
        <v>56.47</v>
      </c>
      <c r="S5" t="n">
        <v>21.88</v>
      </c>
      <c r="T5" t="n">
        <v>16050.7</v>
      </c>
      <c r="U5" t="n">
        <v>0.39</v>
      </c>
      <c r="V5" t="n">
        <v>0.76</v>
      </c>
      <c r="W5" t="n">
        <v>1.07</v>
      </c>
      <c r="X5" t="n">
        <v>1.03</v>
      </c>
      <c r="Y5" t="n">
        <v>1</v>
      </c>
      <c r="Z5" t="n">
        <v>10</v>
      </c>
      <c r="AA5" t="n">
        <v>314.8534475091786</v>
      </c>
      <c r="AB5" t="n">
        <v>430.7963772358314</v>
      </c>
      <c r="AC5" t="n">
        <v>389.6817756189557</v>
      </c>
      <c r="AD5" t="n">
        <v>314853.4475091786</v>
      </c>
      <c r="AE5" t="n">
        <v>430796.3772358313</v>
      </c>
      <c r="AF5" t="n">
        <v>2.853690384928925e-06</v>
      </c>
      <c r="AG5" t="n">
        <v>11.43229166666667</v>
      </c>
      <c r="AH5" t="n">
        <v>389681.7756189557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7.8676</v>
      </c>
      <c r="E6" t="n">
        <v>12.71</v>
      </c>
      <c r="F6" t="n">
        <v>7.95</v>
      </c>
      <c r="G6" t="n">
        <v>10.6</v>
      </c>
      <c r="H6" t="n">
        <v>0.15</v>
      </c>
      <c r="I6" t="n">
        <v>45</v>
      </c>
      <c r="J6" t="n">
        <v>234.39</v>
      </c>
      <c r="K6" t="n">
        <v>57.72</v>
      </c>
      <c r="L6" t="n">
        <v>2</v>
      </c>
      <c r="M6" t="n">
        <v>43</v>
      </c>
      <c r="N6" t="n">
        <v>54.67</v>
      </c>
      <c r="O6" t="n">
        <v>29142.31</v>
      </c>
      <c r="P6" t="n">
        <v>121.18</v>
      </c>
      <c r="Q6" t="n">
        <v>605.9</v>
      </c>
      <c r="R6" t="n">
        <v>52.32</v>
      </c>
      <c r="S6" t="n">
        <v>21.88</v>
      </c>
      <c r="T6" t="n">
        <v>14012.08</v>
      </c>
      <c r="U6" t="n">
        <v>0.42</v>
      </c>
      <c r="V6" t="n">
        <v>0.78</v>
      </c>
      <c r="W6" t="n">
        <v>1.05</v>
      </c>
      <c r="X6" t="n">
        <v>0.89</v>
      </c>
      <c r="Y6" t="n">
        <v>1</v>
      </c>
      <c r="Z6" t="n">
        <v>10</v>
      </c>
      <c r="AA6" t="n">
        <v>297.7936864597633</v>
      </c>
      <c r="AB6" t="n">
        <v>407.4544595444814</v>
      </c>
      <c r="AC6" t="n">
        <v>368.5675777914809</v>
      </c>
      <c r="AD6" t="n">
        <v>297793.6864597633</v>
      </c>
      <c r="AE6" t="n">
        <v>407454.4595444814</v>
      </c>
      <c r="AF6" t="n">
        <v>2.956815897443345e-06</v>
      </c>
      <c r="AG6" t="n">
        <v>11.03298611111111</v>
      </c>
      <c r="AH6" t="n">
        <v>368567.5777914809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8.114699999999999</v>
      </c>
      <c r="E7" t="n">
        <v>12.32</v>
      </c>
      <c r="F7" t="n">
        <v>7.84</v>
      </c>
      <c r="G7" t="n">
        <v>12.06</v>
      </c>
      <c r="H7" t="n">
        <v>0.17</v>
      </c>
      <c r="I7" t="n">
        <v>39</v>
      </c>
      <c r="J7" t="n">
        <v>234.82</v>
      </c>
      <c r="K7" t="n">
        <v>57.72</v>
      </c>
      <c r="L7" t="n">
        <v>2.25</v>
      </c>
      <c r="M7" t="n">
        <v>37</v>
      </c>
      <c r="N7" t="n">
        <v>54.85</v>
      </c>
      <c r="O7" t="n">
        <v>29195.29</v>
      </c>
      <c r="P7" t="n">
        <v>118.98</v>
      </c>
      <c r="Q7" t="n">
        <v>605.91</v>
      </c>
      <c r="R7" t="n">
        <v>48.26</v>
      </c>
      <c r="S7" t="n">
        <v>21.88</v>
      </c>
      <c r="T7" t="n">
        <v>12011.73</v>
      </c>
      <c r="U7" t="n">
        <v>0.45</v>
      </c>
      <c r="V7" t="n">
        <v>0.79</v>
      </c>
      <c r="W7" t="n">
        <v>1.06</v>
      </c>
      <c r="X7" t="n">
        <v>0.78</v>
      </c>
      <c r="Y7" t="n">
        <v>1</v>
      </c>
      <c r="Z7" t="n">
        <v>10</v>
      </c>
      <c r="AA7" t="n">
        <v>292.2985724438984</v>
      </c>
      <c r="AB7" t="n">
        <v>399.9358021206543</v>
      </c>
      <c r="AC7" t="n">
        <v>361.7664904796819</v>
      </c>
      <c r="AD7" t="n">
        <v>292298.5724438984</v>
      </c>
      <c r="AE7" t="n">
        <v>399935.8021206543</v>
      </c>
      <c r="AF7" t="n">
        <v>3.049681473763729e-06</v>
      </c>
      <c r="AG7" t="n">
        <v>10.69444444444444</v>
      </c>
      <c r="AH7" t="n">
        <v>361766.4904796819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8.285600000000001</v>
      </c>
      <c r="E8" t="n">
        <v>12.07</v>
      </c>
      <c r="F8" t="n">
        <v>7.77</v>
      </c>
      <c r="G8" t="n">
        <v>13.31</v>
      </c>
      <c r="H8" t="n">
        <v>0.19</v>
      </c>
      <c r="I8" t="n">
        <v>35</v>
      </c>
      <c r="J8" t="n">
        <v>235.25</v>
      </c>
      <c r="K8" t="n">
        <v>57.72</v>
      </c>
      <c r="L8" t="n">
        <v>2.5</v>
      </c>
      <c r="M8" t="n">
        <v>33</v>
      </c>
      <c r="N8" t="n">
        <v>55.03</v>
      </c>
      <c r="O8" t="n">
        <v>29248.33</v>
      </c>
      <c r="P8" t="n">
        <v>117.29</v>
      </c>
      <c r="Q8" t="n">
        <v>605.92</v>
      </c>
      <c r="R8" t="n">
        <v>46.2</v>
      </c>
      <c r="S8" t="n">
        <v>21.88</v>
      </c>
      <c r="T8" t="n">
        <v>11000.27</v>
      </c>
      <c r="U8" t="n">
        <v>0.47</v>
      </c>
      <c r="V8" t="n">
        <v>0.8</v>
      </c>
      <c r="W8" t="n">
        <v>1.05</v>
      </c>
      <c r="X8" t="n">
        <v>0.71</v>
      </c>
      <c r="Y8" t="n">
        <v>1</v>
      </c>
      <c r="Z8" t="n">
        <v>10</v>
      </c>
      <c r="AA8" t="n">
        <v>278.0110576745776</v>
      </c>
      <c r="AB8" t="n">
        <v>380.3869940926037</v>
      </c>
      <c r="AC8" t="n">
        <v>344.0833932529041</v>
      </c>
      <c r="AD8" t="n">
        <v>278011.0576745776</v>
      </c>
      <c r="AE8" t="n">
        <v>380386.9940926037</v>
      </c>
      <c r="AF8" t="n">
        <v>3.113909425982076e-06</v>
      </c>
      <c r="AG8" t="n">
        <v>10.47743055555556</v>
      </c>
      <c r="AH8" t="n">
        <v>344083.3932529041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8.493</v>
      </c>
      <c r="E9" t="n">
        <v>11.77</v>
      </c>
      <c r="F9" t="n">
        <v>7.65</v>
      </c>
      <c r="G9" t="n">
        <v>14.81</v>
      </c>
      <c r="H9" t="n">
        <v>0.21</v>
      </c>
      <c r="I9" t="n">
        <v>31</v>
      </c>
      <c r="J9" t="n">
        <v>235.68</v>
      </c>
      <c r="K9" t="n">
        <v>57.72</v>
      </c>
      <c r="L9" t="n">
        <v>2.75</v>
      </c>
      <c r="M9" t="n">
        <v>29</v>
      </c>
      <c r="N9" t="n">
        <v>55.21</v>
      </c>
      <c r="O9" t="n">
        <v>29301.44</v>
      </c>
      <c r="P9" t="n">
        <v>115.04</v>
      </c>
      <c r="Q9" t="n">
        <v>605.95</v>
      </c>
      <c r="R9" t="n">
        <v>42.82</v>
      </c>
      <c r="S9" t="n">
        <v>21.88</v>
      </c>
      <c r="T9" t="n">
        <v>9329.389999999999</v>
      </c>
      <c r="U9" t="n">
        <v>0.51</v>
      </c>
      <c r="V9" t="n">
        <v>0.8100000000000001</v>
      </c>
      <c r="W9" t="n">
        <v>1.03</v>
      </c>
      <c r="X9" t="n">
        <v>0.59</v>
      </c>
      <c r="Y9" t="n">
        <v>1</v>
      </c>
      <c r="Z9" t="n">
        <v>10</v>
      </c>
      <c r="AA9" t="n">
        <v>273.6048069047253</v>
      </c>
      <c r="AB9" t="n">
        <v>374.3581673992272</v>
      </c>
      <c r="AC9" t="n">
        <v>338.629949317632</v>
      </c>
      <c r="AD9" t="n">
        <v>273604.8069047253</v>
      </c>
      <c r="AE9" t="n">
        <v>374358.1673992272</v>
      </c>
      <c r="AF9" t="n">
        <v>3.191854875309667e-06</v>
      </c>
      <c r="AG9" t="n">
        <v>10.21701388888889</v>
      </c>
      <c r="AH9" t="n">
        <v>338629.949317632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8.5878</v>
      </c>
      <c r="E10" t="n">
        <v>11.64</v>
      </c>
      <c r="F10" t="n">
        <v>7.61</v>
      </c>
      <c r="G10" t="n">
        <v>15.75</v>
      </c>
      <c r="H10" t="n">
        <v>0.23</v>
      </c>
      <c r="I10" t="n">
        <v>29</v>
      </c>
      <c r="J10" t="n">
        <v>236.11</v>
      </c>
      <c r="K10" t="n">
        <v>57.72</v>
      </c>
      <c r="L10" t="n">
        <v>3</v>
      </c>
      <c r="M10" t="n">
        <v>27</v>
      </c>
      <c r="N10" t="n">
        <v>55.39</v>
      </c>
      <c r="O10" t="n">
        <v>29354.61</v>
      </c>
      <c r="P10" t="n">
        <v>114.15</v>
      </c>
      <c r="Q10" t="n">
        <v>605.9</v>
      </c>
      <c r="R10" t="n">
        <v>41.56</v>
      </c>
      <c r="S10" t="n">
        <v>21.88</v>
      </c>
      <c r="T10" t="n">
        <v>8711.639999999999</v>
      </c>
      <c r="U10" t="n">
        <v>0.53</v>
      </c>
      <c r="V10" t="n">
        <v>0.8100000000000001</v>
      </c>
      <c r="W10" t="n">
        <v>1.03</v>
      </c>
      <c r="X10" t="n">
        <v>0.5600000000000001</v>
      </c>
      <c r="Y10" t="n">
        <v>1</v>
      </c>
      <c r="Z10" t="n">
        <v>10</v>
      </c>
      <c r="AA10" t="n">
        <v>271.7999590776728</v>
      </c>
      <c r="AB10" t="n">
        <v>371.8886949779874</v>
      </c>
      <c r="AC10" t="n">
        <v>336.3961598783492</v>
      </c>
      <c r="AD10" t="n">
        <v>271799.9590776728</v>
      </c>
      <c r="AE10" t="n">
        <v>371888.6949779874</v>
      </c>
      <c r="AF10" t="n">
        <v>3.227482785609837e-06</v>
      </c>
      <c r="AG10" t="n">
        <v>10.10416666666667</v>
      </c>
      <c r="AH10" t="n">
        <v>336396.1598783492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8.7324</v>
      </c>
      <c r="E11" t="n">
        <v>11.45</v>
      </c>
      <c r="F11" t="n">
        <v>7.56</v>
      </c>
      <c r="G11" t="n">
        <v>17.44</v>
      </c>
      <c r="H11" t="n">
        <v>0.24</v>
      </c>
      <c r="I11" t="n">
        <v>26</v>
      </c>
      <c r="J11" t="n">
        <v>236.54</v>
      </c>
      <c r="K11" t="n">
        <v>57.72</v>
      </c>
      <c r="L11" t="n">
        <v>3.25</v>
      </c>
      <c r="M11" t="n">
        <v>24</v>
      </c>
      <c r="N11" t="n">
        <v>55.57</v>
      </c>
      <c r="O11" t="n">
        <v>29407.85</v>
      </c>
      <c r="P11" t="n">
        <v>112.84</v>
      </c>
      <c r="Q11" t="n">
        <v>605.9400000000001</v>
      </c>
      <c r="R11" t="n">
        <v>39.69</v>
      </c>
      <c r="S11" t="n">
        <v>21.88</v>
      </c>
      <c r="T11" t="n">
        <v>7790.83</v>
      </c>
      <c r="U11" t="n">
        <v>0.55</v>
      </c>
      <c r="V11" t="n">
        <v>0.82</v>
      </c>
      <c r="W11" t="n">
        <v>1.03</v>
      </c>
      <c r="X11" t="n">
        <v>0.5</v>
      </c>
      <c r="Y11" t="n">
        <v>1</v>
      </c>
      <c r="Z11" t="n">
        <v>10</v>
      </c>
      <c r="AA11" t="n">
        <v>269.018391871677</v>
      </c>
      <c r="AB11" t="n">
        <v>368.0828320126595</v>
      </c>
      <c r="AC11" t="n">
        <v>332.9535231328699</v>
      </c>
      <c r="AD11" t="n">
        <v>269018.391871677</v>
      </c>
      <c r="AE11" t="n">
        <v>368082.8320126595</v>
      </c>
      <c r="AF11" t="n">
        <v>3.281826623472757e-06</v>
      </c>
      <c r="AG11" t="n">
        <v>9.939236111111111</v>
      </c>
      <c r="AH11" t="n">
        <v>332953.5231328699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8.8348</v>
      </c>
      <c r="E12" t="n">
        <v>11.32</v>
      </c>
      <c r="F12" t="n">
        <v>7.52</v>
      </c>
      <c r="G12" t="n">
        <v>18.79</v>
      </c>
      <c r="H12" t="n">
        <v>0.26</v>
      </c>
      <c r="I12" t="n">
        <v>24</v>
      </c>
      <c r="J12" t="n">
        <v>236.98</v>
      </c>
      <c r="K12" t="n">
        <v>57.72</v>
      </c>
      <c r="L12" t="n">
        <v>3.5</v>
      </c>
      <c r="M12" t="n">
        <v>22</v>
      </c>
      <c r="N12" t="n">
        <v>55.75</v>
      </c>
      <c r="O12" t="n">
        <v>29461.15</v>
      </c>
      <c r="P12" t="n">
        <v>111.7</v>
      </c>
      <c r="Q12" t="n">
        <v>605.84</v>
      </c>
      <c r="R12" t="n">
        <v>38.49</v>
      </c>
      <c r="S12" t="n">
        <v>21.88</v>
      </c>
      <c r="T12" t="n">
        <v>7199.45</v>
      </c>
      <c r="U12" t="n">
        <v>0.57</v>
      </c>
      <c r="V12" t="n">
        <v>0.82</v>
      </c>
      <c r="W12" t="n">
        <v>1.03</v>
      </c>
      <c r="X12" t="n">
        <v>0.46</v>
      </c>
      <c r="Y12" t="n">
        <v>1</v>
      </c>
      <c r="Z12" t="n">
        <v>10</v>
      </c>
      <c r="AA12" t="n">
        <v>256.5441325364535</v>
      </c>
      <c r="AB12" t="n">
        <v>351.015000064559</v>
      </c>
      <c r="AC12" t="n">
        <v>317.5146211111491</v>
      </c>
      <c r="AD12" t="n">
        <v>256544.1325364535</v>
      </c>
      <c r="AE12" t="n">
        <v>351015.000064559</v>
      </c>
      <c r="AF12" t="n">
        <v>3.320310779746361e-06</v>
      </c>
      <c r="AG12" t="n">
        <v>9.826388888888889</v>
      </c>
      <c r="AH12" t="n">
        <v>317514.6211111491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8.8779</v>
      </c>
      <c r="E13" t="n">
        <v>11.26</v>
      </c>
      <c r="F13" t="n">
        <v>7.51</v>
      </c>
      <c r="G13" t="n">
        <v>19.58</v>
      </c>
      <c r="H13" t="n">
        <v>0.28</v>
      </c>
      <c r="I13" t="n">
        <v>23</v>
      </c>
      <c r="J13" t="n">
        <v>237.41</v>
      </c>
      <c r="K13" t="n">
        <v>57.72</v>
      </c>
      <c r="L13" t="n">
        <v>3.75</v>
      </c>
      <c r="M13" t="n">
        <v>21</v>
      </c>
      <c r="N13" t="n">
        <v>55.93</v>
      </c>
      <c r="O13" t="n">
        <v>29514.51</v>
      </c>
      <c r="P13" t="n">
        <v>110.9</v>
      </c>
      <c r="Q13" t="n">
        <v>605.89</v>
      </c>
      <c r="R13" t="n">
        <v>38.07</v>
      </c>
      <c r="S13" t="n">
        <v>21.88</v>
      </c>
      <c r="T13" t="n">
        <v>6996.06</v>
      </c>
      <c r="U13" t="n">
        <v>0.57</v>
      </c>
      <c r="V13" t="n">
        <v>0.82</v>
      </c>
      <c r="W13" t="n">
        <v>1.03</v>
      </c>
      <c r="X13" t="n">
        <v>0.45</v>
      </c>
      <c r="Y13" t="n">
        <v>1</v>
      </c>
      <c r="Z13" t="n">
        <v>10</v>
      </c>
      <c r="AA13" t="n">
        <v>255.5658806779963</v>
      </c>
      <c r="AB13" t="n">
        <v>349.6765127143925</v>
      </c>
      <c r="AC13" t="n">
        <v>316.3038771151032</v>
      </c>
      <c r="AD13" t="n">
        <v>255565.8806779963</v>
      </c>
      <c r="AE13" t="n">
        <v>349676.5127143924</v>
      </c>
      <c r="AF13" t="n">
        <v>3.336508700990426e-06</v>
      </c>
      <c r="AG13" t="n">
        <v>9.774305555555555</v>
      </c>
      <c r="AH13" t="n">
        <v>316303.8771151032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8.9998</v>
      </c>
      <c r="E14" t="n">
        <v>11.11</v>
      </c>
      <c r="F14" t="n">
        <v>7.45</v>
      </c>
      <c r="G14" t="n">
        <v>21.27</v>
      </c>
      <c r="H14" t="n">
        <v>0.3</v>
      </c>
      <c r="I14" t="n">
        <v>21</v>
      </c>
      <c r="J14" t="n">
        <v>237.84</v>
      </c>
      <c r="K14" t="n">
        <v>57.72</v>
      </c>
      <c r="L14" t="n">
        <v>4</v>
      </c>
      <c r="M14" t="n">
        <v>19</v>
      </c>
      <c r="N14" t="n">
        <v>56.12</v>
      </c>
      <c r="O14" t="n">
        <v>29567.95</v>
      </c>
      <c r="P14" t="n">
        <v>109.71</v>
      </c>
      <c r="Q14" t="n">
        <v>606</v>
      </c>
      <c r="R14" t="n">
        <v>36.12</v>
      </c>
      <c r="S14" t="n">
        <v>21.88</v>
      </c>
      <c r="T14" t="n">
        <v>6030.69</v>
      </c>
      <c r="U14" t="n">
        <v>0.61</v>
      </c>
      <c r="V14" t="n">
        <v>0.83</v>
      </c>
      <c r="W14" t="n">
        <v>1.02</v>
      </c>
      <c r="X14" t="n">
        <v>0.39</v>
      </c>
      <c r="Y14" t="n">
        <v>1</v>
      </c>
      <c r="Z14" t="n">
        <v>10</v>
      </c>
      <c r="AA14" t="n">
        <v>253.3953110341897</v>
      </c>
      <c r="AB14" t="n">
        <v>346.7066435689634</v>
      </c>
      <c r="AC14" t="n">
        <v>313.6174481126754</v>
      </c>
      <c r="AD14" t="n">
        <v>253395.3110341897</v>
      </c>
      <c r="AE14" t="n">
        <v>346706.6435689634</v>
      </c>
      <c r="AF14" t="n">
        <v>3.382321383116912e-06</v>
      </c>
      <c r="AG14" t="n">
        <v>9.644097222222221</v>
      </c>
      <c r="AH14" t="n">
        <v>313617.4481126754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9.0441</v>
      </c>
      <c r="E15" t="n">
        <v>11.06</v>
      </c>
      <c r="F15" t="n">
        <v>7.44</v>
      </c>
      <c r="G15" t="n">
        <v>22.31</v>
      </c>
      <c r="H15" t="n">
        <v>0.32</v>
      </c>
      <c r="I15" t="n">
        <v>20</v>
      </c>
      <c r="J15" t="n">
        <v>238.28</v>
      </c>
      <c r="K15" t="n">
        <v>57.72</v>
      </c>
      <c r="L15" t="n">
        <v>4.25</v>
      </c>
      <c r="M15" t="n">
        <v>18</v>
      </c>
      <c r="N15" t="n">
        <v>56.3</v>
      </c>
      <c r="O15" t="n">
        <v>29621.44</v>
      </c>
      <c r="P15" t="n">
        <v>109.03</v>
      </c>
      <c r="Q15" t="n">
        <v>605.9299999999999</v>
      </c>
      <c r="R15" t="n">
        <v>36.02</v>
      </c>
      <c r="S15" t="n">
        <v>21.88</v>
      </c>
      <c r="T15" t="n">
        <v>5986.11</v>
      </c>
      <c r="U15" t="n">
        <v>0.61</v>
      </c>
      <c r="V15" t="n">
        <v>0.83</v>
      </c>
      <c r="W15" t="n">
        <v>1.02</v>
      </c>
      <c r="X15" t="n">
        <v>0.38</v>
      </c>
      <c r="Y15" t="n">
        <v>1</v>
      </c>
      <c r="Z15" t="n">
        <v>10</v>
      </c>
      <c r="AA15" t="n">
        <v>252.5102322788791</v>
      </c>
      <c r="AB15" t="n">
        <v>345.4956397690291</v>
      </c>
      <c r="AC15" t="n">
        <v>312.522020815752</v>
      </c>
      <c r="AD15" t="n">
        <v>252510.2322788791</v>
      </c>
      <c r="AE15" t="n">
        <v>345495.6397690292</v>
      </c>
      <c r="AF15" t="n">
        <v>3.398970290567309e-06</v>
      </c>
      <c r="AG15" t="n">
        <v>9.600694444444445</v>
      </c>
      <c r="AH15" t="n">
        <v>312522.020815752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9.0976</v>
      </c>
      <c r="E16" t="n">
        <v>10.99</v>
      </c>
      <c r="F16" t="n">
        <v>7.42</v>
      </c>
      <c r="G16" t="n">
        <v>23.42</v>
      </c>
      <c r="H16" t="n">
        <v>0.34</v>
      </c>
      <c r="I16" t="n">
        <v>19</v>
      </c>
      <c r="J16" t="n">
        <v>238.71</v>
      </c>
      <c r="K16" t="n">
        <v>57.72</v>
      </c>
      <c r="L16" t="n">
        <v>4.5</v>
      </c>
      <c r="M16" t="n">
        <v>17</v>
      </c>
      <c r="N16" t="n">
        <v>56.49</v>
      </c>
      <c r="O16" t="n">
        <v>29675.01</v>
      </c>
      <c r="P16" t="n">
        <v>107.94</v>
      </c>
      <c r="Q16" t="n">
        <v>605.89</v>
      </c>
      <c r="R16" t="n">
        <v>35.5</v>
      </c>
      <c r="S16" t="n">
        <v>21.88</v>
      </c>
      <c r="T16" t="n">
        <v>5729.56</v>
      </c>
      <c r="U16" t="n">
        <v>0.62</v>
      </c>
      <c r="V16" t="n">
        <v>0.83</v>
      </c>
      <c r="W16" t="n">
        <v>1.02</v>
      </c>
      <c r="X16" t="n">
        <v>0.36</v>
      </c>
      <c r="Y16" t="n">
        <v>1</v>
      </c>
      <c r="Z16" t="n">
        <v>10</v>
      </c>
      <c r="AA16" t="n">
        <v>251.266578244382</v>
      </c>
      <c r="AB16" t="n">
        <v>343.7940174528874</v>
      </c>
      <c r="AC16" t="n">
        <v>310.9827989452203</v>
      </c>
      <c r="AD16" t="n">
        <v>251266.578244382</v>
      </c>
      <c r="AE16" t="n">
        <v>343794.0174528874</v>
      </c>
      <c r="AF16" t="n">
        <v>3.419076758932912e-06</v>
      </c>
      <c r="AG16" t="n">
        <v>9.539930555555555</v>
      </c>
      <c r="AH16" t="n">
        <v>310982.7989452204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9.161</v>
      </c>
      <c r="E17" t="n">
        <v>10.92</v>
      </c>
      <c r="F17" t="n">
        <v>7.39</v>
      </c>
      <c r="G17" t="n">
        <v>24.62</v>
      </c>
      <c r="H17" t="n">
        <v>0.35</v>
      </c>
      <c r="I17" t="n">
        <v>18</v>
      </c>
      <c r="J17" t="n">
        <v>239.14</v>
      </c>
      <c r="K17" t="n">
        <v>57.72</v>
      </c>
      <c r="L17" t="n">
        <v>4.75</v>
      </c>
      <c r="M17" t="n">
        <v>16</v>
      </c>
      <c r="N17" t="n">
        <v>56.67</v>
      </c>
      <c r="O17" t="n">
        <v>29728.63</v>
      </c>
      <c r="P17" t="n">
        <v>106.81</v>
      </c>
      <c r="Q17" t="n">
        <v>605.84</v>
      </c>
      <c r="R17" t="n">
        <v>34.48</v>
      </c>
      <c r="S17" t="n">
        <v>21.88</v>
      </c>
      <c r="T17" t="n">
        <v>5224.34</v>
      </c>
      <c r="U17" t="n">
        <v>0.63</v>
      </c>
      <c r="V17" t="n">
        <v>0.84</v>
      </c>
      <c r="W17" t="n">
        <v>1.01</v>
      </c>
      <c r="X17" t="n">
        <v>0.33</v>
      </c>
      <c r="Y17" t="n">
        <v>1</v>
      </c>
      <c r="Z17" t="n">
        <v>10</v>
      </c>
      <c r="AA17" t="n">
        <v>249.7169444780092</v>
      </c>
      <c r="AB17" t="n">
        <v>341.6737401687204</v>
      </c>
      <c r="AC17" t="n">
        <v>309.0648779492256</v>
      </c>
      <c r="AD17" t="n">
        <v>249716.9444780092</v>
      </c>
      <c r="AE17" t="n">
        <v>341673.7401687204</v>
      </c>
      <c r="AF17" t="n">
        <v>3.442903863500748e-06</v>
      </c>
      <c r="AG17" t="n">
        <v>9.479166666666666</v>
      </c>
      <c r="AH17" t="n">
        <v>309064.8779492256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9.2074</v>
      </c>
      <c r="E18" t="n">
        <v>10.86</v>
      </c>
      <c r="F18" t="n">
        <v>7.38</v>
      </c>
      <c r="G18" t="n">
        <v>26.04</v>
      </c>
      <c r="H18" t="n">
        <v>0.37</v>
      </c>
      <c r="I18" t="n">
        <v>17</v>
      </c>
      <c r="J18" t="n">
        <v>239.58</v>
      </c>
      <c r="K18" t="n">
        <v>57.72</v>
      </c>
      <c r="L18" t="n">
        <v>5</v>
      </c>
      <c r="M18" t="n">
        <v>15</v>
      </c>
      <c r="N18" t="n">
        <v>56.86</v>
      </c>
      <c r="O18" t="n">
        <v>29782.33</v>
      </c>
      <c r="P18" t="n">
        <v>106.75</v>
      </c>
      <c r="Q18" t="n">
        <v>605.89</v>
      </c>
      <c r="R18" t="n">
        <v>34.08</v>
      </c>
      <c r="S18" t="n">
        <v>21.88</v>
      </c>
      <c r="T18" t="n">
        <v>5029.99</v>
      </c>
      <c r="U18" t="n">
        <v>0.64</v>
      </c>
      <c r="V18" t="n">
        <v>0.84</v>
      </c>
      <c r="W18" t="n">
        <v>1.02</v>
      </c>
      <c r="X18" t="n">
        <v>0.32</v>
      </c>
      <c r="Y18" t="n">
        <v>1</v>
      </c>
      <c r="Z18" t="n">
        <v>10</v>
      </c>
      <c r="AA18" t="n">
        <v>249.2110324469909</v>
      </c>
      <c r="AB18" t="n">
        <v>340.9815290086179</v>
      </c>
      <c r="AC18" t="n">
        <v>308.4387304507186</v>
      </c>
      <c r="AD18" t="n">
        <v>249211.0324469909</v>
      </c>
      <c r="AE18" t="n">
        <v>340981.5290086179</v>
      </c>
      <c r="AF18" t="n">
        <v>3.460341996812225e-06</v>
      </c>
      <c r="AG18" t="n">
        <v>9.427083333333334</v>
      </c>
      <c r="AH18" t="n">
        <v>308438.7304507186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9.252599999999999</v>
      </c>
      <c r="E19" t="n">
        <v>10.81</v>
      </c>
      <c r="F19" t="n">
        <v>7.37</v>
      </c>
      <c r="G19" t="n">
        <v>27.64</v>
      </c>
      <c r="H19" t="n">
        <v>0.39</v>
      </c>
      <c r="I19" t="n">
        <v>16</v>
      </c>
      <c r="J19" t="n">
        <v>240.02</v>
      </c>
      <c r="K19" t="n">
        <v>57.72</v>
      </c>
      <c r="L19" t="n">
        <v>5.25</v>
      </c>
      <c r="M19" t="n">
        <v>14</v>
      </c>
      <c r="N19" t="n">
        <v>57.04</v>
      </c>
      <c r="O19" t="n">
        <v>29836.09</v>
      </c>
      <c r="P19" t="n">
        <v>105.91</v>
      </c>
      <c r="Q19" t="n">
        <v>605.84</v>
      </c>
      <c r="R19" t="n">
        <v>33.84</v>
      </c>
      <c r="S19" t="n">
        <v>21.88</v>
      </c>
      <c r="T19" t="n">
        <v>4915.89</v>
      </c>
      <c r="U19" t="n">
        <v>0.65</v>
      </c>
      <c r="V19" t="n">
        <v>0.84</v>
      </c>
      <c r="W19" t="n">
        <v>1.02</v>
      </c>
      <c r="X19" t="n">
        <v>0.31</v>
      </c>
      <c r="Y19" t="n">
        <v>1</v>
      </c>
      <c r="Z19" t="n">
        <v>10</v>
      </c>
      <c r="AA19" t="n">
        <v>248.2625923987276</v>
      </c>
      <c r="AB19" t="n">
        <v>339.6838314923629</v>
      </c>
      <c r="AC19" t="n">
        <v>307.2648833640847</v>
      </c>
      <c r="AD19" t="n">
        <v>248262.5923987276</v>
      </c>
      <c r="AE19" t="n">
        <v>339683.8314923629</v>
      </c>
      <c r="AF19" t="n">
        <v>3.477329143917369e-06</v>
      </c>
      <c r="AG19" t="n">
        <v>9.383680555555555</v>
      </c>
      <c r="AH19" t="n">
        <v>307264.8833640847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9.326700000000001</v>
      </c>
      <c r="E20" t="n">
        <v>10.72</v>
      </c>
      <c r="F20" t="n">
        <v>7.33</v>
      </c>
      <c r="G20" t="n">
        <v>29.32</v>
      </c>
      <c r="H20" t="n">
        <v>0.41</v>
      </c>
      <c r="I20" t="n">
        <v>15</v>
      </c>
      <c r="J20" t="n">
        <v>240.45</v>
      </c>
      <c r="K20" t="n">
        <v>57.72</v>
      </c>
      <c r="L20" t="n">
        <v>5.5</v>
      </c>
      <c r="M20" t="n">
        <v>13</v>
      </c>
      <c r="N20" t="n">
        <v>57.23</v>
      </c>
      <c r="O20" t="n">
        <v>29890.04</v>
      </c>
      <c r="P20" t="n">
        <v>104.97</v>
      </c>
      <c r="Q20" t="n">
        <v>605.84</v>
      </c>
      <c r="R20" t="n">
        <v>32.68</v>
      </c>
      <c r="S20" t="n">
        <v>21.88</v>
      </c>
      <c r="T20" t="n">
        <v>4344.07</v>
      </c>
      <c r="U20" t="n">
        <v>0.67</v>
      </c>
      <c r="V20" t="n">
        <v>0.84</v>
      </c>
      <c r="W20" t="n">
        <v>1.01</v>
      </c>
      <c r="X20" t="n">
        <v>0.27</v>
      </c>
      <c r="Y20" t="n">
        <v>1</v>
      </c>
      <c r="Z20" t="n">
        <v>10</v>
      </c>
      <c r="AA20" t="n">
        <v>246.9086080945151</v>
      </c>
      <c r="AB20" t="n">
        <v>337.8312504337684</v>
      </c>
      <c r="AC20" t="n">
        <v>305.5891100416081</v>
      </c>
      <c r="AD20" t="n">
        <v>246908.6080945151</v>
      </c>
      <c r="AE20" t="n">
        <v>337831.2504337684</v>
      </c>
      <c r="AF20" t="n">
        <v>3.505177542158327e-06</v>
      </c>
      <c r="AG20" t="n">
        <v>9.305555555555555</v>
      </c>
      <c r="AH20" t="n">
        <v>305589.1100416081</v>
      </c>
    </row>
    <row r="21">
      <c r="A21" t="n">
        <v>19</v>
      </c>
      <c r="B21" t="n">
        <v>120</v>
      </c>
      <c r="C21" t="inlineStr">
        <is>
          <t xml:space="preserve">CONCLUIDO	</t>
        </is>
      </c>
      <c r="D21" t="n">
        <v>9.3779</v>
      </c>
      <c r="E21" t="n">
        <v>10.66</v>
      </c>
      <c r="F21" t="n">
        <v>7.32</v>
      </c>
      <c r="G21" t="n">
        <v>31.36</v>
      </c>
      <c r="H21" t="n">
        <v>0.42</v>
      </c>
      <c r="I21" t="n">
        <v>14</v>
      </c>
      <c r="J21" t="n">
        <v>240.89</v>
      </c>
      <c r="K21" t="n">
        <v>57.72</v>
      </c>
      <c r="L21" t="n">
        <v>5.75</v>
      </c>
      <c r="M21" t="n">
        <v>12</v>
      </c>
      <c r="N21" t="n">
        <v>57.42</v>
      </c>
      <c r="O21" t="n">
        <v>29943.94</v>
      </c>
      <c r="P21" t="n">
        <v>103.95</v>
      </c>
      <c r="Q21" t="n">
        <v>605.84</v>
      </c>
      <c r="R21" t="n">
        <v>32.16</v>
      </c>
      <c r="S21" t="n">
        <v>21.88</v>
      </c>
      <c r="T21" t="n">
        <v>4089.14</v>
      </c>
      <c r="U21" t="n">
        <v>0.68</v>
      </c>
      <c r="V21" t="n">
        <v>0.85</v>
      </c>
      <c r="W21" t="n">
        <v>1.01</v>
      </c>
      <c r="X21" t="n">
        <v>0.26</v>
      </c>
      <c r="Y21" t="n">
        <v>1</v>
      </c>
      <c r="Z21" t="n">
        <v>10</v>
      </c>
      <c r="AA21" t="n">
        <v>245.8255871788627</v>
      </c>
      <c r="AB21" t="n">
        <v>336.349413437463</v>
      </c>
      <c r="AC21" t="n">
        <v>304.2486974884583</v>
      </c>
      <c r="AD21" t="n">
        <v>245825.5871788627</v>
      </c>
      <c r="AE21" t="n">
        <v>336349.413437463</v>
      </c>
      <c r="AF21" t="n">
        <v>3.524419620295128e-06</v>
      </c>
      <c r="AG21" t="n">
        <v>9.253472222222221</v>
      </c>
      <c r="AH21" t="n">
        <v>304248.6974884583</v>
      </c>
    </row>
    <row r="22">
      <c r="A22" t="n">
        <v>20</v>
      </c>
      <c r="B22" t="n">
        <v>120</v>
      </c>
      <c r="C22" t="inlineStr">
        <is>
          <t xml:space="preserve">CONCLUIDO	</t>
        </is>
      </c>
      <c r="D22" t="n">
        <v>9.3809</v>
      </c>
      <c r="E22" t="n">
        <v>10.66</v>
      </c>
      <c r="F22" t="n">
        <v>7.31</v>
      </c>
      <c r="G22" t="n">
        <v>31.34</v>
      </c>
      <c r="H22" t="n">
        <v>0.44</v>
      </c>
      <c r="I22" t="n">
        <v>14</v>
      </c>
      <c r="J22" t="n">
        <v>241.33</v>
      </c>
      <c r="K22" t="n">
        <v>57.72</v>
      </c>
      <c r="L22" t="n">
        <v>6</v>
      </c>
      <c r="M22" t="n">
        <v>12</v>
      </c>
      <c r="N22" t="n">
        <v>57.6</v>
      </c>
      <c r="O22" t="n">
        <v>29997.9</v>
      </c>
      <c r="P22" t="n">
        <v>103.9</v>
      </c>
      <c r="Q22" t="n">
        <v>605.84</v>
      </c>
      <c r="R22" t="n">
        <v>32.2</v>
      </c>
      <c r="S22" t="n">
        <v>21.88</v>
      </c>
      <c r="T22" t="n">
        <v>4106.56</v>
      </c>
      <c r="U22" t="n">
        <v>0.68</v>
      </c>
      <c r="V22" t="n">
        <v>0.85</v>
      </c>
      <c r="W22" t="n">
        <v>1.01</v>
      </c>
      <c r="X22" t="n">
        <v>0.26</v>
      </c>
      <c r="Y22" t="n">
        <v>1</v>
      </c>
      <c r="Z22" t="n">
        <v>10</v>
      </c>
      <c r="AA22" t="n">
        <v>245.7388018016624</v>
      </c>
      <c r="AB22" t="n">
        <v>336.2306698556769</v>
      </c>
      <c r="AC22" t="n">
        <v>304.1412866274602</v>
      </c>
      <c r="AD22" t="n">
        <v>245738.8018016624</v>
      </c>
      <c r="AE22" t="n">
        <v>336230.6698556769</v>
      </c>
      <c r="AF22" t="n">
        <v>3.525547085810956e-06</v>
      </c>
      <c r="AG22" t="n">
        <v>9.253472222222221</v>
      </c>
      <c r="AH22" t="n">
        <v>304141.2866274602</v>
      </c>
    </row>
    <row r="23">
      <c r="A23" t="n">
        <v>21</v>
      </c>
      <c r="B23" t="n">
        <v>120</v>
      </c>
      <c r="C23" t="inlineStr">
        <is>
          <t xml:space="preserve">CONCLUIDO	</t>
        </is>
      </c>
      <c r="D23" t="n">
        <v>9.433999999999999</v>
      </c>
      <c r="E23" t="n">
        <v>10.6</v>
      </c>
      <c r="F23" t="n">
        <v>7.3</v>
      </c>
      <c r="G23" t="n">
        <v>33.69</v>
      </c>
      <c r="H23" t="n">
        <v>0.46</v>
      </c>
      <c r="I23" t="n">
        <v>13</v>
      </c>
      <c r="J23" t="n">
        <v>241.77</v>
      </c>
      <c r="K23" t="n">
        <v>57.72</v>
      </c>
      <c r="L23" t="n">
        <v>6.25</v>
      </c>
      <c r="M23" t="n">
        <v>11</v>
      </c>
      <c r="N23" t="n">
        <v>57.79</v>
      </c>
      <c r="O23" t="n">
        <v>30051.93</v>
      </c>
      <c r="P23" t="n">
        <v>102.52</v>
      </c>
      <c r="Q23" t="n">
        <v>605.84</v>
      </c>
      <c r="R23" t="n">
        <v>31.63</v>
      </c>
      <c r="S23" t="n">
        <v>21.88</v>
      </c>
      <c r="T23" t="n">
        <v>3826.69</v>
      </c>
      <c r="U23" t="n">
        <v>0.6899999999999999</v>
      </c>
      <c r="V23" t="n">
        <v>0.85</v>
      </c>
      <c r="W23" t="n">
        <v>1.01</v>
      </c>
      <c r="X23" t="n">
        <v>0.24</v>
      </c>
      <c r="Y23" t="n">
        <v>1</v>
      </c>
      <c r="Z23" t="n">
        <v>10</v>
      </c>
      <c r="AA23" t="n">
        <v>233.9131937764769</v>
      </c>
      <c r="AB23" t="n">
        <v>320.0503512466206</v>
      </c>
      <c r="AC23" t="n">
        <v>289.5051949172271</v>
      </c>
      <c r="AD23" t="n">
        <v>233913.1937764769</v>
      </c>
      <c r="AE23" t="n">
        <v>320050.3512466205</v>
      </c>
      <c r="AF23" t="n">
        <v>3.545503225441115e-06</v>
      </c>
      <c r="AG23" t="n">
        <v>9.201388888888889</v>
      </c>
      <c r="AH23" t="n">
        <v>289505.1949172271</v>
      </c>
    </row>
    <row r="24">
      <c r="A24" t="n">
        <v>22</v>
      </c>
      <c r="B24" t="n">
        <v>120</v>
      </c>
      <c r="C24" t="inlineStr">
        <is>
          <t xml:space="preserve">CONCLUIDO	</t>
        </is>
      </c>
      <c r="D24" t="n">
        <v>9.4312</v>
      </c>
      <c r="E24" t="n">
        <v>10.6</v>
      </c>
      <c r="F24" t="n">
        <v>7.3</v>
      </c>
      <c r="G24" t="n">
        <v>33.7</v>
      </c>
      <c r="H24" t="n">
        <v>0.48</v>
      </c>
      <c r="I24" t="n">
        <v>13</v>
      </c>
      <c r="J24" t="n">
        <v>242.2</v>
      </c>
      <c r="K24" t="n">
        <v>57.72</v>
      </c>
      <c r="L24" t="n">
        <v>6.5</v>
      </c>
      <c r="M24" t="n">
        <v>11</v>
      </c>
      <c r="N24" t="n">
        <v>57.98</v>
      </c>
      <c r="O24" t="n">
        <v>30106.03</v>
      </c>
      <c r="P24" t="n">
        <v>102.61</v>
      </c>
      <c r="Q24" t="n">
        <v>605.97</v>
      </c>
      <c r="R24" t="n">
        <v>31.76</v>
      </c>
      <c r="S24" t="n">
        <v>21.88</v>
      </c>
      <c r="T24" t="n">
        <v>3889.9</v>
      </c>
      <c r="U24" t="n">
        <v>0.6899999999999999</v>
      </c>
      <c r="V24" t="n">
        <v>0.85</v>
      </c>
      <c r="W24" t="n">
        <v>1.01</v>
      </c>
      <c r="X24" t="n">
        <v>0.24</v>
      </c>
      <c r="Y24" t="n">
        <v>1</v>
      </c>
      <c r="Z24" t="n">
        <v>10</v>
      </c>
      <c r="AA24" t="n">
        <v>233.9894034870582</v>
      </c>
      <c r="AB24" t="n">
        <v>320.1546247347729</v>
      </c>
      <c r="AC24" t="n">
        <v>289.5995166900191</v>
      </c>
      <c r="AD24" t="n">
        <v>233989.4034870582</v>
      </c>
      <c r="AE24" t="n">
        <v>320154.6247347729</v>
      </c>
      <c r="AF24" t="n">
        <v>3.544450924293009e-06</v>
      </c>
      <c r="AG24" t="n">
        <v>9.201388888888889</v>
      </c>
      <c r="AH24" t="n">
        <v>289599.5166900191</v>
      </c>
    </row>
    <row r="25">
      <c r="A25" t="n">
        <v>23</v>
      </c>
      <c r="B25" t="n">
        <v>120</v>
      </c>
      <c r="C25" t="inlineStr">
        <is>
          <t xml:space="preserve">CONCLUIDO	</t>
        </is>
      </c>
      <c r="D25" t="n">
        <v>9.491400000000001</v>
      </c>
      <c r="E25" t="n">
        <v>10.54</v>
      </c>
      <c r="F25" t="n">
        <v>7.28</v>
      </c>
      <c r="G25" t="n">
        <v>36.4</v>
      </c>
      <c r="H25" t="n">
        <v>0.49</v>
      </c>
      <c r="I25" t="n">
        <v>12</v>
      </c>
      <c r="J25" t="n">
        <v>242.64</v>
      </c>
      <c r="K25" t="n">
        <v>57.72</v>
      </c>
      <c r="L25" t="n">
        <v>6.75</v>
      </c>
      <c r="M25" t="n">
        <v>10</v>
      </c>
      <c r="N25" t="n">
        <v>58.17</v>
      </c>
      <c r="O25" t="n">
        <v>30160.2</v>
      </c>
      <c r="P25" t="n">
        <v>101.35</v>
      </c>
      <c r="Q25" t="n">
        <v>605.84</v>
      </c>
      <c r="R25" t="n">
        <v>31.03</v>
      </c>
      <c r="S25" t="n">
        <v>21.88</v>
      </c>
      <c r="T25" t="n">
        <v>3530.01</v>
      </c>
      <c r="U25" t="n">
        <v>0.71</v>
      </c>
      <c r="V25" t="n">
        <v>0.85</v>
      </c>
      <c r="W25" t="n">
        <v>1.01</v>
      </c>
      <c r="X25" t="n">
        <v>0.22</v>
      </c>
      <c r="Y25" t="n">
        <v>1</v>
      </c>
      <c r="Z25" t="n">
        <v>10</v>
      </c>
      <c r="AA25" t="n">
        <v>232.6861732533775</v>
      </c>
      <c r="AB25" t="n">
        <v>318.3714876345917</v>
      </c>
      <c r="AC25" t="n">
        <v>287.9865596920301</v>
      </c>
      <c r="AD25" t="n">
        <v>232686.1732533776</v>
      </c>
      <c r="AE25" t="n">
        <v>318371.4876345918</v>
      </c>
      <c r="AF25" t="n">
        <v>3.567075398977296e-06</v>
      </c>
      <c r="AG25" t="n">
        <v>9.149305555555555</v>
      </c>
      <c r="AH25" t="n">
        <v>287986.5596920301</v>
      </c>
    </row>
    <row r="26">
      <c r="A26" t="n">
        <v>24</v>
      </c>
      <c r="B26" t="n">
        <v>120</v>
      </c>
      <c r="C26" t="inlineStr">
        <is>
          <t xml:space="preserve">CONCLUIDO	</t>
        </is>
      </c>
      <c r="D26" t="n">
        <v>9.491199999999999</v>
      </c>
      <c r="E26" t="n">
        <v>10.54</v>
      </c>
      <c r="F26" t="n">
        <v>7.28</v>
      </c>
      <c r="G26" t="n">
        <v>36.4</v>
      </c>
      <c r="H26" t="n">
        <v>0.51</v>
      </c>
      <c r="I26" t="n">
        <v>12</v>
      </c>
      <c r="J26" t="n">
        <v>243.08</v>
      </c>
      <c r="K26" t="n">
        <v>57.72</v>
      </c>
      <c r="L26" t="n">
        <v>7</v>
      </c>
      <c r="M26" t="n">
        <v>10</v>
      </c>
      <c r="N26" t="n">
        <v>58.36</v>
      </c>
      <c r="O26" t="n">
        <v>30214.44</v>
      </c>
      <c r="P26" t="n">
        <v>101.19</v>
      </c>
      <c r="Q26" t="n">
        <v>605.86</v>
      </c>
      <c r="R26" t="n">
        <v>31.07</v>
      </c>
      <c r="S26" t="n">
        <v>21.88</v>
      </c>
      <c r="T26" t="n">
        <v>3552.28</v>
      </c>
      <c r="U26" t="n">
        <v>0.7</v>
      </c>
      <c r="V26" t="n">
        <v>0.85</v>
      </c>
      <c r="W26" t="n">
        <v>1.01</v>
      </c>
      <c r="X26" t="n">
        <v>0.22</v>
      </c>
      <c r="Y26" t="n">
        <v>1</v>
      </c>
      <c r="Z26" t="n">
        <v>10</v>
      </c>
      <c r="AA26" t="n">
        <v>232.5961315749503</v>
      </c>
      <c r="AB26" t="n">
        <v>318.2482886378092</v>
      </c>
      <c r="AC26" t="n">
        <v>287.8751186345895</v>
      </c>
      <c r="AD26" t="n">
        <v>232596.1315749503</v>
      </c>
      <c r="AE26" t="n">
        <v>318248.2886378092</v>
      </c>
      <c r="AF26" t="n">
        <v>3.567000234609573e-06</v>
      </c>
      <c r="AG26" t="n">
        <v>9.149305555555555</v>
      </c>
      <c r="AH26" t="n">
        <v>287875.1186345895</v>
      </c>
    </row>
    <row r="27">
      <c r="A27" t="n">
        <v>25</v>
      </c>
      <c r="B27" t="n">
        <v>120</v>
      </c>
      <c r="C27" t="inlineStr">
        <is>
          <t xml:space="preserve">CONCLUIDO	</t>
        </is>
      </c>
      <c r="D27" t="n">
        <v>9.560700000000001</v>
      </c>
      <c r="E27" t="n">
        <v>10.46</v>
      </c>
      <c r="F27" t="n">
        <v>7.25</v>
      </c>
      <c r="G27" t="n">
        <v>39.54</v>
      </c>
      <c r="H27" t="n">
        <v>0.53</v>
      </c>
      <c r="I27" t="n">
        <v>11</v>
      </c>
      <c r="J27" t="n">
        <v>243.52</v>
      </c>
      <c r="K27" t="n">
        <v>57.72</v>
      </c>
      <c r="L27" t="n">
        <v>7.25</v>
      </c>
      <c r="M27" t="n">
        <v>9</v>
      </c>
      <c r="N27" t="n">
        <v>58.55</v>
      </c>
      <c r="O27" t="n">
        <v>30268.74</v>
      </c>
      <c r="P27" t="n">
        <v>100.14</v>
      </c>
      <c r="Q27" t="n">
        <v>605.88</v>
      </c>
      <c r="R27" t="n">
        <v>29.89</v>
      </c>
      <c r="S27" t="n">
        <v>21.88</v>
      </c>
      <c r="T27" t="n">
        <v>2966.53</v>
      </c>
      <c r="U27" t="n">
        <v>0.73</v>
      </c>
      <c r="V27" t="n">
        <v>0.85</v>
      </c>
      <c r="W27" t="n">
        <v>1.01</v>
      </c>
      <c r="X27" t="n">
        <v>0.19</v>
      </c>
      <c r="Y27" t="n">
        <v>1</v>
      </c>
      <c r="Z27" t="n">
        <v>10</v>
      </c>
      <c r="AA27" t="n">
        <v>231.3217880682209</v>
      </c>
      <c r="AB27" t="n">
        <v>316.5046756318353</v>
      </c>
      <c r="AC27" t="n">
        <v>286.297913606729</v>
      </c>
      <c r="AD27" t="n">
        <v>231321.788068221</v>
      </c>
      <c r="AE27" t="n">
        <v>316504.6756318353</v>
      </c>
      <c r="AF27" t="n">
        <v>3.593119852392927e-06</v>
      </c>
      <c r="AG27" t="n">
        <v>9.079861111111111</v>
      </c>
      <c r="AH27" t="n">
        <v>286297.913606729</v>
      </c>
    </row>
    <row r="28">
      <c r="A28" t="n">
        <v>26</v>
      </c>
      <c r="B28" t="n">
        <v>120</v>
      </c>
      <c r="C28" t="inlineStr">
        <is>
          <t xml:space="preserve">CONCLUIDO	</t>
        </is>
      </c>
      <c r="D28" t="n">
        <v>9.549799999999999</v>
      </c>
      <c r="E28" t="n">
        <v>10.47</v>
      </c>
      <c r="F28" t="n">
        <v>7.26</v>
      </c>
      <c r="G28" t="n">
        <v>39.61</v>
      </c>
      <c r="H28" t="n">
        <v>0.55</v>
      </c>
      <c r="I28" t="n">
        <v>11</v>
      </c>
      <c r="J28" t="n">
        <v>243.96</v>
      </c>
      <c r="K28" t="n">
        <v>57.72</v>
      </c>
      <c r="L28" t="n">
        <v>7.5</v>
      </c>
      <c r="M28" t="n">
        <v>9</v>
      </c>
      <c r="N28" t="n">
        <v>58.74</v>
      </c>
      <c r="O28" t="n">
        <v>30323.11</v>
      </c>
      <c r="P28" t="n">
        <v>99.64</v>
      </c>
      <c r="Q28" t="n">
        <v>605.84</v>
      </c>
      <c r="R28" t="n">
        <v>30.51</v>
      </c>
      <c r="S28" t="n">
        <v>21.88</v>
      </c>
      <c r="T28" t="n">
        <v>3275.89</v>
      </c>
      <c r="U28" t="n">
        <v>0.72</v>
      </c>
      <c r="V28" t="n">
        <v>0.85</v>
      </c>
      <c r="W28" t="n">
        <v>1.01</v>
      </c>
      <c r="X28" t="n">
        <v>0.2</v>
      </c>
      <c r="Y28" t="n">
        <v>1</v>
      </c>
      <c r="Z28" t="n">
        <v>10</v>
      </c>
      <c r="AA28" t="n">
        <v>231.1578775609862</v>
      </c>
      <c r="AB28" t="n">
        <v>316.2804060446155</v>
      </c>
      <c r="AC28" t="n">
        <v>286.095047994149</v>
      </c>
      <c r="AD28" t="n">
        <v>231157.8775609861</v>
      </c>
      <c r="AE28" t="n">
        <v>316280.4060446155</v>
      </c>
      <c r="AF28" t="n">
        <v>3.589023394352084e-06</v>
      </c>
      <c r="AG28" t="n">
        <v>9.088541666666666</v>
      </c>
      <c r="AH28" t="n">
        <v>286095.047994149</v>
      </c>
    </row>
    <row r="29">
      <c r="A29" t="n">
        <v>27</v>
      </c>
      <c r="B29" t="n">
        <v>120</v>
      </c>
      <c r="C29" t="inlineStr">
        <is>
          <t xml:space="preserve">CONCLUIDO	</t>
        </is>
      </c>
      <c r="D29" t="n">
        <v>9.5481</v>
      </c>
      <c r="E29" t="n">
        <v>10.47</v>
      </c>
      <c r="F29" t="n">
        <v>7.26</v>
      </c>
      <c r="G29" t="n">
        <v>39.62</v>
      </c>
      <c r="H29" t="n">
        <v>0.5600000000000001</v>
      </c>
      <c r="I29" t="n">
        <v>11</v>
      </c>
      <c r="J29" t="n">
        <v>244.41</v>
      </c>
      <c r="K29" t="n">
        <v>57.72</v>
      </c>
      <c r="L29" t="n">
        <v>7.75</v>
      </c>
      <c r="M29" t="n">
        <v>9</v>
      </c>
      <c r="N29" t="n">
        <v>58.93</v>
      </c>
      <c r="O29" t="n">
        <v>30377.55</v>
      </c>
      <c r="P29" t="n">
        <v>99.06999999999999</v>
      </c>
      <c r="Q29" t="n">
        <v>605.84</v>
      </c>
      <c r="R29" t="n">
        <v>30.55</v>
      </c>
      <c r="S29" t="n">
        <v>21.88</v>
      </c>
      <c r="T29" t="n">
        <v>3297.22</v>
      </c>
      <c r="U29" t="n">
        <v>0.72</v>
      </c>
      <c r="V29" t="n">
        <v>0.85</v>
      </c>
      <c r="W29" t="n">
        <v>1.01</v>
      </c>
      <c r="X29" t="n">
        <v>0.21</v>
      </c>
      <c r="Y29" t="n">
        <v>1</v>
      </c>
      <c r="Z29" t="n">
        <v>10</v>
      </c>
      <c r="AA29" t="n">
        <v>230.847074233598</v>
      </c>
      <c r="AB29" t="n">
        <v>315.8551512204082</v>
      </c>
      <c r="AC29" t="n">
        <v>285.710378893515</v>
      </c>
      <c r="AD29" t="n">
        <v>230847.074233598</v>
      </c>
      <c r="AE29" t="n">
        <v>315855.1512204082</v>
      </c>
      <c r="AF29" t="n">
        <v>3.588384497226448e-06</v>
      </c>
      <c r="AG29" t="n">
        <v>9.088541666666666</v>
      </c>
      <c r="AH29" t="n">
        <v>285710.378893515</v>
      </c>
    </row>
    <row r="30">
      <c r="A30" t="n">
        <v>28</v>
      </c>
      <c r="B30" t="n">
        <v>120</v>
      </c>
      <c r="C30" t="inlineStr">
        <is>
          <t xml:space="preserve">CONCLUIDO	</t>
        </is>
      </c>
      <c r="D30" t="n">
        <v>9.6172</v>
      </c>
      <c r="E30" t="n">
        <v>10.4</v>
      </c>
      <c r="F30" t="n">
        <v>7.23</v>
      </c>
      <c r="G30" t="n">
        <v>43.4</v>
      </c>
      <c r="H30" t="n">
        <v>0.58</v>
      </c>
      <c r="I30" t="n">
        <v>10</v>
      </c>
      <c r="J30" t="n">
        <v>244.85</v>
      </c>
      <c r="K30" t="n">
        <v>57.72</v>
      </c>
      <c r="L30" t="n">
        <v>8</v>
      </c>
      <c r="M30" t="n">
        <v>8</v>
      </c>
      <c r="N30" t="n">
        <v>59.12</v>
      </c>
      <c r="O30" t="n">
        <v>30432.06</v>
      </c>
      <c r="P30" t="n">
        <v>97.97</v>
      </c>
      <c r="Q30" t="n">
        <v>605.84</v>
      </c>
      <c r="R30" t="n">
        <v>29.6</v>
      </c>
      <c r="S30" t="n">
        <v>21.88</v>
      </c>
      <c r="T30" t="n">
        <v>2828.22</v>
      </c>
      <c r="U30" t="n">
        <v>0.74</v>
      </c>
      <c r="V30" t="n">
        <v>0.86</v>
      </c>
      <c r="W30" t="n">
        <v>1.01</v>
      </c>
      <c r="X30" t="n">
        <v>0.18</v>
      </c>
      <c r="Y30" t="n">
        <v>1</v>
      </c>
      <c r="Z30" t="n">
        <v>10</v>
      </c>
      <c r="AA30" t="n">
        <v>229.5678380252765</v>
      </c>
      <c r="AB30" t="n">
        <v>314.1048438042651</v>
      </c>
      <c r="AC30" t="n">
        <v>284.1271183605961</v>
      </c>
      <c r="AD30" t="n">
        <v>229567.8380252765</v>
      </c>
      <c r="AE30" t="n">
        <v>314104.8438042651</v>
      </c>
      <c r="AF30" t="n">
        <v>3.614353786274358e-06</v>
      </c>
      <c r="AG30" t="n">
        <v>9.027777777777779</v>
      </c>
      <c r="AH30" t="n">
        <v>284127.1183605961</v>
      </c>
    </row>
    <row r="31">
      <c r="A31" t="n">
        <v>29</v>
      </c>
      <c r="B31" t="n">
        <v>120</v>
      </c>
      <c r="C31" t="inlineStr">
        <is>
          <t xml:space="preserve">CONCLUIDO	</t>
        </is>
      </c>
      <c r="D31" t="n">
        <v>9.616199999999999</v>
      </c>
      <c r="E31" t="n">
        <v>10.4</v>
      </c>
      <c r="F31" t="n">
        <v>7.23</v>
      </c>
      <c r="G31" t="n">
        <v>43.41</v>
      </c>
      <c r="H31" t="n">
        <v>0.6</v>
      </c>
      <c r="I31" t="n">
        <v>10</v>
      </c>
      <c r="J31" t="n">
        <v>245.29</v>
      </c>
      <c r="K31" t="n">
        <v>57.72</v>
      </c>
      <c r="L31" t="n">
        <v>8.25</v>
      </c>
      <c r="M31" t="n">
        <v>8</v>
      </c>
      <c r="N31" t="n">
        <v>59.32</v>
      </c>
      <c r="O31" t="n">
        <v>30486.64</v>
      </c>
      <c r="P31" t="n">
        <v>97.34</v>
      </c>
      <c r="Q31" t="n">
        <v>605.84</v>
      </c>
      <c r="R31" t="n">
        <v>29.7</v>
      </c>
      <c r="S31" t="n">
        <v>21.88</v>
      </c>
      <c r="T31" t="n">
        <v>2878.92</v>
      </c>
      <c r="U31" t="n">
        <v>0.74</v>
      </c>
      <c r="V31" t="n">
        <v>0.85</v>
      </c>
      <c r="W31" t="n">
        <v>1</v>
      </c>
      <c r="X31" t="n">
        <v>0.18</v>
      </c>
      <c r="Y31" t="n">
        <v>1</v>
      </c>
      <c r="Z31" t="n">
        <v>10</v>
      </c>
      <c r="AA31" t="n">
        <v>229.2193632358285</v>
      </c>
      <c r="AB31" t="n">
        <v>313.6280452237199</v>
      </c>
      <c r="AC31" t="n">
        <v>283.6958247673871</v>
      </c>
      <c r="AD31" t="n">
        <v>229219.3632358285</v>
      </c>
      <c r="AE31" t="n">
        <v>313628.0452237199</v>
      </c>
      <c r="AF31" t="n">
        <v>3.613977964435749e-06</v>
      </c>
      <c r="AG31" t="n">
        <v>9.027777777777779</v>
      </c>
      <c r="AH31" t="n">
        <v>283695.8247673871</v>
      </c>
    </row>
    <row r="32">
      <c r="A32" t="n">
        <v>30</v>
      </c>
      <c r="B32" t="n">
        <v>120</v>
      </c>
      <c r="C32" t="inlineStr">
        <is>
          <t xml:space="preserve">CONCLUIDO	</t>
        </is>
      </c>
      <c r="D32" t="n">
        <v>9.6113</v>
      </c>
      <c r="E32" t="n">
        <v>10.4</v>
      </c>
      <c r="F32" t="n">
        <v>7.24</v>
      </c>
      <c r="G32" t="n">
        <v>43.44</v>
      </c>
      <c r="H32" t="n">
        <v>0.62</v>
      </c>
      <c r="I32" t="n">
        <v>10</v>
      </c>
      <c r="J32" t="n">
        <v>245.73</v>
      </c>
      <c r="K32" t="n">
        <v>57.72</v>
      </c>
      <c r="L32" t="n">
        <v>8.5</v>
      </c>
      <c r="M32" t="n">
        <v>8</v>
      </c>
      <c r="N32" t="n">
        <v>59.51</v>
      </c>
      <c r="O32" t="n">
        <v>30541.29</v>
      </c>
      <c r="P32" t="n">
        <v>96.58</v>
      </c>
      <c r="Q32" t="n">
        <v>605.88</v>
      </c>
      <c r="R32" t="n">
        <v>29.85</v>
      </c>
      <c r="S32" t="n">
        <v>21.88</v>
      </c>
      <c r="T32" t="n">
        <v>2951.48</v>
      </c>
      <c r="U32" t="n">
        <v>0.73</v>
      </c>
      <c r="V32" t="n">
        <v>0.85</v>
      </c>
      <c r="W32" t="n">
        <v>1</v>
      </c>
      <c r="X32" t="n">
        <v>0.18</v>
      </c>
      <c r="Y32" t="n">
        <v>1</v>
      </c>
      <c r="Z32" t="n">
        <v>10</v>
      </c>
      <c r="AA32" t="n">
        <v>228.8587844241482</v>
      </c>
      <c r="AB32" t="n">
        <v>313.1346853859646</v>
      </c>
      <c r="AC32" t="n">
        <v>283.249550500112</v>
      </c>
      <c r="AD32" t="n">
        <v>228858.7844241482</v>
      </c>
      <c r="AE32" t="n">
        <v>313134.6853859646</v>
      </c>
      <c r="AF32" t="n">
        <v>3.612136437426562e-06</v>
      </c>
      <c r="AG32" t="n">
        <v>9.027777777777779</v>
      </c>
      <c r="AH32" t="n">
        <v>283249.5505001121</v>
      </c>
    </row>
    <row r="33">
      <c r="A33" t="n">
        <v>31</v>
      </c>
      <c r="B33" t="n">
        <v>120</v>
      </c>
      <c r="C33" t="inlineStr">
        <is>
          <t xml:space="preserve">CONCLUIDO	</t>
        </is>
      </c>
      <c r="D33" t="n">
        <v>9.672499999999999</v>
      </c>
      <c r="E33" t="n">
        <v>10.34</v>
      </c>
      <c r="F33" t="n">
        <v>7.22</v>
      </c>
      <c r="G33" t="n">
        <v>48.13</v>
      </c>
      <c r="H33" t="n">
        <v>0.63</v>
      </c>
      <c r="I33" t="n">
        <v>9</v>
      </c>
      <c r="J33" t="n">
        <v>246.18</v>
      </c>
      <c r="K33" t="n">
        <v>57.72</v>
      </c>
      <c r="L33" t="n">
        <v>8.75</v>
      </c>
      <c r="M33" t="n">
        <v>7</v>
      </c>
      <c r="N33" t="n">
        <v>59.7</v>
      </c>
      <c r="O33" t="n">
        <v>30596.01</v>
      </c>
      <c r="P33" t="n">
        <v>95.88</v>
      </c>
      <c r="Q33" t="n">
        <v>605.84</v>
      </c>
      <c r="R33" t="n">
        <v>29.28</v>
      </c>
      <c r="S33" t="n">
        <v>21.88</v>
      </c>
      <c r="T33" t="n">
        <v>2671.8</v>
      </c>
      <c r="U33" t="n">
        <v>0.75</v>
      </c>
      <c r="V33" t="n">
        <v>0.86</v>
      </c>
      <c r="W33" t="n">
        <v>1</v>
      </c>
      <c r="X33" t="n">
        <v>0.16</v>
      </c>
      <c r="Y33" t="n">
        <v>1</v>
      </c>
      <c r="Z33" t="n">
        <v>10</v>
      </c>
      <c r="AA33" t="n">
        <v>227.7484309469299</v>
      </c>
      <c r="AB33" t="n">
        <v>311.6154507730971</v>
      </c>
      <c r="AC33" t="n">
        <v>281.875309506437</v>
      </c>
      <c r="AD33" t="n">
        <v>227748.4309469299</v>
      </c>
      <c r="AE33" t="n">
        <v>311615.4507730971</v>
      </c>
      <c r="AF33" t="n">
        <v>3.635136733949457e-06</v>
      </c>
      <c r="AG33" t="n">
        <v>8.975694444444445</v>
      </c>
      <c r="AH33" t="n">
        <v>281875.309506437</v>
      </c>
    </row>
    <row r="34">
      <c r="A34" t="n">
        <v>32</v>
      </c>
      <c r="B34" t="n">
        <v>120</v>
      </c>
      <c r="C34" t="inlineStr">
        <is>
          <t xml:space="preserve">CONCLUIDO	</t>
        </is>
      </c>
      <c r="D34" t="n">
        <v>9.673299999999999</v>
      </c>
      <c r="E34" t="n">
        <v>10.34</v>
      </c>
      <c r="F34" t="n">
        <v>7.22</v>
      </c>
      <c r="G34" t="n">
        <v>48.13</v>
      </c>
      <c r="H34" t="n">
        <v>0.65</v>
      </c>
      <c r="I34" t="n">
        <v>9</v>
      </c>
      <c r="J34" t="n">
        <v>246.62</v>
      </c>
      <c r="K34" t="n">
        <v>57.72</v>
      </c>
      <c r="L34" t="n">
        <v>9</v>
      </c>
      <c r="M34" t="n">
        <v>7</v>
      </c>
      <c r="N34" t="n">
        <v>59.9</v>
      </c>
      <c r="O34" t="n">
        <v>30650.8</v>
      </c>
      <c r="P34" t="n">
        <v>95.86</v>
      </c>
      <c r="Q34" t="n">
        <v>605.84</v>
      </c>
      <c r="R34" t="n">
        <v>29.14</v>
      </c>
      <c r="S34" t="n">
        <v>21.88</v>
      </c>
      <c r="T34" t="n">
        <v>2602.15</v>
      </c>
      <c r="U34" t="n">
        <v>0.75</v>
      </c>
      <c r="V34" t="n">
        <v>0.86</v>
      </c>
      <c r="W34" t="n">
        <v>1.01</v>
      </c>
      <c r="X34" t="n">
        <v>0.16</v>
      </c>
      <c r="Y34" t="n">
        <v>1</v>
      </c>
      <c r="Z34" t="n">
        <v>10</v>
      </c>
      <c r="AA34" t="n">
        <v>227.730912145595</v>
      </c>
      <c r="AB34" t="n">
        <v>311.5914807762358</v>
      </c>
      <c r="AC34" t="n">
        <v>281.8536271724341</v>
      </c>
      <c r="AD34" t="n">
        <v>227730.912145595</v>
      </c>
      <c r="AE34" t="n">
        <v>311591.4807762358</v>
      </c>
      <c r="AF34" t="n">
        <v>3.635437391420345e-06</v>
      </c>
      <c r="AG34" t="n">
        <v>8.975694444444445</v>
      </c>
      <c r="AH34" t="n">
        <v>281853.6271724341</v>
      </c>
    </row>
    <row r="35">
      <c r="A35" t="n">
        <v>33</v>
      </c>
      <c r="B35" t="n">
        <v>120</v>
      </c>
      <c r="C35" t="inlineStr">
        <is>
          <t xml:space="preserve">CONCLUIDO	</t>
        </is>
      </c>
      <c r="D35" t="n">
        <v>9.6709</v>
      </c>
      <c r="E35" t="n">
        <v>10.34</v>
      </c>
      <c r="F35" t="n">
        <v>7.22</v>
      </c>
      <c r="G35" t="n">
        <v>48.14</v>
      </c>
      <c r="H35" t="n">
        <v>0.67</v>
      </c>
      <c r="I35" t="n">
        <v>9</v>
      </c>
      <c r="J35" t="n">
        <v>247.07</v>
      </c>
      <c r="K35" t="n">
        <v>57.72</v>
      </c>
      <c r="L35" t="n">
        <v>9.25</v>
      </c>
      <c r="M35" t="n">
        <v>7</v>
      </c>
      <c r="N35" t="n">
        <v>60.09</v>
      </c>
      <c r="O35" t="n">
        <v>30705.66</v>
      </c>
      <c r="P35" t="n">
        <v>94.63</v>
      </c>
      <c r="Q35" t="n">
        <v>605.84</v>
      </c>
      <c r="R35" t="n">
        <v>29.25</v>
      </c>
      <c r="S35" t="n">
        <v>21.88</v>
      </c>
      <c r="T35" t="n">
        <v>2656.94</v>
      </c>
      <c r="U35" t="n">
        <v>0.75</v>
      </c>
      <c r="V35" t="n">
        <v>0.86</v>
      </c>
      <c r="W35" t="n">
        <v>1</v>
      </c>
      <c r="X35" t="n">
        <v>0.16</v>
      </c>
      <c r="Y35" t="n">
        <v>1</v>
      </c>
      <c r="Z35" t="n">
        <v>10</v>
      </c>
      <c r="AA35" t="n">
        <v>227.0575751517638</v>
      </c>
      <c r="AB35" t="n">
        <v>310.6701913957448</v>
      </c>
      <c r="AC35" t="n">
        <v>281.020264357379</v>
      </c>
      <c r="AD35" t="n">
        <v>227057.5751517638</v>
      </c>
      <c r="AE35" t="n">
        <v>310670.1913957448</v>
      </c>
      <c r="AF35" t="n">
        <v>3.634535419007683e-06</v>
      </c>
      <c r="AG35" t="n">
        <v>8.975694444444445</v>
      </c>
      <c r="AH35" t="n">
        <v>281020.264357379</v>
      </c>
    </row>
    <row r="36">
      <c r="A36" t="n">
        <v>34</v>
      </c>
      <c r="B36" t="n">
        <v>120</v>
      </c>
      <c r="C36" t="inlineStr">
        <is>
          <t xml:space="preserve">CONCLUIDO	</t>
        </is>
      </c>
      <c r="D36" t="n">
        <v>9.663399999999999</v>
      </c>
      <c r="E36" t="n">
        <v>10.35</v>
      </c>
      <c r="F36" t="n">
        <v>7.23</v>
      </c>
      <c r="G36" t="n">
        <v>48.2</v>
      </c>
      <c r="H36" t="n">
        <v>0.68</v>
      </c>
      <c r="I36" t="n">
        <v>9</v>
      </c>
      <c r="J36" t="n">
        <v>247.51</v>
      </c>
      <c r="K36" t="n">
        <v>57.72</v>
      </c>
      <c r="L36" t="n">
        <v>9.5</v>
      </c>
      <c r="M36" t="n">
        <v>7</v>
      </c>
      <c r="N36" t="n">
        <v>60.29</v>
      </c>
      <c r="O36" t="n">
        <v>30760.6</v>
      </c>
      <c r="P36" t="n">
        <v>93.73999999999999</v>
      </c>
      <c r="Q36" t="n">
        <v>605.86</v>
      </c>
      <c r="R36" t="n">
        <v>29.41</v>
      </c>
      <c r="S36" t="n">
        <v>21.88</v>
      </c>
      <c r="T36" t="n">
        <v>2737.9</v>
      </c>
      <c r="U36" t="n">
        <v>0.74</v>
      </c>
      <c r="V36" t="n">
        <v>0.86</v>
      </c>
      <c r="W36" t="n">
        <v>1.01</v>
      </c>
      <c r="X36" t="n">
        <v>0.17</v>
      </c>
      <c r="Y36" t="n">
        <v>1</v>
      </c>
      <c r="Z36" t="n">
        <v>10</v>
      </c>
      <c r="AA36" t="n">
        <v>226.6449247264413</v>
      </c>
      <c r="AB36" t="n">
        <v>310.1055848789669</v>
      </c>
      <c r="AC36" t="n">
        <v>280.509543094132</v>
      </c>
      <c r="AD36" t="n">
        <v>226644.9247264413</v>
      </c>
      <c r="AE36" t="n">
        <v>310105.5848789669</v>
      </c>
      <c r="AF36" t="n">
        <v>3.631716755218112e-06</v>
      </c>
      <c r="AG36" t="n">
        <v>8.984375</v>
      </c>
      <c r="AH36" t="n">
        <v>280509.543094132</v>
      </c>
    </row>
    <row r="37">
      <c r="A37" t="n">
        <v>35</v>
      </c>
      <c r="B37" t="n">
        <v>120</v>
      </c>
      <c r="C37" t="inlineStr">
        <is>
          <t xml:space="preserve">CONCLUIDO	</t>
        </is>
      </c>
      <c r="D37" t="n">
        <v>9.7395</v>
      </c>
      <c r="E37" t="n">
        <v>10.27</v>
      </c>
      <c r="F37" t="n">
        <v>7.19</v>
      </c>
      <c r="G37" t="n">
        <v>53.96</v>
      </c>
      <c r="H37" t="n">
        <v>0.7</v>
      </c>
      <c r="I37" t="n">
        <v>8</v>
      </c>
      <c r="J37" t="n">
        <v>247.96</v>
      </c>
      <c r="K37" t="n">
        <v>57.72</v>
      </c>
      <c r="L37" t="n">
        <v>9.75</v>
      </c>
      <c r="M37" t="n">
        <v>6</v>
      </c>
      <c r="N37" t="n">
        <v>60.48</v>
      </c>
      <c r="O37" t="n">
        <v>30815.6</v>
      </c>
      <c r="P37" t="n">
        <v>93.2</v>
      </c>
      <c r="Q37" t="n">
        <v>605.88</v>
      </c>
      <c r="R37" t="n">
        <v>28.43</v>
      </c>
      <c r="S37" t="n">
        <v>21.88</v>
      </c>
      <c r="T37" t="n">
        <v>2249.8</v>
      </c>
      <c r="U37" t="n">
        <v>0.77</v>
      </c>
      <c r="V37" t="n">
        <v>0.86</v>
      </c>
      <c r="W37" t="n">
        <v>1</v>
      </c>
      <c r="X37" t="n">
        <v>0.14</v>
      </c>
      <c r="Y37" t="n">
        <v>1</v>
      </c>
      <c r="Z37" t="n">
        <v>10</v>
      </c>
      <c r="AA37" t="n">
        <v>225.6395449812046</v>
      </c>
      <c r="AB37" t="n">
        <v>308.7299799573107</v>
      </c>
      <c r="AC37" t="n">
        <v>279.2652239755246</v>
      </c>
      <c r="AD37" t="n">
        <v>225639.5449812046</v>
      </c>
      <c r="AE37" t="n">
        <v>308729.9799573107</v>
      </c>
      <c r="AF37" t="n">
        <v>3.660316797136288e-06</v>
      </c>
      <c r="AG37" t="n">
        <v>8.914930555555555</v>
      </c>
      <c r="AH37" t="n">
        <v>279265.2239755247</v>
      </c>
    </row>
    <row r="38">
      <c r="A38" t="n">
        <v>36</v>
      </c>
      <c r="B38" t="n">
        <v>120</v>
      </c>
      <c r="C38" t="inlineStr">
        <is>
          <t xml:space="preserve">CONCLUIDO	</t>
        </is>
      </c>
      <c r="D38" t="n">
        <v>9.7498</v>
      </c>
      <c r="E38" t="n">
        <v>10.26</v>
      </c>
      <c r="F38" t="n">
        <v>7.18</v>
      </c>
      <c r="G38" t="n">
        <v>53.88</v>
      </c>
      <c r="H38" t="n">
        <v>0.72</v>
      </c>
      <c r="I38" t="n">
        <v>8</v>
      </c>
      <c r="J38" t="n">
        <v>248.4</v>
      </c>
      <c r="K38" t="n">
        <v>57.72</v>
      </c>
      <c r="L38" t="n">
        <v>10</v>
      </c>
      <c r="M38" t="n">
        <v>6</v>
      </c>
      <c r="N38" t="n">
        <v>60.68</v>
      </c>
      <c r="O38" t="n">
        <v>30870.67</v>
      </c>
      <c r="P38" t="n">
        <v>92.28</v>
      </c>
      <c r="Q38" t="n">
        <v>605.91</v>
      </c>
      <c r="R38" t="n">
        <v>28.05</v>
      </c>
      <c r="S38" t="n">
        <v>21.88</v>
      </c>
      <c r="T38" t="n">
        <v>2062.33</v>
      </c>
      <c r="U38" t="n">
        <v>0.78</v>
      </c>
      <c r="V38" t="n">
        <v>0.86</v>
      </c>
      <c r="W38" t="n">
        <v>1</v>
      </c>
      <c r="X38" t="n">
        <v>0.13</v>
      </c>
      <c r="Y38" t="n">
        <v>1</v>
      </c>
      <c r="Z38" t="n">
        <v>10</v>
      </c>
      <c r="AA38" t="n">
        <v>225.0182001482032</v>
      </c>
      <c r="AB38" t="n">
        <v>307.8798285449992</v>
      </c>
      <c r="AC38" t="n">
        <v>278.4962098208088</v>
      </c>
      <c r="AD38" t="n">
        <v>225018.2001482032</v>
      </c>
      <c r="AE38" t="n">
        <v>307879.8285449992</v>
      </c>
      <c r="AF38" t="n">
        <v>3.664187762073965e-06</v>
      </c>
      <c r="AG38" t="n">
        <v>8.90625</v>
      </c>
      <c r="AH38" t="n">
        <v>278496.2098208088</v>
      </c>
    </row>
    <row r="39">
      <c r="A39" t="n">
        <v>37</v>
      </c>
      <c r="B39" t="n">
        <v>120</v>
      </c>
      <c r="C39" t="inlineStr">
        <is>
          <t xml:space="preserve">CONCLUIDO	</t>
        </is>
      </c>
      <c r="D39" t="n">
        <v>9.742100000000001</v>
      </c>
      <c r="E39" t="n">
        <v>10.26</v>
      </c>
      <c r="F39" t="n">
        <v>7.19</v>
      </c>
      <c r="G39" t="n">
        <v>53.94</v>
      </c>
      <c r="H39" t="n">
        <v>0.73</v>
      </c>
      <c r="I39" t="n">
        <v>8</v>
      </c>
      <c r="J39" t="n">
        <v>248.85</v>
      </c>
      <c r="K39" t="n">
        <v>57.72</v>
      </c>
      <c r="L39" t="n">
        <v>10.25</v>
      </c>
      <c r="M39" t="n">
        <v>6</v>
      </c>
      <c r="N39" t="n">
        <v>60.88</v>
      </c>
      <c r="O39" t="n">
        <v>30925.82</v>
      </c>
      <c r="P39" t="n">
        <v>91.29000000000001</v>
      </c>
      <c r="Q39" t="n">
        <v>605.84</v>
      </c>
      <c r="R39" t="n">
        <v>28.25</v>
      </c>
      <c r="S39" t="n">
        <v>21.88</v>
      </c>
      <c r="T39" t="n">
        <v>2160.02</v>
      </c>
      <c r="U39" t="n">
        <v>0.77</v>
      </c>
      <c r="V39" t="n">
        <v>0.86</v>
      </c>
      <c r="W39" t="n">
        <v>1</v>
      </c>
      <c r="X39" t="n">
        <v>0.13</v>
      </c>
      <c r="Y39" t="n">
        <v>1</v>
      </c>
      <c r="Z39" t="n">
        <v>10</v>
      </c>
      <c r="AA39" t="n">
        <v>224.5529527197185</v>
      </c>
      <c r="AB39" t="n">
        <v>307.2432564880788</v>
      </c>
      <c r="AC39" t="n">
        <v>277.9203913075663</v>
      </c>
      <c r="AD39" t="n">
        <v>224552.9527197185</v>
      </c>
      <c r="AE39" t="n">
        <v>307243.2564880789</v>
      </c>
      <c r="AF39" t="n">
        <v>3.661293933916673e-06</v>
      </c>
      <c r="AG39" t="n">
        <v>8.90625</v>
      </c>
      <c r="AH39" t="n">
        <v>277920.3913075663</v>
      </c>
    </row>
    <row r="40">
      <c r="A40" t="n">
        <v>38</v>
      </c>
      <c r="B40" t="n">
        <v>120</v>
      </c>
      <c r="C40" t="inlineStr">
        <is>
          <t xml:space="preserve">CONCLUIDO	</t>
        </is>
      </c>
      <c r="D40" t="n">
        <v>9.7416</v>
      </c>
      <c r="E40" t="n">
        <v>10.27</v>
      </c>
      <c r="F40" t="n">
        <v>7.19</v>
      </c>
      <c r="G40" t="n">
        <v>53.94</v>
      </c>
      <c r="H40" t="n">
        <v>0.75</v>
      </c>
      <c r="I40" t="n">
        <v>8</v>
      </c>
      <c r="J40" t="n">
        <v>249.3</v>
      </c>
      <c r="K40" t="n">
        <v>57.72</v>
      </c>
      <c r="L40" t="n">
        <v>10.5</v>
      </c>
      <c r="M40" t="n">
        <v>6</v>
      </c>
      <c r="N40" t="n">
        <v>61.07</v>
      </c>
      <c r="O40" t="n">
        <v>30981.04</v>
      </c>
      <c r="P40" t="n">
        <v>90.84</v>
      </c>
      <c r="Q40" t="n">
        <v>605.88</v>
      </c>
      <c r="R40" t="n">
        <v>28.31</v>
      </c>
      <c r="S40" t="n">
        <v>21.88</v>
      </c>
      <c r="T40" t="n">
        <v>2191.06</v>
      </c>
      <c r="U40" t="n">
        <v>0.77</v>
      </c>
      <c r="V40" t="n">
        <v>0.86</v>
      </c>
      <c r="W40" t="n">
        <v>1</v>
      </c>
      <c r="X40" t="n">
        <v>0.13</v>
      </c>
      <c r="Y40" t="n">
        <v>1</v>
      </c>
      <c r="Z40" t="n">
        <v>10</v>
      </c>
      <c r="AA40" t="n">
        <v>224.3052944101763</v>
      </c>
      <c r="AB40" t="n">
        <v>306.9043994630499</v>
      </c>
      <c r="AC40" t="n">
        <v>277.6138743214172</v>
      </c>
      <c r="AD40" t="n">
        <v>224305.2944101763</v>
      </c>
      <c r="AE40" t="n">
        <v>306904.3994630499</v>
      </c>
      <c r="AF40" t="n">
        <v>3.661106022997368e-06</v>
      </c>
      <c r="AG40" t="n">
        <v>8.914930555555555</v>
      </c>
      <c r="AH40" t="n">
        <v>277613.8743214172</v>
      </c>
    </row>
    <row r="41">
      <c r="A41" t="n">
        <v>39</v>
      </c>
      <c r="B41" t="n">
        <v>120</v>
      </c>
      <c r="C41" t="inlineStr">
        <is>
          <t xml:space="preserve">CONCLUIDO	</t>
        </is>
      </c>
      <c r="D41" t="n">
        <v>9.8063</v>
      </c>
      <c r="E41" t="n">
        <v>10.2</v>
      </c>
      <c r="F41" t="n">
        <v>7.17</v>
      </c>
      <c r="G41" t="n">
        <v>61.45</v>
      </c>
      <c r="H41" t="n">
        <v>0.77</v>
      </c>
      <c r="I41" t="n">
        <v>7</v>
      </c>
      <c r="J41" t="n">
        <v>249.75</v>
      </c>
      <c r="K41" t="n">
        <v>57.72</v>
      </c>
      <c r="L41" t="n">
        <v>10.75</v>
      </c>
      <c r="M41" t="n">
        <v>5</v>
      </c>
      <c r="N41" t="n">
        <v>61.27</v>
      </c>
      <c r="O41" t="n">
        <v>31036.33</v>
      </c>
      <c r="P41" t="n">
        <v>89.27</v>
      </c>
      <c r="Q41" t="n">
        <v>605.84</v>
      </c>
      <c r="R41" t="n">
        <v>27.67</v>
      </c>
      <c r="S41" t="n">
        <v>21.88</v>
      </c>
      <c r="T41" t="n">
        <v>1878.05</v>
      </c>
      <c r="U41" t="n">
        <v>0.79</v>
      </c>
      <c r="V41" t="n">
        <v>0.86</v>
      </c>
      <c r="W41" t="n">
        <v>1</v>
      </c>
      <c r="X41" t="n">
        <v>0.11</v>
      </c>
      <c r="Y41" t="n">
        <v>1</v>
      </c>
      <c r="Z41" t="n">
        <v>10</v>
      </c>
      <c r="AA41" t="n">
        <v>222.8970877553298</v>
      </c>
      <c r="AB41" t="n">
        <v>304.9776289921969</v>
      </c>
      <c r="AC41" t="n">
        <v>275.8709921200625</v>
      </c>
      <c r="AD41" t="n">
        <v>222897.0877553298</v>
      </c>
      <c r="AE41" t="n">
        <v>304977.6289921969</v>
      </c>
      <c r="AF41" t="n">
        <v>3.685421695955397e-06</v>
      </c>
      <c r="AG41" t="n">
        <v>8.854166666666666</v>
      </c>
      <c r="AH41" t="n">
        <v>275870.9921200625</v>
      </c>
    </row>
    <row r="42">
      <c r="A42" t="n">
        <v>40</v>
      </c>
      <c r="B42" t="n">
        <v>120</v>
      </c>
      <c r="C42" t="inlineStr">
        <is>
          <t xml:space="preserve">CONCLUIDO	</t>
        </is>
      </c>
      <c r="D42" t="n">
        <v>9.7973</v>
      </c>
      <c r="E42" t="n">
        <v>10.21</v>
      </c>
      <c r="F42" t="n">
        <v>7.18</v>
      </c>
      <c r="G42" t="n">
        <v>61.54</v>
      </c>
      <c r="H42" t="n">
        <v>0.78</v>
      </c>
      <c r="I42" t="n">
        <v>7</v>
      </c>
      <c r="J42" t="n">
        <v>250.2</v>
      </c>
      <c r="K42" t="n">
        <v>57.72</v>
      </c>
      <c r="L42" t="n">
        <v>11</v>
      </c>
      <c r="M42" t="n">
        <v>5</v>
      </c>
      <c r="N42" t="n">
        <v>61.47</v>
      </c>
      <c r="O42" t="n">
        <v>31091.69</v>
      </c>
      <c r="P42" t="n">
        <v>89.47</v>
      </c>
      <c r="Q42" t="n">
        <v>605.9</v>
      </c>
      <c r="R42" t="n">
        <v>27.94</v>
      </c>
      <c r="S42" t="n">
        <v>21.88</v>
      </c>
      <c r="T42" t="n">
        <v>2012.86</v>
      </c>
      <c r="U42" t="n">
        <v>0.78</v>
      </c>
      <c r="V42" t="n">
        <v>0.86</v>
      </c>
      <c r="W42" t="n">
        <v>1</v>
      </c>
      <c r="X42" t="n">
        <v>0.12</v>
      </c>
      <c r="Y42" t="n">
        <v>1</v>
      </c>
      <c r="Z42" t="n">
        <v>10</v>
      </c>
      <c r="AA42" t="n">
        <v>223.1031976800732</v>
      </c>
      <c r="AB42" t="n">
        <v>305.2596376841587</v>
      </c>
      <c r="AC42" t="n">
        <v>276.1260862982652</v>
      </c>
      <c r="AD42" t="n">
        <v>223103.1976800732</v>
      </c>
      <c r="AE42" t="n">
        <v>305259.6376841587</v>
      </c>
      <c r="AF42" t="n">
        <v>3.682039299407912e-06</v>
      </c>
      <c r="AG42" t="n">
        <v>8.862847222222221</v>
      </c>
      <c r="AH42" t="n">
        <v>276126.0862982652</v>
      </c>
    </row>
    <row r="43">
      <c r="A43" t="n">
        <v>41</v>
      </c>
      <c r="B43" t="n">
        <v>120</v>
      </c>
      <c r="C43" t="inlineStr">
        <is>
          <t xml:space="preserve">CONCLUIDO	</t>
        </is>
      </c>
      <c r="D43" t="n">
        <v>9.7935</v>
      </c>
      <c r="E43" t="n">
        <v>10.21</v>
      </c>
      <c r="F43" t="n">
        <v>7.18</v>
      </c>
      <c r="G43" t="n">
        <v>61.57</v>
      </c>
      <c r="H43" t="n">
        <v>0.8</v>
      </c>
      <c r="I43" t="n">
        <v>7</v>
      </c>
      <c r="J43" t="n">
        <v>250.65</v>
      </c>
      <c r="K43" t="n">
        <v>57.72</v>
      </c>
      <c r="L43" t="n">
        <v>11.25</v>
      </c>
      <c r="M43" t="n">
        <v>4</v>
      </c>
      <c r="N43" t="n">
        <v>61.67</v>
      </c>
      <c r="O43" t="n">
        <v>31147.12</v>
      </c>
      <c r="P43" t="n">
        <v>89.89</v>
      </c>
      <c r="Q43" t="n">
        <v>605.84</v>
      </c>
      <c r="R43" t="n">
        <v>28.1</v>
      </c>
      <c r="S43" t="n">
        <v>21.88</v>
      </c>
      <c r="T43" t="n">
        <v>2090.81</v>
      </c>
      <c r="U43" t="n">
        <v>0.78</v>
      </c>
      <c r="V43" t="n">
        <v>0.86</v>
      </c>
      <c r="W43" t="n">
        <v>1</v>
      </c>
      <c r="X43" t="n">
        <v>0.13</v>
      </c>
      <c r="Y43" t="n">
        <v>1</v>
      </c>
      <c r="Z43" t="n">
        <v>10</v>
      </c>
      <c r="AA43" t="n">
        <v>223.364181148432</v>
      </c>
      <c r="AB43" t="n">
        <v>305.6167267793451</v>
      </c>
      <c r="AC43" t="n">
        <v>276.4490953113848</v>
      </c>
      <c r="AD43" t="n">
        <v>223364.181148432</v>
      </c>
      <c r="AE43" t="n">
        <v>305616.7267793451</v>
      </c>
      <c r="AF43" t="n">
        <v>3.680611176421195e-06</v>
      </c>
      <c r="AG43" t="n">
        <v>8.862847222222221</v>
      </c>
      <c r="AH43" t="n">
        <v>276449.0953113848</v>
      </c>
    </row>
    <row r="44">
      <c r="A44" t="n">
        <v>42</v>
      </c>
      <c r="B44" t="n">
        <v>120</v>
      </c>
      <c r="C44" t="inlineStr">
        <is>
          <t xml:space="preserve">CONCLUIDO	</t>
        </is>
      </c>
      <c r="D44" t="n">
        <v>9.794600000000001</v>
      </c>
      <c r="E44" t="n">
        <v>10.21</v>
      </c>
      <c r="F44" t="n">
        <v>7.18</v>
      </c>
      <c r="G44" t="n">
        <v>61.56</v>
      </c>
      <c r="H44" t="n">
        <v>0.8100000000000001</v>
      </c>
      <c r="I44" t="n">
        <v>7</v>
      </c>
      <c r="J44" t="n">
        <v>251.1</v>
      </c>
      <c r="K44" t="n">
        <v>57.72</v>
      </c>
      <c r="L44" t="n">
        <v>11.5</v>
      </c>
      <c r="M44" t="n">
        <v>3</v>
      </c>
      <c r="N44" t="n">
        <v>61.87</v>
      </c>
      <c r="O44" t="n">
        <v>31202.63</v>
      </c>
      <c r="P44" t="n">
        <v>89.48999999999999</v>
      </c>
      <c r="Q44" t="n">
        <v>605.84</v>
      </c>
      <c r="R44" t="n">
        <v>28.06</v>
      </c>
      <c r="S44" t="n">
        <v>21.88</v>
      </c>
      <c r="T44" t="n">
        <v>2072.23</v>
      </c>
      <c r="U44" t="n">
        <v>0.78</v>
      </c>
      <c r="V44" t="n">
        <v>0.86</v>
      </c>
      <c r="W44" t="n">
        <v>1</v>
      </c>
      <c r="X44" t="n">
        <v>0.12</v>
      </c>
      <c r="Y44" t="n">
        <v>1</v>
      </c>
      <c r="Z44" t="n">
        <v>10</v>
      </c>
      <c r="AA44" t="n">
        <v>223.1339194996436</v>
      </c>
      <c r="AB44" t="n">
        <v>305.3016726330459</v>
      </c>
      <c r="AC44" t="n">
        <v>276.164109490627</v>
      </c>
      <c r="AD44" t="n">
        <v>223133.9194996436</v>
      </c>
      <c r="AE44" t="n">
        <v>305301.6726330459</v>
      </c>
      <c r="AF44" t="n">
        <v>3.681024580443667e-06</v>
      </c>
      <c r="AG44" t="n">
        <v>8.862847222222221</v>
      </c>
      <c r="AH44" t="n">
        <v>276164.109490627</v>
      </c>
    </row>
    <row r="45">
      <c r="A45" t="n">
        <v>43</v>
      </c>
      <c r="B45" t="n">
        <v>120</v>
      </c>
      <c r="C45" t="inlineStr">
        <is>
          <t xml:space="preserve">CONCLUIDO	</t>
        </is>
      </c>
      <c r="D45" t="n">
        <v>9.797800000000001</v>
      </c>
      <c r="E45" t="n">
        <v>10.21</v>
      </c>
      <c r="F45" t="n">
        <v>7.18</v>
      </c>
      <c r="G45" t="n">
        <v>61.53</v>
      </c>
      <c r="H45" t="n">
        <v>0.83</v>
      </c>
      <c r="I45" t="n">
        <v>7</v>
      </c>
      <c r="J45" t="n">
        <v>251.55</v>
      </c>
      <c r="K45" t="n">
        <v>57.72</v>
      </c>
      <c r="L45" t="n">
        <v>11.75</v>
      </c>
      <c r="M45" t="n">
        <v>3</v>
      </c>
      <c r="N45" t="n">
        <v>62.07</v>
      </c>
      <c r="O45" t="n">
        <v>31258.21</v>
      </c>
      <c r="P45" t="n">
        <v>89.53</v>
      </c>
      <c r="Q45" t="n">
        <v>605.84</v>
      </c>
      <c r="R45" t="n">
        <v>27.84</v>
      </c>
      <c r="S45" t="n">
        <v>21.88</v>
      </c>
      <c r="T45" t="n">
        <v>1961.6</v>
      </c>
      <c r="U45" t="n">
        <v>0.79</v>
      </c>
      <c r="V45" t="n">
        <v>0.86</v>
      </c>
      <c r="W45" t="n">
        <v>1</v>
      </c>
      <c r="X45" t="n">
        <v>0.12</v>
      </c>
      <c r="Y45" t="n">
        <v>1</v>
      </c>
      <c r="Z45" t="n">
        <v>10</v>
      </c>
      <c r="AA45" t="n">
        <v>223.1328930427712</v>
      </c>
      <c r="AB45" t="n">
        <v>305.3002681894691</v>
      </c>
      <c r="AC45" t="n">
        <v>276.162839085174</v>
      </c>
      <c r="AD45" t="n">
        <v>223132.8930427712</v>
      </c>
      <c r="AE45" t="n">
        <v>305300.2681894691</v>
      </c>
      <c r="AF45" t="n">
        <v>3.682227210327217e-06</v>
      </c>
      <c r="AG45" t="n">
        <v>8.862847222222221</v>
      </c>
      <c r="AH45" t="n">
        <v>276162.839085174</v>
      </c>
    </row>
    <row r="46">
      <c r="A46" t="n">
        <v>44</v>
      </c>
      <c r="B46" t="n">
        <v>120</v>
      </c>
      <c r="C46" t="inlineStr">
        <is>
          <t xml:space="preserve">CONCLUIDO	</t>
        </is>
      </c>
      <c r="D46" t="n">
        <v>9.7895</v>
      </c>
      <c r="E46" t="n">
        <v>10.22</v>
      </c>
      <c r="F46" t="n">
        <v>7.19</v>
      </c>
      <c r="G46" t="n">
        <v>61.6</v>
      </c>
      <c r="H46" t="n">
        <v>0.85</v>
      </c>
      <c r="I46" t="n">
        <v>7</v>
      </c>
      <c r="J46" t="n">
        <v>252</v>
      </c>
      <c r="K46" t="n">
        <v>57.72</v>
      </c>
      <c r="L46" t="n">
        <v>12</v>
      </c>
      <c r="M46" t="n">
        <v>3</v>
      </c>
      <c r="N46" t="n">
        <v>62.27</v>
      </c>
      <c r="O46" t="n">
        <v>31313.87</v>
      </c>
      <c r="P46" t="n">
        <v>88.27</v>
      </c>
      <c r="Q46" t="n">
        <v>605.87</v>
      </c>
      <c r="R46" t="n">
        <v>28.06</v>
      </c>
      <c r="S46" t="n">
        <v>21.88</v>
      </c>
      <c r="T46" t="n">
        <v>2070.15</v>
      </c>
      <c r="U46" t="n">
        <v>0.78</v>
      </c>
      <c r="V46" t="n">
        <v>0.86</v>
      </c>
      <c r="W46" t="n">
        <v>1.01</v>
      </c>
      <c r="X46" t="n">
        <v>0.13</v>
      </c>
      <c r="Y46" t="n">
        <v>1</v>
      </c>
      <c r="Z46" t="n">
        <v>10</v>
      </c>
      <c r="AA46" t="n">
        <v>222.5226848721432</v>
      </c>
      <c r="AB46" t="n">
        <v>304.4653544499317</v>
      </c>
      <c r="AC46" t="n">
        <v>275.407608341129</v>
      </c>
      <c r="AD46" t="n">
        <v>222522.6848721432</v>
      </c>
      <c r="AE46" t="n">
        <v>304465.3544499317</v>
      </c>
      <c r="AF46" t="n">
        <v>3.679107889066759e-06</v>
      </c>
      <c r="AG46" t="n">
        <v>8.871527777777779</v>
      </c>
      <c r="AH46" t="n">
        <v>275407.608341129</v>
      </c>
    </row>
    <row r="47">
      <c r="A47" t="n">
        <v>45</v>
      </c>
      <c r="B47" t="n">
        <v>120</v>
      </c>
      <c r="C47" t="inlineStr">
        <is>
          <t xml:space="preserve">CONCLUIDO	</t>
        </is>
      </c>
      <c r="D47" t="n">
        <v>9.786300000000001</v>
      </c>
      <c r="E47" t="n">
        <v>10.22</v>
      </c>
      <c r="F47" t="n">
        <v>7.19</v>
      </c>
      <c r="G47" t="n">
        <v>61.63</v>
      </c>
      <c r="H47" t="n">
        <v>0.86</v>
      </c>
      <c r="I47" t="n">
        <v>7</v>
      </c>
      <c r="J47" t="n">
        <v>252.45</v>
      </c>
      <c r="K47" t="n">
        <v>57.72</v>
      </c>
      <c r="L47" t="n">
        <v>12.25</v>
      </c>
      <c r="M47" t="n">
        <v>3</v>
      </c>
      <c r="N47" t="n">
        <v>62.48</v>
      </c>
      <c r="O47" t="n">
        <v>31369.6</v>
      </c>
      <c r="P47" t="n">
        <v>87.95</v>
      </c>
      <c r="Q47" t="n">
        <v>605.91</v>
      </c>
      <c r="R47" t="n">
        <v>28.3</v>
      </c>
      <c r="S47" t="n">
        <v>21.88</v>
      </c>
      <c r="T47" t="n">
        <v>2190.28</v>
      </c>
      <c r="U47" t="n">
        <v>0.77</v>
      </c>
      <c r="V47" t="n">
        <v>0.86</v>
      </c>
      <c r="W47" t="n">
        <v>1</v>
      </c>
      <c r="X47" t="n">
        <v>0.13</v>
      </c>
      <c r="Y47" t="n">
        <v>1</v>
      </c>
      <c r="Z47" t="n">
        <v>10</v>
      </c>
      <c r="AA47" t="n">
        <v>222.3678104731964</v>
      </c>
      <c r="AB47" t="n">
        <v>304.2534484647167</v>
      </c>
      <c r="AC47" t="n">
        <v>275.2159263657309</v>
      </c>
      <c r="AD47" t="n">
        <v>222367.8104731964</v>
      </c>
      <c r="AE47" t="n">
        <v>304253.4484647167</v>
      </c>
      <c r="AF47" t="n">
        <v>3.677905259183208e-06</v>
      </c>
      <c r="AG47" t="n">
        <v>8.871527777777779</v>
      </c>
      <c r="AH47" t="n">
        <v>275215.9263657309</v>
      </c>
    </row>
    <row r="48">
      <c r="A48" t="n">
        <v>46</v>
      </c>
      <c r="B48" t="n">
        <v>120</v>
      </c>
      <c r="C48" t="inlineStr">
        <is>
          <t xml:space="preserve">CONCLUIDO	</t>
        </is>
      </c>
      <c r="D48" t="n">
        <v>9.7882</v>
      </c>
      <c r="E48" t="n">
        <v>10.22</v>
      </c>
      <c r="F48" t="n">
        <v>7.19</v>
      </c>
      <c r="G48" t="n">
        <v>61.62</v>
      </c>
      <c r="H48" t="n">
        <v>0.88</v>
      </c>
      <c r="I48" t="n">
        <v>7</v>
      </c>
      <c r="J48" t="n">
        <v>252.9</v>
      </c>
      <c r="K48" t="n">
        <v>57.72</v>
      </c>
      <c r="L48" t="n">
        <v>12.5</v>
      </c>
      <c r="M48" t="n">
        <v>2</v>
      </c>
      <c r="N48" t="n">
        <v>62.68</v>
      </c>
      <c r="O48" t="n">
        <v>31425.4</v>
      </c>
      <c r="P48" t="n">
        <v>87.59999999999999</v>
      </c>
      <c r="Q48" t="n">
        <v>605.9299999999999</v>
      </c>
      <c r="R48" t="n">
        <v>28.15</v>
      </c>
      <c r="S48" t="n">
        <v>21.88</v>
      </c>
      <c r="T48" t="n">
        <v>2119.18</v>
      </c>
      <c r="U48" t="n">
        <v>0.78</v>
      </c>
      <c r="V48" t="n">
        <v>0.86</v>
      </c>
      <c r="W48" t="n">
        <v>1</v>
      </c>
      <c r="X48" t="n">
        <v>0.13</v>
      </c>
      <c r="Y48" t="n">
        <v>1</v>
      </c>
      <c r="Z48" t="n">
        <v>10</v>
      </c>
      <c r="AA48" t="n">
        <v>222.1595548427059</v>
      </c>
      <c r="AB48" t="n">
        <v>303.9685039234897</v>
      </c>
      <c r="AC48" t="n">
        <v>274.9581765315963</v>
      </c>
      <c r="AD48" t="n">
        <v>222159.554842706</v>
      </c>
      <c r="AE48" t="n">
        <v>303968.5039234897</v>
      </c>
      <c r="AF48" t="n">
        <v>3.678619320676565e-06</v>
      </c>
      <c r="AG48" t="n">
        <v>8.871527777777779</v>
      </c>
      <c r="AH48" t="n">
        <v>274958.1765315963</v>
      </c>
    </row>
    <row r="49">
      <c r="A49" t="n">
        <v>47</v>
      </c>
      <c r="B49" t="n">
        <v>120</v>
      </c>
      <c r="C49" t="inlineStr">
        <is>
          <t xml:space="preserve">CONCLUIDO	</t>
        </is>
      </c>
      <c r="D49" t="n">
        <v>9.792199999999999</v>
      </c>
      <c r="E49" t="n">
        <v>10.21</v>
      </c>
      <c r="F49" t="n">
        <v>7.18</v>
      </c>
      <c r="G49" t="n">
        <v>61.58</v>
      </c>
      <c r="H49" t="n">
        <v>0.9</v>
      </c>
      <c r="I49" t="n">
        <v>7</v>
      </c>
      <c r="J49" t="n">
        <v>253.35</v>
      </c>
      <c r="K49" t="n">
        <v>57.72</v>
      </c>
      <c r="L49" t="n">
        <v>12.75</v>
      </c>
      <c r="M49" t="n">
        <v>1</v>
      </c>
      <c r="N49" t="n">
        <v>62.88</v>
      </c>
      <c r="O49" t="n">
        <v>31481.28</v>
      </c>
      <c r="P49" t="n">
        <v>87.3</v>
      </c>
      <c r="Q49" t="n">
        <v>605.9400000000001</v>
      </c>
      <c r="R49" t="n">
        <v>28.06</v>
      </c>
      <c r="S49" t="n">
        <v>21.88</v>
      </c>
      <c r="T49" t="n">
        <v>2073.28</v>
      </c>
      <c r="U49" t="n">
        <v>0.78</v>
      </c>
      <c r="V49" t="n">
        <v>0.86</v>
      </c>
      <c r="W49" t="n">
        <v>1</v>
      </c>
      <c r="X49" t="n">
        <v>0.13</v>
      </c>
      <c r="Y49" t="n">
        <v>1</v>
      </c>
      <c r="Z49" t="n">
        <v>10</v>
      </c>
      <c r="AA49" t="n">
        <v>221.9342822638567</v>
      </c>
      <c r="AB49" t="n">
        <v>303.6602760427835</v>
      </c>
      <c r="AC49" t="n">
        <v>274.6793654872242</v>
      </c>
      <c r="AD49" t="n">
        <v>221934.2822638567</v>
      </c>
      <c r="AE49" t="n">
        <v>303660.2760427835</v>
      </c>
      <c r="AF49" t="n">
        <v>3.680122608031003e-06</v>
      </c>
      <c r="AG49" t="n">
        <v>8.862847222222221</v>
      </c>
      <c r="AH49" t="n">
        <v>274679.3654872242</v>
      </c>
    </row>
    <row r="50">
      <c r="A50" t="n">
        <v>48</v>
      </c>
      <c r="B50" t="n">
        <v>120</v>
      </c>
      <c r="C50" t="inlineStr">
        <is>
          <t xml:space="preserve">CONCLUIDO	</t>
        </is>
      </c>
      <c r="D50" t="n">
        <v>9.792199999999999</v>
      </c>
      <c r="E50" t="n">
        <v>10.21</v>
      </c>
      <c r="F50" t="n">
        <v>7.18</v>
      </c>
      <c r="G50" t="n">
        <v>61.58</v>
      </c>
      <c r="H50" t="n">
        <v>0.91</v>
      </c>
      <c r="I50" t="n">
        <v>7</v>
      </c>
      <c r="J50" t="n">
        <v>253.81</v>
      </c>
      <c r="K50" t="n">
        <v>57.72</v>
      </c>
      <c r="L50" t="n">
        <v>13</v>
      </c>
      <c r="M50" t="n">
        <v>1</v>
      </c>
      <c r="N50" t="n">
        <v>63.08</v>
      </c>
      <c r="O50" t="n">
        <v>31537.23</v>
      </c>
      <c r="P50" t="n">
        <v>87.09999999999999</v>
      </c>
      <c r="Q50" t="n">
        <v>605.9400000000001</v>
      </c>
      <c r="R50" t="n">
        <v>28.04</v>
      </c>
      <c r="S50" t="n">
        <v>21.88</v>
      </c>
      <c r="T50" t="n">
        <v>2060.86</v>
      </c>
      <c r="U50" t="n">
        <v>0.78</v>
      </c>
      <c r="V50" t="n">
        <v>0.86</v>
      </c>
      <c r="W50" t="n">
        <v>1</v>
      </c>
      <c r="X50" t="n">
        <v>0.13</v>
      </c>
      <c r="Y50" t="n">
        <v>1</v>
      </c>
      <c r="Z50" t="n">
        <v>10</v>
      </c>
      <c r="AA50" t="n">
        <v>221.8231334195325</v>
      </c>
      <c r="AB50" t="n">
        <v>303.5081972904382</v>
      </c>
      <c r="AC50" t="n">
        <v>274.5418009175588</v>
      </c>
      <c r="AD50" t="n">
        <v>221823.1334195325</v>
      </c>
      <c r="AE50" t="n">
        <v>303508.1972904382</v>
      </c>
      <c r="AF50" t="n">
        <v>3.680122608031003e-06</v>
      </c>
      <c r="AG50" t="n">
        <v>8.862847222222221</v>
      </c>
      <c r="AH50" t="n">
        <v>274541.8009175588</v>
      </c>
    </row>
    <row r="51">
      <c r="A51" t="n">
        <v>49</v>
      </c>
      <c r="B51" t="n">
        <v>120</v>
      </c>
      <c r="C51" t="inlineStr">
        <is>
          <t xml:space="preserve">CONCLUIDO	</t>
        </is>
      </c>
      <c r="D51" t="n">
        <v>9.7887</v>
      </c>
      <c r="E51" t="n">
        <v>10.22</v>
      </c>
      <c r="F51" t="n">
        <v>7.19</v>
      </c>
      <c r="G51" t="n">
        <v>61.61</v>
      </c>
      <c r="H51" t="n">
        <v>0.93</v>
      </c>
      <c r="I51" t="n">
        <v>7</v>
      </c>
      <c r="J51" t="n">
        <v>254.26</v>
      </c>
      <c r="K51" t="n">
        <v>57.72</v>
      </c>
      <c r="L51" t="n">
        <v>13.25</v>
      </c>
      <c r="M51" t="n">
        <v>0</v>
      </c>
      <c r="N51" t="n">
        <v>63.29</v>
      </c>
      <c r="O51" t="n">
        <v>31593.26</v>
      </c>
      <c r="P51" t="n">
        <v>87.22</v>
      </c>
      <c r="Q51" t="n">
        <v>605.9400000000001</v>
      </c>
      <c r="R51" t="n">
        <v>28.03</v>
      </c>
      <c r="S51" t="n">
        <v>21.88</v>
      </c>
      <c r="T51" t="n">
        <v>2055.36</v>
      </c>
      <c r="U51" t="n">
        <v>0.78</v>
      </c>
      <c r="V51" t="n">
        <v>0.86</v>
      </c>
      <c r="W51" t="n">
        <v>1.01</v>
      </c>
      <c r="X51" t="n">
        <v>0.13</v>
      </c>
      <c r="Y51" t="n">
        <v>1</v>
      </c>
      <c r="Z51" t="n">
        <v>10</v>
      </c>
      <c r="AA51" t="n">
        <v>221.9447111225592</v>
      </c>
      <c r="AB51" t="n">
        <v>303.674545267349</v>
      </c>
      <c r="AC51" t="n">
        <v>274.6922728770242</v>
      </c>
      <c r="AD51" t="n">
        <v>221944.7111225592</v>
      </c>
      <c r="AE51" t="n">
        <v>303674.545267349</v>
      </c>
      <c r="AF51" t="n">
        <v>3.678807231595871e-06</v>
      </c>
      <c r="AG51" t="n">
        <v>8.871527777777779</v>
      </c>
      <c r="AH51" t="n">
        <v>274692.2728770241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7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5.217</v>
      </c>
      <c r="E2" t="n">
        <v>19.17</v>
      </c>
      <c r="F2" t="n">
        <v>9.59</v>
      </c>
      <c r="G2" t="n">
        <v>4.68</v>
      </c>
      <c r="H2" t="n">
        <v>0.06</v>
      </c>
      <c r="I2" t="n">
        <v>123</v>
      </c>
      <c r="J2" t="n">
        <v>285.18</v>
      </c>
      <c r="K2" t="n">
        <v>61.2</v>
      </c>
      <c r="L2" t="n">
        <v>1</v>
      </c>
      <c r="M2" t="n">
        <v>121</v>
      </c>
      <c r="N2" t="n">
        <v>77.98</v>
      </c>
      <c r="O2" t="n">
        <v>35406.83</v>
      </c>
      <c r="P2" t="n">
        <v>169.46</v>
      </c>
      <c r="Q2" t="n">
        <v>606.38</v>
      </c>
      <c r="R2" t="n">
        <v>103.39</v>
      </c>
      <c r="S2" t="n">
        <v>21.88</v>
      </c>
      <c r="T2" t="n">
        <v>39158.88</v>
      </c>
      <c r="U2" t="n">
        <v>0.21</v>
      </c>
      <c r="V2" t="n">
        <v>0.65</v>
      </c>
      <c r="W2" t="n">
        <v>1.19</v>
      </c>
      <c r="X2" t="n">
        <v>2.53</v>
      </c>
      <c r="Y2" t="n">
        <v>1</v>
      </c>
      <c r="Z2" t="n">
        <v>10</v>
      </c>
      <c r="AA2" t="n">
        <v>524.2322386592377</v>
      </c>
      <c r="AB2" t="n">
        <v>717.2776764276829</v>
      </c>
      <c r="AC2" t="n">
        <v>648.8217016949656</v>
      </c>
      <c r="AD2" t="n">
        <v>524232.2386592377</v>
      </c>
      <c r="AE2" t="n">
        <v>717277.6764276829</v>
      </c>
      <c r="AF2" t="n">
        <v>1.861556562352383e-06</v>
      </c>
      <c r="AG2" t="n">
        <v>16.640625</v>
      </c>
      <c r="AH2" t="n">
        <v>648821.7016949656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5.9367</v>
      </c>
      <c r="E3" t="n">
        <v>16.84</v>
      </c>
      <c r="F3" t="n">
        <v>8.94</v>
      </c>
      <c r="G3" t="n">
        <v>5.83</v>
      </c>
      <c r="H3" t="n">
        <v>0.08</v>
      </c>
      <c r="I3" t="n">
        <v>92</v>
      </c>
      <c r="J3" t="n">
        <v>285.68</v>
      </c>
      <c r="K3" t="n">
        <v>61.2</v>
      </c>
      <c r="L3" t="n">
        <v>1.25</v>
      </c>
      <c r="M3" t="n">
        <v>90</v>
      </c>
      <c r="N3" t="n">
        <v>78.23999999999999</v>
      </c>
      <c r="O3" t="n">
        <v>35468.6</v>
      </c>
      <c r="P3" t="n">
        <v>157.48</v>
      </c>
      <c r="Q3" t="n">
        <v>606.26</v>
      </c>
      <c r="R3" t="n">
        <v>82.76000000000001</v>
      </c>
      <c r="S3" t="n">
        <v>21.88</v>
      </c>
      <c r="T3" t="n">
        <v>28997.4</v>
      </c>
      <c r="U3" t="n">
        <v>0.26</v>
      </c>
      <c r="V3" t="n">
        <v>0.6899999999999999</v>
      </c>
      <c r="W3" t="n">
        <v>1.14</v>
      </c>
      <c r="X3" t="n">
        <v>1.88</v>
      </c>
      <c r="Y3" t="n">
        <v>1</v>
      </c>
      <c r="Z3" t="n">
        <v>10</v>
      </c>
      <c r="AA3" t="n">
        <v>448.0883267627837</v>
      </c>
      <c r="AB3" t="n">
        <v>613.0942169386444</v>
      </c>
      <c r="AC3" t="n">
        <v>554.5813653571572</v>
      </c>
      <c r="AD3" t="n">
        <v>448088.3267627836</v>
      </c>
      <c r="AE3" t="n">
        <v>613094.2169386444</v>
      </c>
      <c r="AF3" t="n">
        <v>2.118363588981675e-06</v>
      </c>
      <c r="AG3" t="n">
        <v>14.61805555555556</v>
      </c>
      <c r="AH3" t="n">
        <v>554581.3653571572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6.4818</v>
      </c>
      <c r="E4" t="n">
        <v>15.43</v>
      </c>
      <c r="F4" t="n">
        <v>8.539999999999999</v>
      </c>
      <c r="G4" t="n">
        <v>7.02</v>
      </c>
      <c r="H4" t="n">
        <v>0.09</v>
      </c>
      <c r="I4" t="n">
        <v>73</v>
      </c>
      <c r="J4" t="n">
        <v>286.19</v>
      </c>
      <c r="K4" t="n">
        <v>61.2</v>
      </c>
      <c r="L4" t="n">
        <v>1.5</v>
      </c>
      <c r="M4" t="n">
        <v>71</v>
      </c>
      <c r="N4" t="n">
        <v>78.48999999999999</v>
      </c>
      <c r="O4" t="n">
        <v>35530.47</v>
      </c>
      <c r="P4" t="n">
        <v>150.12</v>
      </c>
      <c r="Q4" t="n">
        <v>606.22</v>
      </c>
      <c r="R4" t="n">
        <v>70.34</v>
      </c>
      <c r="S4" t="n">
        <v>21.88</v>
      </c>
      <c r="T4" t="n">
        <v>22880.84</v>
      </c>
      <c r="U4" t="n">
        <v>0.31</v>
      </c>
      <c r="V4" t="n">
        <v>0.72</v>
      </c>
      <c r="W4" t="n">
        <v>1.11</v>
      </c>
      <c r="X4" t="n">
        <v>1.48</v>
      </c>
      <c r="Y4" t="n">
        <v>1</v>
      </c>
      <c r="Z4" t="n">
        <v>10</v>
      </c>
      <c r="AA4" t="n">
        <v>401.6054032075643</v>
      </c>
      <c r="AB4" t="n">
        <v>549.4942302485357</v>
      </c>
      <c r="AC4" t="n">
        <v>497.0512721336106</v>
      </c>
      <c r="AD4" t="n">
        <v>401605.4032075643</v>
      </c>
      <c r="AE4" t="n">
        <v>549494.2302485358</v>
      </c>
      <c r="AF4" t="n">
        <v>2.312868952627119e-06</v>
      </c>
      <c r="AG4" t="n">
        <v>13.39409722222222</v>
      </c>
      <c r="AH4" t="n">
        <v>497051.2721336106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6.8807</v>
      </c>
      <c r="E5" t="n">
        <v>14.53</v>
      </c>
      <c r="F5" t="n">
        <v>8.300000000000001</v>
      </c>
      <c r="G5" t="n">
        <v>8.16</v>
      </c>
      <c r="H5" t="n">
        <v>0.11</v>
      </c>
      <c r="I5" t="n">
        <v>61</v>
      </c>
      <c r="J5" t="n">
        <v>286.69</v>
      </c>
      <c r="K5" t="n">
        <v>61.2</v>
      </c>
      <c r="L5" t="n">
        <v>1.75</v>
      </c>
      <c r="M5" t="n">
        <v>59</v>
      </c>
      <c r="N5" t="n">
        <v>78.73999999999999</v>
      </c>
      <c r="O5" t="n">
        <v>35592.57</v>
      </c>
      <c r="P5" t="n">
        <v>145.43</v>
      </c>
      <c r="Q5" t="n">
        <v>605.9400000000001</v>
      </c>
      <c r="R5" t="n">
        <v>62.41</v>
      </c>
      <c r="S5" t="n">
        <v>21.88</v>
      </c>
      <c r="T5" t="n">
        <v>18977.67</v>
      </c>
      <c r="U5" t="n">
        <v>0.35</v>
      </c>
      <c r="V5" t="n">
        <v>0.75</v>
      </c>
      <c r="W5" t="n">
        <v>1.1</v>
      </c>
      <c r="X5" t="n">
        <v>1.24</v>
      </c>
      <c r="Y5" t="n">
        <v>1</v>
      </c>
      <c r="Z5" t="n">
        <v>10</v>
      </c>
      <c r="AA5" t="n">
        <v>376.0531366415902</v>
      </c>
      <c r="AB5" t="n">
        <v>514.5324918465292</v>
      </c>
      <c r="AC5" t="n">
        <v>465.4262329755835</v>
      </c>
      <c r="AD5" t="n">
        <v>376053.1366415902</v>
      </c>
      <c r="AE5" t="n">
        <v>514532.4918465292</v>
      </c>
      <c r="AF5" t="n">
        <v>2.455206486213925e-06</v>
      </c>
      <c r="AG5" t="n">
        <v>12.61284722222222</v>
      </c>
      <c r="AH5" t="n">
        <v>465426.2329755835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7.2234</v>
      </c>
      <c r="E6" t="n">
        <v>13.84</v>
      </c>
      <c r="F6" t="n">
        <v>8.09</v>
      </c>
      <c r="G6" t="n">
        <v>9.34</v>
      </c>
      <c r="H6" t="n">
        <v>0.12</v>
      </c>
      <c r="I6" t="n">
        <v>52</v>
      </c>
      <c r="J6" t="n">
        <v>287.19</v>
      </c>
      <c r="K6" t="n">
        <v>61.2</v>
      </c>
      <c r="L6" t="n">
        <v>2</v>
      </c>
      <c r="M6" t="n">
        <v>50</v>
      </c>
      <c r="N6" t="n">
        <v>78.98999999999999</v>
      </c>
      <c r="O6" t="n">
        <v>35654.65</v>
      </c>
      <c r="P6" t="n">
        <v>141.39</v>
      </c>
      <c r="Q6" t="n">
        <v>605.88</v>
      </c>
      <c r="R6" t="n">
        <v>56.42</v>
      </c>
      <c r="S6" t="n">
        <v>21.88</v>
      </c>
      <c r="T6" t="n">
        <v>16027.34</v>
      </c>
      <c r="U6" t="n">
        <v>0.39</v>
      </c>
      <c r="V6" t="n">
        <v>0.76</v>
      </c>
      <c r="W6" t="n">
        <v>1.07</v>
      </c>
      <c r="X6" t="n">
        <v>1.03</v>
      </c>
      <c r="Y6" t="n">
        <v>1</v>
      </c>
      <c r="Z6" t="n">
        <v>10</v>
      </c>
      <c r="AA6" t="n">
        <v>353.8046281150918</v>
      </c>
      <c r="AB6" t="n">
        <v>484.0911009456512</v>
      </c>
      <c r="AC6" t="n">
        <v>437.8901256975249</v>
      </c>
      <c r="AD6" t="n">
        <v>353804.6281150918</v>
      </c>
      <c r="AE6" t="n">
        <v>484091.1009456512</v>
      </c>
      <c r="AF6" t="n">
        <v>2.577490449012116e-06</v>
      </c>
      <c r="AG6" t="n">
        <v>12.01388888888889</v>
      </c>
      <c r="AH6" t="n">
        <v>437890.1256975249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7.4621</v>
      </c>
      <c r="E7" t="n">
        <v>13.4</v>
      </c>
      <c r="F7" t="n">
        <v>7.97</v>
      </c>
      <c r="G7" t="n">
        <v>10.4</v>
      </c>
      <c r="H7" t="n">
        <v>0.14</v>
      </c>
      <c r="I7" t="n">
        <v>46</v>
      </c>
      <c r="J7" t="n">
        <v>287.7</v>
      </c>
      <c r="K7" t="n">
        <v>61.2</v>
      </c>
      <c r="L7" t="n">
        <v>2.25</v>
      </c>
      <c r="M7" t="n">
        <v>44</v>
      </c>
      <c r="N7" t="n">
        <v>79.25</v>
      </c>
      <c r="O7" t="n">
        <v>35716.83</v>
      </c>
      <c r="P7" t="n">
        <v>138.94</v>
      </c>
      <c r="Q7" t="n">
        <v>606.01</v>
      </c>
      <c r="R7" t="n">
        <v>52.5</v>
      </c>
      <c r="S7" t="n">
        <v>21.88</v>
      </c>
      <c r="T7" t="n">
        <v>14096.84</v>
      </c>
      <c r="U7" t="n">
        <v>0.42</v>
      </c>
      <c r="V7" t="n">
        <v>0.78</v>
      </c>
      <c r="W7" t="n">
        <v>1.07</v>
      </c>
      <c r="X7" t="n">
        <v>0.91</v>
      </c>
      <c r="Y7" t="n">
        <v>1</v>
      </c>
      <c r="Z7" t="n">
        <v>10</v>
      </c>
      <c r="AA7" t="n">
        <v>335.9486043343724</v>
      </c>
      <c r="AB7" t="n">
        <v>459.6597014566985</v>
      </c>
      <c r="AC7" t="n">
        <v>415.7904246861133</v>
      </c>
      <c r="AD7" t="n">
        <v>335948.6043343724</v>
      </c>
      <c r="AE7" t="n">
        <v>459659.7014566985</v>
      </c>
      <c r="AF7" t="n">
        <v>2.662664601098279e-06</v>
      </c>
      <c r="AG7" t="n">
        <v>11.63194444444444</v>
      </c>
      <c r="AH7" t="n">
        <v>415790.4246861133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7.6803</v>
      </c>
      <c r="E8" t="n">
        <v>13.02</v>
      </c>
      <c r="F8" t="n">
        <v>7.86</v>
      </c>
      <c r="G8" t="n">
        <v>11.5</v>
      </c>
      <c r="H8" t="n">
        <v>0.15</v>
      </c>
      <c r="I8" t="n">
        <v>41</v>
      </c>
      <c r="J8" t="n">
        <v>288.2</v>
      </c>
      <c r="K8" t="n">
        <v>61.2</v>
      </c>
      <c r="L8" t="n">
        <v>2.5</v>
      </c>
      <c r="M8" t="n">
        <v>39</v>
      </c>
      <c r="N8" t="n">
        <v>79.5</v>
      </c>
      <c r="O8" t="n">
        <v>35779.11</v>
      </c>
      <c r="P8" t="n">
        <v>136.73</v>
      </c>
      <c r="Q8" t="n">
        <v>605.89</v>
      </c>
      <c r="R8" t="n">
        <v>49.23</v>
      </c>
      <c r="S8" t="n">
        <v>21.88</v>
      </c>
      <c r="T8" t="n">
        <v>12486.44</v>
      </c>
      <c r="U8" t="n">
        <v>0.44</v>
      </c>
      <c r="V8" t="n">
        <v>0.79</v>
      </c>
      <c r="W8" t="n">
        <v>1.05</v>
      </c>
      <c r="X8" t="n">
        <v>0.8</v>
      </c>
      <c r="Y8" t="n">
        <v>1</v>
      </c>
      <c r="Z8" t="n">
        <v>10</v>
      </c>
      <c r="AA8" t="n">
        <v>329.9229898282009</v>
      </c>
      <c r="AB8" t="n">
        <v>451.415189858004</v>
      </c>
      <c r="AC8" t="n">
        <v>408.3327577031533</v>
      </c>
      <c r="AD8" t="n">
        <v>329922.9898282009</v>
      </c>
      <c r="AE8" t="n">
        <v>451415.189858004</v>
      </c>
      <c r="AF8" t="n">
        <v>2.740523838572937e-06</v>
      </c>
      <c r="AG8" t="n">
        <v>11.30208333333333</v>
      </c>
      <c r="AH8" t="n">
        <v>408332.7577031534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7.9029</v>
      </c>
      <c r="E9" t="n">
        <v>12.65</v>
      </c>
      <c r="F9" t="n">
        <v>7.76</v>
      </c>
      <c r="G9" t="n">
        <v>12.94</v>
      </c>
      <c r="H9" t="n">
        <v>0.17</v>
      </c>
      <c r="I9" t="n">
        <v>36</v>
      </c>
      <c r="J9" t="n">
        <v>288.71</v>
      </c>
      <c r="K9" t="n">
        <v>61.2</v>
      </c>
      <c r="L9" t="n">
        <v>2.75</v>
      </c>
      <c r="M9" t="n">
        <v>34</v>
      </c>
      <c r="N9" t="n">
        <v>79.76000000000001</v>
      </c>
      <c r="O9" t="n">
        <v>35841.5</v>
      </c>
      <c r="P9" t="n">
        <v>134.51</v>
      </c>
      <c r="Q9" t="n">
        <v>605.91</v>
      </c>
      <c r="R9" t="n">
        <v>46.16</v>
      </c>
      <c r="S9" t="n">
        <v>21.88</v>
      </c>
      <c r="T9" t="n">
        <v>10975.7</v>
      </c>
      <c r="U9" t="n">
        <v>0.47</v>
      </c>
      <c r="V9" t="n">
        <v>0.8</v>
      </c>
      <c r="W9" t="n">
        <v>1.05</v>
      </c>
      <c r="X9" t="n">
        <v>0.71</v>
      </c>
      <c r="Y9" t="n">
        <v>1</v>
      </c>
      <c r="Z9" t="n">
        <v>10</v>
      </c>
      <c r="AA9" t="n">
        <v>313.3328263767546</v>
      </c>
      <c r="AB9" t="n">
        <v>428.7157963173791</v>
      </c>
      <c r="AC9" t="n">
        <v>387.7997624232469</v>
      </c>
      <c r="AD9" t="n">
        <v>313332.8263767546</v>
      </c>
      <c r="AE9" t="n">
        <v>428715.7963173791</v>
      </c>
      <c r="AF9" t="n">
        <v>2.819953106500796e-06</v>
      </c>
      <c r="AG9" t="n">
        <v>10.98090277777778</v>
      </c>
      <c r="AH9" t="n">
        <v>387799.7624232469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8.0398</v>
      </c>
      <c r="E10" t="n">
        <v>12.44</v>
      </c>
      <c r="F10" t="n">
        <v>7.71</v>
      </c>
      <c r="G10" t="n">
        <v>14.02</v>
      </c>
      <c r="H10" t="n">
        <v>0.18</v>
      </c>
      <c r="I10" t="n">
        <v>33</v>
      </c>
      <c r="J10" t="n">
        <v>289.21</v>
      </c>
      <c r="K10" t="n">
        <v>61.2</v>
      </c>
      <c r="L10" t="n">
        <v>3</v>
      </c>
      <c r="M10" t="n">
        <v>31</v>
      </c>
      <c r="N10" t="n">
        <v>80.02</v>
      </c>
      <c r="O10" t="n">
        <v>35903.99</v>
      </c>
      <c r="P10" t="n">
        <v>133.32</v>
      </c>
      <c r="Q10" t="n">
        <v>605.9</v>
      </c>
      <c r="R10" t="n">
        <v>44.44</v>
      </c>
      <c r="S10" t="n">
        <v>21.88</v>
      </c>
      <c r="T10" t="n">
        <v>10130.75</v>
      </c>
      <c r="U10" t="n">
        <v>0.49</v>
      </c>
      <c r="V10" t="n">
        <v>0.8</v>
      </c>
      <c r="W10" t="n">
        <v>1.04</v>
      </c>
      <c r="X10" t="n">
        <v>0.65</v>
      </c>
      <c r="Y10" t="n">
        <v>1</v>
      </c>
      <c r="Z10" t="n">
        <v>10</v>
      </c>
      <c r="AA10" t="n">
        <v>310.2258382784681</v>
      </c>
      <c r="AB10" t="n">
        <v>424.4646781306625</v>
      </c>
      <c r="AC10" t="n">
        <v>383.9543649897888</v>
      </c>
      <c r="AD10" t="n">
        <v>310225.8382784681</v>
      </c>
      <c r="AE10" t="n">
        <v>424464.6781306625</v>
      </c>
      <c r="AF10" t="n">
        <v>2.868802463101532e-06</v>
      </c>
      <c r="AG10" t="n">
        <v>10.79861111111111</v>
      </c>
      <c r="AH10" t="n">
        <v>383954.3649897887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8.197100000000001</v>
      </c>
      <c r="E11" t="n">
        <v>12.2</v>
      </c>
      <c r="F11" t="n">
        <v>7.63</v>
      </c>
      <c r="G11" t="n">
        <v>15.27</v>
      </c>
      <c r="H11" t="n">
        <v>0.2</v>
      </c>
      <c r="I11" t="n">
        <v>30</v>
      </c>
      <c r="J11" t="n">
        <v>289.72</v>
      </c>
      <c r="K11" t="n">
        <v>61.2</v>
      </c>
      <c r="L11" t="n">
        <v>3.25</v>
      </c>
      <c r="M11" t="n">
        <v>28</v>
      </c>
      <c r="N11" t="n">
        <v>80.27</v>
      </c>
      <c r="O11" t="n">
        <v>35966.59</v>
      </c>
      <c r="P11" t="n">
        <v>131.52</v>
      </c>
      <c r="Q11" t="n">
        <v>605.9</v>
      </c>
      <c r="R11" t="n">
        <v>42.14</v>
      </c>
      <c r="S11" t="n">
        <v>21.88</v>
      </c>
      <c r="T11" t="n">
        <v>8998.030000000001</v>
      </c>
      <c r="U11" t="n">
        <v>0.52</v>
      </c>
      <c r="V11" t="n">
        <v>0.8100000000000001</v>
      </c>
      <c r="W11" t="n">
        <v>1.03</v>
      </c>
      <c r="X11" t="n">
        <v>0.58</v>
      </c>
      <c r="Y11" t="n">
        <v>1</v>
      </c>
      <c r="Z11" t="n">
        <v>10</v>
      </c>
      <c r="AA11" t="n">
        <v>306.4098855577079</v>
      </c>
      <c r="AB11" t="n">
        <v>419.2435232701658</v>
      </c>
      <c r="AC11" t="n">
        <v>379.2315098212409</v>
      </c>
      <c r="AD11" t="n">
        <v>306409.8855577079</v>
      </c>
      <c r="AE11" t="n">
        <v>419243.5232701658</v>
      </c>
      <c r="AF11" t="n">
        <v>2.924931051803474e-06</v>
      </c>
      <c r="AG11" t="n">
        <v>10.59027777777778</v>
      </c>
      <c r="AH11" t="n">
        <v>379231.5098212409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8.287100000000001</v>
      </c>
      <c r="E12" t="n">
        <v>12.07</v>
      </c>
      <c r="F12" t="n">
        <v>7.61</v>
      </c>
      <c r="G12" t="n">
        <v>16.3</v>
      </c>
      <c r="H12" t="n">
        <v>0.21</v>
      </c>
      <c r="I12" t="n">
        <v>28</v>
      </c>
      <c r="J12" t="n">
        <v>290.23</v>
      </c>
      <c r="K12" t="n">
        <v>61.2</v>
      </c>
      <c r="L12" t="n">
        <v>3.5</v>
      </c>
      <c r="M12" t="n">
        <v>26</v>
      </c>
      <c r="N12" t="n">
        <v>80.53</v>
      </c>
      <c r="O12" t="n">
        <v>36029.29</v>
      </c>
      <c r="P12" t="n">
        <v>130.76</v>
      </c>
      <c r="Q12" t="n">
        <v>605.9</v>
      </c>
      <c r="R12" t="n">
        <v>41.21</v>
      </c>
      <c r="S12" t="n">
        <v>21.88</v>
      </c>
      <c r="T12" t="n">
        <v>8542.030000000001</v>
      </c>
      <c r="U12" t="n">
        <v>0.53</v>
      </c>
      <c r="V12" t="n">
        <v>0.8100000000000001</v>
      </c>
      <c r="W12" t="n">
        <v>1.04</v>
      </c>
      <c r="X12" t="n">
        <v>0.55</v>
      </c>
      <c r="Y12" t="n">
        <v>1</v>
      </c>
      <c r="Z12" t="n">
        <v>10</v>
      </c>
      <c r="AA12" t="n">
        <v>293.5442913539297</v>
      </c>
      <c r="AB12" t="n">
        <v>401.6402496905986</v>
      </c>
      <c r="AC12" t="n">
        <v>363.3082679657579</v>
      </c>
      <c r="AD12" t="n">
        <v>293544.2913539297</v>
      </c>
      <c r="AE12" t="n">
        <v>401640.2496905986</v>
      </c>
      <c r="AF12" t="n">
        <v>2.957045311073498e-06</v>
      </c>
      <c r="AG12" t="n">
        <v>10.47743055555556</v>
      </c>
      <c r="AH12" t="n">
        <v>363308.2679657579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8.394299999999999</v>
      </c>
      <c r="E13" t="n">
        <v>11.91</v>
      </c>
      <c r="F13" t="n">
        <v>7.56</v>
      </c>
      <c r="G13" t="n">
        <v>17.45</v>
      </c>
      <c r="H13" t="n">
        <v>0.23</v>
      </c>
      <c r="I13" t="n">
        <v>26</v>
      </c>
      <c r="J13" t="n">
        <v>290.74</v>
      </c>
      <c r="K13" t="n">
        <v>61.2</v>
      </c>
      <c r="L13" t="n">
        <v>3.75</v>
      </c>
      <c r="M13" t="n">
        <v>24</v>
      </c>
      <c r="N13" t="n">
        <v>80.79000000000001</v>
      </c>
      <c r="O13" t="n">
        <v>36092.1</v>
      </c>
      <c r="P13" t="n">
        <v>129.68</v>
      </c>
      <c r="Q13" t="n">
        <v>605.88</v>
      </c>
      <c r="R13" t="n">
        <v>39.94</v>
      </c>
      <c r="S13" t="n">
        <v>21.88</v>
      </c>
      <c r="T13" t="n">
        <v>7918.62</v>
      </c>
      <c r="U13" t="n">
        <v>0.55</v>
      </c>
      <c r="V13" t="n">
        <v>0.82</v>
      </c>
      <c r="W13" t="n">
        <v>1.03</v>
      </c>
      <c r="X13" t="n">
        <v>0.5</v>
      </c>
      <c r="Y13" t="n">
        <v>1</v>
      </c>
      <c r="Z13" t="n">
        <v>10</v>
      </c>
      <c r="AA13" t="n">
        <v>291.1891835121553</v>
      </c>
      <c r="AB13" t="n">
        <v>398.4178872414579</v>
      </c>
      <c r="AC13" t="n">
        <v>360.3934432661491</v>
      </c>
      <c r="AD13" t="n">
        <v>291189.1835121553</v>
      </c>
      <c r="AE13" t="n">
        <v>398417.8872414579</v>
      </c>
      <c r="AF13" t="n">
        <v>2.995296962115126e-06</v>
      </c>
      <c r="AG13" t="n">
        <v>10.33854166666667</v>
      </c>
      <c r="AH13" t="n">
        <v>360393.4432661491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8.5038</v>
      </c>
      <c r="E14" t="n">
        <v>11.76</v>
      </c>
      <c r="F14" t="n">
        <v>7.52</v>
      </c>
      <c r="G14" t="n">
        <v>18.79</v>
      </c>
      <c r="H14" t="n">
        <v>0.24</v>
      </c>
      <c r="I14" t="n">
        <v>24</v>
      </c>
      <c r="J14" t="n">
        <v>291.25</v>
      </c>
      <c r="K14" t="n">
        <v>61.2</v>
      </c>
      <c r="L14" t="n">
        <v>4</v>
      </c>
      <c r="M14" t="n">
        <v>22</v>
      </c>
      <c r="N14" t="n">
        <v>81.05</v>
      </c>
      <c r="O14" t="n">
        <v>36155.02</v>
      </c>
      <c r="P14" t="n">
        <v>128.45</v>
      </c>
      <c r="Q14" t="n">
        <v>605.9400000000001</v>
      </c>
      <c r="R14" t="n">
        <v>38.38</v>
      </c>
      <c r="S14" t="n">
        <v>21.88</v>
      </c>
      <c r="T14" t="n">
        <v>7144.52</v>
      </c>
      <c r="U14" t="n">
        <v>0.57</v>
      </c>
      <c r="V14" t="n">
        <v>0.82</v>
      </c>
      <c r="W14" t="n">
        <v>1.03</v>
      </c>
      <c r="X14" t="n">
        <v>0.46</v>
      </c>
      <c r="Y14" t="n">
        <v>1</v>
      </c>
      <c r="Z14" t="n">
        <v>10</v>
      </c>
      <c r="AA14" t="n">
        <v>288.8048005396322</v>
      </c>
      <c r="AB14" t="n">
        <v>395.1554692668991</v>
      </c>
      <c r="AC14" t="n">
        <v>357.4423858842498</v>
      </c>
      <c r="AD14" t="n">
        <v>288804.8005396322</v>
      </c>
      <c r="AE14" t="n">
        <v>395155.4692668991</v>
      </c>
      <c r="AF14" t="n">
        <v>3.034369310893655e-06</v>
      </c>
      <c r="AG14" t="n">
        <v>10.20833333333333</v>
      </c>
      <c r="AH14" t="n">
        <v>357442.3858842498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8.552099999999999</v>
      </c>
      <c r="E15" t="n">
        <v>11.69</v>
      </c>
      <c r="F15" t="n">
        <v>7.5</v>
      </c>
      <c r="G15" t="n">
        <v>19.58</v>
      </c>
      <c r="H15" t="n">
        <v>0.26</v>
      </c>
      <c r="I15" t="n">
        <v>23</v>
      </c>
      <c r="J15" t="n">
        <v>291.76</v>
      </c>
      <c r="K15" t="n">
        <v>61.2</v>
      </c>
      <c r="L15" t="n">
        <v>4.25</v>
      </c>
      <c r="M15" t="n">
        <v>21</v>
      </c>
      <c r="N15" t="n">
        <v>81.31</v>
      </c>
      <c r="O15" t="n">
        <v>36218.04</v>
      </c>
      <c r="P15" t="n">
        <v>127.93</v>
      </c>
      <c r="Q15" t="n">
        <v>605.89</v>
      </c>
      <c r="R15" t="n">
        <v>38.46</v>
      </c>
      <c r="S15" t="n">
        <v>21.88</v>
      </c>
      <c r="T15" t="n">
        <v>7192.67</v>
      </c>
      <c r="U15" t="n">
        <v>0.57</v>
      </c>
      <c r="V15" t="n">
        <v>0.82</v>
      </c>
      <c r="W15" t="n">
        <v>1.02</v>
      </c>
      <c r="X15" t="n">
        <v>0.45</v>
      </c>
      <c r="Y15" t="n">
        <v>1</v>
      </c>
      <c r="Z15" t="n">
        <v>10</v>
      </c>
      <c r="AA15" t="n">
        <v>287.778113822034</v>
      </c>
      <c r="AB15" t="n">
        <v>393.75071120566</v>
      </c>
      <c r="AC15" t="n">
        <v>356.171695960785</v>
      </c>
      <c r="AD15" t="n">
        <v>287778.113822034</v>
      </c>
      <c r="AE15" t="n">
        <v>393750.71120566</v>
      </c>
      <c r="AF15" t="n">
        <v>3.051603963368568e-06</v>
      </c>
      <c r="AG15" t="n">
        <v>10.14756944444444</v>
      </c>
      <c r="AH15" t="n">
        <v>356171.695960785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8.6075</v>
      </c>
      <c r="E16" t="n">
        <v>11.62</v>
      </c>
      <c r="F16" t="n">
        <v>7.48</v>
      </c>
      <c r="G16" t="n">
        <v>20.41</v>
      </c>
      <c r="H16" t="n">
        <v>0.27</v>
      </c>
      <c r="I16" t="n">
        <v>22</v>
      </c>
      <c r="J16" t="n">
        <v>292.27</v>
      </c>
      <c r="K16" t="n">
        <v>61.2</v>
      </c>
      <c r="L16" t="n">
        <v>4.5</v>
      </c>
      <c r="M16" t="n">
        <v>20</v>
      </c>
      <c r="N16" t="n">
        <v>81.56999999999999</v>
      </c>
      <c r="O16" t="n">
        <v>36281.16</v>
      </c>
      <c r="P16" t="n">
        <v>127.08</v>
      </c>
      <c r="Q16" t="n">
        <v>605.84</v>
      </c>
      <c r="R16" t="n">
        <v>37.31</v>
      </c>
      <c r="S16" t="n">
        <v>21.88</v>
      </c>
      <c r="T16" t="n">
        <v>6619.6</v>
      </c>
      <c r="U16" t="n">
        <v>0.59</v>
      </c>
      <c r="V16" t="n">
        <v>0.83</v>
      </c>
      <c r="W16" t="n">
        <v>1.03</v>
      </c>
      <c r="X16" t="n">
        <v>0.43</v>
      </c>
      <c r="Y16" t="n">
        <v>1</v>
      </c>
      <c r="Z16" t="n">
        <v>10</v>
      </c>
      <c r="AA16" t="n">
        <v>286.4651686722107</v>
      </c>
      <c r="AB16" t="n">
        <v>391.9542817286196</v>
      </c>
      <c r="AC16" t="n">
        <v>354.5467151917288</v>
      </c>
      <c r="AD16" t="n">
        <v>286465.1686722107</v>
      </c>
      <c r="AE16" t="n">
        <v>391954.2817286196</v>
      </c>
      <c r="AF16" t="n">
        <v>3.071372074074782e-06</v>
      </c>
      <c r="AG16" t="n">
        <v>10.08680555555556</v>
      </c>
      <c r="AH16" t="n">
        <v>354546.7151917288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8.7182</v>
      </c>
      <c r="E17" t="n">
        <v>11.47</v>
      </c>
      <c r="F17" t="n">
        <v>7.44</v>
      </c>
      <c r="G17" t="n">
        <v>22.33</v>
      </c>
      <c r="H17" t="n">
        <v>0.29</v>
      </c>
      <c r="I17" t="n">
        <v>20</v>
      </c>
      <c r="J17" t="n">
        <v>292.79</v>
      </c>
      <c r="K17" t="n">
        <v>61.2</v>
      </c>
      <c r="L17" t="n">
        <v>4.75</v>
      </c>
      <c r="M17" t="n">
        <v>18</v>
      </c>
      <c r="N17" t="n">
        <v>81.84</v>
      </c>
      <c r="O17" t="n">
        <v>36344.4</v>
      </c>
      <c r="P17" t="n">
        <v>126.08</v>
      </c>
      <c r="Q17" t="n">
        <v>605.86</v>
      </c>
      <c r="R17" t="n">
        <v>36.08</v>
      </c>
      <c r="S17" t="n">
        <v>21.88</v>
      </c>
      <c r="T17" t="n">
        <v>6018.5</v>
      </c>
      <c r="U17" t="n">
        <v>0.61</v>
      </c>
      <c r="V17" t="n">
        <v>0.83</v>
      </c>
      <c r="W17" t="n">
        <v>1.02</v>
      </c>
      <c r="X17" t="n">
        <v>0.39</v>
      </c>
      <c r="Y17" t="n">
        <v>1</v>
      </c>
      <c r="Z17" t="n">
        <v>10</v>
      </c>
      <c r="AA17" t="n">
        <v>284.1568958720308</v>
      </c>
      <c r="AB17" t="n">
        <v>388.7960010496046</v>
      </c>
      <c r="AC17" t="n">
        <v>351.6898563880443</v>
      </c>
      <c r="AD17" t="n">
        <v>284156.8958720308</v>
      </c>
      <c r="AE17" t="n">
        <v>388796.0010496046</v>
      </c>
      <c r="AF17" t="n">
        <v>3.110872612976912e-06</v>
      </c>
      <c r="AG17" t="n">
        <v>9.956597222222221</v>
      </c>
      <c r="AH17" t="n">
        <v>351689.8563880443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8.7781</v>
      </c>
      <c r="E18" t="n">
        <v>11.39</v>
      </c>
      <c r="F18" t="n">
        <v>7.42</v>
      </c>
      <c r="G18" t="n">
        <v>23.43</v>
      </c>
      <c r="H18" t="n">
        <v>0.3</v>
      </c>
      <c r="I18" t="n">
        <v>19</v>
      </c>
      <c r="J18" t="n">
        <v>293.3</v>
      </c>
      <c r="K18" t="n">
        <v>61.2</v>
      </c>
      <c r="L18" t="n">
        <v>5</v>
      </c>
      <c r="M18" t="n">
        <v>17</v>
      </c>
      <c r="N18" t="n">
        <v>82.09999999999999</v>
      </c>
      <c r="O18" t="n">
        <v>36407.75</v>
      </c>
      <c r="P18" t="n">
        <v>125.36</v>
      </c>
      <c r="Q18" t="n">
        <v>605.9400000000001</v>
      </c>
      <c r="R18" t="n">
        <v>35.22</v>
      </c>
      <c r="S18" t="n">
        <v>21.88</v>
      </c>
      <c r="T18" t="n">
        <v>5593.05</v>
      </c>
      <c r="U18" t="n">
        <v>0.62</v>
      </c>
      <c r="V18" t="n">
        <v>0.83</v>
      </c>
      <c r="W18" t="n">
        <v>1.02</v>
      </c>
      <c r="X18" t="n">
        <v>0.36</v>
      </c>
      <c r="Y18" t="n">
        <v>1</v>
      </c>
      <c r="Z18" t="n">
        <v>10</v>
      </c>
      <c r="AA18" t="n">
        <v>272.0654169522047</v>
      </c>
      <c r="AB18" t="n">
        <v>372.2519061530969</v>
      </c>
      <c r="AC18" t="n">
        <v>336.7247066886761</v>
      </c>
      <c r="AD18" t="n">
        <v>272065.4169522047</v>
      </c>
      <c r="AE18" t="n">
        <v>372251.9061530969</v>
      </c>
      <c r="AF18" t="n">
        <v>3.132246436646628e-06</v>
      </c>
      <c r="AG18" t="n">
        <v>9.887152777777779</v>
      </c>
      <c r="AH18" t="n">
        <v>336724.7066886761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8.832000000000001</v>
      </c>
      <c r="E19" t="n">
        <v>11.32</v>
      </c>
      <c r="F19" t="n">
        <v>7.4</v>
      </c>
      <c r="G19" t="n">
        <v>24.68</v>
      </c>
      <c r="H19" t="n">
        <v>0.32</v>
      </c>
      <c r="I19" t="n">
        <v>18</v>
      </c>
      <c r="J19" t="n">
        <v>293.81</v>
      </c>
      <c r="K19" t="n">
        <v>61.2</v>
      </c>
      <c r="L19" t="n">
        <v>5.25</v>
      </c>
      <c r="M19" t="n">
        <v>16</v>
      </c>
      <c r="N19" t="n">
        <v>82.36</v>
      </c>
      <c r="O19" t="n">
        <v>36471.2</v>
      </c>
      <c r="P19" t="n">
        <v>124.46</v>
      </c>
      <c r="Q19" t="n">
        <v>605.84</v>
      </c>
      <c r="R19" t="n">
        <v>34.88</v>
      </c>
      <c r="S19" t="n">
        <v>21.88</v>
      </c>
      <c r="T19" t="n">
        <v>5427.16</v>
      </c>
      <c r="U19" t="n">
        <v>0.63</v>
      </c>
      <c r="V19" t="n">
        <v>0.84</v>
      </c>
      <c r="W19" t="n">
        <v>1.02</v>
      </c>
      <c r="X19" t="n">
        <v>0.35</v>
      </c>
      <c r="Y19" t="n">
        <v>1</v>
      </c>
      <c r="Z19" t="n">
        <v>10</v>
      </c>
      <c r="AA19" t="n">
        <v>270.8021872282678</v>
      </c>
      <c r="AB19" t="n">
        <v>370.5234995150443</v>
      </c>
      <c r="AC19" t="n">
        <v>335.1612567543253</v>
      </c>
      <c r="AD19" t="n">
        <v>270802.1872282678</v>
      </c>
      <c r="AE19" t="n">
        <v>370523.4995150443</v>
      </c>
      <c r="AF19" t="n">
        <v>3.151479309698343e-06</v>
      </c>
      <c r="AG19" t="n">
        <v>9.826388888888889</v>
      </c>
      <c r="AH19" t="n">
        <v>335161.2567543254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8.840400000000001</v>
      </c>
      <c r="E20" t="n">
        <v>11.31</v>
      </c>
      <c r="F20" t="n">
        <v>7.39</v>
      </c>
      <c r="G20" t="n">
        <v>24.64</v>
      </c>
      <c r="H20" t="n">
        <v>0.33</v>
      </c>
      <c r="I20" t="n">
        <v>18</v>
      </c>
      <c r="J20" t="n">
        <v>294.33</v>
      </c>
      <c r="K20" t="n">
        <v>61.2</v>
      </c>
      <c r="L20" t="n">
        <v>5.5</v>
      </c>
      <c r="M20" t="n">
        <v>16</v>
      </c>
      <c r="N20" t="n">
        <v>82.63</v>
      </c>
      <c r="O20" t="n">
        <v>36534.76</v>
      </c>
      <c r="P20" t="n">
        <v>123.83</v>
      </c>
      <c r="Q20" t="n">
        <v>605.85</v>
      </c>
      <c r="R20" t="n">
        <v>34.52</v>
      </c>
      <c r="S20" t="n">
        <v>21.88</v>
      </c>
      <c r="T20" t="n">
        <v>5245.44</v>
      </c>
      <c r="U20" t="n">
        <v>0.63</v>
      </c>
      <c r="V20" t="n">
        <v>0.84</v>
      </c>
      <c r="W20" t="n">
        <v>1.02</v>
      </c>
      <c r="X20" t="n">
        <v>0.33</v>
      </c>
      <c r="Y20" t="n">
        <v>1</v>
      </c>
      <c r="Z20" t="n">
        <v>10</v>
      </c>
      <c r="AA20" t="n">
        <v>270.2806490301696</v>
      </c>
      <c r="AB20" t="n">
        <v>369.8099079437648</v>
      </c>
      <c r="AC20" t="n">
        <v>334.5157693610767</v>
      </c>
      <c r="AD20" t="n">
        <v>270280.6490301696</v>
      </c>
      <c r="AE20" t="n">
        <v>369809.9079437648</v>
      </c>
      <c r="AF20" t="n">
        <v>3.154476640563545e-06</v>
      </c>
      <c r="AG20" t="n">
        <v>9.817708333333334</v>
      </c>
      <c r="AH20" t="n">
        <v>334515.7693610766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8.8878</v>
      </c>
      <c r="E21" t="n">
        <v>11.25</v>
      </c>
      <c r="F21" t="n">
        <v>7.39</v>
      </c>
      <c r="G21" t="n">
        <v>26.07</v>
      </c>
      <c r="H21" t="n">
        <v>0.35</v>
      </c>
      <c r="I21" t="n">
        <v>17</v>
      </c>
      <c r="J21" t="n">
        <v>294.84</v>
      </c>
      <c r="K21" t="n">
        <v>61.2</v>
      </c>
      <c r="L21" t="n">
        <v>5.75</v>
      </c>
      <c r="M21" t="n">
        <v>15</v>
      </c>
      <c r="N21" t="n">
        <v>82.90000000000001</v>
      </c>
      <c r="O21" t="n">
        <v>36598.44</v>
      </c>
      <c r="P21" t="n">
        <v>123.82</v>
      </c>
      <c r="Q21" t="n">
        <v>605.87</v>
      </c>
      <c r="R21" t="n">
        <v>34.45</v>
      </c>
      <c r="S21" t="n">
        <v>21.88</v>
      </c>
      <c r="T21" t="n">
        <v>5214.81</v>
      </c>
      <c r="U21" t="n">
        <v>0.64</v>
      </c>
      <c r="V21" t="n">
        <v>0.84</v>
      </c>
      <c r="W21" t="n">
        <v>1.01</v>
      </c>
      <c r="X21" t="n">
        <v>0.33</v>
      </c>
      <c r="Y21" t="n">
        <v>1</v>
      </c>
      <c r="Z21" t="n">
        <v>10</v>
      </c>
      <c r="AA21" t="n">
        <v>269.727223755558</v>
      </c>
      <c r="AB21" t="n">
        <v>369.0526870676412</v>
      </c>
      <c r="AC21" t="n">
        <v>333.8308165826042</v>
      </c>
      <c r="AD21" t="n">
        <v>269727.223755558</v>
      </c>
      <c r="AE21" t="n">
        <v>369052.6870676412</v>
      </c>
      <c r="AF21" t="n">
        <v>3.171390150445757e-06</v>
      </c>
      <c r="AG21" t="n">
        <v>9.765625</v>
      </c>
      <c r="AH21" t="n">
        <v>333830.8165826042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8.957000000000001</v>
      </c>
      <c r="E22" t="n">
        <v>11.16</v>
      </c>
      <c r="F22" t="n">
        <v>7.35</v>
      </c>
      <c r="G22" t="n">
        <v>27.57</v>
      </c>
      <c r="H22" t="n">
        <v>0.36</v>
      </c>
      <c r="I22" t="n">
        <v>16</v>
      </c>
      <c r="J22" t="n">
        <v>295.36</v>
      </c>
      <c r="K22" t="n">
        <v>61.2</v>
      </c>
      <c r="L22" t="n">
        <v>6</v>
      </c>
      <c r="M22" t="n">
        <v>14</v>
      </c>
      <c r="N22" t="n">
        <v>83.16</v>
      </c>
      <c r="O22" t="n">
        <v>36662.22</v>
      </c>
      <c r="P22" t="n">
        <v>122.86</v>
      </c>
      <c r="Q22" t="n">
        <v>605.84</v>
      </c>
      <c r="R22" t="n">
        <v>33.39</v>
      </c>
      <c r="S22" t="n">
        <v>21.88</v>
      </c>
      <c r="T22" t="n">
        <v>4693.63</v>
      </c>
      <c r="U22" t="n">
        <v>0.66</v>
      </c>
      <c r="V22" t="n">
        <v>0.84</v>
      </c>
      <c r="W22" t="n">
        <v>1.01</v>
      </c>
      <c r="X22" t="n">
        <v>0.3</v>
      </c>
      <c r="Y22" t="n">
        <v>1</v>
      </c>
      <c r="Z22" t="n">
        <v>10</v>
      </c>
      <c r="AA22" t="n">
        <v>268.2143829183433</v>
      </c>
      <c r="AB22" t="n">
        <v>366.9827514923367</v>
      </c>
      <c r="AC22" t="n">
        <v>331.958432753434</v>
      </c>
      <c r="AD22" t="n">
        <v>268214.3829183433</v>
      </c>
      <c r="AE22" t="n">
        <v>366982.7514923367</v>
      </c>
      <c r="AF22" t="n">
        <v>3.196082447573375e-06</v>
      </c>
      <c r="AG22" t="n">
        <v>9.6875</v>
      </c>
      <c r="AH22" t="n">
        <v>331958.4327534339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9.0002</v>
      </c>
      <c r="E23" t="n">
        <v>11.11</v>
      </c>
      <c r="F23" t="n">
        <v>7.35</v>
      </c>
      <c r="G23" t="n">
        <v>29.41</v>
      </c>
      <c r="H23" t="n">
        <v>0.38</v>
      </c>
      <c r="I23" t="n">
        <v>15</v>
      </c>
      <c r="J23" t="n">
        <v>295.88</v>
      </c>
      <c r="K23" t="n">
        <v>61.2</v>
      </c>
      <c r="L23" t="n">
        <v>6.25</v>
      </c>
      <c r="M23" t="n">
        <v>13</v>
      </c>
      <c r="N23" t="n">
        <v>83.43000000000001</v>
      </c>
      <c r="O23" t="n">
        <v>36726.12</v>
      </c>
      <c r="P23" t="n">
        <v>122.08</v>
      </c>
      <c r="Q23" t="n">
        <v>605.99</v>
      </c>
      <c r="R23" t="n">
        <v>33.35</v>
      </c>
      <c r="S23" t="n">
        <v>21.88</v>
      </c>
      <c r="T23" t="n">
        <v>4675.92</v>
      </c>
      <c r="U23" t="n">
        <v>0.66</v>
      </c>
      <c r="V23" t="n">
        <v>0.84</v>
      </c>
      <c r="W23" t="n">
        <v>1.02</v>
      </c>
      <c r="X23" t="n">
        <v>0.29</v>
      </c>
      <c r="Y23" t="n">
        <v>1</v>
      </c>
      <c r="Z23" t="n">
        <v>10</v>
      </c>
      <c r="AA23" t="n">
        <v>267.2600970769439</v>
      </c>
      <c r="AB23" t="n">
        <v>365.677055504014</v>
      </c>
      <c r="AC23" t="n">
        <v>330.777350557681</v>
      </c>
      <c r="AD23" t="n">
        <v>267260.0970769439</v>
      </c>
      <c r="AE23" t="n">
        <v>365677.0555040141</v>
      </c>
      <c r="AF23" t="n">
        <v>3.211497292022987e-06</v>
      </c>
      <c r="AG23" t="n">
        <v>9.644097222222221</v>
      </c>
      <c r="AH23" t="n">
        <v>330777.350557681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9.012600000000001</v>
      </c>
      <c r="E24" t="n">
        <v>11.1</v>
      </c>
      <c r="F24" t="n">
        <v>7.34</v>
      </c>
      <c r="G24" t="n">
        <v>29.35</v>
      </c>
      <c r="H24" t="n">
        <v>0.39</v>
      </c>
      <c r="I24" t="n">
        <v>15</v>
      </c>
      <c r="J24" t="n">
        <v>296.4</v>
      </c>
      <c r="K24" t="n">
        <v>61.2</v>
      </c>
      <c r="L24" t="n">
        <v>6.5</v>
      </c>
      <c r="M24" t="n">
        <v>13</v>
      </c>
      <c r="N24" t="n">
        <v>83.7</v>
      </c>
      <c r="O24" t="n">
        <v>36790.13</v>
      </c>
      <c r="P24" t="n">
        <v>121.74</v>
      </c>
      <c r="Q24" t="n">
        <v>605.85</v>
      </c>
      <c r="R24" t="n">
        <v>32.81</v>
      </c>
      <c r="S24" t="n">
        <v>21.88</v>
      </c>
      <c r="T24" t="n">
        <v>4404.79</v>
      </c>
      <c r="U24" t="n">
        <v>0.67</v>
      </c>
      <c r="V24" t="n">
        <v>0.84</v>
      </c>
      <c r="W24" t="n">
        <v>1.01</v>
      </c>
      <c r="X24" t="n">
        <v>0.28</v>
      </c>
      <c r="Y24" t="n">
        <v>1</v>
      </c>
      <c r="Z24" t="n">
        <v>10</v>
      </c>
      <c r="AA24" t="n">
        <v>266.882726159163</v>
      </c>
      <c r="AB24" t="n">
        <v>365.1607199658763</v>
      </c>
      <c r="AC24" t="n">
        <v>330.3102933586217</v>
      </c>
      <c r="AD24" t="n">
        <v>266882.726159163</v>
      </c>
      <c r="AE24" t="n">
        <v>365160.7199658763</v>
      </c>
      <c r="AF24" t="n">
        <v>3.21592192330019e-06</v>
      </c>
      <c r="AG24" t="n">
        <v>9.635416666666666</v>
      </c>
      <c r="AH24" t="n">
        <v>330310.2933586217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9.0749</v>
      </c>
      <c r="E25" t="n">
        <v>11.02</v>
      </c>
      <c r="F25" t="n">
        <v>7.32</v>
      </c>
      <c r="G25" t="n">
        <v>31.35</v>
      </c>
      <c r="H25" t="n">
        <v>0.4</v>
      </c>
      <c r="I25" t="n">
        <v>14</v>
      </c>
      <c r="J25" t="n">
        <v>296.92</v>
      </c>
      <c r="K25" t="n">
        <v>61.2</v>
      </c>
      <c r="L25" t="n">
        <v>6.75</v>
      </c>
      <c r="M25" t="n">
        <v>12</v>
      </c>
      <c r="N25" t="n">
        <v>83.97</v>
      </c>
      <c r="O25" t="n">
        <v>36854.25</v>
      </c>
      <c r="P25" t="n">
        <v>120.86</v>
      </c>
      <c r="Q25" t="n">
        <v>605.98</v>
      </c>
      <c r="R25" t="n">
        <v>32.11</v>
      </c>
      <c r="S25" t="n">
        <v>21.88</v>
      </c>
      <c r="T25" t="n">
        <v>4062.35</v>
      </c>
      <c r="U25" t="n">
        <v>0.68</v>
      </c>
      <c r="V25" t="n">
        <v>0.85</v>
      </c>
      <c r="W25" t="n">
        <v>1.01</v>
      </c>
      <c r="X25" t="n">
        <v>0.26</v>
      </c>
      <c r="Y25" t="n">
        <v>1</v>
      </c>
      <c r="Z25" t="n">
        <v>10</v>
      </c>
      <c r="AA25" t="n">
        <v>265.6042386367081</v>
      </c>
      <c r="AB25" t="n">
        <v>363.4114369347648</v>
      </c>
      <c r="AC25" t="n">
        <v>328.7279594448652</v>
      </c>
      <c r="AD25" t="n">
        <v>265604.2386367081</v>
      </c>
      <c r="AE25" t="n">
        <v>363411.4369347648</v>
      </c>
      <c r="AF25" t="n">
        <v>3.238152127217107e-06</v>
      </c>
      <c r="AG25" t="n">
        <v>9.565972222222221</v>
      </c>
      <c r="AH25" t="n">
        <v>328727.9594448652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9.074400000000001</v>
      </c>
      <c r="E26" t="n">
        <v>11.02</v>
      </c>
      <c r="F26" t="n">
        <v>7.32</v>
      </c>
      <c r="G26" t="n">
        <v>31.36</v>
      </c>
      <c r="H26" t="n">
        <v>0.42</v>
      </c>
      <c r="I26" t="n">
        <v>14</v>
      </c>
      <c r="J26" t="n">
        <v>297.44</v>
      </c>
      <c r="K26" t="n">
        <v>61.2</v>
      </c>
      <c r="L26" t="n">
        <v>7</v>
      </c>
      <c r="M26" t="n">
        <v>12</v>
      </c>
      <c r="N26" t="n">
        <v>84.23999999999999</v>
      </c>
      <c r="O26" t="n">
        <v>36918.48</v>
      </c>
      <c r="P26" t="n">
        <v>120.97</v>
      </c>
      <c r="Q26" t="n">
        <v>605.85</v>
      </c>
      <c r="R26" t="n">
        <v>32.17</v>
      </c>
      <c r="S26" t="n">
        <v>21.88</v>
      </c>
      <c r="T26" t="n">
        <v>4089.24</v>
      </c>
      <c r="U26" t="n">
        <v>0.68</v>
      </c>
      <c r="V26" t="n">
        <v>0.85</v>
      </c>
      <c r="W26" t="n">
        <v>1.01</v>
      </c>
      <c r="X26" t="n">
        <v>0.26</v>
      </c>
      <c r="Y26" t="n">
        <v>1</v>
      </c>
      <c r="Z26" t="n">
        <v>10</v>
      </c>
      <c r="AA26" t="n">
        <v>265.6756029761407</v>
      </c>
      <c r="AB26" t="n">
        <v>363.5090807723489</v>
      </c>
      <c r="AC26" t="n">
        <v>328.8162842916344</v>
      </c>
      <c r="AD26" t="n">
        <v>265675.6029761407</v>
      </c>
      <c r="AE26" t="n">
        <v>363509.0807723489</v>
      </c>
      <c r="AF26" t="n">
        <v>3.237973714665607e-06</v>
      </c>
      <c r="AG26" t="n">
        <v>9.565972222222221</v>
      </c>
      <c r="AH26" t="n">
        <v>328816.2842916343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9.1273</v>
      </c>
      <c r="E27" t="n">
        <v>10.96</v>
      </c>
      <c r="F27" t="n">
        <v>7.31</v>
      </c>
      <c r="G27" t="n">
        <v>33.72</v>
      </c>
      <c r="H27" t="n">
        <v>0.43</v>
      </c>
      <c r="I27" t="n">
        <v>13</v>
      </c>
      <c r="J27" t="n">
        <v>297.96</v>
      </c>
      <c r="K27" t="n">
        <v>61.2</v>
      </c>
      <c r="L27" t="n">
        <v>7.25</v>
      </c>
      <c r="M27" t="n">
        <v>11</v>
      </c>
      <c r="N27" t="n">
        <v>84.51000000000001</v>
      </c>
      <c r="O27" t="n">
        <v>36982.83</v>
      </c>
      <c r="P27" t="n">
        <v>119.99</v>
      </c>
      <c r="Q27" t="n">
        <v>605.92</v>
      </c>
      <c r="R27" t="n">
        <v>31.83</v>
      </c>
      <c r="S27" t="n">
        <v>21.88</v>
      </c>
      <c r="T27" t="n">
        <v>3928.92</v>
      </c>
      <c r="U27" t="n">
        <v>0.6899999999999999</v>
      </c>
      <c r="V27" t="n">
        <v>0.85</v>
      </c>
      <c r="W27" t="n">
        <v>1.01</v>
      </c>
      <c r="X27" t="n">
        <v>0.25</v>
      </c>
      <c r="Y27" t="n">
        <v>1</v>
      </c>
      <c r="Z27" t="n">
        <v>10</v>
      </c>
      <c r="AA27" t="n">
        <v>264.4886131965509</v>
      </c>
      <c r="AB27" t="n">
        <v>361.8849889896208</v>
      </c>
      <c r="AC27" t="n">
        <v>327.3471935492227</v>
      </c>
      <c r="AD27" t="n">
        <v>264488.6131965509</v>
      </c>
      <c r="AE27" t="n">
        <v>361884.9889896208</v>
      </c>
      <c r="AF27" t="n">
        <v>3.256849762614321e-06</v>
      </c>
      <c r="AG27" t="n">
        <v>9.513888888888889</v>
      </c>
      <c r="AH27" t="n">
        <v>327347.1935492227</v>
      </c>
    </row>
    <row r="28">
      <c r="A28" t="n">
        <v>26</v>
      </c>
      <c r="B28" t="n">
        <v>145</v>
      </c>
      <c r="C28" t="inlineStr">
        <is>
          <t xml:space="preserve">CONCLUIDO	</t>
        </is>
      </c>
      <c r="D28" t="n">
        <v>9.130100000000001</v>
      </c>
      <c r="E28" t="n">
        <v>10.95</v>
      </c>
      <c r="F28" t="n">
        <v>7.3</v>
      </c>
      <c r="G28" t="n">
        <v>33.71</v>
      </c>
      <c r="H28" t="n">
        <v>0.45</v>
      </c>
      <c r="I28" t="n">
        <v>13</v>
      </c>
      <c r="J28" t="n">
        <v>298.48</v>
      </c>
      <c r="K28" t="n">
        <v>61.2</v>
      </c>
      <c r="L28" t="n">
        <v>7.5</v>
      </c>
      <c r="M28" t="n">
        <v>11</v>
      </c>
      <c r="N28" t="n">
        <v>84.79000000000001</v>
      </c>
      <c r="O28" t="n">
        <v>37047.29</v>
      </c>
      <c r="P28" t="n">
        <v>119.99</v>
      </c>
      <c r="Q28" t="n">
        <v>605.87</v>
      </c>
      <c r="R28" t="n">
        <v>31.84</v>
      </c>
      <c r="S28" t="n">
        <v>21.88</v>
      </c>
      <c r="T28" t="n">
        <v>3932.64</v>
      </c>
      <c r="U28" t="n">
        <v>0.6899999999999999</v>
      </c>
      <c r="V28" t="n">
        <v>0.85</v>
      </c>
      <c r="W28" t="n">
        <v>1.01</v>
      </c>
      <c r="X28" t="n">
        <v>0.24</v>
      </c>
      <c r="Y28" t="n">
        <v>1</v>
      </c>
      <c r="Z28" t="n">
        <v>10</v>
      </c>
      <c r="AA28" t="n">
        <v>264.4243327469601</v>
      </c>
      <c r="AB28" t="n">
        <v>361.7970376426375</v>
      </c>
      <c r="AC28" t="n">
        <v>327.2676361553549</v>
      </c>
      <c r="AD28" t="n">
        <v>264424.3327469601</v>
      </c>
      <c r="AE28" t="n">
        <v>361797.0376426375</v>
      </c>
      <c r="AF28" t="n">
        <v>3.257848872902721e-06</v>
      </c>
      <c r="AG28" t="n">
        <v>9.505208333333334</v>
      </c>
      <c r="AH28" t="n">
        <v>327267.6361553549</v>
      </c>
    </row>
    <row r="29">
      <c r="A29" t="n">
        <v>27</v>
      </c>
      <c r="B29" t="n">
        <v>145</v>
      </c>
      <c r="C29" t="inlineStr">
        <is>
          <t xml:space="preserve">CONCLUIDO	</t>
        </is>
      </c>
      <c r="D29" t="n">
        <v>9.1935</v>
      </c>
      <c r="E29" t="n">
        <v>10.88</v>
      </c>
      <c r="F29" t="n">
        <v>7.28</v>
      </c>
      <c r="G29" t="n">
        <v>36.41</v>
      </c>
      <c r="H29" t="n">
        <v>0.46</v>
      </c>
      <c r="I29" t="n">
        <v>12</v>
      </c>
      <c r="J29" t="n">
        <v>299.01</v>
      </c>
      <c r="K29" t="n">
        <v>61.2</v>
      </c>
      <c r="L29" t="n">
        <v>7.75</v>
      </c>
      <c r="M29" t="n">
        <v>10</v>
      </c>
      <c r="N29" t="n">
        <v>85.06</v>
      </c>
      <c r="O29" t="n">
        <v>37111.87</v>
      </c>
      <c r="P29" t="n">
        <v>118.95</v>
      </c>
      <c r="Q29" t="n">
        <v>605.84</v>
      </c>
      <c r="R29" t="n">
        <v>31.1</v>
      </c>
      <c r="S29" t="n">
        <v>21.88</v>
      </c>
      <c r="T29" t="n">
        <v>3564.34</v>
      </c>
      <c r="U29" t="n">
        <v>0.7</v>
      </c>
      <c r="V29" t="n">
        <v>0.85</v>
      </c>
      <c r="W29" t="n">
        <v>1.01</v>
      </c>
      <c r="X29" t="n">
        <v>0.22</v>
      </c>
      <c r="Y29" t="n">
        <v>1</v>
      </c>
      <c r="Z29" t="n">
        <v>10</v>
      </c>
      <c r="AA29" t="n">
        <v>262.9021176775128</v>
      </c>
      <c r="AB29" t="n">
        <v>359.7142758292304</v>
      </c>
      <c r="AC29" t="n">
        <v>325.3836502062448</v>
      </c>
      <c r="AD29" t="n">
        <v>262902.1176775128</v>
      </c>
      <c r="AE29" t="n">
        <v>359714.2758292304</v>
      </c>
      <c r="AF29" t="n">
        <v>3.280471584432938e-06</v>
      </c>
      <c r="AG29" t="n">
        <v>9.444444444444445</v>
      </c>
      <c r="AH29" t="n">
        <v>325383.6502062448</v>
      </c>
    </row>
    <row r="30">
      <c r="A30" t="n">
        <v>28</v>
      </c>
      <c r="B30" t="n">
        <v>145</v>
      </c>
      <c r="C30" t="inlineStr">
        <is>
          <t xml:space="preserve">CONCLUIDO	</t>
        </is>
      </c>
      <c r="D30" t="n">
        <v>9.197800000000001</v>
      </c>
      <c r="E30" t="n">
        <v>10.87</v>
      </c>
      <c r="F30" t="n">
        <v>7.28</v>
      </c>
      <c r="G30" t="n">
        <v>36.38</v>
      </c>
      <c r="H30" t="n">
        <v>0.48</v>
      </c>
      <c r="I30" t="n">
        <v>12</v>
      </c>
      <c r="J30" t="n">
        <v>299.53</v>
      </c>
      <c r="K30" t="n">
        <v>61.2</v>
      </c>
      <c r="L30" t="n">
        <v>8</v>
      </c>
      <c r="M30" t="n">
        <v>10</v>
      </c>
      <c r="N30" t="n">
        <v>85.33</v>
      </c>
      <c r="O30" t="n">
        <v>37176.68</v>
      </c>
      <c r="P30" t="n">
        <v>118.44</v>
      </c>
      <c r="Q30" t="n">
        <v>605.84</v>
      </c>
      <c r="R30" t="n">
        <v>31.14</v>
      </c>
      <c r="S30" t="n">
        <v>21.88</v>
      </c>
      <c r="T30" t="n">
        <v>3587.56</v>
      </c>
      <c r="U30" t="n">
        <v>0.7</v>
      </c>
      <c r="V30" t="n">
        <v>0.85</v>
      </c>
      <c r="W30" t="n">
        <v>1</v>
      </c>
      <c r="X30" t="n">
        <v>0.22</v>
      </c>
      <c r="Y30" t="n">
        <v>1</v>
      </c>
      <c r="Z30" t="n">
        <v>10</v>
      </c>
      <c r="AA30" t="n">
        <v>262.5557650581725</v>
      </c>
      <c r="AB30" t="n">
        <v>359.2403808954499</v>
      </c>
      <c r="AC30" t="n">
        <v>324.9549831398285</v>
      </c>
      <c r="AD30" t="n">
        <v>262555.7650581725</v>
      </c>
      <c r="AE30" t="n">
        <v>359240.3808954499</v>
      </c>
      <c r="AF30" t="n">
        <v>3.28200593237584e-06</v>
      </c>
      <c r="AG30" t="n">
        <v>9.435763888888889</v>
      </c>
      <c r="AH30" t="n">
        <v>324954.9831398285</v>
      </c>
    </row>
    <row r="31">
      <c r="A31" t="n">
        <v>29</v>
      </c>
      <c r="B31" t="n">
        <v>145</v>
      </c>
      <c r="C31" t="inlineStr">
        <is>
          <t xml:space="preserve">CONCLUIDO	</t>
        </is>
      </c>
      <c r="D31" t="n">
        <v>9.194900000000001</v>
      </c>
      <c r="E31" t="n">
        <v>10.88</v>
      </c>
      <c r="F31" t="n">
        <v>7.28</v>
      </c>
      <c r="G31" t="n">
        <v>36.4</v>
      </c>
      <c r="H31" t="n">
        <v>0.49</v>
      </c>
      <c r="I31" t="n">
        <v>12</v>
      </c>
      <c r="J31" t="n">
        <v>300.06</v>
      </c>
      <c r="K31" t="n">
        <v>61.2</v>
      </c>
      <c r="L31" t="n">
        <v>8.25</v>
      </c>
      <c r="M31" t="n">
        <v>10</v>
      </c>
      <c r="N31" t="n">
        <v>85.61</v>
      </c>
      <c r="O31" t="n">
        <v>37241.49</v>
      </c>
      <c r="P31" t="n">
        <v>118.39</v>
      </c>
      <c r="Q31" t="n">
        <v>605.92</v>
      </c>
      <c r="R31" t="n">
        <v>31.01</v>
      </c>
      <c r="S31" t="n">
        <v>21.88</v>
      </c>
      <c r="T31" t="n">
        <v>3523.86</v>
      </c>
      <c r="U31" t="n">
        <v>0.71</v>
      </c>
      <c r="V31" t="n">
        <v>0.85</v>
      </c>
      <c r="W31" t="n">
        <v>1.01</v>
      </c>
      <c r="X31" t="n">
        <v>0.22</v>
      </c>
      <c r="Y31" t="n">
        <v>1</v>
      </c>
      <c r="Z31" t="n">
        <v>10</v>
      </c>
      <c r="AA31" t="n">
        <v>262.5561566130637</v>
      </c>
      <c r="AB31" t="n">
        <v>359.2409166381262</v>
      </c>
      <c r="AC31" t="n">
        <v>324.9554677519757</v>
      </c>
      <c r="AD31" t="n">
        <v>262556.1566130637</v>
      </c>
      <c r="AE31" t="n">
        <v>359240.9166381262</v>
      </c>
      <c r="AF31" t="n">
        <v>3.280971139577139e-06</v>
      </c>
      <c r="AG31" t="n">
        <v>9.444444444444445</v>
      </c>
      <c r="AH31" t="n">
        <v>324955.4677519758</v>
      </c>
    </row>
    <row r="32">
      <c r="A32" t="n">
        <v>30</v>
      </c>
      <c r="B32" t="n">
        <v>145</v>
      </c>
      <c r="C32" t="inlineStr">
        <is>
          <t xml:space="preserve">CONCLUIDO	</t>
        </is>
      </c>
      <c r="D32" t="n">
        <v>9.2719</v>
      </c>
      <c r="E32" t="n">
        <v>10.79</v>
      </c>
      <c r="F32" t="n">
        <v>7.24</v>
      </c>
      <c r="G32" t="n">
        <v>39.51</v>
      </c>
      <c r="H32" t="n">
        <v>0.5</v>
      </c>
      <c r="I32" t="n">
        <v>11</v>
      </c>
      <c r="J32" t="n">
        <v>300.59</v>
      </c>
      <c r="K32" t="n">
        <v>61.2</v>
      </c>
      <c r="L32" t="n">
        <v>8.5</v>
      </c>
      <c r="M32" t="n">
        <v>9</v>
      </c>
      <c r="N32" t="n">
        <v>85.89</v>
      </c>
      <c r="O32" t="n">
        <v>37306.42</v>
      </c>
      <c r="P32" t="n">
        <v>117.32</v>
      </c>
      <c r="Q32" t="n">
        <v>605.84</v>
      </c>
      <c r="R32" t="n">
        <v>29.92</v>
      </c>
      <c r="S32" t="n">
        <v>21.88</v>
      </c>
      <c r="T32" t="n">
        <v>2980.16</v>
      </c>
      <c r="U32" t="n">
        <v>0.73</v>
      </c>
      <c r="V32" t="n">
        <v>0.85</v>
      </c>
      <c r="W32" t="n">
        <v>1.01</v>
      </c>
      <c r="X32" t="n">
        <v>0.19</v>
      </c>
      <c r="Y32" t="n">
        <v>1</v>
      </c>
      <c r="Z32" t="n">
        <v>10</v>
      </c>
      <c r="AA32" t="n">
        <v>261.002404502164</v>
      </c>
      <c r="AB32" t="n">
        <v>357.1150044532878</v>
      </c>
      <c r="AC32" t="n">
        <v>323.0324496423219</v>
      </c>
      <c r="AD32" t="n">
        <v>261002.404502164</v>
      </c>
      <c r="AE32" t="n">
        <v>357115.0044532878</v>
      </c>
      <c r="AF32" t="n">
        <v>3.308446672508159e-06</v>
      </c>
      <c r="AG32" t="n">
        <v>9.366319444444445</v>
      </c>
      <c r="AH32" t="n">
        <v>323032.4496423219</v>
      </c>
    </row>
    <row r="33">
      <c r="A33" t="n">
        <v>31</v>
      </c>
      <c r="B33" t="n">
        <v>145</v>
      </c>
      <c r="C33" t="inlineStr">
        <is>
          <t xml:space="preserve">CONCLUIDO	</t>
        </is>
      </c>
      <c r="D33" t="n">
        <v>9.264699999999999</v>
      </c>
      <c r="E33" t="n">
        <v>10.79</v>
      </c>
      <c r="F33" t="n">
        <v>7.25</v>
      </c>
      <c r="G33" t="n">
        <v>39.55</v>
      </c>
      <c r="H33" t="n">
        <v>0.52</v>
      </c>
      <c r="I33" t="n">
        <v>11</v>
      </c>
      <c r="J33" t="n">
        <v>301.11</v>
      </c>
      <c r="K33" t="n">
        <v>61.2</v>
      </c>
      <c r="L33" t="n">
        <v>8.75</v>
      </c>
      <c r="M33" t="n">
        <v>9</v>
      </c>
      <c r="N33" t="n">
        <v>86.16</v>
      </c>
      <c r="O33" t="n">
        <v>37371.47</v>
      </c>
      <c r="P33" t="n">
        <v>117.09</v>
      </c>
      <c r="Q33" t="n">
        <v>605.92</v>
      </c>
      <c r="R33" t="n">
        <v>30.21</v>
      </c>
      <c r="S33" t="n">
        <v>21.88</v>
      </c>
      <c r="T33" t="n">
        <v>3127.18</v>
      </c>
      <c r="U33" t="n">
        <v>0.72</v>
      </c>
      <c r="V33" t="n">
        <v>0.85</v>
      </c>
      <c r="W33" t="n">
        <v>1.01</v>
      </c>
      <c r="X33" t="n">
        <v>0.19</v>
      </c>
      <c r="Y33" t="n">
        <v>1</v>
      </c>
      <c r="Z33" t="n">
        <v>10</v>
      </c>
      <c r="AA33" t="n">
        <v>260.9740623780018</v>
      </c>
      <c r="AB33" t="n">
        <v>357.0762255086428</v>
      </c>
      <c r="AC33" t="n">
        <v>322.9973717057272</v>
      </c>
      <c r="AD33" t="n">
        <v>260974.0623780018</v>
      </c>
      <c r="AE33" t="n">
        <v>357076.2255086428</v>
      </c>
      <c r="AF33" t="n">
        <v>3.305877531766557e-06</v>
      </c>
      <c r="AG33" t="n">
        <v>9.366319444444445</v>
      </c>
      <c r="AH33" t="n">
        <v>322997.3717057272</v>
      </c>
    </row>
    <row r="34">
      <c r="A34" t="n">
        <v>32</v>
      </c>
      <c r="B34" t="n">
        <v>145</v>
      </c>
      <c r="C34" t="inlineStr">
        <is>
          <t xml:space="preserve">CONCLUIDO	</t>
        </is>
      </c>
      <c r="D34" t="n">
        <v>9.2628</v>
      </c>
      <c r="E34" t="n">
        <v>10.8</v>
      </c>
      <c r="F34" t="n">
        <v>7.25</v>
      </c>
      <c r="G34" t="n">
        <v>39.57</v>
      </c>
      <c r="H34" t="n">
        <v>0.53</v>
      </c>
      <c r="I34" t="n">
        <v>11</v>
      </c>
      <c r="J34" t="n">
        <v>301.64</v>
      </c>
      <c r="K34" t="n">
        <v>61.2</v>
      </c>
      <c r="L34" t="n">
        <v>9</v>
      </c>
      <c r="M34" t="n">
        <v>9</v>
      </c>
      <c r="N34" t="n">
        <v>86.44</v>
      </c>
      <c r="O34" t="n">
        <v>37436.63</v>
      </c>
      <c r="P34" t="n">
        <v>116.52</v>
      </c>
      <c r="Q34" t="n">
        <v>605.84</v>
      </c>
      <c r="R34" t="n">
        <v>30.29</v>
      </c>
      <c r="S34" t="n">
        <v>21.88</v>
      </c>
      <c r="T34" t="n">
        <v>3168.96</v>
      </c>
      <c r="U34" t="n">
        <v>0.72</v>
      </c>
      <c r="V34" t="n">
        <v>0.85</v>
      </c>
      <c r="W34" t="n">
        <v>1.01</v>
      </c>
      <c r="X34" t="n">
        <v>0.2</v>
      </c>
      <c r="Y34" t="n">
        <v>1</v>
      </c>
      <c r="Z34" t="n">
        <v>10</v>
      </c>
      <c r="AA34" t="n">
        <v>260.6583595949095</v>
      </c>
      <c r="AB34" t="n">
        <v>356.6442670329922</v>
      </c>
      <c r="AC34" t="n">
        <v>322.6066387407352</v>
      </c>
      <c r="AD34" t="n">
        <v>260658.3595949095</v>
      </c>
      <c r="AE34" t="n">
        <v>356644.2670329922</v>
      </c>
      <c r="AF34" t="n">
        <v>3.305199564070857e-06</v>
      </c>
      <c r="AG34" t="n">
        <v>9.375</v>
      </c>
      <c r="AH34" t="n">
        <v>322606.6387407352</v>
      </c>
    </row>
    <row r="35">
      <c r="A35" t="n">
        <v>33</v>
      </c>
      <c r="B35" t="n">
        <v>145</v>
      </c>
      <c r="C35" t="inlineStr">
        <is>
          <t xml:space="preserve">CONCLUIDO	</t>
        </is>
      </c>
      <c r="D35" t="n">
        <v>9.320399999999999</v>
      </c>
      <c r="E35" t="n">
        <v>10.73</v>
      </c>
      <c r="F35" t="n">
        <v>7.24</v>
      </c>
      <c r="G35" t="n">
        <v>43.45</v>
      </c>
      <c r="H35" t="n">
        <v>0.55</v>
      </c>
      <c r="I35" t="n">
        <v>10</v>
      </c>
      <c r="J35" t="n">
        <v>302.17</v>
      </c>
      <c r="K35" t="n">
        <v>61.2</v>
      </c>
      <c r="L35" t="n">
        <v>9.25</v>
      </c>
      <c r="M35" t="n">
        <v>8</v>
      </c>
      <c r="N35" t="n">
        <v>86.72</v>
      </c>
      <c r="O35" t="n">
        <v>37501.91</v>
      </c>
      <c r="P35" t="n">
        <v>115.95</v>
      </c>
      <c r="Q35" t="n">
        <v>605.88</v>
      </c>
      <c r="R35" t="n">
        <v>29.77</v>
      </c>
      <c r="S35" t="n">
        <v>21.88</v>
      </c>
      <c r="T35" t="n">
        <v>2913.73</v>
      </c>
      <c r="U35" t="n">
        <v>0.74</v>
      </c>
      <c r="V35" t="n">
        <v>0.85</v>
      </c>
      <c r="W35" t="n">
        <v>1.01</v>
      </c>
      <c r="X35" t="n">
        <v>0.18</v>
      </c>
      <c r="Y35" t="n">
        <v>1</v>
      </c>
      <c r="Z35" t="n">
        <v>10</v>
      </c>
      <c r="AA35" t="n">
        <v>259.7158759644457</v>
      </c>
      <c r="AB35" t="n">
        <v>355.3547193503484</v>
      </c>
      <c r="AC35" t="n">
        <v>321.4401636790313</v>
      </c>
      <c r="AD35" t="n">
        <v>259715.8759644457</v>
      </c>
      <c r="AE35" t="n">
        <v>355354.7193503484</v>
      </c>
      <c r="AF35" t="n">
        <v>3.325752690003672e-06</v>
      </c>
      <c r="AG35" t="n">
        <v>9.314236111111111</v>
      </c>
      <c r="AH35" t="n">
        <v>321440.1636790313</v>
      </c>
    </row>
    <row r="36">
      <c r="A36" t="n">
        <v>34</v>
      </c>
      <c r="B36" t="n">
        <v>145</v>
      </c>
      <c r="C36" t="inlineStr">
        <is>
          <t xml:space="preserve">CONCLUIDO	</t>
        </is>
      </c>
      <c r="D36" t="n">
        <v>9.3315</v>
      </c>
      <c r="E36" t="n">
        <v>10.72</v>
      </c>
      <c r="F36" t="n">
        <v>7.23</v>
      </c>
      <c r="G36" t="n">
        <v>43.37</v>
      </c>
      <c r="H36" t="n">
        <v>0.5600000000000001</v>
      </c>
      <c r="I36" t="n">
        <v>10</v>
      </c>
      <c r="J36" t="n">
        <v>302.7</v>
      </c>
      <c r="K36" t="n">
        <v>61.2</v>
      </c>
      <c r="L36" t="n">
        <v>9.5</v>
      </c>
      <c r="M36" t="n">
        <v>8</v>
      </c>
      <c r="N36" t="n">
        <v>87</v>
      </c>
      <c r="O36" t="n">
        <v>37567.32</v>
      </c>
      <c r="P36" t="n">
        <v>115.53</v>
      </c>
      <c r="Q36" t="n">
        <v>605.84</v>
      </c>
      <c r="R36" t="n">
        <v>29.58</v>
      </c>
      <c r="S36" t="n">
        <v>21.88</v>
      </c>
      <c r="T36" t="n">
        <v>2817.39</v>
      </c>
      <c r="U36" t="n">
        <v>0.74</v>
      </c>
      <c r="V36" t="n">
        <v>0.86</v>
      </c>
      <c r="W36" t="n">
        <v>1</v>
      </c>
      <c r="X36" t="n">
        <v>0.17</v>
      </c>
      <c r="Y36" t="n">
        <v>1</v>
      </c>
      <c r="Z36" t="n">
        <v>10</v>
      </c>
      <c r="AA36" t="n">
        <v>259.3273939613741</v>
      </c>
      <c r="AB36" t="n">
        <v>354.8231811351295</v>
      </c>
      <c r="AC36" t="n">
        <v>320.9593547250544</v>
      </c>
      <c r="AD36" t="n">
        <v>259327.3939613742</v>
      </c>
      <c r="AE36" t="n">
        <v>354823.1811351295</v>
      </c>
      <c r="AF36" t="n">
        <v>3.329713448646975e-06</v>
      </c>
      <c r="AG36" t="n">
        <v>9.305555555555555</v>
      </c>
      <c r="AH36" t="n">
        <v>320959.3547250543</v>
      </c>
    </row>
    <row r="37">
      <c r="A37" t="n">
        <v>35</v>
      </c>
      <c r="B37" t="n">
        <v>145</v>
      </c>
      <c r="C37" t="inlineStr">
        <is>
          <t xml:space="preserve">CONCLUIDO	</t>
        </is>
      </c>
      <c r="D37" t="n">
        <v>9.328799999999999</v>
      </c>
      <c r="E37" t="n">
        <v>10.72</v>
      </c>
      <c r="F37" t="n">
        <v>7.23</v>
      </c>
      <c r="G37" t="n">
        <v>43.39</v>
      </c>
      <c r="H37" t="n">
        <v>0.57</v>
      </c>
      <c r="I37" t="n">
        <v>10</v>
      </c>
      <c r="J37" t="n">
        <v>303.23</v>
      </c>
      <c r="K37" t="n">
        <v>61.2</v>
      </c>
      <c r="L37" t="n">
        <v>9.75</v>
      </c>
      <c r="M37" t="n">
        <v>8</v>
      </c>
      <c r="N37" t="n">
        <v>87.28</v>
      </c>
      <c r="O37" t="n">
        <v>37632.84</v>
      </c>
      <c r="P37" t="n">
        <v>114.89</v>
      </c>
      <c r="Q37" t="n">
        <v>605.84</v>
      </c>
      <c r="R37" t="n">
        <v>29.67</v>
      </c>
      <c r="S37" t="n">
        <v>21.88</v>
      </c>
      <c r="T37" t="n">
        <v>2863.01</v>
      </c>
      <c r="U37" t="n">
        <v>0.74</v>
      </c>
      <c r="V37" t="n">
        <v>0.86</v>
      </c>
      <c r="W37" t="n">
        <v>1</v>
      </c>
      <c r="X37" t="n">
        <v>0.17</v>
      </c>
      <c r="Y37" t="n">
        <v>1</v>
      </c>
      <c r="Z37" t="n">
        <v>10</v>
      </c>
      <c r="AA37" t="n">
        <v>258.9806306563537</v>
      </c>
      <c r="AB37" t="n">
        <v>354.3487242830832</v>
      </c>
      <c r="AC37" t="n">
        <v>320.530179369063</v>
      </c>
      <c r="AD37" t="n">
        <v>258980.6306563537</v>
      </c>
      <c r="AE37" t="n">
        <v>354348.7242830832</v>
      </c>
      <c r="AF37" t="n">
        <v>3.328750020868874e-06</v>
      </c>
      <c r="AG37" t="n">
        <v>9.305555555555555</v>
      </c>
      <c r="AH37" t="n">
        <v>320530.179369063</v>
      </c>
    </row>
    <row r="38">
      <c r="A38" t="n">
        <v>36</v>
      </c>
      <c r="B38" t="n">
        <v>145</v>
      </c>
      <c r="C38" t="inlineStr">
        <is>
          <t xml:space="preserve">CONCLUIDO	</t>
        </is>
      </c>
      <c r="D38" t="n">
        <v>9.3322</v>
      </c>
      <c r="E38" t="n">
        <v>10.72</v>
      </c>
      <c r="F38" t="n">
        <v>7.23</v>
      </c>
      <c r="G38" t="n">
        <v>43.37</v>
      </c>
      <c r="H38" t="n">
        <v>0.59</v>
      </c>
      <c r="I38" t="n">
        <v>10</v>
      </c>
      <c r="J38" t="n">
        <v>303.76</v>
      </c>
      <c r="K38" t="n">
        <v>61.2</v>
      </c>
      <c r="L38" t="n">
        <v>10</v>
      </c>
      <c r="M38" t="n">
        <v>8</v>
      </c>
      <c r="N38" t="n">
        <v>87.56999999999999</v>
      </c>
      <c r="O38" t="n">
        <v>37698.48</v>
      </c>
      <c r="P38" t="n">
        <v>114.37</v>
      </c>
      <c r="Q38" t="n">
        <v>605.84</v>
      </c>
      <c r="R38" t="n">
        <v>29.47</v>
      </c>
      <c r="S38" t="n">
        <v>21.88</v>
      </c>
      <c r="T38" t="n">
        <v>2762.94</v>
      </c>
      <c r="U38" t="n">
        <v>0.74</v>
      </c>
      <c r="V38" t="n">
        <v>0.86</v>
      </c>
      <c r="W38" t="n">
        <v>1</v>
      </c>
      <c r="X38" t="n">
        <v>0.17</v>
      </c>
      <c r="Y38" t="n">
        <v>1</v>
      </c>
      <c r="Z38" t="n">
        <v>10</v>
      </c>
      <c r="AA38" t="n">
        <v>258.6440652791691</v>
      </c>
      <c r="AB38" t="n">
        <v>353.8882206858028</v>
      </c>
      <c r="AC38" t="n">
        <v>320.1136255887861</v>
      </c>
      <c r="AD38" t="n">
        <v>258644.0652791691</v>
      </c>
      <c r="AE38" t="n">
        <v>353888.2206858027</v>
      </c>
      <c r="AF38" t="n">
        <v>3.329963226219075e-06</v>
      </c>
      <c r="AG38" t="n">
        <v>9.305555555555555</v>
      </c>
      <c r="AH38" t="n">
        <v>320113.6255887861</v>
      </c>
    </row>
    <row r="39">
      <c r="A39" t="n">
        <v>37</v>
      </c>
      <c r="B39" t="n">
        <v>145</v>
      </c>
      <c r="C39" t="inlineStr">
        <is>
          <t xml:space="preserve">CONCLUIDO	</t>
        </is>
      </c>
      <c r="D39" t="n">
        <v>9.3855</v>
      </c>
      <c r="E39" t="n">
        <v>10.65</v>
      </c>
      <c r="F39" t="n">
        <v>7.22</v>
      </c>
      <c r="G39" t="n">
        <v>48.14</v>
      </c>
      <c r="H39" t="n">
        <v>0.6</v>
      </c>
      <c r="I39" t="n">
        <v>9</v>
      </c>
      <c r="J39" t="n">
        <v>304.3</v>
      </c>
      <c r="K39" t="n">
        <v>61.2</v>
      </c>
      <c r="L39" t="n">
        <v>10.25</v>
      </c>
      <c r="M39" t="n">
        <v>7</v>
      </c>
      <c r="N39" t="n">
        <v>87.84999999999999</v>
      </c>
      <c r="O39" t="n">
        <v>37764.25</v>
      </c>
      <c r="P39" t="n">
        <v>113.71</v>
      </c>
      <c r="Q39" t="n">
        <v>605.84</v>
      </c>
      <c r="R39" t="n">
        <v>29.29</v>
      </c>
      <c r="S39" t="n">
        <v>21.88</v>
      </c>
      <c r="T39" t="n">
        <v>2674.38</v>
      </c>
      <c r="U39" t="n">
        <v>0.75</v>
      </c>
      <c r="V39" t="n">
        <v>0.86</v>
      </c>
      <c r="W39" t="n">
        <v>1</v>
      </c>
      <c r="X39" t="n">
        <v>0.16</v>
      </c>
      <c r="Y39" t="n">
        <v>1</v>
      </c>
      <c r="Z39" t="n">
        <v>10</v>
      </c>
      <c r="AA39" t="n">
        <v>257.710060301263</v>
      </c>
      <c r="AB39" t="n">
        <v>352.6102738694734</v>
      </c>
      <c r="AC39" t="n">
        <v>318.9576442231037</v>
      </c>
      <c r="AD39" t="n">
        <v>257710.060301263</v>
      </c>
      <c r="AE39" t="n">
        <v>352610.2738694734</v>
      </c>
      <c r="AF39" t="n">
        <v>3.348982004208989e-06</v>
      </c>
      <c r="AG39" t="n">
        <v>9.244791666666666</v>
      </c>
      <c r="AH39" t="n">
        <v>318957.6442231036</v>
      </c>
    </row>
    <row r="40">
      <c r="A40" t="n">
        <v>38</v>
      </c>
      <c r="B40" t="n">
        <v>145</v>
      </c>
      <c r="C40" t="inlineStr">
        <is>
          <t xml:space="preserve">CONCLUIDO	</t>
        </is>
      </c>
      <c r="D40" t="n">
        <v>9.3887</v>
      </c>
      <c r="E40" t="n">
        <v>10.65</v>
      </c>
      <c r="F40" t="n">
        <v>7.22</v>
      </c>
      <c r="G40" t="n">
        <v>48.11</v>
      </c>
      <c r="H40" t="n">
        <v>0.61</v>
      </c>
      <c r="I40" t="n">
        <v>9</v>
      </c>
      <c r="J40" t="n">
        <v>304.83</v>
      </c>
      <c r="K40" t="n">
        <v>61.2</v>
      </c>
      <c r="L40" t="n">
        <v>10.5</v>
      </c>
      <c r="M40" t="n">
        <v>7</v>
      </c>
      <c r="N40" t="n">
        <v>88.13</v>
      </c>
      <c r="O40" t="n">
        <v>37830.13</v>
      </c>
      <c r="P40" t="n">
        <v>113.54</v>
      </c>
      <c r="Q40" t="n">
        <v>605.84</v>
      </c>
      <c r="R40" t="n">
        <v>29.18</v>
      </c>
      <c r="S40" t="n">
        <v>21.88</v>
      </c>
      <c r="T40" t="n">
        <v>2620.41</v>
      </c>
      <c r="U40" t="n">
        <v>0.75</v>
      </c>
      <c r="V40" t="n">
        <v>0.86</v>
      </c>
      <c r="W40" t="n">
        <v>1</v>
      </c>
      <c r="X40" t="n">
        <v>0.16</v>
      </c>
      <c r="Y40" t="n">
        <v>1</v>
      </c>
      <c r="Z40" t="n">
        <v>10</v>
      </c>
      <c r="AA40" t="n">
        <v>257.5807723865577</v>
      </c>
      <c r="AB40" t="n">
        <v>352.4333764407934</v>
      </c>
      <c r="AC40" t="n">
        <v>318.7976296367398</v>
      </c>
      <c r="AD40" t="n">
        <v>257580.7723865577</v>
      </c>
      <c r="AE40" t="n">
        <v>352433.3764407934</v>
      </c>
      <c r="AF40" t="n">
        <v>3.35012384453859e-06</v>
      </c>
      <c r="AG40" t="n">
        <v>9.244791666666666</v>
      </c>
      <c r="AH40" t="n">
        <v>318797.6296367398</v>
      </c>
    </row>
    <row r="41">
      <c r="A41" t="n">
        <v>39</v>
      </c>
      <c r="B41" t="n">
        <v>145</v>
      </c>
      <c r="C41" t="inlineStr">
        <is>
          <t xml:space="preserve">CONCLUIDO	</t>
        </is>
      </c>
      <c r="D41" t="n">
        <v>9.3926</v>
      </c>
      <c r="E41" t="n">
        <v>10.65</v>
      </c>
      <c r="F41" t="n">
        <v>7.21</v>
      </c>
      <c r="G41" t="n">
        <v>48.08</v>
      </c>
      <c r="H41" t="n">
        <v>0.63</v>
      </c>
      <c r="I41" t="n">
        <v>9</v>
      </c>
      <c r="J41" t="n">
        <v>305.37</v>
      </c>
      <c r="K41" t="n">
        <v>61.2</v>
      </c>
      <c r="L41" t="n">
        <v>10.75</v>
      </c>
      <c r="M41" t="n">
        <v>7</v>
      </c>
      <c r="N41" t="n">
        <v>88.42</v>
      </c>
      <c r="O41" t="n">
        <v>37896.14</v>
      </c>
      <c r="P41" t="n">
        <v>113.3</v>
      </c>
      <c r="Q41" t="n">
        <v>605.84</v>
      </c>
      <c r="R41" t="n">
        <v>28.99</v>
      </c>
      <c r="S41" t="n">
        <v>21.88</v>
      </c>
      <c r="T41" t="n">
        <v>2529</v>
      </c>
      <c r="U41" t="n">
        <v>0.75</v>
      </c>
      <c r="V41" t="n">
        <v>0.86</v>
      </c>
      <c r="W41" t="n">
        <v>1</v>
      </c>
      <c r="X41" t="n">
        <v>0.15</v>
      </c>
      <c r="Y41" t="n">
        <v>1</v>
      </c>
      <c r="Z41" t="n">
        <v>10</v>
      </c>
      <c r="AA41" t="n">
        <v>257.3706926009864</v>
      </c>
      <c r="AB41" t="n">
        <v>352.1459360101088</v>
      </c>
      <c r="AC41" t="n">
        <v>318.5376221173345</v>
      </c>
      <c r="AD41" t="n">
        <v>257370.6926009864</v>
      </c>
      <c r="AE41" t="n">
        <v>352145.9360101088</v>
      </c>
      <c r="AF41" t="n">
        <v>3.351515462440291e-06</v>
      </c>
      <c r="AG41" t="n">
        <v>9.244791666666666</v>
      </c>
      <c r="AH41" t="n">
        <v>318537.6221173345</v>
      </c>
    </row>
    <row r="42">
      <c r="A42" t="n">
        <v>40</v>
      </c>
      <c r="B42" t="n">
        <v>145</v>
      </c>
      <c r="C42" t="inlineStr">
        <is>
          <t xml:space="preserve">CONCLUIDO	</t>
        </is>
      </c>
      <c r="D42" t="n">
        <v>9.388</v>
      </c>
      <c r="E42" t="n">
        <v>10.65</v>
      </c>
      <c r="F42" t="n">
        <v>7.22</v>
      </c>
      <c r="G42" t="n">
        <v>48.12</v>
      </c>
      <c r="H42" t="n">
        <v>0.64</v>
      </c>
      <c r="I42" t="n">
        <v>9</v>
      </c>
      <c r="J42" t="n">
        <v>305.9</v>
      </c>
      <c r="K42" t="n">
        <v>61.2</v>
      </c>
      <c r="L42" t="n">
        <v>11</v>
      </c>
      <c r="M42" t="n">
        <v>7</v>
      </c>
      <c r="N42" t="n">
        <v>88.7</v>
      </c>
      <c r="O42" t="n">
        <v>37962.28</v>
      </c>
      <c r="P42" t="n">
        <v>112.76</v>
      </c>
      <c r="Q42" t="n">
        <v>605.84</v>
      </c>
      <c r="R42" t="n">
        <v>29.18</v>
      </c>
      <c r="S42" t="n">
        <v>21.88</v>
      </c>
      <c r="T42" t="n">
        <v>2620.68</v>
      </c>
      <c r="U42" t="n">
        <v>0.75</v>
      </c>
      <c r="V42" t="n">
        <v>0.86</v>
      </c>
      <c r="W42" t="n">
        <v>1</v>
      </c>
      <c r="X42" t="n">
        <v>0.16</v>
      </c>
      <c r="Y42" t="n">
        <v>1</v>
      </c>
      <c r="Z42" t="n">
        <v>10</v>
      </c>
      <c r="AA42" t="n">
        <v>257.1353460628542</v>
      </c>
      <c r="AB42" t="n">
        <v>351.8239244938801</v>
      </c>
      <c r="AC42" t="n">
        <v>318.2463429282685</v>
      </c>
      <c r="AD42" t="n">
        <v>257135.3460628543</v>
      </c>
      <c r="AE42" t="n">
        <v>351823.9244938801</v>
      </c>
      <c r="AF42" t="n">
        <v>3.34987406696649e-06</v>
      </c>
      <c r="AG42" t="n">
        <v>9.244791666666666</v>
      </c>
      <c r="AH42" t="n">
        <v>318246.3429282685</v>
      </c>
    </row>
    <row r="43">
      <c r="A43" t="n">
        <v>41</v>
      </c>
      <c r="B43" t="n">
        <v>145</v>
      </c>
      <c r="C43" t="inlineStr">
        <is>
          <t xml:space="preserve">CONCLUIDO	</t>
        </is>
      </c>
      <c r="D43" t="n">
        <v>9.3782</v>
      </c>
      <c r="E43" t="n">
        <v>10.66</v>
      </c>
      <c r="F43" t="n">
        <v>7.23</v>
      </c>
      <c r="G43" t="n">
        <v>48.19</v>
      </c>
      <c r="H43" t="n">
        <v>0.65</v>
      </c>
      <c r="I43" t="n">
        <v>9</v>
      </c>
      <c r="J43" t="n">
        <v>306.44</v>
      </c>
      <c r="K43" t="n">
        <v>61.2</v>
      </c>
      <c r="L43" t="n">
        <v>11.25</v>
      </c>
      <c r="M43" t="n">
        <v>7</v>
      </c>
      <c r="N43" t="n">
        <v>88.98999999999999</v>
      </c>
      <c r="O43" t="n">
        <v>38028.53</v>
      </c>
      <c r="P43" t="n">
        <v>112.22</v>
      </c>
      <c r="Q43" t="n">
        <v>605.84</v>
      </c>
      <c r="R43" t="n">
        <v>29.35</v>
      </c>
      <c r="S43" t="n">
        <v>21.88</v>
      </c>
      <c r="T43" t="n">
        <v>2707.66</v>
      </c>
      <c r="U43" t="n">
        <v>0.75</v>
      </c>
      <c r="V43" t="n">
        <v>0.86</v>
      </c>
      <c r="W43" t="n">
        <v>1.01</v>
      </c>
      <c r="X43" t="n">
        <v>0.17</v>
      </c>
      <c r="Y43" t="n">
        <v>1</v>
      </c>
      <c r="Z43" t="n">
        <v>10</v>
      </c>
      <c r="AA43" t="n">
        <v>256.9493459120329</v>
      </c>
      <c r="AB43" t="n">
        <v>351.5694308817791</v>
      </c>
      <c r="AC43" t="n">
        <v>318.0161378293222</v>
      </c>
      <c r="AD43" t="n">
        <v>256949.3459120329</v>
      </c>
      <c r="AE43" t="n">
        <v>351569.4308817791</v>
      </c>
      <c r="AF43" t="n">
        <v>3.346377180957087e-06</v>
      </c>
      <c r="AG43" t="n">
        <v>9.253472222222221</v>
      </c>
      <c r="AH43" t="n">
        <v>318016.1378293223</v>
      </c>
    </row>
    <row r="44">
      <c r="A44" t="n">
        <v>42</v>
      </c>
      <c r="B44" t="n">
        <v>145</v>
      </c>
      <c r="C44" t="inlineStr">
        <is>
          <t xml:space="preserve">CONCLUIDO	</t>
        </is>
      </c>
      <c r="D44" t="n">
        <v>9.4575</v>
      </c>
      <c r="E44" t="n">
        <v>10.57</v>
      </c>
      <c r="F44" t="n">
        <v>7.19</v>
      </c>
      <c r="G44" t="n">
        <v>53.95</v>
      </c>
      <c r="H44" t="n">
        <v>0.67</v>
      </c>
      <c r="I44" t="n">
        <v>8</v>
      </c>
      <c r="J44" t="n">
        <v>306.98</v>
      </c>
      <c r="K44" t="n">
        <v>61.2</v>
      </c>
      <c r="L44" t="n">
        <v>11.5</v>
      </c>
      <c r="M44" t="n">
        <v>6</v>
      </c>
      <c r="N44" t="n">
        <v>89.28</v>
      </c>
      <c r="O44" t="n">
        <v>38094.91</v>
      </c>
      <c r="P44" t="n">
        <v>111.24</v>
      </c>
      <c r="Q44" t="n">
        <v>605.84</v>
      </c>
      <c r="R44" t="n">
        <v>28.37</v>
      </c>
      <c r="S44" t="n">
        <v>21.88</v>
      </c>
      <c r="T44" t="n">
        <v>2222.57</v>
      </c>
      <c r="U44" t="n">
        <v>0.77</v>
      </c>
      <c r="V44" t="n">
        <v>0.86</v>
      </c>
      <c r="W44" t="n">
        <v>1</v>
      </c>
      <c r="X44" t="n">
        <v>0.14</v>
      </c>
      <c r="Y44" t="n">
        <v>1</v>
      </c>
      <c r="Z44" t="n">
        <v>10</v>
      </c>
      <c r="AA44" t="n">
        <v>244.6495025878804</v>
      </c>
      <c r="AB44" t="n">
        <v>334.7402426148914</v>
      </c>
      <c r="AC44" t="n">
        <v>302.793103670707</v>
      </c>
      <c r="AD44" t="n">
        <v>244649.5025878804</v>
      </c>
      <c r="AE44" t="n">
        <v>334740.2426148914</v>
      </c>
      <c r="AF44" t="n">
        <v>3.374673411625008e-06</v>
      </c>
      <c r="AG44" t="n">
        <v>9.175347222222221</v>
      </c>
      <c r="AH44" t="n">
        <v>302793.103670707</v>
      </c>
    </row>
    <row r="45">
      <c r="A45" t="n">
        <v>43</v>
      </c>
      <c r="B45" t="n">
        <v>145</v>
      </c>
      <c r="C45" t="inlineStr">
        <is>
          <t xml:space="preserve">CONCLUIDO	</t>
        </is>
      </c>
      <c r="D45" t="n">
        <v>9.455</v>
      </c>
      <c r="E45" t="n">
        <v>10.58</v>
      </c>
      <c r="F45" t="n">
        <v>7.2</v>
      </c>
      <c r="G45" t="n">
        <v>53.97</v>
      </c>
      <c r="H45" t="n">
        <v>0.68</v>
      </c>
      <c r="I45" t="n">
        <v>8</v>
      </c>
      <c r="J45" t="n">
        <v>307.52</v>
      </c>
      <c r="K45" t="n">
        <v>61.2</v>
      </c>
      <c r="L45" t="n">
        <v>11.75</v>
      </c>
      <c r="M45" t="n">
        <v>6</v>
      </c>
      <c r="N45" t="n">
        <v>89.56999999999999</v>
      </c>
      <c r="O45" t="n">
        <v>38161.42</v>
      </c>
      <c r="P45" t="n">
        <v>110.89</v>
      </c>
      <c r="Q45" t="n">
        <v>605.84</v>
      </c>
      <c r="R45" t="n">
        <v>28.47</v>
      </c>
      <c r="S45" t="n">
        <v>21.88</v>
      </c>
      <c r="T45" t="n">
        <v>2273.24</v>
      </c>
      <c r="U45" t="n">
        <v>0.77</v>
      </c>
      <c r="V45" t="n">
        <v>0.86</v>
      </c>
      <c r="W45" t="n">
        <v>1</v>
      </c>
      <c r="X45" t="n">
        <v>0.14</v>
      </c>
      <c r="Y45" t="n">
        <v>1</v>
      </c>
      <c r="Z45" t="n">
        <v>10</v>
      </c>
      <c r="AA45" t="n">
        <v>244.5047232764603</v>
      </c>
      <c r="AB45" t="n">
        <v>334.5421491737941</v>
      </c>
      <c r="AC45" t="n">
        <v>302.613915989602</v>
      </c>
      <c r="AD45" t="n">
        <v>244504.7232764603</v>
      </c>
      <c r="AE45" t="n">
        <v>334542.1491737941</v>
      </c>
      <c r="AF45" t="n">
        <v>3.373781348867508e-06</v>
      </c>
      <c r="AG45" t="n">
        <v>9.184027777777779</v>
      </c>
      <c r="AH45" t="n">
        <v>302613.915989602</v>
      </c>
    </row>
    <row r="46">
      <c r="A46" t="n">
        <v>44</v>
      </c>
      <c r="B46" t="n">
        <v>145</v>
      </c>
      <c r="C46" t="inlineStr">
        <is>
          <t xml:space="preserve">CONCLUIDO	</t>
        </is>
      </c>
      <c r="D46" t="n">
        <v>9.4657</v>
      </c>
      <c r="E46" t="n">
        <v>10.56</v>
      </c>
      <c r="F46" t="n">
        <v>7.18</v>
      </c>
      <c r="G46" t="n">
        <v>53.88</v>
      </c>
      <c r="H46" t="n">
        <v>0.6899999999999999</v>
      </c>
      <c r="I46" t="n">
        <v>8</v>
      </c>
      <c r="J46" t="n">
        <v>308.06</v>
      </c>
      <c r="K46" t="n">
        <v>61.2</v>
      </c>
      <c r="L46" t="n">
        <v>12</v>
      </c>
      <c r="M46" t="n">
        <v>6</v>
      </c>
      <c r="N46" t="n">
        <v>89.86</v>
      </c>
      <c r="O46" t="n">
        <v>38228.06</v>
      </c>
      <c r="P46" t="n">
        <v>110.52</v>
      </c>
      <c r="Q46" t="n">
        <v>605.84</v>
      </c>
      <c r="R46" t="n">
        <v>28.04</v>
      </c>
      <c r="S46" t="n">
        <v>21.88</v>
      </c>
      <c r="T46" t="n">
        <v>2055.12</v>
      </c>
      <c r="U46" t="n">
        <v>0.78</v>
      </c>
      <c r="V46" t="n">
        <v>0.86</v>
      </c>
      <c r="W46" t="n">
        <v>1</v>
      </c>
      <c r="X46" t="n">
        <v>0.13</v>
      </c>
      <c r="Y46" t="n">
        <v>1</v>
      </c>
      <c r="Z46" t="n">
        <v>10</v>
      </c>
      <c r="AA46" t="n">
        <v>244.1259608409157</v>
      </c>
      <c r="AB46" t="n">
        <v>334.023909699663</v>
      </c>
      <c r="AC46" t="n">
        <v>302.1451365635282</v>
      </c>
      <c r="AD46" t="n">
        <v>244125.9608409157</v>
      </c>
      <c r="AE46" t="n">
        <v>334023.909699663</v>
      </c>
      <c r="AF46" t="n">
        <v>3.377599377469611e-06</v>
      </c>
      <c r="AG46" t="n">
        <v>9.166666666666666</v>
      </c>
      <c r="AH46" t="n">
        <v>302145.1365635282</v>
      </c>
    </row>
    <row r="47">
      <c r="A47" t="n">
        <v>45</v>
      </c>
      <c r="B47" t="n">
        <v>145</v>
      </c>
      <c r="C47" t="inlineStr">
        <is>
          <t xml:space="preserve">CONCLUIDO	</t>
        </is>
      </c>
      <c r="D47" t="n">
        <v>9.461</v>
      </c>
      <c r="E47" t="n">
        <v>10.57</v>
      </c>
      <c r="F47" t="n">
        <v>7.19</v>
      </c>
      <c r="G47" t="n">
        <v>53.92</v>
      </c>
      <c r="H47" t="n">
        <v>0.71</v>
      </c>
      <c r="I47" t="n">
        <v>8</v>
      </c>
      <c r="J47" t="n">
        <v>308.6</v>
      </c>
      <c r="K47" t="n">
        <v>61.2</v>
      </c>
      <c r="L47" t="n">
        <v>12.25</v>
      </c>
      <c r="M47" t="n">
        <v>6</v>
      </c>
      <c r="N47" t="n">
        <v>90.15000000000001</v>
      </c>
      <c r="O47" t="n">
        <v>38294.82</v>
      </c>
      <c r="P47" t="n">
        <v>109.92</v>
      </c>
      <c r="Q47" t="n">
        <v>605.89</v>
      </c>
      <c r="R47" t="n">
        <v>28.26</v>
      </c>
      <c r="S47" t="n">
        <v>21.88</v>
      </c>
      <c r="T47" t="n">
        <v>2168.08</v>
      </c>
      <c r="U47" t="n">
        <v>0.77</v>
      </c>
      <c r="V47" t="n">
        <v>0.86</v>
      </c>
      <c r="W47" t="n">
        <v>1</v>
      </c>
      <c r="X47" t="n">
        <v>0.13</v>
      </c>
      <c r="Y47" t="n">
        <v>1</v>
      </c>
      <c r="Z47" t="n">
        <v>10</v>
      </c>
      <c r="AA47" t="n">
        <v>243.8576797827625</v>
      </c>
      <c r="AB47" t="n">
        <v>333.6568357201729</v>
      </c>
      <c r="AC47" t="n">
        <v>301.813095609449</v>
      </c>
      <c r="AD47" t="n">
        <v>243857.6797827625</v>
      </c>
      <c r="AE47" t="n">
        <v>333656.8357201729</v>
      </c>
      <c r="AF47" t="n">
        <v>3.375922299485509e-06</v>
      </c>
      <c r="AG47" t="n">
        <v>9.175347222222221</v>
      </c>
      <c r="AH47" t="n">
        <v>301813.095609449</v>
      </c>
    </row>
    <row r="48">
      <c r="A48" t="n">
        <v>46</v>
      </c>
      <c r="B48" t="n">
        <v>145</v>
      </c>
      <c r="C48" t="inlineStr">
        <is>
          <t xml:space="preserve">CONCLUIDO	</t>
        </is>
      </c>
      <c r="D48" t="n">
        <v>9.459199999999999</v>
      </c>
      <c r="E48" t="n">
        <v>10.57</v>
      </c>
      <c r="F48" t="n">
        <v>7.19</v>
      </c>
      <c r="G48" t="n">
        <v>53.94</v>
      </c>
      <c r="H48" t="n">
        <v>0.72</v>
      </c>
      <c r="I48" t="n">
        <v>8</v>
      </c>
      <c r="J48" t="n">
        <v>309.14</v>
      </c>
      <c r="K48" t="n">
        <v>61.2</v>
      </c>
      <c r="L48" t="n">
        <v>12.5</v>
      </c>
      <c r="M48" t="n">
        <v>6</v>
      </c>
      <c r="N48" t="n">
        <v>90.44</v>
      </c>
      <c r="O48" t="n">
        <v>38361.7</v>
      </c>
      <c r="P48" t="n">
        <v>109.38</v>
      </c>
      <c r="Q48" t="n">
        <v>605.88</v>
      </c>
      <c r="R48" t="n">
        <v>28.28</v>
      </c>
      <c r="S48" t="n">
        <v>21.88</v>
      </c>
      <c r="T48" t="n">
        <v>2178.26</v>
      </c>
      <c r="U48" t="n">
        <v>0.77</v>
      </c>
      <c r="V48" t="n">
        <v>0.86</v>
      </c>
      <c r="W48" t="n">
        <v>1</v>
      </c>
      <c r="X48" t="n">
        <v>0.13</v>
      </c>
      <c r="Y48" t="n">
        <v>1</v>
      </c>
      <c r="Z48" t="n">
        <v>10</v>
      </c>
      <c r="AA48" t="n">
        <v>243.5636108272568</v>
      </c>
      <c r="AB48" t="n">
        <v>333.2544776018434</v>
      </c>
      <c r="AC48" t="n">
        <v>301.4491379852196</v>
      </c>
      <c r="AD48" t="n">
        <v>243563.6108272568</v>
      </c>
      <c r="AE48" t="n">
        <v>333254.4776018434</v>
      </c>
      <c r="AF48" t="n">
        <v>3.375280014300108e-06</v>
      </c>
      <c r="AG48" t="n">
        <v>9.175347222222221</v>
      </c>
      <c r="AH48" t="n">
        <v>301449.1379852196</v>
      </c>
    </row>
    <row r="49">
      <c r="A49" t="n">
        <v>47</v>
      </c>
      <c r="B49" t="n">
        <v>145</v>
      </c>
      <c r="C49" t="inlineStr">
        <is>
          <t xml:space="preserve">CONCLUIDO	</t>
        </is>
      </c>
      <c r="D49" t="n">
        <v>9.4575</v>
      </c>
      <c r="E49" t="n">
        <v>10.57</v>
      </c>
      <c r="F49" t="n">
        <v>7.19</v>
      </c>
      <c r="G49" t="n">
        <v>53.95</v>
      </c>
      <c r="H49" t="n">
        <v>0.73</v>
      </c>
      <c r="I49" t="n">
        <v>8</v>
      </c>
      <c r="J49" t="n">
        <v>309.68</v>
      </c>
      <c r="K49" t="n">
        <v>61.2</v>
      </c>
      <c r="L49" t="n">
        <v>12.75</v>
      </c>
      <c r="M49" t="n">
        <v>6</v>
      </c>
      <c r="N49" t="n">
        <v>90.73999999999999</v>
      </c>
      <c r="O49" t="n">
        <v>38428.72</v>
      </c>
      <c r="P49" t="n">
        <v>108.45</v>
      </c>
      <c r="Q49" t="n">
        <v>605.84</v>
      </c>
      <c r="R49" t="n">
        <v>28.4</v>
      </c>
      <c r="S49" t="n">
        <v>21.88</v>
      </c>
      <c r="T49" t="n">
        <v>2235.11</v>
      </c>
      <c r="U49" t="n">
        <v>0.77</v>
      </c>
      <c r="V49" t="n">
        <v>0.86</v>
      </c>
      <c r="W49" t="n">
        <v>1</v>
      </c>
      <c r="X49" t="n">
        <v>0.14</v>
      </c>
      <c r="Y49" t="n">
        <v>1</v>
      </c>
      <c r="Z49" t="n">
        <v>10</v>
      </c>
      <c r="AA49" t="n">
        <v>243.0441032326793</v>
      </c>
      <c r="AB49" t="n">
        <v>332.5436643918854</v>
      </c>
      <c r="AC49" t="n">
        <v>300.8061637903871</v>
      </c>
      <c r="AD49" t="n">
        <v>243044.1032326793</v>
      </c>
      <c r="AE49" t="n">
        <v>332543.6643918855</v>
      </c>
      <c r="AF49" t="n">
        <v>3.374673411625008e-06</v>
      </c>
      <c r="AG49" t="n">
        <v>9.175347222222221</v>
      </c>
      <c r="AH49" t="n">
        <v>300806.1637903872</v>
      </c>
    </row>
    <row r="50">
      <c r="A50" t="n">
        <v>48</v>
      </c>
      <c r="B50" t="n">
        <v>145</v>
      </c>
      <c r="C50" t="inlineStr">
        <is>
          <t xml:space="preserve">CONCLUIDO	</t>
        </is>
      </c>
      <c r="D50" t="n">
        <v>9.5261</v>
      </c>
      <c r="E50" t="n">
        <v>10.5</v>
      </c>
      <c r="F50" t="n">
        <v>7.17</v>
      </c>
      <c r="G50" t="n">
        <v>61.47</v>
      </c>
      <c r="H50" t="n">
        <v>0.75</v>
      </c>
      <c r="I50" t="n">
        <v>7</v>
      </c>
      <c r="J50" t="n">
        <v>310.23</v>
      </c>
      <c r="K50" t="n">
        <v>61.2</v>
      </c>
      <c r="L50" t="n">
        <v>13</v>
      </c>
      <c r="M50" t="n">
        <v>5</v>
      </c>
      <c r="N50" t="n">
        <v>91.03</v>
      </c>
      <c r="O50" t="n">
        <v>38495.87</v>
      </c>
      <c r="P50" t="n">
        <v>107.81</v>
      </c>
      <c r="Q50" t="n">
        <v>605.9400000000001</v>
      </c>
      <c r="R50" t="n">
        <v>27.78</v>
      </c>
      <c r="S50" t="n">
        <v>21.88</v>
      </c>
      <c r="T50" t="n">
        <v>1929.45</v>
      </c>
      <c r="U50" t="n">
        <v>0.79</v>
      </c>
      <c r="V50" t="n">
        <v>0.86</v>
      </c>
      <c r="W50" t="n">
        <v>1</v>
      </c>
      <c r="X50" t="n">
        <v>0.11</v>
      </c>
      <c r="Y50" t="n">
        <v>1</v>
      </c>
      <c r="Z50" t="n">
        <v>10</v>
      </c>
      <c r="AA50" t="n">
        <v>241.9899435624607</v>
      </c>
      <c r="AB50" t="n">
        <v>331.1013166248506</v>
      </c>
      <c r="AC50" t="n">
        <v>299.5014716698899</v>
      </c>
      <c r="AD50" t="n">
        <v>241989.9435624607</v>
      </c>
      <c r="AE50" t="n">
        <v>331101.3166248506</v>
      </c>
      <c r="AF50" t="n">
        <v>3.399151613690827e-06</v>
      </c>
      <c r="AG50" t="n">
        <v>9.114583333333334</v>
      </c>
      <c r="AH50" t="n">
        <v>299501.4716698899</v>
      </c>
    </row>
    <row r="51">
      <c r="A51" t="n">
        <v>49</v>
      </c>
      <c r="B51" t="n">
        <v>145</v>
      </c>
      <c r="C51" t="inlineStr">
        <is>
          <t xml:space="preserve">CONCLUIDO	</t>
        </is>
      </c>
      <c r="D51" t="n">
        <v>9.525600000000001</v>
      </c>
      <c r="E51" t="n">
        <v>10.5</v>
      </c>
      <c r="F51" t="n">
        <v>7.17</v>
      </c>
      <c r="G51" t="n">
        <v>61.47</v>
      </c>
      <c r="H51" t="n">
        <v>0.76</v>
      </c>
      <c r="I51" t="n">
        <v>7</v>
      </c>
      <c r="J51" t="n">
        <v>310.77</v>
      </c>
      <c r="K51" t="n">
        <v>61.2</v>
      </c>
      <c r="L51" t="n">
        <v>13.25</v>
      </c>
      <c r="M51" t="n">
        <v>5</v>
      </c>
      <c r="N51" t="n">
        <v>91.33</v>
      </c>
      <c r="O51" t="n">
        <v>38563.14</v>
      </c>
      <c r="P51" t="n">
        <v>107.69</v>
      </c>
      <c r="Q51" t="n">
        <v>605.87</v>
      </c>
      <c r="R51" t="n">
        <v>27.74</v>
      </c>
      <c r="S51" t="n">
        <v>21.88</v>
      </c>
      <c r="T51" t="n">
        <v>1909.4</v>
      </c>
      <c r="U51" t="n">
        <v>0.79</v>
      </c>
      <c r="V51" t="n">
        <v>0.86</v>
      </c>
      <c r="W51" t="n">
        <v>1</v>
      </c>
      <c r="X51" t="n">
        <v>0.11</v>
      </c>
      <c r="Y51" t="n">
        <v>1</v>
      </c>
      <c r="Z51" t="n">
        <v>10</v>
      </c>
      <c r="AA51" t="n">
        <v>241.9258680576256</v>
      </c>
      <c r="AB51" t="n">
        <v>331.0136456923236</v>
      </c>
      <c r="AC51" t="n">
        <v>299.4221679281162</v>
      </c>
      <c r="AD51" t="n">
        <v>241925.8680576256</v>
      </c>
      <c r="AE51" t="n">
        <v>331013.6456923236</v>
      </c>
      <c r="AF51" t="n">
        <v>3.398973201139326e-06</v>
      </c>
      <c r="AG51" t="n">
        <v>9.114583333333334</v>
      </c>
      <c r="AH51" t="n">
        <v>299422.1679281162</v>
      </c>
    </row>
    <row r="52">
      <c r="A52" t="n">
        <v>50</v>
      </c>
      <c r="B52" t="n">
        <v>145</v>
      </c>
      <c r="C52" t="inlineStr">
        <is>
          <t xml:space="preserve">CONCLUIDO	</t>
        </is>
      </c>
      <c r="D52" t="n">
        <v>9.515499999999999</v>
      </c>
      <c r="E52" t="n">
        <v>10.51</v>
      </c>
      <c r="F52" t="n">
        <v>7.18</v>
      </c>
      <c r="G52" t="n">
        <v>61.57</v>
      </c>
      <c r="H52" t="n">
        <v>0.77</v>
      </c>
      <c r="I52" t="n">
        <v>7</v>
      </c>
      <c r="J52" t="n">
        <v>311.32</v>
      </c>
      <c r="K52" t="n">
        <v>61.2</v>
      </c>
      <c r="L52" t="n">
        <v>13.5</v>
      </c>
      <c r="M52" t="n">
        <v>5</v>
      </c>
      <c r="N52" t="n">
        <v>91.62</v>
      </c>
      <c r="O52" t="n">
        <v>38630.55</v>
      </c>
      <c r="P52" t="n">
        <v>108.32</v>
      </c>
      <c r="Q52" t="n">
        <v>605.86</v>
      </c>
      <c r="R52" t="n">
        <v>28.11</v>
      </c>
      <c r="S52" t="n">
        <v>21.88</v>
      </c>
      <c r="T52" t="n">
        <v>2095.56</v>
      </c>
      <c r="U52" t="n">
        <v>0.78</v>
      </c>
      <c r="V52" t="n">
        <v>0.86</v>
      </c>
      <c r="W52" t="n">
        <v>1</v>
      </c>
      <c r="X52" t="n">
        <v>0.12</v>
      </c>
      <c r="Y52" t="n">
        <v>1</v>
      </c>
      <c r="Z52" t="n">
        <v>10</v>
      </c>
      <c r="AA52" t="n">
        <v>242.4098816579079</v>
      </c>
      <c r="AB52" t="n">
        <v>331.6758944534025</v>
      </c>
      <c r="AC52" t="n">
        <v>300.0212125969099</v>
      </c>
      <c r="AD52" t="n">
        <v>242409.8816579079</v>
      </c>
      <c r="AE52" t="n">
        <v>331675.8944534025</v>
      </c>
      <c r="AF52" t="n">
        <v>3.395369267599023e-06</v>
      </c>
      <c r="AG52" t="n">
        <v>9.123263888888889</v>
      </c>
      <c r="AH52" t="n">
        <v>300021.21259691</v>
      </c>
    </row>
    <row r="53">
      <c r="A53" t="n">
        <v>51</v>
      </c>
      <c r="B53" t="n">
        <v>145</v>
      </c>
      <c r="C53" t="inlineStr">
        <is>
          <t xml:space="preserve">CONCLUIDO	</t>
        </is>
      </c>
      <c r="D53" t="n">
        <v>9.514699999999999</v>
      </c>
      <c r="E53" t="n">
        <v>10.51</v>
      </c>
      <c r="F53" t="n">
        <v>7.18</v>
      </c>
      <c r="G53" t="n">
        <v>61.57</v>
      </c>
      <c r="H53" t="n">
        <v>0.79</v>
      </c>
      <c r="I53" t="n">
        <v>7</v>
      </c>
      <c r="J53" t="n">
        <v>311.87</v>
      </c>
      <c r="K53" t="n">
        <v>61.2</v>
      </c>
      <c r="L53" t="n">
        <v>13.75</v>
      </c>
      <c r="M53" t="n">
        <v>5</v>
      </c>
      <c r="N53" t="n">
        <v>91.92</v>
      </c>
      <c r="O53" t="n">
        <v>38698.21</v>
      </c>
      <c r="P53" t="n">
        <v>108.43</v>
      </c>
      <c r="Q53" t="n">
        <v>605.84</v>
      </c>
      <c r="R53" t="n">
        <v>28.21</v>
      </c>
      <c r="S53" t="n">
        <v>21.88</v>
      </c>
      <c r="T53" t="n">
        <v>2148.93</v>
      </c>
      <c r="U53" t="n">
        <v>0.78</v>
      </c>
      <c r="V53" t="n">
        <v>0.86</v>
      </c>
      <c r="W53" t="n">
        <v>1</v>
      </c>
      <c r="X53" t="n">
        <v>0.13</v>
      </c>
      <c r="Y53" t="n">
        <v>1</v>
      </c>
      <c r="Z53" t="n">
        <v>10</v>
      </c>
      <c r="AA53" t="n">
        <v>242.4800084334791</v>
      </c>
      <c r="AB53" t="n">
        <v>331.7718450015138</v>
      </c>
      <c r="AC53" t="n">
        <v>300.1080057593771</v>
      </c>
      <c r="AD53" t="n">
        <v>242480.0084334791</v>
      </c>
      <c r="AE53" t="n">
        <v>331771.8450015138</v>
      </c>
      <c r="AF53" t="n">
        <v>3.395083807516623e-06</v>
      </c>
      <c r="AG53" t="n">
        <v>9.123263888888889</v>
      </c>
      <c r="AH53" t="n">
        <v>300108.0057593771</v>
      </c>
    </row>
    <row r="54">
      <c r="A54" t="n">
        <v>52</v>
      </c>
      <c r="B54" t="n">
        <v>145</v>
      </c>
      <c r="C54" t="inlineStr">
        <is>
          <t xml:space="preserve">CONCLUIDO	</t>
        </is>
      </c>
      <c r="D54" t="n">
        <v>9.5258</v>
      </c>
      <c r="E54" t="n">
        <v>10.5</v>
      </c>
      <c r="F54" t="n">
        <v>7.17</v>
      </c>
      <c r="G54" t="n">
        <v>61.47</v>
      </c>
      <c r="H54" t="n">
        <v>0.8</v>
      </c>
      <c r="I54" t="n">
        <v>7</v>
      </c>
      <c r="J54" t="n">
        <v>312.42</v>
      </c>
      <c r="K54" t="n">
        <v>61.2</v>
      </c>
      <c r="L54" t="n">
        <v>14</v>
      </c>
      <c r="M54" t="n">
        <v>5</v>
      </c>
      <c r="N54" t="n">
        <v>92.22</v>
      </c>
      <c r="O54" t="n">
        <v>38765.89</v>
      </c>
      <c r="P54" t="n">
        <v>107.65</v>
      </c>
      <c r="Q54" t="n">
        <v>605.84</v>
      </c>
      <c r="R54" t="n">
        <v>27.75</v>
      </c>
      <c r="S54" t="n">
        <v>21.88</v>
      </c>
      <c r="T54" t="n">
        <v>1914.68</v>
      </c>
      <c r="U54" t="n">
        <v>0.79</v>
      </c>
      <c r="V54" t="n">
        <v>0.86</v>
      </c>
      <c r="W54" t="n">
        <v>1</v>
      </c>
      <c r="X54" t="n">
        <v>0.11</v>
      </c>
      <c r="Y54" t="n">
        <v>1</v>
      </c>
      <c r="Z54" t="n">
        <v>10</v>
      </c>
      <c r="AA54" t="n">
        <v>241.9012258766803</v>
      </c>
      <c r="AB54" t="n">
        <v>330.9799291732179</v>
      </c>
      <c r="AC54" t="n">
        <v>299.3916692662726</v>
      </c>
      <c r="AD54" t="n">
        <v>241901.2258766803</v>
      </c>
      <c r="AE54" t="n">
        <v>330979.9291732179</v>
      </c>
      <c r="AF54" t="n">
        <v>3.399044566159927e-06</v>
      </c>
      <c r="AG54" t="n">
        <v>9.114583333333334</v>
      </c>
      <c r="AH54" t="n">
        <v>299391.6692662726</v>
      </c>
    </row>
    <row r="55">
      <c r="A55" t="n">
        <v>53</v>
      </c>
      <c r="B55" t="n">
        <v>145</v>
      </c>
      <c r="C55" t="inlineStr">
        <is>
          <t xml:space="preserve">CONCLUIDO	</t>
        </is>
      </c>
      <c r="D55" t="n">
        <v>9.5205</v>
      </c>
      <c r="E55" t="n">
        <v>10.5</v>
      </c>
      <c r="F55" t="n">
        <v>7.18</v>
      </c>
      <c r="G55" t="n">
        <v>61.52</v>
      </c>
      <c r="H55" t="n">
        <v>0.8100000000000001</v>
      </c>
      <c r="I55" t="n">
        <v>7</v>
      </c>
      <c r="J55" t="n">
        <v>312.97</v>
      </c>
      <c r="K55" t="n">
        <v>61.2</v>
      </c>
      <c r="L55" t="n">
        <v>14.25</v>
      </c>
      <c r="M55" t="n">
        <v>5</v>
      </c>
      <c r="N55" t="n">
        <v>92.52</v>
      </c>
      <c r="O55" t="n">
        <v>38833.69</v>
      </c>
      <c r="P55" t="n">
        <v>107.13</v>
      </c>
      <c r="Q55" t="n">
        <v>605.84</v>
      </c>
      <c r="R55" t="n">
        <v>27.87</v>
      </c>
      <c r="S55" t="n">
        <v>21.88</v>
      </c>
      <c r="T55" t="n">
        <v>1977.28</v>
      </c>
      <c r="U55" t="n">
        <v>0.79</v>
      </c>
      <c r="V55" t="n">
        <v>0.86</v>
      </c>
      <c r="W55" t="n">
        <v>1</v>
      </c>
      <c r="X55" t="n">
        <v>0.12</v>
      </c>
      <c r="Y55" t="n">
        <v>1</v>
      </c>
      <c r="Z55" t="n">
        <v>10</v>
      </c>
      <c r="AA55" t="n">
        <v>241.6846251717004</v>
      </c>
      <c r="AB55" t="n">
        <v>330.6835665329158</v>
      </c>
      <c r="AC55" t="n">
        <v>299.1235910604133</v>
      </c>
      <c r="AD55" t="n">
        <v>241684.6251717004</v>
      </c>
      <c r="AE55" t="n">
        <v>330683.5665329159</v>
      </c>
      <c r="AF55" t="n">
        <v>3.397153393114025e-06</v>
      </c>
      <c r="AG55" t="n">
        <v>9.114583333333334</v>
      </c>
      <c r="AH55" t="n">
        <v>299123.5910604133</v>
      </c>
    </row>
    <row r="56">
      <c r="A56" t="n">
        <v>54</v>
      </c>
      <c r="B56" t="n">
        <v>145</v>
      </c>
      <c r="C56" t="inlineStr">
        <is>
          <t xml:space="preserve">CONCLUIDO	</t>
        </is>
      </c>
      <c r="D56" t="n">
        <v>9.512499999999999</v>
      </c>
      <c r="E56" t="n">
        <v>10.51</v>
      </c>
      <c r="F56" t="n">
        <v>7.19</v>
      </c>
      <c r="G56" t="n">
        <v>61.6</v>
      </c>
      <c r="H56" t="n">
        <v>0.82</v>
      </c>
      <c r="I56" t="n">
        <v>7</v>
      </c>
      <c r="J56" t="n">
        <v>313.52</v>
      </c>
      <c r="K56" t="n">
        <v>61.2</v>
      </c>
      <c r="L56" t="n">
        <v>14.5</v>
      </c>
      <c r="M56" t="n">
        <v>5</v>
      </c>
      <c r="N56" t="n">
        <v>92.81999999999999</v>
      </c>
      <c r="O56" t="n">
        <v>38901.63</v>
      </c>
      <c r="P56" t="n">
        <v>106.69</v>
      </c>
      <c r="Q56" t="n">
        <v>605.85</v>
      </c>
      <c r="R56" t="n">
        <v>28.2</v>
      </c>
      <c r="S56" t="n">
        <v>21.88</v>
      </c>
      <c r="T56" t="n">
        <v>2143.02</v>
      </c>
      <c r="U56" t="n">
        <v>0.78</v>
      </c>
      <c r="V56" t="n">
        <v>0.86</v>
      </c>
      <c r="W56" t="n">
        <v>1</v>
      </c>
      <c r="X56" t="n">
        <v>0.13</v>
      </c>
      <c r="Y56" t="n">
        <v>1</v>
      </c>
      <c r="Z56" t="n">
        <v>10</v>
      </c>
      <c r="AA56" t="n">
        <v>241.5376286182986</v>
      </c>
      <c r="AB56" t="n">
        <v>330.4824393635214</v>
      </c>
      <c r="AC56" t="n">
        <v>298.941659185782</v>
      </c>
      <c r="AD56" t="n">
        <v>241537.6286182987</v>
      </c>
      <c r="AE56" t="n">
        <v>330482.4393635214</v>
      </c>
      <c r="AF56" t="n">
        <v>3.394298792290023e-06</v>
      </c>
      <c r="AG56" t="n">
        <v>9.123263888888889</v>
      </c>
      <c r="AH56" t="n">
        <v>298941.659185782</v>
      </c>
    </row>
    <row r="57">
      <c r="A57" t="n">
        <v>55</v>
      </c>
      <c r="B57" t="n">
        <v>145</v>
      </c>
      <c r="C57" t="inlineStr">
        <is>
          <t xml:space="preserve">CONCLUIDO	</t>
        </is>
      </c>
      <c r="D57" t="n">
        <v>9.5246</v>
      </c>
      <c r="E57" t="n">
        <v>10.5</v>
      </c>
      <c r="F57" t="n">
        <v>7.17</v>
      </c>
      <c r="G57" t="n">
        <v>61.48</v>
      </c>
      <c r="H57" t="n">
        <v>0.84</v>
      </c>
      <c r="I57" t="n">
        <v>7</v>
      </c>
      <c r="J57" t="n">
        <v>314.07</v>
      </c>
      <c r="K57" t="n">
        <v>61.2</v>
      </c>
      <c r="L57" t="n">
        <v>14.75</v>
      </c>
      <c r="M57" t="n">
        <v>5</v>
      </c>
      <c r="N57" t="n">
        <v>93.12</v>
      </c>
      <c r="O57" t="n">
        <v>38969.71</v>
      </c>
      <c r="P57" t="n">
        <v>105.89</v>
      </c>
      <c r="Q57" t="n">
        <v>605.84</v>
      </c>
      <c r="R57" t="n">
        <v>27.79</v>
      </c>
      <c r="S57" t="n">
        <v>21.88</v>
      </c>
      <c r="T57" t="n">
        <v>1937.67</v>
      </c>
      <c r="U57" t="n">
        <v>0.79</v>
      </c>
      <c r="V57" t="n">
        <v>0.86</v>
      </c>
      <c r="W57" t="n">
        <v>1</v>
      </c>
      <c r="X57" t="n">
        <v>0.12</v>
      </c>
      <c r="Y57" t="n">
        <v>1</v>
      </c>
      <c r="Z57" t="n">
        <v>10</v>
      </c>
      <c r="AA57" t="n">
        <v>240.906378032042</v>
      </c>
      <c r="AB57" t="n">
        <v>329.6187344625951</v>
      </c>
      <c r="AC57" t="n">
        <v>298.1603850683824</v>
      </c>
      <c r="AD57" t="n">
        <v>240906.378032042</v>
      </c>
      <c r="AE57" t="n">
        <v>329618.7344625951</v>
      </c>
      <c r="AF57" t="n">
        <v>3.398616376036326e-06</v>
      </c>
      <c r="AG57" t="n">
        <v>9.114583333333334</v>
      </c>
      <c r="AH57" t="n">
        <v>298160.3850683824</v>
      </c>
    </row>
    <row r="58">
      <c r="A58" t="n">
        <v>56</v>
      </c>
      <c r="B58" t="n">
        <v>145</v>
      </c>
      <c r="C58" t="inlineStr">
        <is>
          <t xml:space="preserve">CONCLUIDO	</t>
        </is>
      </c>
      <c r="D58" t="n">
        <v>9.596399999999999</v>
      </c>
      <c r="E58" t="n">
        <v>10.42</v>
      </c>
      <c r="F58" t="n">
        <v>7.15</v>
      </c>
      <c r="G58" t="n">
        <v>71.48</v>
      </c>
      <c r="H58" t="n">
        <v>0.85</v>
      </c>
      <c r="I58" t="n">
        <v>6</v>
      </c>
      <c r="J58" t="n">
        <v>314.62</v>
      </c>
      <c r="K58" t="n">
        <v>61.2</v>
      </c>
      <c r="L58" t="n">
        <v>15</v>
      </c>
      <c r="M58" t="n">
        <v>4</v>
      </c>
      <c r="N58" t="n">
        <v>93.43000000000001</v>
      </c>
      <c r="O58" t="n">
        <v>39037.92</v>
      </c>
      <c r="P58" t="n">
        <v>104.56</v>
      </c>
      <c r="Q58" t="n">
        <v>605.84</v>
      </c>
      <c r="R58" t="n">
        <v>26.99</v>
      </c>
      <c r="S58" t="n">
        <v>21.88</v>
      </c>
      <c r="T58" t="n">
        <v>1541.98</v>
      </c>
      <c r="U58" t="n">
        <v>0.8100000000000001</v>
      </c>
      <c r="V58" t="n">
        <v>0.87</v>
      </c>
      <c r="W58" t="n">
        <v>1</v>
      </c>
      <c r="X58" t="n">
        <v>0.09</v>
      </c>
      <c r="Y58" t="n">
        <v>1</v>
      </c>
      <c r="Z58" t="n">
        <v>10</v>
      </c>
      <c r="AA58" t="n">
        <v>239.4558338861175</v>
      </c>
      <c r="AB58" t="n">
        <v>327.6340359686509</v>
      </c>
      <c r="AC58" t="n">
        <v>296.3651034131578</v>
      </c>
      <c r="AD58" t="n">
        <v>239455.8338861175</v>
      </c>
      <c r="AE58" t="n">
        <v>327634.0359686509</v>
      </c>
      <c r="AF58" t="n">
        <v>3.424236418431745e-06</v>
      </c>
      <c r="AG58" t="n">
        <v>9.045138888888889</v>
      </c>
      <c r="AH58" t="n">
        <v>296365.1034131578</v>
      </c>
    </row>
    <row r="59">
      <c r="A59" t="n">
        <v>57</v>
      </c>
      <c r="B59" t="n">
        <v>145</v>
      </c>
      <c r="C59" t="inlineStr">
        <is>
          <t xml:space="preserve">CONCLUIDO	</t>
        </is>
      </c>
      <c r="D59" t="n">
        <v>9.5921</v>
      </c>
      <c r="E59" t="n">
        <v>10.43</v>
      </c>
      <c r="F59" t="n">
        <v>7.15</v>
      </c>
      <c r="G59" t="n">
        <v>71.53</v>
      </c>
      <c r="H59" t="n">
        <v>0.86</v>
      </c>
      <c r="I59" t="n">
        <v>6</v>
      </c>
      <c r="J59" t="n">
        <v>315.18</v>
      </c>
      <c r="K59" t="n">
        <v>61.2</v>
      </c>
      <c r="L59" t="n">
        <v>15.25</v>
      </c>
      <c r="M59" t="n">
        <v>4</v>
      </c>
      <c r="N59" t="n">
        <v>93.73</v>
      </c>
      <c r="O59" t="n">
        <v>39106.27</v>
      </c>
      <c r="P59" t="n">
        <v>104.52</v>
      </c>
      <c r="Q59" t="n">
        <v>605.84</v>
      </c>
      <c r="R59" t="n">
        <v>27.07</v>
      </c>
      <c r="S59" t="n">
        <v>21.88</v>
      </c>
      <c r="T59" t="n">
        <v>1583.57</v>
      </c>
      <c r="U59" t="n">
        <v>0.8100000000000001</v>
      </c>
      <c r="V59" t="n">
        <v>0.86</v>
      </c>
      <c r="W59" t="n">
        <v>1</v>
      </c>
      <c r="X59" t="n">
        <v>0.1</v>
      </c>
      <c r="Y59" t="n">
        <v>1</v>
      </c>
      <c r="Z59" t="n">
        <v>10</v>
      </c>
      <c r="AA59" t="n">
        <v>239.4702677033884</v>
      </c>
      <c r="AB59" t="n">
        <v>327.6537849542161</v>
      </c>
      <c r="AC59" t="n">
        <v>296.3829675832585</v>
      </c>
      <c r="AD59" t="n">
        <v>239470.2677033884</v>
      </c>
      <c r="AE59" t="n">
        <v>327653.7849542161</v>
      </c>
      <c r="AF59" t="n">
        <v>3.422702070488844e-06</v>
      </c>
      <c r="AG59" t="n">
        <v>9.053819444444445</v>
      </c>
      <c r="AH59" t="n">
        <v>296382.9675832585</v>
      </c>
    </row>
    <row r="60">
      <c r="A60" t="n">
        <v>58</v>
      </c>
      <c r="B60" t="n">
        <v>145</v>
      </c>
      <c r="C60" t="inlineStr">
        <is>
          <t xml:space="preserve">CONCLUIDO	</t>
        </is>
      </c>
      <c r="D60" t="n">
        <v>9.582100000000001</v>
      </c>
      <c r="E60" t="n">
        <v>10.44</v>
      </c>
      <c r="F60" t="n">
        <v>7.16</v>
      </c>
      <c r="G60" t="n">
        <v>71.64</v>
      </c>
      <c r="H60" t="n">
        <v>0.87</v>
      </c>
      <c r="I60" t="n">
        <v>6</v>
      </c>
      <c r="J60" t="n">
        <v>315.73</v>
      </c>
      <c r="K60" t="n">
        <v>61.2</v>
      </c>
      <c r="L60" t="n">
        <v>15.5</v>
      </c>
      <c r="M60" t="n">
        <v>4</v>
      </c>
      <c r="N60" t="n">
        <v>94.03</v>
      </c>
      <c r="O60" t="n">
        <v>39174.75</v>
      </c>
      <c r="P60" t="n">
        <v>104.21</v>
      </c>
      <c r="Q60" t="n">
        <v>605.84</v>
      </c>
      <c r="R60" t="n">
        <v>27.44</v>
      </c>
      <c r="S60" t="n">
        <v>21.88</v>
      </c>
      <c r="T60" t="n">
        <v>1764.35</v>
      </c>
      <c r="U60" t="n">
        <v>0.8</v>
      </c>
      <c r="V60" t="n">
        <v>0.86</v>
      </c>
      <c r="W60" t="n">
        <v>1</v>
      </c>
      <c r="X60" t="n">
        <v>0.11</v>
      </c>
      <c r="Y60" t="n">
        <v>1</v>
      </c>
      <c r="Z60" t="n">
        <v>10</v>
      </c>
      <c r="AA60" t="n">
        <v>239.4136105285226</v>
      </c>
      <c r="AB60" t="n">
        <v>327.5762641080265</v>
      </c>
      <c r="AC60" t="n">
        <v>296.3128452178281</v>
      </c>
      <c r="AD60" t="n">
        <v>239413.6105285226</v>
      </c>
      <c r="AE60" t="n">
        <v>327576.2641080265</v>
      </c>
      <c r="AF60" t="n">
        <v>3.419133819458842e-06</v>
      </c>
      <c r="AG60" t="n">
        <v>9.0625</v>
      </c>
      <c r="AH60" t="n">
        <v>296312.8452178281</v>
      </c>
    </row>
    <row r="61">
      <c r="A61" t="n">
        <v>59</v>
      </c>
      <c r="B61" t="n">
        <v>145</v>
      </c>
      <c r="C61" t="inlineStr">
        <is>
          <t xml:space="preserve">CONCLUIDO	</t>
        </is>
      </c>
      <c r="D61" t="n">
        <v>9.5867</v>
      </c>
      <c r="E61" t="n">
        <v>10.43</v>
      </c>
      <c r="F61" t="n">
        <v>7.16</v>
      </c>
      <c r="G61" t="n">
        <v>71.59</v>
      </c>
      <c r="H61" t="n">
        <v>0.89</v>
      </c>
      <c r="I61" t="n">
        <v>6</v>
      </c>
      <c r="J61" t="n">
        <v>316.29</v>
      </c>
      <c r="K61" t="n">
        <v>61.2</v>
      </c>
      <c r="L61" t="n">
        <v>15.75</v>
      </c>
      <c r="M61" t="n">
        <v>3</v>
      </c>
      <c r="N61" t="n">
        <v>94.34</v>
      </c>
      <c r="O61" t="n">
        <v>39243.37</v>
      </c>
      <c r="P61" t="n">
        <v>103.57</v>
      </c>
      <c r="Q61" t="n">
        <v>605.84</v>
      </c>
      <c r="R61" t="n">
        <v>27.34</v>
      </c>
      <c r="S61" t="n">
        <v>21.88</v>
      </c>
      <c r="T61" t="n">
        <v>1717.57</v>
      </c>
      <c r="U61" t="n">
        <v>0.8</v>
      </c>
      <c r="V61" t="n">
        <v>0.86</v>
      </c>
      <c r="W61" t="n">
        <v>1</v>
      </c>
      <c r="X61" t="n">
        <v>0.1</v>
      </c>
      <c r="Y61" t="n">
        <v>1</v>
      </c>
      <c r="Z61" t="n">
        <v>10</v>
      </c>
      <c r="AA61" t="n">
        <v>239.0105902584259</v>
      </c>
      <c r="AB61" t="n">
        <v>327.0248339944811</v>
      </c>
      <c r="AC61" t="n">
        <v>295.8140428203822</v>
      </c>
      <c r="AD61" t="n">
        <v>239010.5902584259</v>
      </c>
      <c r="AE61" t="n">
        <v>327024.8339944811</v>
      </c>
      <c r="AF61" t="n">
        <v>3.420775214932643e-06</v>
      </c>
      <c r="AG61" t="n">
        <v>9.053819444444445</v>
      </c>
      <c r="AH61" t="n">
        <v>295814.0428203822</v>
      </c>
    </row>
    <row r="62">
      <c r="A62" t="n">
        <v>60</v>
      </c>
      <c r="B62" t="n">
        <v>145</v>
      </c>
      <c r="C62" t="inlineStr">
        <is>
          <t xml:space="preserve">CONCLUIDO	</t>
        </is>
      </c>
      <c r="D62" t="n">
        <v>9.5946</v>
      </c>
      <c r="E62" t="n">
        <v>10.42</v>
      </c>
      <c r="F62" t="n">
        <v>7.15</v>
      </c>
      <c r="G62" t="n">
        <v>71.5</v>
      </c>
      <c r="H62" t="n">
        <v>0.9</v>
      </c>
      <c r="I62" t="n">
        <v>6</v>
      </c>
      <c r="J62" t="n">
        <v>316.85</v>
      </c>
      <c r="K62" t="n">
        <v>61.2</v>
      </c>
      <c r="L62" t="n">
        <v>16</v>
      </c>
      <c r="M62" t="n">
        <v>3</v>
      </c>
      <c r="N62" t="n">
        <v>94.65000000000001</v>
      </c>
      <c r="O62" t="n">
        <v>39312.13</v>
      </c>
      <c r="P62" t="n">
        <v>103.72</v>
      </c>
      <c r="Q62" t="n">
        <v>605.84</v>
      </c>
      <c r="R62" t="n">
        <v>26.99</v>
      </c>
      <c r="S62" t="n">
        <v>21.88</v>
      </c>
      <c r="T62" t="n">
        <v>1544.14</v>
      </c>
      <c r="U62" t="n">
        <v>0.8100000000000001</v>
      </c>
      <c r="V62" t="n">
        <v>0.87</v>
      </c>
      <c r="W62" t="n">
        <v>1</v>
      </c>
      <c r="X62" t="n">
        <v>0.09</v>
      </c>
      <c r="Y62" t="n">
        <v>1</v>
      </c>
      <c r="Z62" t="n">
        <v>10</v>
      </c>
      <c r="AA62" t="n">
        <v>238.9949321334002</v>
      </c>
      <c r="AB62" t="n">
        <v>327.0034098570331</v>
      </c>
      <c r="AC62" t="n">
        <v>295.7946633725433</v>
      </c>
      <c r="AD62" t="n">
        <v>238994.9321334002</v>
      </c>
      <c r="AE62" t="n">
        <v>327003.4098570332</v>
      </c>
      <c r="AF62" t="n">
        <v>3.423594133246345e-06</v>
      </c>
      <c r="AG62" t="n">
        <v>9.045138888888889</v>
      </c>
      <c r="AH62" t="n">
        <v>295794.6633725433</v>
      </c>
    </row>
    <row r="63">
      <c r="A63" t="n">
        <v>61</v>
      </c>
      <c r="B63" t="n">
        <v>145</v>
      </c>
      <c r="C63" t="inlineStr">
        <is>
          <t xml:space="preserve">CONCLUIDO	</t>
        </is>
      </c>
      <c r="D63" t="n">
        <v>9.5928</v>
      </c>
      <c r="E63" t="n">
        <v>10.42</v>
      </c>
      <c r="F63" t="n">
        <v>7.15</v>
      </c>
      <c r="G63" t="n">
        <v>71.52</v>
      </c>
      <c r="H63" t="n">
        <v>0.91</v>
      </c>
      <c r="I63" t="n">
        <v>6</v>
      </c>
      <c r="J63" t="n">
        <v>317.41</v>
      </c>
      <c r="K63" t="n">
        <v>61.2</v>
      </c>
      <c r="L63" t="n">
        <v>16.25</v>
      </c>
      <c r="M63" t="n">
        <v>3</v>
      </c>
      <c r="N63" t="n">
        <v>94.95999999999999</v>
      </c>
      <c r="O63" t="n">
        <v>39381.03</v>
      </c>
      <c r="P63" t="n">
        <v>103.49</v>
      </c>
      <c r="Q63" t="n">
        <v>605.84</v>
      </c>
      <c r="R63" t="n">
        <v>27.12</v>
      </c>
      <c r="S63" t="n">
        <v>21.88</v>
      </c>
      <c r="T63" t="n">
        <v>1608.5</v>
      </c>
      <c r="U63" t="n">
        <v>0.8100000000000001</v>
      </c>
      <c r="V63" t="n">
        <v>0.86</v>
      </c>
      <c r="W63" t="n">
        <v>1</v>
      </c>
      <c r="X63" t="n">
        <v>0.09</v>
      </c>
      <c r="Y63" t="n">
        <v>1</v>
      </c>
      <c r="Z63" t="n">
        <v>10</v>
      </c>
      <c r="AA63" t="n">
        <v>238.8799080680666</v>
      </c>
      <c r="AB63" t="n">
        <v>326.8460288563402</v>
      </c>
      <c r="AC63" t="n">
        <v>295.6523025936709</v>
      </c>
      <c r="AD63" t="n">
        <v>238879.9080680666</v>
      </c>
      <c r="AE63" t="n">
        <v>326846.0288563402</v>
      </c>
      <c r="AF63" t="n">
        <v>3.422951848060945e-06</v>
      </c>
      <c r="AG63" t="n">
        <v>9.045138888888889</v>
      </c>
      <c r="AH63" t="n">
        <v>295652.3025936708</v>
      </c>
    </row>
    <row r="64">
      <c r="A64" t="n">
        <v>62</v>
      </c>
      <c r="B64" t="n">
        <v>145</v>
      </c>
      <c r="C64" t="inlineStr">
        <is>
          <t xml:space="preserve">CONCLUIDO	</t>
        </is>
      </c>
      <c r="D64" t="n">
        <v>9.5852</v>
      </c>
      <c r="E64" t="n">
        <v>10.43</v>
      </c>
      <c r="F64" t="n">
        <v>7.16</v>
      </c>
      <c r="G64" t="n">
        <v>71.59999999999999</v>
      </c>
      <c r="H64" t="n">
        <v>0.92</v>
      </c>
      <c r="I64" t="n">
        <v>6</v>
      </c>
      <c r="J64" t="n">
        <v>317.97</v>
      </c>
      <c r="K64" t="n">
        <v>61.2</v>
      </c>
      <c r="L64" t="n">
        <v>16.5</v>
      </c>
      <c r="M64" t="n">
        <v>2</v>
      </c>
      <c r="N64" t="n">
        <v>95.27</v>
      </c>
      <c r="O64" t="n">
        <v>39450.07</v>
      </c>
      <c r="P64" t="n">
        <v>103.52</v>
      </c>
      <c r="Q64" t="n">
        <v>605.84</v>
      </c>
      <c r="R64" t="n">
        <v>27.2</v>
      </c>
      <c r="S64" t="n">
        <v>21.88</v>
      </c>
      <c r="T64" t="n">
        <v>1646.82</v>
      </c>
      <c r="U64" t="n">
        <v>0.8</v>
      </c>
      <c r="V64" t="n">
        <v>0.86</v>
      </c>
      <c r="W64" t="n">
        <v>1</v>
      </c>
      <c r="X64" t="n">
        <v>0.1</v>
      </c>
      <c r="Y64" t="n">
        <v>1</v>
      </c>
      <c r="Z64" t="n">
        <v>10</v>
      </c>
      <c r="AA64" t="n">
        <v>238.9950939974434</v>
      </c>
      <c r="AB64" t="n">
        <v>327.0036313265581</v>
      </c>
      <c r="AC64" t="n">
        <v>295.7948637053275</v>
      </c>
      <c r="AD64" t="n">
        <v>238995.0939974434</v>
      </c>
      <c r="AE64" t="n">
        <v>327003.6313265581</v>
      </c>
      <c r="AF64" t="n">
        <v>3.420239977278143e-06</v>
      </c>
      <c r="AG64" t="n">
        <v>9.053819444444445</v>
      </c>
      <c r="AH64" t="n">
        <v>295794.8637053276</v>
      </c>
    </row>
    <row r="65">
      <c r="A65" t="n">
        <v>63</v>
      </c>
      <c r="B65" t="n">
        <v>145</v>
      </c>
      <c r="C65" t="inlineStr">
        <is>
          <t xml:space="preserve">CONCLUIDO	</t>
        </is>
      </c>
      <c r="D65" t="n">
        <v>9.586499999999999</v>
      </c>
      <c r="E65" t="n">
        <v>10.43</v>
      </c>
      <c r="F65" t="n">
        <v>7.16</v>
      </c>
      <c r="G65" t="n">
        <v>71.59</v>
      </c>
      <c r="H65" t="n">
        <v>0.9399999999999999</v>
      </c>
      <c r="I65" t="n">
        <v>6</v>
      </c>
      <c r="J65" t="n">
        <v>318.53</v>
      </c>
      <c r="K65" t="n">
        <v>61.2</v>
      </c>
      <c r="L65" t="n">
        <v>16.75</v>
      </c>
      <c r="M65" t="n">
        <v>2</v>
      </c>
      <c r="N65" t="n">
        <v>95.58</v>
      </c>
      <c r="O65" t="n">
        <v>39519.26</v>
      </c>
      <c r="P65" t="n">
        <v>103.34</v>
      </c>
      <c r="Q65" t="n">
        <v>605.84</v>
      </c>
      <c r="R65" t="n">
        <v>27.21</v>
      </c>
      <c r="S65" t="n">
        <v>21.88</v>
      </c>
      <c r="T65" t="n">
        <v>1653.04</v>
      </c>
      <c r="U65" t="n">
        <v>0.8</v>
      </c>
      <c r="V65" t="n">
        <v>0.86</v>
      </c>
      <c r="W65" t="n">
        <v>1</v>
      </c>
      <c r="X65" t="n">
        <v>0.1</v>
      </c>
      <c r="Y65" t="n">
        <v>1</v>
      </c>
      <c r="Z65" t="n">
        <v>10</v>
      </c>
      <c r="AA65" t="n">
        <v>238.8817449675075</v>
      </c>
      <c r="AB65" t="n">
        <v>326.8485421831935</v>
      </c>
      <c r="AC65" t="n">
        <v>295.6545760521367</v>
      </c>
      <c r="AD65" t="n">
        <v>238881.7449675075</v>
      </c>
      <c r="AE65" t="n">
        <v>326848.5421831935</v>
      </c>
      <c r="AF65" t="n">
        <v>3.420703849912042e-06</v>
      </c>
      <c r="AG65" t="n">
        <v>9.053819444444445</v>
      </c>
      <c r="AH65" t="n">
        <v>295654.5760521367</v>
      </c>
    </row>
    <row r="66">
      <c r="A66" t="n">
        <v>64</v>
      </c>
      <c r="B66" t="n">
        <v>145</v>
      </c>
      <c r="C66" t="inlineStr">
        <is>
          <t xml:space="preserve">CONCLUIDO	</t>
        </is>
      </c>
      <c r="D66" t="n">
        <v>9.593299999999999</v>
      </c>
      <c r="E66" t="n">
        <v>10.42</v>
      </c>
      <c r="F66" t="n">
        <v>7.15</v>
      </c>
      <c r="G66" t="n">
        <v>71.51000000000001</v>
      </c>
      <c r="H66" t="n">
        <v>0.95</v>
      </c>
      <c r="I66" t="n">
        <v>6</v>
      </c>
      <c r="J66" t="n">
        <v>319.09</v>
      </c>
      <c r="K66" t="n">
        <v>61.2</v>
      </c>
      <c r="L66" t="n">
        <v>17</v>
      </c>
      <c r="M66" t="n">
        <v>2</v>
      </c>
      <c r="N66" t="n">
        <v>95.89</v>
      </c>
      <c r="O66" t="n">
        <v>39588.58</v>
      </c>
      <c r="P66" t="n">
        <v>102.91</v>
      </c>
      <c r="Q66" t="n">
        <v>605.84</v>
      </c>
      <c r="R66" t="n">
        <v>27.05</v>
      </c>
      <c r="S66" t="n">
        <v>21.88</v>
      </c>
      <c r="T66" t="n">
        <v>1571.67</v>
      </c>
      <c r="U66" t="n">
        <v>0.8100000000000001</v>
      </c>
      <c r="V66" t="n">
        <v>0.86</v>
      </c>
      <c r="W66" t="n">
        <v>1</v>
      </c>
      <c r="X66" t="n">
        <v>0.09</v>
      </c>
      <c r="Y66" t="n">
        <v>1</v>
      </c>
      <c r="Z66" t="n">
        <v>10</v>
      </c>
      <c r="AA66" t="n">
        <v>238.5466068734551</v>
      </c>
      <c r="AB66" t="n">
        <v>326.3899914576621</v>
      </c>
      <c r="AC66" t="n">
        <v>295.2397887642699</v>
      </c>
      <c r="AD66" t="n">
        <v>238546.6068734551</v>
      </c>
      <c r="AE66" t="n">
        <v>326389.9914576621</v>
      </c>
      <c r="AF66" t="n">
        <v>3.423130260612444e-06</v>
      </c>
      <c r="AG66" t="n">
        <v>9.045138888888889</v>
      </c>
      <c r="AH66" t="n">
        <v>295239.7887642698</v>
      </c>
    </row>
    <row r="67">
      <c r="A67" t="n">
        <v>65</v>
      </c>
      <c r="B67" t="n">
        <v>145</v>
      </c>
      <c r="C67" t="inlineStr">
        <is>
          <t xml:space="preserve">CONCLUIDO	</t>
        </is>
      </c>
      <c r="D67" t="n">
        <v>9.585699999999999</v>
      </c>
      <c r="E67" t="n">
        <v>10.43</v>
      </c>
      <c r="F67" t="n">
        <v>7.16</v>
      </c>
      <c r="G67" t="n">
        <v>71.59999999999999</v>
      </c>
      <c r="H67" t="n">
        <v>0.96</v>
      </c>
      <c r="I67" t="n">
        <v>6</v>
      </c>
      <c r="J67" t="n">
        <v>319.65</v>
      </c>
      <c r="K67" t="n">
        <v>61.2</v>
      </c>
      <c r="L67" t="n">
        <v>17.25</v>
      </c>
      <c r="M67" t="n">
        <v>1</v>
      </c>
      <c r="N67" t="n">
        <v>96.2</v>
      </c>
      <c r="O67" t="n">
        <v>39658.05</v>
      </c>
      <c r="P67" t="n">
        <v>102.6</v>
      </c>
      <c r="Q67" t="n">
        <v>605.84</v>
      </c>
      <c r="R67" t="n">
        <v>27.15</v>
      </c>
      <c r="S67" t="n">
        <v>21.88</v>
      </c>
      <c r="T67" t="n">
        <v>1622.48</v>
      </c>
      <c r="U67" t="n">
        <v>0.8100000000000001</v>
      </c>
      <c r="V67" t="n">
        <v>0.86</v>
      </c>
      <c r="W67" t="n">
        <v>1</v>
      </c>
      <c r="X67" t="n">
        <v>0.1</v>
      </c>
      <c r="Y67" t="n">
        <v>1</v>
      </c>
      <c r="Z67" t="n">
        <v>10</v>
      </c>
      <c r="AA67" t="n">
        <v>238.4684989802827</v>
      </c>
      <c r="AB67" t="n">
        <v>326.2831207923466</v>
      </c>
      <c r="AC67" t="n">
        <v>295.1431176852581</v>
      </c>
      <c r="AD67" t="n">
        <v>238468.4989802827</v>
      </c>
      <c r="AE67" t="n">
        <v>326283.1207923465</v>
      </c>
      <c r="AF67" t="n">
        <v>3.420418389829643e-06</v>
      </c>
      <c r="AG67" t="n">
        <v>9.053819444444445</v>
      </c>
      <c r="AH67" t="n">
        <v>295143.1176852581</v>
      </c>
    </row>
    <row r="68">
      <c r="A68" t="n">
        <v>66</v>
      </c>
      <c r="B68" t="n">
        <v>145</v>
      </c>
      <c r="C68" t="inlineStr">
        <is>
          <t xml:space="preserve">CONCLUIDO	</t>
        </is>
      </c>
      <c r="D68" t="n">
        <v>9.5913</v>
      </c>
      <c r="E68" t="n">
        <v>10.43</v>
      </c>
      <c r="F68" t="n">
        <v>7.15</v>
      </c>
      <c r="G68" t="n">
        <v>71.54000000000001</v>
      </c>
      <c r="H68" t="n">
        <v>0.97</v>
      </c>
      <c r="I68" t="n">
        <v>6</v>
      </c>
      <c r="J68" t="n">
        <v>320.22</v>
      </c>
      <c r="K68" t="n">
        <v>61.2</v>
      </c>
      <c r="L68" t="n">
        <v>17.5</v>
      </c>
      <c r="M68" t="n">
        <v>1</v>
      </c>
      <c r="N68" t="n">
        <v>96.52</v>
      </c>
      <c r="O68" t="n">
        <v>39727.66</v>
      </c>
      <c r="P68" t="n">
        <v>102.13</v>
      </c>
      <c r="Q68" t="n">
        <v>605.84</v>
      </c>
      <c r="R68" t="n">
        <v>27.02</v>
      </c>
      <c r="S68" t="n">
        <v>21.88</v>
      </c>
      <c r="T68" t="n">
        <v>1554.39</v>
      </c>
      <c r="U68" t="n">
        <v>0.8100000000000001</v>
      </c>
      <c r="V68" t="n">
        <v>0.86</v>
      </c>
      <c r="W68" t="n">
        <v>1</v>
      </c>
      <c r="X68" t="n">
        <v>0.1</v>
      </c>
      <c r="Y68" t="n">
        <v>1</v>
      </c>
      <c r="Z68" t="n">
        <v>10</v>
      </c>
      <c r="AA68" t="n">
        <v>238.1211270366349</v>
      </c>
      <c r="AB68" t="n">
        <v>325.8078311740794</v>
      </c>
      <c r="AC68" t="n">
        <v>294.713189041085</v>
      </c>
      <c r="AD68" t="n">
        <v>238121.1270366349</v>
      </c>
      <c r="AE68" t="n">
        <v>325807.8311740793</v>
      </c>
      <c r="AF68" t="n">
        <v>3.422416610406444e-06</v>
      </c>
      <c r="AG68" t="n">
        <v>9.053819444444445</v>
      </c>
      <c r="AH68" t="n">
        <v>294713.189041085</v>
      </c>
    </row>
    <row r="69">
      <c r="A69" t="n">
        <v>67</v>
      </c>
      <c r="B69" t="n">
        <v>145</v>
      </c>
      <c r="C69" t="inlineStr">
        <is>
          <t xml:space="preserve">CONCLUIDO	</t>
        </is>
      </c>
      <c r="D69" t="n">
        <v>9.5916</v>
      </c>
      <c r="E69" t="n">
        <v>10.43</v>
      </c>
      <c r="F69" t="n">
        <v>7.15</v>
      </c>
      <c r="G69" t="n">
        <v>71.53</v>
      </c>
      <c r="H69" t="n">
        <v>0.99</v>
      </c>
      <c r="I69" t="n">
        <v>6</v>
      </c>
      <c r="J69" t="n">
        <v>320.78</v>
      </c>
      <c r="K69" t="n">
        <v>61.2</v>
      </c>
      <c r="L69" t="n">
        <v>17.75</v>
      </c>
      <c r="M69" t="n">
        <v>1</v>
      </c>
      <c r="N69" t="n">
        <v>96.83</v>
      </c>
      <c r="O69" t="n">
        <v>39797.41</v>
      </c>
      <c r="P69" t="n">
        <v>102.36</v>
      </c>
      <c r="Q69" t="n">
        <v>605.84</v>
      </c>
      <c r="R69" t="n">
        <v>27.03</v>
      </c>
      <c r="S69" t="n">
        <v>21.88</v>
      </c>
      <c r="T69" t="n">
        <v>1563.4</v>
      </c>
      <c r="U69" t="n">
        <v>0.8100000000000001</v>
      </c>
      <c r="V69" t="n">
        <v>0.86</v>
      </c>
      <c r="W69" t="n">
        <v>1</v>
      </c>
      <c r="X69" t="n">
        <v>0.1</v>
      </c>
      <c r="Y69" t="n">
        <v>1</v>
      </c>
      <c r="Z69" t="n">
        <v>10</v>
      </c>
      <c r="AA69" t="n">
        <v>238.2490728095875</v>
      </c>
      <c r="AB69" t="n">
        <v>325.9828922252021</v>
      </c>
      <c r="AC69" t="n">
        <v>294.8715425111883</v>
      </c>
      <c r="AD69" t="n">
        <v>238249.0728095875</v>
      </c>
      <c r="AE69" t="n">
        <v>325982.8922252021</v>
      </c>
      <c r="AF69" t="n">
        <v>3.422523657937344e-06</v>
      </c>
      <c r="AG69" t="n">
        <v>9.053819444444445</v>
      </c>
      <c r="AH69" t="n">
        <v>294871.5425111883</v>
      </c>
    </row>
    <row r="70">
      <c r="A70" t="n">
        <v>68</v>
      </c>
      <c r="B70" t="n">
        <v>145</v>
      </c>
      <c r="C70" t="inlineStr">
        <is>
          <t xml:space="preserve">CONCLUIDO	</t>
        </is>
      </c>
      <c r="D70" t="n">
        <v>9.5923</v>
      </c>
      <c r="E70" t="n">
        <v>10.42</v>
      </c>
      <c r="F70" t="n">
        <v>7.15</v>
      </c>
      <c r="G70" t="n">
        <v>71.53</v>
      </c>
      <c r="H70" t="n">
        <v>1</v>
      </c>
      <c r="I70" t="n">
        <v>6</v>
      </c>
      <c r="J70" t="n">
        <v>321.35</v>
      </c>
      <c r="K70" t="n">
        <v>61.2</v>
      </c>
      <c r="L70" t="n">
        <v>18</v>
      </c>
      <c r="M70" t="n">
        <v>1</v>
      </c>
      <c r="N70" t="n">
        <v>97.15000000000001</v>
      </c>
      <c r="O70" t="n">
        <v>39867.32</v>
      </c>
      <c r="P70" t="n">
        <v>102.64</v>
      </c>
      <c r="Q70" t="n">
        <v>605.86</v>
      </c>
      <c r="R70" t="n">
        <v>27.04</v>
      </c>
      <c r="S70" t="n">
        <v>21.88</v>
      </c>
      <c r="T70" t="n">
        <v>1568.96</v>
      </c>
      <c r="U70" t="n">
        <v>0.8100000000000001</v>
      </c>
      <c r="V70" t="n">
        <v>0.86</v>
      </c>
      <c r="W70" t="n">
        <v>1</v>
      </c>
      <c r="X70" t="n">
        <v>0.09</v>
      </c>
      <c r="Y70" t="n">
        <v>1</v>
      </c>
      <c r="Z70" t="n">
        <v>10</v>
      </c>
      <c r="AA70" t="n">
        <v>238.4019682204301</v>
      </c>
      <c r="AB70" t="n">
        <v>326.1920904715863</v>
      </c>
      <c r="AC70" t="n">
        <v>295.0607751705493</v>
      </c>
      <c r="AD70" t="n">
        <v>238401.9682204301</v>
      </c>
      <c r="AE70" t="n">
        <v>326192.0904715863</v>
      </c>
      <c r="AF70" t="n">
        <v>3.422773435509444e-06</v>
      </c>
      <c r="AG70" t="n">
        <v>9.045138888888889</v>
      </c>
      <c r="AH70" t="n">
        <v>295060.7751705493</v>
      </c>
    </row>
    <row r="71">
      <c r="A71" t="n">
        <v>69</v>
      </c>
      <c r="B71" t="n">
        <v>145</v>
      </c>
      <c r="C71" t="inlineStr">
        <is>
          <t xml:space="preserve">CONCLUIDO	</t>
        </is>
      </c>
      <c r="D71" t="n">
        <v>9.5877</v>
      </c>
      <c r="E71" t="n">
        <v>10.43</v>
      </c>
      <c r="F71" t="n">
        <v>7.16</v>
      </c>
      <c r="G71" t="n">
        <v>71.58</v>
      </c>
      <c r="H71" t="n">
        <v>1.01</v>
      </c>
      <c r="I71" t="n">
        <v>6</v>
      </c>
      <c r="J71" t="n">
        <v>321.92</v>
      </c>
      <c r="K71" t="n">
        <v>61.2</v>
      </c>
      <c r="L71" t="n">
        <v>18.25</v>
      </c>
      <c r="M71" t="n">
        <v>1</v>
      </c>
      <c r="N71" t="n">
        <v>97.47</v>
      </c>
      <c r="O71" t="n">
        <v>39937.36</v>
      </c>
      <c r="P71" t="n">
        <v>102.54</v>
      </c>
      <c r="Q71" t="n">
        <v>605.84</v>
      </c>
      <c r="R71" t="n">
        <v>27.15</v>
      </c>
      <c r="S71" t="n">
        <v>21.88</v>
      </c>
      <c r="T71" t="n">
        <v>1621.76</v>
      </c>
      <c r="U71" t="n">
        <v>0.8100000000000001</v>
      </c>
      <c r="V71" t="n">
        <v>0.86</v>
      </c>
      <c r="W71" t="n">
        <v>1</v>
      </c>
      <c r="X71" t="n">
        <v>0.1</v>
      </c>
      <c r="Y71" t="n">
        <v>1</v>
      </c>
      <c r="Z71" t="n">
        <v>10</v>
      </c>
      <c r="AA71" t="n">
        <v>238.4173726182183</v>
      </c>
      <c r="AB71" t="n">
        <v>326.2131674482341</v>
      </c>
      <c r="AC71" t="n">
        <v>295.0798405901276</v>
      </c>
      <c r="AD71" t="n">
        <v>238417.3726182182</v>
      </c>
      <c r="AE71" t="n">
        <v>326213.167448234</v>
      </c>
      <c r="AF71" t="n">
        <v>3.421132040035643e-06</v>
      </c>
      <c r="AG71" t="n">
        <v>9.053819444444445</v>
      </c>
      <c r="AH71" t="n">
        <v>295079.8405901276</v>
      </c>
    </row>
    <row r="72">
      <c r="A72" t="n">
        <v>70</v>
      </c>
      <c r="B72" t="n">
        <v>145</v>
      </c>
      <c r="C72" t="inlineStr">
        <is>
          <t xml:space="preserve">CONCLUIDO	</t>
        </is>
      </c>
      <c r="D72" t="n">
        <v>9.583399999999999</v>
      </c>
      <c r="E72" t="n">
        <v>10.43</v>
      </c>
      <c r="F72" t="n">
        <v>7.16</v>
      </c>
      <c r="G72" t="n">
        <v>71.62</v>
      </c>
      <c r="H72" t="n">
        <v>1.02</v>
      </c>
      <c r="I72" t="n">
        <v>6</v>
      </c>
      <c r="J72" t="n">
        <v>322.49</v>
      </c>
      <c r="K72" t="n">
        <v>61.2</v>
      </c>
      <c r="L72" t="n">
        <v>18.5</v>
      </c>
      <c r="M72" t="n">
        <v>1</v>
      </c>
      <c r="N72" t="n">
        <v>97.79000000000001</v>
      </c>
      <c r="O72" t="n">
        <v>40007.56</v>
      </c>
      <c r="P72" t="n">
        <v>102.57</v>
      </c>
      <c r="Q72" t="n">
        <v>605.84</v>
      </c>
      <c r="R72" t="n">
        <v>27.26</v>
      </c>
      <c r="S72" t="n">
        <v>21.88</v>
      </c>
      <c r="T72" t="n">
        <v>1678.33</v>
      </c>
      <c r="U72" t="n">
        <v>0.8</v>
      </c>
      <c r="V72" t="n">
        <v>0.86</v>
      </c>
      <c r="W72" t="n">
        <v>1</v>
      </c>
      <c r="X72" t="n">
        <v>0.1</v>
      </c>
      <c r="Y72" t="n">
        <v>1</v>
      </c>
      <c r="Z72" t="n">
        <v>10</v>
      </c>
      <c r="AA72" t="n">
        <v>238.4711032706882</v>
      </c>
      <c r="AB72" t="n">
        <v>326.2866840973725</v>
      </c>
      <c r="AC72" t="n">
        <v>295.1463409134535</v>
      </c>
      <c r="AD72" t="n">
        <v>238471.1032706882</v>
      </c>
      <c r="AE72" t="n">
        <v>326286.6840973725</v>
      </c>
      <c r="AF72" t="n">
        <v>3.419597692092742e-06</v>
      </c>
      <c r="AG72" t="n">
        <v>9.053819444444445</v>
      </c>
      <c r="AH72" t="n">
        <v>295146.3409134535</v>
      </c>
    </row>
    <row r="73">
      <c r="A73" t="n">
        <v>71</v>
      </c>
      <c r="B73" t="n">
        <v>145</v>
      </c>
      <c r="C73" t="inlineStr">
        <is>
          <t xml:space="preserve">CONCLUIDO	</t>
        </is>
      </c>
      <c r="D73" t="n">
        <v>9.584899999999999</v>
      </c>
      <c r="E73" t="n">
        <v>10.43</v>
      </c>
      <c r="F73" t="n">
        <v>7.16</v>
      </c>
      <c r="G73" t="n">
        <v>71.61</v>
      </c>
      <c r="H73" t="n">
        <v>1.03</v>
      </c>
      <c r="I73" t="n">
        <v>6</v>
      </c>
      <c r="J73" t="n">
        <v>323.06</v>
      </c>
      <c r="K73" t="n">
        <v>61.2</v>
      </c>
      <c r="L73" t="n">
        <v>18.75</v>
      </c>
      <c r="M73" t="n">
        <v>0</v>
      </c>
      <c r="N73" t="n">
        <v>98.11</v>
      </c>
      <c r="O73" t="n">
        <v>40077.9</v>
      </c>
      <c r="P73" t="n">
        <v>102.58</v>
      </c>
      <c r="Q73" t="n">
        <v>605.84</v>
      </c>
      <c r="R73" t="n">
        <v>27.22</v>
      </c>
      <c r="S73" t="n">
        <v>21.88</v>
      </c>
      <c r="T73" t="n">
        <v>1658.03</v>
      </c>
      <c r="U73" t="n">
        <v>0.8</v>
      </c>
      <c r="V73" t="n">
        <v>0.86</v>
      </c>
      <c r="W73" t="n">
        <v>1</v>
      </c>
      <c r="X73" t="n">
        <v>0.1</v>
      </c>
      <c r="Y73" t="n">
        <v>1</v>
      </c>
      <c r="Z73" t="n">
        <v>10</v>
      </c>
      <c r="AA73" t="n">
        <v>238.4639738951676</v>
      </c>
      <c r="AB73" t="n">
        <v>326.2769293712594</v>
      </c>
      <c r="AC73" t="n">
        <v>295.1375171647098</v>
      </c>
      <c r="AD73" t="n">
        <v>238463.9738951676</v>
      </c>
      <c r="AE73" t="n">
        <v>326276.9293712594</v>
      </c>
      <c r="AF73" t="n">
        <v>3.420132929747242e-06</v>
      </c>
      <c r="AG73" t="n">
        <v>9.053819444444445</v>
      </c>
      <c r="AH73" t="n">
        <v>295137.5171647098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8.114100000000001</v>
      </c>
      <c r="E2" t="n">
        <v>12.32</v>
      </c>
      <c r="F2" t="n">
        <v>8.369999999999999</v>
      </c>
      <c r="G2" t="n">
        <v>7.73</v>
      </c>
      <c r="H2" t="n">
        <v>0.13</v>
      </c>
      <c r="I2" t="n">
        <v>65</v>
      </c>
      <c r="J2" t="n">
        <v>133.21</v>
      </c>
      <c r="K2" t="n">
        <v>46.47</v>
      </c>
      <c r="L2" t="n">
        <v>1</v>
      </c>
      <c r="M2" t="n">
        <v>63</v>
      </c>
      <c r="N2" t="n">
        <v>20.75</v>
      </c>
      <c r="O2" t="n">
        <v>16663.42</v>
      </c>
      <c r="P2" t="n">
        <v>88.92</v>
      </c>
      <c r="Q2" t="n">
        <v>605.98</v>
      </c>
      <c r="R2" t="n">
        <v>64.79000000000001</v>
      </c>
      <c r="S2" t="n">
        <v>21.88</v>
      </c>
      <c r="T2" t="n">
        <v>20148.38</v>
      </c>
      <c r="U2" t="n">
        <v>0.34</v>
      </c>
      <c r="V2" t="n">
        <v>0.74</v>
      </c>
      <c r="W2" t="n">
        <v>1.11</v>
      </c>
      <c r="X2" t="n">
        <v>1.32</v>
      </c>
      <c r="Y2" t="n">
        <v>1</v>
      </c>
      <c r="Z2" t="n">
        <v>10</v>
      </c>
      <c r="AA2" t="n">
        <v>252.358876237475</v>
      </c>
      <c r="AB2" t="n">
        <v>345.2885477558229</v>
      </c>
      <c r="AC2" t="n">
        <v>312.3346933736306</v>
      </c>
      <c r="AD2" t="n">
        <v>252358.876237475</v>
      </c>
      <c r="AE2" t="n">
        <v>345288.5477558229</v>
      </c>
      <c r="AF2" t="n">
        <v>3.575185162066427e-06</v>
      </c>
      <c r="AG2" t="n">
        <v>10.69444444444444</v>
      </c>
      <c r="AH2" t="n">
        <v>312334.6933736306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8.6159</v>
      </c>
      <c r="E3" t="n">
        <v>11.61</v>
      </c>
      <c r="F3" t="n">
        <v>8.06</v>
      </c>
      <c r="G3" t="n">
        <v>9.68</v>
      </c>
      <c r="H3" t="n">
        <v>0.17</v>
      </c>
      <c r="I3" t="n">
        <v>50</v>
      </c>
      <c r="J3" t="n">
        <v>133.55</v>
      </c>
      <c r="K3" t="n">
        <v>46.47</v>
      </c>
      <c r="L3" t="n">
        <v>1.25</v>
      </c>
      <c r="M3" t="n">
        <v>48</v>
      </c>
      <c r="N3" t="n">
        <v>20.83</v>
      </c>
      <c r="O3" t="n">
        <v>16704.7</v>
      </c>
      <c r="P3" t="n">
        <v>84.59999999999999</v>
      </c>
      <c r="Q3" t="n">
        <v>606.02</v>
      </c>
      <c r="R3" t="n">
        <v>55.56</v>
      </c>
      <c r="S3" t="n">
        <v>21.88</v>
      </c>
      <c r="T3" t="n">
        <v>15606.48</v>
      </c>
      <c r="U3" t="n">
        <v>0.39</v>
      </c>
      <c r="V3" t="n">
        <v>0.77</v>
      </c>
      <c r="W3" t="n">
        <v>1.07</v>
      </c>
      <c r="X3" t="n">
        <v>1.01</v>
      </c>
      <c r="Y3" t="n">
        <v>1</v>
      </c>
      <c r="Z3" t="n">
        <v>10</v>
      </c>
      <c r="AA3" t="n">
        <v>234.1483022669012</v>
      </c>
      <c r="AB3" t="n">
        <v>320.3720370554734</v>
      </c>
      <c r="AC3" t="n">
        <v>289.7961794839722</v>
      </c>
      <c r="AD3" t="n">
        <v>234148.3022669012</v>
      </c>
      <c r="AE3" t="n">
        <v>320372.0370554734</v>
      </c>
      <c r="AF3" t="n">
        <v>3.796285211896344e-06</v>
      </c>
      <c r="AG3" t="n">
        <v>10.078125</v>
      </c>
      <c r="AH3" t="n">
        <v>289796.1794839722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8.9825</v>
      </c>
      <c r="E4" t="n">
        <v>11.13</v>
      </c>
      <c r="F4" t="n">
        <v>7.86</v>
      </c>
      <c r="G4" t="n">
        <v>11.8</v>
      </c>
      <c r="H4" t="n">
        <v>0.2</v>
      </c>
      <c r="I4" t="n">
        <v>40</v>
      </c>
      <c r="J4" t="n">
        <v>133.88</v>
      </c>
      <c r="K4" t="n">
        <v>46.47</v>
      </c>
      <c r="L4" t="n">
        <v>1.5</v>
      </c>
      <c r="M4" t="n">
        <v>38</v>
      </c>
      <c r="N4" t="n">
        <v>20.91</v>
      </c>
      <c r="O4" t="n">
        <v>16746.01</v>
      </c>
      <c r="P4" t="n">
        <v>81.39</v>
      </c>
      <c r="Q4" t="n">
        <v>605.9400000000001</v>
      </c>
      <c r="R4" t="n">
        <v>49.02</v>
      </c>
      <c r="S4" t="n">
        <v>21.88</v>
      </c>
      <c r="T4" t="n">
        <v>12388.17</v>
      </c>
      <c r="U4" t="n">
        <v>0.45</v>
      </c>
      <c r="V4" t="n">
        <v>0.79</v>
      </c>
      <c r="W4" t="n">
        <v>1.06</v>
      </c>
      <c r="X4" t="n">
        <v>0.8100000000000001</v>
      </c>
      <c r="Y4" t="n">
        <v>1</v>
      </c>
      <c r="Z4" t="n">
        <v>10</v>
      </c>
      <c r="AA4" t="n">
        <v>218.8276677068466</v>
      </c>
      <c r="AB4" t="n">
        <v>299.4096689517229</v>
      </c>
      <c r="AC4" t="n">
        <v>270.8344303711686</v>
      </c>
      <c r="AD4" t="n">
        <v>218827.6677068466</v>
      </c>
      <c r="AE4" t="n">
        <v>299409.668951723</v>
      </c>
      <c r="AF4" t="n">
        <v>3.957814263844626e-06</v>
      </c>
      <c r="AG4" t="n">
        <v>9.661458333333334</v>
      </c>
      <c r="AH4" t="n">
        <v>270834.4303711686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9.2303</v>
      </c>
      <c r="E5" t="n">
        <v>10.83</v>
      </c>
      <c r="F5" t="n">
        <v>7.73</v>
      </c>
      <c r="G5" t="n">
        <v>13.64</v>
      </c>
      <c r="H5" t="n">
        <v>0.23</v>
      </c>
      <c r="I5" t="n">
        <v>34</v>
      </c>
      <c r="J5" t="n">
        <v>134.22</v>
      </c>
      <c r="K5" t="n">
        <v>46.47</v>
      </c>
      <c r="L5" t="n">
        <v>1.75</v>
      </c>
      <c r="M5" t="n">
        <v>32</v>
      </c>
      <c r="N5" t="n">
        <v>21</v>
      </c>
      <c r="O5" t="n">
        <v>16787.35</v>
      </c>
      <c r="P5" t="n">
        <v>79.02</v>
      </c>
      <c r="Q5" t="n">
        <v>606.0599999999999</v>
      </c>
      <c r="R5" t="n">
        <v>45.18</v>
      </c>
      <c r="S5" t="n">
        <v>21.88</v>
      </c>
      <c r="T5" t="n">
        <v>10495.7</v>
      </c>
      <c r="U5" t="n">
        <v>0.48</v>
      </c>
      <c r="V5" t="n">
        <v>0.8</v>
      </c>
      <c r="W5" t="n">
        <v>1.04</v>
      </c>
      <c r="X5" t="n">
        <v>0.67</v>
      </c>
      <c r="Y5" t="n">
        <v>1</v>
      </c>
      <c r="Z5" t="n">
        <v>10</v>
      </c>
      <c r="AA5" t="n">
        <v>215.0775679653909</v>
      </c>
      <c r="AB5" t="n">
        <v>294.2786170427416</v>
      </c>
      <c r="AC5" t="n">
        <v>266.1930788549021</v>
      </c>
      <c r="AD5" t="n">
        <v>215077.5679653909</v>
      </c>
      <c r="AE5" t="n">
        <v>294278.6170427416</v>
      </c>
      <c r="AF5" t="n">
        <v>4.066998385701647e-06</v>
      </c>
      <c r="AG5" t="n">
        <v>9.401041666666666</v>
      </c>
      <c r="AH5" t="n">
        <v>266193.0788549021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9.4481</v>
      </c>
      <c r="E6" t="n">
        <v>10.58</v>
      </c>
      <c r="F6" t="n">
        <v>7.61</v>
      </c>
      <c r="G6" t="n">
        <v>15.75</v>
      </c>
      <c r="H6" t="n">
        <v>0.26</v>
      </c>
      <c r="I6" t="n">
        <v>29</v>
      </c>
      <c r="J6" t="n">
        <v>134.55</v>
      </c>
      <c r="K6" t="n">
        <v>46.47</v>
      </c>
      <c r="L6" t="n">
        <v>2</v>
      </c>
      <c r="M6" t="n">
        <v>27</v>
      </c>
      <c r="N6" t="n">
        <v>21.09</v>
      </c>
      <c r="O6" t="n">
        <v>16828.84</v>
      </c>
      <c r="P6" t="n">
        <v>76.86</v>
      </c>
      <c r="Q6" t="n">
        <v>605.84</v>
      </c>
      <c r="R6" t="n">
        <v>41.79</v>
      </c>
      <c r="S6" t="n">
        <v>21.88</v>
      </c>
      <c r="T6" t="n">
        <v>8824.719999999999</v>
      </c>
      <c r="U6" t="n">
        <v>0.52</v>
      </c>
      <c r="V6" t="n">
        <v>0.8100000000000001</v>
      </c>
      <c r="W6" t="n">
        <v>1.03</v>
      </c>
      <c r="X6" t="n">
        <v>0.5600000000000001</v>
      </c>
      <c r="Y6" t="n">
        <v>1</v>
      </c>
      <c r="Z6" t="n">
        <v>10</v>
      </c>
      <c r="AA6" t="n">
        <v>202.3847031107018</v>
      </c>
      <c r="AB6" t="n">
        <v>276.9116793788879</v>
      </c>
      <c r="AC6" t="n">
        <v>250.4836173470311</v>
      </c>
      <c r="AD6" t="n">
        <v>202384.7031107018</v>
      </c>
      <c r="AE6" t="n">
        <v>276911.6793788879</v>
      </c>
      <c r="AF6" t="n">
        <v>4.162964090868957e-06</v>
      </c>
      <c r="AG6" t="n">
        <v>9.184027777777779</v>
      </c>
      <c r="AH6" t="n">
        <v>250483.6173470311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9.6036</v>
      </c>
      <c r="E7" t="n">
        <v>10.41</v>
      </c>
      <c r="F7" t="n">
        <v>7.55</v>
      </c>
      <c r="G7" t="n">
        <v>18.12</v>
      </c>
      <c r="H7" t="n">
        <v>0.29</v>
      </c>
      <c r="I7" t="n">
        <v>25</v>
      </c>
      <c r="J7" t="n">
        <v>134.89</v>
      </c>
      <c r="K7" t="n">
        <v>46.47</v>
      </c>
      <c r="L7" t="n">
        <v>2.25</v>
      </c>
      <c r="M7" t="n">
        <v>23</v>
      </c>
      <c r="N7" t="n">
        <v>21.17</v>
      </c>
      <c r="O7" t="n">
        <v>16870.25</v>
      </c>
      <c r="P7" t="n">
        <v>75.23999999999999</v>
      </c>
      <c r="Q7" t="n">
        <v>605.9299999999999</v>
      </c>
      <c r="R7" t="n">
        <v>39.47</v>
      </c>
      <c r="S7" t="n">
        <v>21.88</v>
      </c>
      <c r="T7" t="n">
        <v>7686.98</v>
      </c>
      <c r="U7" t="n">
        <v>0.55</v>
      </c>
      <c r="V7" t="n">
        <v>0.82</v>
      </c>
      <c r="W7" t="n">
        <v>1.03</v>
      </c>
      <c r="X7" t="n">
        <v>0.49</v>
      </c>
      <c r="Y7" t="n">
        <v>1</v>
      </c>
      <c r="Z7" t="n">
        <v>10</v>
      </c>
      <c r="AA7" t="n">
        <v>200.3092219418606</v>
      </c>
      <c r="AB7" t="n">
        <v>274.071914479914</v>
      </c>
      <c r="AC7" t="n">
        <v>247.9148756243792</v>
      </c>
      <c r="AD7" t="n">
        <v>200309.2219418606</v>
      </c>
      <c r="AE7" t="n">
        <v>274071.9144799139</v>
      </c>
      <c r="AF7" t="n">
        <v>4.231479550710632e-06</v>
      </c>
      <c r="AG7" t="n">
        <v>9.036458333333334</v>
      </c>
      <c r="AH7" t="n">
        <v>247914.8756243792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9.755000000000001</v>
      </c>
      <c r="E8" t="n">
        <v>10.25</v>
      </c>
      <c r="F8" t="n">
        <v>7.47</v>
      </c>
      <c r="G8" t="n">
        <v>20.38</v>
      </c>
      <c r="H8" t="n">
        <v>0.33</v>
      </c>
      <c r="I8" t="n">
        <v>22</v>
      </c>
      <c r="J8" t="n">
        <v>135.22</v>
      </c>
      <c r="K8" t="n">
        <v>46.47</v>
      </c>
      <c r="L8" t="n">
        <v>2.5</v>
      </c>
      <c r="M8" t="n">
        <v>20</v>
      </c>
      <c r="N8" t="n">
        <v>21.26</v>
      </c>
      <c r="O8" t="n">
        <v>16911.68</v>
      </c>
      <c r="P8" t="n">
        <v>73.33</v>
      </c>
      <c r="Q8" t="n">
        <v>605.87</v>
      </c>
      <c r="R8" t="n">
        <v>37.14</v>
      </c>
      <c r="S8" t="n">
        <v>21.88</v>
      </c>
      <c r="T8" t="n">
        <v>6536.38</v>
      </c>
      <c r="U8" t="n">
        <v>0.59</v>
      </c>
      <c r="V8" t="n">
        <v>0.83</v>
      </c>
      <c r="W8" t="n">
        <v>1.02</v>
      </c>
      <c r="X8" t="n">
        <v>0.41</v>
      </c>
      <c r="Y8" t="n">
        <v>1</v>
      </c>
      <c r="Z8" t="n">
        <v>10</v>
      </c>
      <c r="AA8" t="n">
        <v>197.9452938361297</v>
      </c>
      <c r="AB8" t="n">
        <v>270.837483756507</v>
      </c>
      <c r="AC8" t="n">
        <v>244.9891344296612</v>
      </c>
      <c r="AD8" t="n">
        <v>197945.2938361297</v>
      </c>
      <c r="AE8" t="n">
        <v>270837.483756507</v>
      </c>
      <c r="AF8" t="n">
        <v>4.298188493604712e-06</v>
      </c>
      <c r="AG8" t="n">
        <v>8.897569444444445</v>
      </c>
      <c r="AH8" t="n">
        <v>244989.1344296611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9.8447</v>
      </c>
      <c r="E9" t="n">
        <v>10.16</v>
      </c>
      <c r="F9" t="n">
        <v>7.43</v>
      </c>
      <c r="G9" t="n">
        <v>22.3</v>
      </c>
      <c r="H9" t="n">
        <v>0.36</v>
      </c>
      <c r="I9" t="n">
        <v>20</v>
      </c>
      <c r="J9" t="n">
        <v>135.56</v>
      </c>
      <c r="K9" t="n">
        <v>46.47</v>
      </c>
      <c r="L9" t="n">
        <v>2.75</v>
      </c>
      <c r="M9" t="n">
        <v>18</v>
      </c>
      <c r="N9" t="n">
        <v>21.34</v>
      </c>
      <c r="O9" t="n">
        <v>16953.14</v>
      </c>
      <c r="P9" t="n">
        <v>71.95999999999999</v>
      </c>
      <c r="Q9" t="n">
        <v>605.86</v>
      </c>
      <c r="R9" t="n">
        <v>35.87</v>
      </c>
      <c r="S9" t="n">
        <v>21.88</v>
      </c>
      <c r="T9" t="n">
        <v>5911.61</v>
      </c>
      <c r="U9" t="n">
        <v>0.61</v>
      </c>
      <c r="V9" t="n">
        <v>0.83</v>
      </c>
      <c r="W9" t="n">
        <v>1.02</v>
      </c>
      <c r="X9" t="n">
        <v>0.38</v>
      </c>
      <c r="Y9" t="n">
        <v>1</v>
      </c>
      <c r="Z9" t="n">
        <v>10</v>
      </c>
      <c r="AA9" t="n">
        <v>196.5630265001241</v>
      </c>
      <c r="AB9" t="n">
        <v>268.946204606054</v>
      </c>
      <c r="AC9" t="n">
        <v>243.2783563068998</v>
      </c>
      <c r="AD9" t="n">
        <v>196563.0265001241</v>
      </c>
      <c r="AE9" t="n">
        <v>268946.204606054</v>
      </c>
      <c r="AF9" t="n">
        <v>4.337711559506951e-06</v>
      </c>
      <c r="AG9" t="n">
        <v>8.819444444444445</v>
      </c>
      <c r="AH9" t="n">
        <v>243278.3563068998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9.9184</v>
      </c>
      <c r="E10" t="n">
        <v>10.08</v>
      </c>
      <c r="F10" t="n">
        <v>7.41</v>
      </c>
      <c r="G10" t="n">
        <v>24.71</v>
      </c>
      <c r="H10" t="n">
        <v>0.39</v>
      </c>
      <c r="I10" t="n">
        <v>18</v>
      </c>
      <c r="J10" t="n">
        <v>135.9</v>
      </c>
      <c r="K10" t="n">
        <v>46.47</v>
      </c>
      <c r="L10" t="n">
        <v>3</v>
      </c>
      <c r="M10" t="n">
        <v>16</v>
      </c>
      <c r="N10" t="n">
        <v>21.43</v>
      </c>
      <c r="O10" t="n">
        <v>16994.64</v>
      </c>
      <c r="P10" t="n">
        <v>70.36</v>
      </c>
      <c r="Q10" t="n">
        <v>605.84</v>
      </c>
      <c r="R10" t="n">
        <v>35.22</v>
      </c>
      <c r="S10" t="n">
        <v>21.88</v>
      </c>
      <c r="T10" t="n">
        <v>5596.11</v>
      </c>
      <c r="U10" t="n">
        <v>0.62</v>
      </c>
      <c r="V10" t="n">
        <v>0.83</v>
      </c>
      <c r="W10" t="n">
        <v>1.02</v>
      </c>
      <c r="X10" t="n">
        <v>0.35</v>
      </c>
      <c r="Y10" t="n">
        <v>1</v>
      </c>
      <c r="Z10" t="n">
        <v>10</v>
      </c>
      <c r="AA10" t="n">
        <v>195.2153864721443</v>
      </c>
      <c r="AB10" t="n">
        <v>267.102304066091</v>
      </c>
      <c r="AC10" t="n">
        <v>241.6104350465396</v>
      </c>
      <c r="AD10" t="n">
        <v>195215.3864721443</v>
      </c>
      <c r="AE10" t="n">
        <v>267102.304066091</v>
      </c>
      <c r="AF10" t="n">
        <v>4.370184803174678e-06</v>
      </c>
      <c r="AG10" t="n">
        <v>8.75</v>
      </c>
      <c r="AH10" t="n">
        <v>241610.4350465396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9.9925</v>
      </c>
      <c r="E11" t="n">
        <v>10.01</v>
      </c>
      <c r="F11" t="n">
        <v>7.36</v>
      </c>
      <c r="G11" t="n">
        <v>25.99</v>
      </c>
      <c r="H11" t="n">
        <v>0.42</v>
      </c>
      <c r="I11" t="n">
        <v>17</v>
      </c>
      <c r="J11" t="n">
        <v>136.23</v>
      </c>
      <c r="K11" t="n">
        <v>46.47</v>
      </c>
      <c r="L11" t="n">
        <v>3.25</v>
      </c>
      <c r="M11" t="n">
        <v>15</v>
      </c>
      <c r="N11" t="n">
        <v>21.52</v>
      </c>
      <c r="O11" t="n">
        <v>17036.16</v>
      </c>
      <c r="P11" t="n">
        <v>69.13</v>
      </c>
      <c r="Q11" t="n">
        <v>605.84</v>
      </c>
      <c r="R11" t="n">
        <v>33.84</v>
      </c>
      <c r="S11" t="n">
        <v>21.88</v>
      </c>
      <c r="T11" t="n">
        <v>4909.87</v>
      </c>
      <c r="U11" t="n">
        <v>0.65</v>
      </c>
      <c r="V11" t="n">
        <v>0.84</v>
      </c>
      <c r="W11" t="n">
        <v>1.01</v>
      </c>
      <c r="X11" t="n">
        <v>0.31</v>
      </c>
      <c r="Y11" t="n">
        <v>1</v>
      </c>
      <c r="Z11" t="n">
        <v>10</v>
      </c>
      <c r="AA11" t="n">
        <v>194.0183661745937</v>
      </c>
      <c r="AB11" t="n">
        <v>265.4644880861745</v>
      </c>
      <c r="AC11" t="n">
        <v>240.1289299250567</v>
      </c>
      <c r="AD11" t="n">
        <v>194018.3661745937</v>
      </c>
      <c r="AE11" t="n">
        <v>265464.4880861745</v>
      </c>
      <c r="AF11" t="n">
        <v>4.402834292398266e-06</v>
      </c>
      <c r="AG11" t="n">
        <v>8.689236111111111</v>
      </c>
      <c r="AH11" t="n">
        <v>240128.9299250567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10.0806</v>
      </c>
      <c r="E12" t="n">
        <v>9.92</v>
      </c>
      <c r="F12" t="n">
        <v>7.33</v>
      </c>
      <c r="G12" t="n">
        <v>29.33</v>
      </c>
      <c r="H12" t="n">
        <v>0.45</v>
      </c>
      <c r="I12" t="n">
        <v>15</v>
      </c>
      <c r="J12" t="n">
        <v>136.57</v>
      </c>
      <c r="K12" t="n">
        <v>46.47</v>
      </c>
      <c r="L12" t="n">
        <v>3.5</v>
      </c>
      <c r="M12" t="n">
        <v>13</v>
      </c>
      <c r="N12" t="n">
        <v>21.6</v>
      </c>
      <c r="O12" t="n">
        <v>17077.72</v>
      </c>
      <c r="P12" t="n">
        <v>67.44</v>
      </c>
      <c r="Q12" t="n">
        <v>605.86</v>
      </c>
      <c r="R12" t="n">
        <v>32.62</v>
      </c>
      <c r="S12" t="n">
        <v>21.88</v>
      </c>
      <c r="T12" t="n">
        <v>4312.57</v>
      </c>
      <c r="U12" t="n">
        <v>0.67</v>
      </c>
      <c r="V12" t="n">
        <v>0.84</v>
      </c>
      <c r="W12" t="n">
        <v>1.01</v>
      </c>
      <c r="X12" t="n">
        <v>0.27</v>
      </c>
      <c r="Y12" t="n">
        <v>1</v>
      </c>
      <c r="Z12" t="n">
        <v>10</v>
      </c>
      <c r="AA12" t="n">
        <v>192.5619477707392</v>
      </c>
      <c r="AB12" t="n">
        <v>263.4717521733766</v>
      </c>
      <c r="AC12" t="n">
        <v>238.3263779309532</v>
      </c>
      <c r="AD12" t="n">
        <v>192561.9477707392</v>
      </c>
      <c r="AE12" t="n">
        <v>263471.7521733766</v>
      </c>
      <c r="AF12" t="n">
        <v>4.441652376077054e-06</v>
      </c>
      <c r="AG12" t="n">
        <v>8.611111111111111</v>
      </c>
      <c r="AH12" t="n">
        <v>238326.3779309532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10.1317</v>
      </c>
      <c r="E13" t="n">
        <v>9.869999999999999</v>
      </c>
      <c r="F13" t="n">
        <v>7.31</v>
      </c>
      <c r="G13" t="n">
        <v>31.32</v>
      </c>
      <c r="H13" t="n">
        <v>0.48</v>
      </c>
      <c r="I13" t="n">
        <v>14</v>
      </c>
      <c r="J13" t="n">
        <v>136.91</v>
      </c>
      <c r="K13" t="n">
        <v>46.47</v>
      </c>
      <c r="L13" t="n">
        <v>3.75</v>
      </c>
      <c r="M13" t="n">
        <v>12</v>
      </c>
      <c r="N13" t="n">
        <v>21.69</v>
      </c>
      <c r="O13" t="n">
        <v>17119.3</v>
      </c>
      <c r="P13" t="n">
        <v>66.06999999999999</v>
      </c>
      <c r="Q13" t="n">
        <v>605.85</v>
      </c>
      <c r="R13" t="n">
        <v>31.95</v>
      </c>
      <c r="S13" t="n">
        <v>21.88</v>
      </c>
      <c r="T13" t="n">
        <v>3981.62</v>
      </c>
      <c r="U13" t="n">
        <v>0.68</v>
      </c>
      <c r="V13" t="n">
        <v>0.85</v>
      </c>
      <c r="W13" t="n">
        <v>1.01</v>
      </c>
      <c r="X13" t="n">
        <v>0.25</v>
      </c>
      <c r="Y13" t="n">
        <v>1</v>
      </c>
      <c r="Z13" t="n">
        <v>10</v>
      </c>
      <c r="AA13" t="n">
        <v>181.8700174925921</v>
      </c>
      <c r="AB13" t="n">
        <v>248.8425814721498</v>
      </c>
      <c r="AC13" t="n">
        <v>225.0933947492767</v>
      </c>
      <c r="AD13" t="n">
        <v>181870.0174925921</v>
      </c>
      <c r="AE13" t="n">
        <v>248842.5814721498</v>
      </c>
      <c r="AF13" t="n">
        <v>4.46416774583853e-06</v>
      </c>
      <c r="AG13" t="n">
        <v>8.567708333333334</v>
      </c>
      <c r="AH13" t="n">
        <v>225093.3947492767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10.1603</v>
      </c>
      <c r="E14" t="n">
        <v>9.84</v>
      </c>
      <c r="F14" t="n">
        <v>7.31</v>
      </c>
      <c r="G14" t="n">
        <v>33.73</v>
      </c>
      <c r="H14" t="n">
        <v>0.52</v>
      </c>
      <c r="I14" t="n">
        <v>13</v>
      </c>
      <c r="J14" t="n">
        <v>137.25</v>
      </c>
      <c r="K14" t="n">
        <v>46.47</v>
      </c>
      <c r="L14" t="n">
        <v>4</v>
      </c>
      <c r="M14" t="n">
        <v>11</v>
      </c>
      <c r="N14" t="n">
        <v>21.78</v>
      </c>
      <c r="O14" t="n">
        <v>17160.92</v>
      </c>
      <c r="P14" t="n">
        <v>64.89</v>
      </c>
      <c r="Q14" t="n">
        <v>605.84</v>
      </c>
      <c r="R14" t="n">
        <v>32.09</v>
      </c>
      <c r="S14" t="n">
        <v>21.88</v>
      </c>
      <c r="T14" t="n">
        <v>4058.49</v>
      </c>
      <c r="U14" t="n">
        <v>0.68</v>
      </c>
      <c r="V14" t="n">
        <v>0.85</v>
      </c>
      <c r="W14" t="n">
        <v>1.01</v>
      </c>
      <c r="X14" t="n">
        <v>0.25</v>
      </c>
      <c r="Y14" t="n">
        <v>1</v>
      </c>
      <c r="Z14" t="n">
        <v>10</v>
      </c>
      <c r="AA14" t="n">
        <v>181.091706424425</v>
      </c>
      <c r="AB14" t="n">
        <v>247.7776619320231</v>
      </c>
      <c r="AC14" t="n">
        <v>224.1301096354355</v>
      </c>
      <c r="AD14" t="n">
        <v>181091.706424425</v>
      </c>
      <c r="AE14" t="n">
        <v>247777.6619320231</v>
      </c>
      <c r="AF14" t="n">
        <v>4.476769303082722e-06</v>
      </c>
      <c r="AG14" t="n">
        <v>8.541666666666666</v>
      </c>
      <c r="AH14" t="n">
        <v>224130.1096354355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10.22</v>
      </c>
      <c r="E15" t="n">
        <v>9.779999999999999</v>
      </c>
      <c r="F15" t="n">
        <v>7.28</v>
      </c>
      <c r="G15" t="n">
        <v>36.39</v>
      </c>
      <c r="H15" t="n">
        <v>0.55</v>
      </c>
      <c r="I15" t="n">
        <v>12</v>
      </c>
      <c r="J15" t="n">
        <v>137.58</v>
      </c>
      <c r="K15" t="n">
        <v>46.47</v>
      </c>
      <c r="L15" t="n">
        <v>4.25</v>
      </c>
      <c r="M15" t="n">
        <v>9</v>
      </c>
      <c r="N15" t="n">
        <v>21.87</v>
      </c>
      <c r="O15" t="n">
        <v>17202.57</v>
      </c>
      <c r="P15" t="n">
        <v>63.19</v>
      </c>
      <c r="Q15" t="n">
        <v>605.84</v>
      </c>
      <c r="R15" t="n">
        <v>31.16</v>
      </c>
      <c r="S15" t="n">
        <v>21.88</v>
      </c>
      <c r="T15" t="n">
        <v>3594.57</v>
      </c>
      <c r="U15" t="n">
        <v>0.7</v>
      </c>
      <c r="V15" t="n">
        <v>0.85</v>
      </c>
      <c r="W15" t="n">
        <v>1.01</v>
      </c>
      <c r="X15" t="n">
        <v>0.22</v>
      </c>
      <c r="Y15" t="n">
        <v>1</v>
      </c>
      <c r="Z15" t="n">
        <v>10</v>
      </c>
      <c r="AA15" t="n">
        <v>179.6497946458646</v>
      </c>
      <c r="AB15" t="n">
        <v>245.8047746239397</v>
      </c>
      <c r="AC15" t="n">
        <v>222.3455119230701</v>
      </c>
      <c r="AD15" t="n">
        <v>179649.7946458646</v>
      </c>
      <c r="AE15" t="n">
        <v>245804.7746239397</v>
      </c>
      <c r="AF15" t="n">
        <v>4.50307395229525e-06</v>
      </c>
      <c r="AG15" t="n">
        <v>8.489583333333334</v>
      </c>
      <c r="AH15" t="n">
        <v>222345.5119230702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10.2139</v>
      </c>
      <c r="E16" t="n">
        <v>9.789999999999999</v>
      </c>
      <c r="F16" t="n">
        <v>7.28</v>
      </c>
      <c r="G16" t="n">
        <v>36.42</v>
      </c>
      <c r="H16" t="n">
        <v>0.58</v>
      </c>
      <c r="I16" t="n">
        <v>12</v>
      </c>
      <c r="J16" t="n">
        <v>137.92</v>
      </c>
      <c r="K16" t="n">
        <v>46.47</v>
      </c>
      <c r="L16" t="n">
        <v>4.5</v>
      </c>
      <c r="M16" t="n">
        <v>5</v>
      </c>
      <c r="N16" t="n">
        <v>21.95</v>
      </c>
      <c r="O16" t="n">
        <v>17244.24</v>
      </c>
      <c r="P16" t="n">
        <v>62.93</v>
      </c>
      <c r="Q16" t="n">
        <v>606.0599999999999</v>
      </c>
      <c r="R16" t="n">
        <v>31.12</v>
      </c>
      <c r="S16" t="n">
        <v>21.88</v>
      </c>
      <c r="T16" t="n">
        <v>3575.52</v>
      </c>
      <c r="U16" t="n">
        <v>0.7</v>
      </c>
      <c r="V16" t="n">
        <v>0.85</v>
      </c>
      <c r="W16" t="n">
        <v>1.01</v>
      </c>
      <c r="X16" t="n">
        <v>0.23</v>
      </c>
      <c r="Y16" t="n">
        <v>1</v>
      </c>
      <c r="Z16" t="n">
        <v>10</v>
      </c>
      <c r="AA16" t="n">
        <v>179.541080978204</v>
      </c>
      <c r="AB16" t="n">
        <v>245.6560277877379</v>
      </c>
      <c r="AC16" t="n">
        <v>222.2109612761479</v>
      </c>
      <c r="AD16" t="n">
        <v>179541.080978204</v>
      </c>
      <c r="AE16" t="n">
        <v>245656.0277877379</v>
      </c>
      <c r="AF16" t="n">
        <v>4.500386207568342e-06</v>
      </c>
      <c r="AG16" t="n">
        <v>8.498263888888889</v>
      </c>
      <c r="AH16" t="n">
        <v>222210.9612761479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10.2643</v>
      </c>
      <c r="E17" t="n">
        <v>9.74</v>
      </c>
      <c r="F17" t="n">
        <v>7.26</v>
      </c>
      <c r="G17" t="n">
        <v>39.62</v>
      </c>
      <c r="H17" t="n">
        <v>0.61</v>
      </c>
      <c r="I17" t="n">
        <v>11</v>
      </c>
      <c r="J17" t="n">
        <v>138.26</v>
      </c>
      <c r="K17" t="n">
        <v>46.47</v>
      </c>
      <c r="L17" t="n">
        <v>4.75</v>
      </c>
      <c r="M17" t="n">
        <v>3</v>
      </c>
      <c r="N17" t="n">
        <v>22.04</v>
      </c>
      <c r="O17" t="n">
        <v>17285.95</v>
      </c>
      <c r="P17" t="n">
        <v>62.29</v>
      </c>
      <c r="Q17" t="n">
        <v>605.84</v>
      </c>
      <c r="R17" t="n">
        <v>30.35</v>
      </c>
      <c r="S17" t="n">
        <v>21.88</v>
      </c>
      <c r="T17" t="n">
        <v>3198.74</v>
      </c>
      <c r="U17" t="n">
        <v>0.72</v>
      </c>
      <c r="V17" t="n">
        <v>0.85</v>
      </c>
      <c r="W17" t="n">
        <v>1.01</v>
      </c>
      <c r="X17" t="n">
        <v>0.21</v>
      </c>
      <c r="Y17" t="n">
        <v>1</v>
      </c>
      <c r="Z17" t="n">
        <v>10</v>
      </c>
      <c r="AA17" t="n">
        <v>178.9126591230311</v>
      </c>
      <c r="AB17" t="n">
        <v>244.7961932814753</v>
      </c>
      <c r="AC17" t="n">
        <v>221.4331881683774</v>
      </c>
      <c r="AD17" t="n">
        <v>178912.6591230311</v>
      </c>
      <c r="AE17" t="n">
        <v>244796.1932814753</v>
      </c>
      <c r="AF17" t="n">
        <v>4.522593147607058e-06</v>
      </c>
      <c r="AG17" t="n">
        <v>8.454861111111111</v>
      </c>
      <c r="AH17" t="n">
        <v>221433.1881683774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10.2552</v>
      </c>
      <c r="E18" t="n">
        <v>9.75</v>
      </c>
      <c r="F18" t="n">
        <v>7.27</v>
      </c>
      <c r="G18" t="n">
        <v>39.66</v>
      </c>
      <c r="H18" t="n">
        <v>0.64</v>
      </c>
      <c r="I18" t="n">
        <v>11</v>
      </c>
      <c r="J18" t="n">
        <v>138.6</v>
      </c>
      <c r="K18" t="n">
        <v>46.47</v>
      </c>
      <c r="L18" t="n">
        <v>5</v>
      </c>
      <c r="M18" t="n">
        <v>1</v>
      </c>
      <c r="N18" t="n">
        <v>22.13</v>
      </c>
      <c r="O18" t="n">
        <v>17327.69</v>
      </c>
      <c r="P18" t="n">
        <v>61.57</v>
      </c>
      <c r="Q18" t="n">
        <v>605.87</v>
      </c>
      <c r="R18" t="n">
        <v>30.5</v>
      </c>
      <c r="S18" t="n">
        <v>21.88</v>
      </c>
      <c r="T18" t="n">
        <v>3274.15</v>
      </c>
      <c r="U18" t="n">
        <v>0.72</v>
      </c>
      <c r="V18" t="n">
        <v>0.85</v>
      </c>
      <c r="W18" t="n">
        <v>1.02</v>
      </c>
      <c r="X18" t="n">
        <v>0.21</v>
      </c>
      <c r="Y18" t="n">
        <v>1</v>
      </c>
      <c r="Z18" t="n">
        <v>10</v>
      </c>
      <c r="AA18" t="n">
        <v>178.596509295539</v>
      </c>
      <c r="AB18" t="n">
        <v>244.3636231399547</v>
      </c>
      <c r="AC18" t="n">
        <v>221.0419019140474</v>
      </c>
      <c r="AD18" t="n">
        <v>178596.509295539</v>
      </c>
      <c r="AE18" t="n">
        <v>244363.6231399547</v>
      </c>
      <c r="AF18" t="n">
        <v>4.518583561211179e-06</v>
      </c>
      <c r="AG18" t="n">
        <v>8.463541666666666</v>
      </c>
      <c r="AH18" t="n">
        <v>221041.9019140474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10.2544</v>
      </c>
      <c r="E19" t="n">
        <v>9.75</v>
      </c>
      <c r="F19" t="n">
        <v>7.27</v>
      </c>
      <c r="G19" t="n">
        <v>39.67</v>
      </c>
      <c r="H19" t="n">
        <v>0.67</v>
      </c>
      <c r="I19" t="n">
        <v>11</v>
      </c>
      <c r="J19" t="n">
        <v>138.94</v>
      </c>
      <c r="K19" t="n">
        <v>46.47</v>
      </c>
      <c r="L19" t="n">
        <v>5.25</v>
      </c>
      <c r="M19" t="n">
        <v>0</v>
      </c>
      <c r="N19" t="n">
        <v>22.22</v>
      </c>
      <c r="O19" t="n">
        <v>17369.47</v>
      </c>
      <c r="P19" t="n">
        <v>61.59</v>
      </c>
      <c r="Q19" t="n">
        <v>605.87</v>
      </c>
      <c r="R19" t="n">
        <v>30.58</v>
      </c>
      <c r="S19" t="n">
        <v>21.88</v>
      </c>
      <c r="T19" t="n">
        <v>3309.62</v>
      </c>
      <c r="U19" t="n">
        <v>0.72</v>
      </c>
      <c r="V19" t="n">
        <v>0.85</v>
      </c>
      <c r="W19" t="n">
        <v>1.02</v>
      </c>
      <c r="X19" t="n">
        <v>0.21</v>
      </c>
      <c r="Y19" t="n">
        <v>1</v>
      </c>
      <c r="Z19" t="n">
        <v>10</v>
      </c>
      <c r="AA19" t="n">
        <v>178.6109356316866</v>
      </c>
      <c r="AB19" t="n">
        <v>244.3833618895169</v>
      </c>
      <c r="AC19" t="n">
        <v>221.0597568250549</v>
      </c>
      <c r="AD19" t="n">
        <v>178610.9356316866</v>
      </c>
      <c r="AE19" t="n">
        <v>244383.3618895169</v>
      </c>
      <c r="AF19" t="n">
        <v>4.518231070099452e-06</v>
      </c>
      <c r="AG19" t="n">
        <v>8.463541666666666</v>
      </c>
      <c r="AH19" t="n">
        <v>221059.7568250549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5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5.6853</v>
      </c>
      <c r="E2" t="n">
        <v>17.59</v>
      </c>
      <c r="F2" t="n">
        <v>9.359999999999999</v>
      </c>
      <c r="G2" t="n">
        <v>5.06</v>
      </c>
      <c r="H2" t="n">
        <v>0.07000000000000001</v>
      </c>
      <c r="I2" t="n">
        <v>111</v>
      </c>
      <c r="J2" t="n">
        <v>252.85</v>
      </c>
      <c r="K2" t="n">
        <v>59.19</v>
      </c>
      <c r="L2" t="n">
        <v>1</v>
      </c>
      <c r="M2" t="n">
        <v>109</v>
      </c>
      <c r="N2" t="n">
        <v>62.65</v>
      </c>
      <c r="O2" t="n">
        <v>31418.63</v>
      </c>
      <c r="P2" t="n">
        <v>153.04</v>
      </c>
      <c r="Q2" t="n">
        <v>605.97</v>
      </c>
      <c r="R2" t="n">
        <v>95.52</v>
      </c>
      <c r="S2" t="n">
        <v>21.88</v>
      </c>
      <c r="T2" t="n">
        <v>35280.04</v>
      </c>
      <c r="U2" t="n">
        <v>0.23</v>
      </c>
      <c r="V2" t="n">
        <v>0.66</v>
      </c>
      <c r="W2" t="n">
        <v>1.18</v>
      </c>
      <c r="X2" t="n">
        <v>2.3</v>
      </c>
      <c r="Y2" t="n">
        <v>1</v>
      </c>
      <c r="Z2" t="n">
        <v>10</v>
      </c>
      <c r="AA2" t="n">
        <v>458.9186850178594</v>
      </c>
      <c r="AB2" t="n">
        <v>627.9127909049238</v>
      </c>
      <c r="AC2" t="n">
        <v>567.9856754220941</v>
      </c>
      <c r="AD2" t="n">
        <v>458918.6850178594</v>
      </c>
      <c r="AE2" t="n">
        <v>627912.7909049238</v>
      </c>
      <c r="AF2" t="n">
        <v>2.090618216558904e-06</v>
      </c>
      <c r="AG2" t="n">
        <v>15.26909722222222</v>
      </c>
      <c r="AH2" t="n">
        <v>567985.6754220941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6.4065</v>
      </c>
      <c r="E3" t="n">
        <v>15.61</v>
      </c>
      <c r="F3" t="n">
        <v>8.75</v>
      </c>
      <c r="G3" t="n">
        <v>6.32</v>
      </c>
      <c r="H3" t="n">
        <v>0.09</v>
      </c>
      <c r="I3" t="n">
        <v>83</v>
      </c>
      <c r="J3" t="n">
        <v>253.3</v>
      </c>
      <c r="K3" t="n">
        <v>59.19</v>
      </c>
      <c r="L3" t="n">
        <v>1.25</v>
      </c>
      <c r="M3" t="n">
        <v>81</v>
      </c>
      <c r="N3" t="n">
        <v>62.86</v>
      </c>
      <c r="O3" t="n">
        <v>31474.5</v>
      </c>
      <c r="P3" t="n">
        <v>142.54</v>
      </c>
      <c r="Q3" t="n">
        <v>605.99</v>
      </c>
      <c r="R3" t="n">
        <v>76.83</v>
      </c>
      <c r="S3" t="n">
        <v>21.88</v>
      </c>
      <c r="T3" t="n">
        <v>26078.67</v>
      </c>
      <c r="U3" t="n">
        <v>0.28</v>
      </c>
      <c r="V3" t="n">
        <v>0.71</v>
      </c>
      <c r="W3" t="n">
        <v>1.12</v>
      </c>
      <c r="X3" t="n">
        <v>1.69</v>
      </c>
      <c r="Y3" t="n">
        <v>1</v>
      </c>
      <c r="Z3" t="n">
        <v>10</v>
      </c>
      <c r="AA3" t="n">
        <v>392.5283287903083</v>
      </c>
      <c r="AB3" t="n">
        <v>537.0745765785854</v>
      </c>
      <c r="AC3" t="n">
        <v>485.816932778827</v>
      </c>
      <c r="AD3" t="n">
        <v>392528.3287903083</v>
      </c>
      <c r="AE3" t="n">
        <v>537074.5765785854</v>
      </c>
      <c r="AF3" t="n">
        <v>2.355820379643048e-06</v>
      </c>
      <c r="AG3" t="n">
        <v>13.55034722222222</v>
      </c>
      <c r="AH3" t="n">
        <v>485816.932778827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6.9348</v>
      </c>
      <c r="E4" t="n">
        <v>14.42</v>
      </c>
      <c r="F4" t="n">
        <v>8.390000000000001</v>
      </c>
      <c r="G4" t="n">
        <v>7.63</v>
      </c>
      <c r="H4" t="n">
        <v>0.11</v>
      </c>
      <c r="I4" t="n">
        <v>66</v>
      </c>
      <c r="J4" t="n">
        <v>253.75</v>
      </c>
      <c r="K4" t="n">
        <v>59.19</v>
      </c>
      <c r="L4" t="n">
        <v>1.5</v>
      </c>
      <c r="M4" t="n">
        <v>64</v>
      </c>
      <c r="N4" t="n">
        <v>63.06</v>
      </c>
      <c r="O4" t="n">
        <v>31530.44</v>
      </c>
      <c r="P4" t="n">
        <v>136.24</v>
      </c>
      <c r="Q4" t="n">
        <v>606.17</v>
      </c>
      <c r="R4" t="n">
        <v>65.45</v>
      </c>
      <c r="S4" t="n">
        <v>21.88</v>
      </c>
      <c r="T4" t="n">
        <v>20472.08</v>
      </c>
      <c r="U4" t="n">
        <v>0.33</v>
      </c>
      <c r="V4" t="n">
        <v>0.74</v>
      </c>
      <c r="W4" t="n">
        <v>1.1</v>
      </c>
      <c r="X4" t="n">
        <v>1.33</v>
      </c>
      <c r="Y4" t="n">
        <v>1</v>
      </c>
      <c r="Z4" t="n">
        <v>10</v>
      </c>
      <c r="AA4" t="n">
        <v>351.9791869431272</v>
      </c>
      <c r="AB4" t="n">
        <v>481.5934518013883</v>
      </c>
      <c r="AC4" t="n">
        <v>435.6308486821177</v>
      </c>
      <c r="AD4" t="n">
        <v>351979.1869431271</v>
      </c>
      <c r="AE4" t="n">
        <v>481593.4518013883</v>
      </c>
      <c r="AF4" t="n">
        <v>2.550088686294951e-06</v>
      </c>
      <c r="AG4" t="n">
        <v>12.51736111111111</v>
      </c>
      <c r="AH4" t="n">
        <v>435630.8486821178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7.3233</v>
      </c>
      <c r="E5" t="n">
        <v>13.66</v>
      </c>
      <c r="F5" t="n">
        <v>8.16</v>
      </c>
      <c r="G5" t="n">
        <v>8.9</v>
      </c>
      <c r="H5" t="n">
        <v>0.12</v>
      </c>
      <c r="I5" t="n">
        <v>55</v>
      </c>
      <c r="J5" t="n">
        <v>254.21</v>
      </c>
      <c r="K5" t="n">
        <v>59.19</v>
      </c>
      <c r="L5" t="n">
        <v>1.75</v>
      </c>
      <c r="M5" t="n">
        <v>53</v>
      </c>
      <c r="N5" t="n">
        <v>63.26</v>
      </c>
      <c r="O5" t="n">
        <v>31586.46</v>
      </c>
      <c r="P5" t="n">
        <v>132.03</v>
      </c>
      <c r="Q5" t="n">
        <v>605.92</v>
      </c>
      <c r="R5" t="n">
        <v>58.47</v>
      </c>
      <c r="S5" t="n">
        <v>21.88</v>
      </c>
      <c r="T5" t="n">
        <v>17038.01</v>
      </c>
      <c r="U5" t="n">
        <v>0.37</v>
      </c>
      <c r="V5" t="n">
        <v>0.76</v>
      </c>
      <c r="W5" t="n">
        <v>1.08</v>
      </c>
      <c r="X5" t="n">
        <v>1.1</v>
      </c>
      <c r="Y5" t="n">
        <v>1</v>
      </c>
      <c r="Z5" t="n">
        <v>10</v>
      </c>
      <c r="AA5" t="n">
        <v>329.2857496877555</v>
      </c>
      <c r="AB5" t="n">
        <v>450.5432897847957</v>
      </c>
      <c r="AC5" t="n">
        <v>407.5440705492127</v>
      </c>
      <c r="AD5" t="n">
        <v>329285.7496877555</v>
      </c>
      <c r="AE5" t="n">
        <v>450543.2897847957</v>
      </c>
      <c r="AF5" t="n">
        <v>2.692949252515403e-06</v>
      </c>
      <c r="AG5" t="n">
        <v>11.85763888888889</v>
      </c>
      <c r="AH5" t="n">
        <v>407544.0705492127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7.5917</v>
      </c>
      <c r="E6" t="n">
        <v>13.17</v>
      </c>
      <c r="F6" t="n">
        <v>8.02</v>
      </c>
      <c r="G6" t="n">
        <v>10.03</v>
      </c>
      <c r="H6" t="n">
        <v>0.14</v>
      </c>
      <c r="I6" t="n">
        <v>48</v>
      </c>
      <c r="J6" t="n">
        <v>254.66</v>
      </c>
      <c r="K6" t="n">
        <v>59.19</v>
      </c>
      <c r="L6" t="n">
        <v>2</v>
      </c>
      <c r="M6" t="n">
        <v>46</v>
      </c>
      <c r="N6" t="n">
        <v>63.47</v>
      </c>
      <c r="O6" t="n">
        <v>31642.55</v>
      </c>
      <c r="P6" t="n">
        <v>129.4</v>
      </c>
      <c r="Q6" t="n">
        <v>605.91</v>
      </c>
      <c r="R6" t="n">
        <v>53.9</v>
      </c>
      <c r="S6" t="n">
        <v>21.88</v>
      </c>
      <c r="T6" t="n">
        <v>14787.36</v>
      </c>
      <c r="U6" t="n">
        <v>0.41</v>
      </c>
      <c r="V6" t="n">
        <v>0.77</v>
      </c>
      <c r="W6" t="n">
        <v>1.07</v>
      </c>
      <c r="X6" t="n">
        <v>0.96</v>
      </c>
      <c r="Y6" t="n">
        <v>1</v>
      </c>
      <c r="Z6" t="n">
        <v>10</v>
      </c>
      <c r="AA6" t="n">
        <v>322.0137044509812</v>
      </c>
      <c r="AB6" t="n">
        <v>440.5933566718476</v>
      </c>
      <c r="AC6" t="n">
        <v>398.5437450877456</v>
      </c>
      <c r="AD6" t="n">
        <v>322013.7044509812</v>
      </c>
      <c r="AE6" t="n">
        <v>440593.3566718476</v>
      </c>
      <c r="AF6" t="n">
        <v>2.791646230568348e-06</v>
      </c>
      <c r="AG6" t="n">
        <v>11.43229166666667</v>
      </c>
      <c r="AH6" t="n">
        <v>398543.7450877456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7.8501</v>
      </c>
      <c r="E7" t="n">
        <v>12.74</v>
      </c>
      <c r="F7" t="n">
        <v>7.88</v>
      </c>
      <c r="G7" t="n">
        <v>11.26</v>
      </c>
      <c r="H7" t="n">
        <v>0.16</v>
      </c>
      <c r="I7" t="n">
        <v>42</v>
      </c>
      <c r="J7" t="n">
        <v>255.12</v>
      </c>
      <c r="K7" t="n">
        <v>59.19</v>
      </c>
      <c r="L7" t="n">
        <v>2.25</v>
      </c>
      <c r="M7" t="n">
        <v>40</v>
      </c>
      <c r="N7" t="n">
        <v>63.67</v>
      </c>
      <c r="O7" t="n">
        <v>31698.72</v>
      </c>
      <c r="P7" t="n">
        <v>126.52</v>
      </c>
      <c r="Q7" t="n">
        <v>605.92</v>
      </c>
      <c r="R7" t="n">
        <v>49.73</v>
      </c>
      <c r="S7" t="n">
        <v>21.88</v>
      </c>
      <c r="T7" t="n">
        <v>12732.52</v>
      </c>
      <c r="U7" t="n">
        <v>0.44</v>
      </c>
      <c r="V7" t="n">
        <v>0.78</v>
      </c>
      <c r="W7" t="n">
        <v>1.06</v>
      </c>
      <c r="X7" t="n">
        <v>0.82</v>
      </c>
      <c r="Y7" t="n">
        <v>1</v>
      </c>
      <c r="Z7" t="n">
        <v>10</v>
      </c>
      <c r="AA7" t="n">
        <v>304.7104410089251</v>
      </c>
      <c r="AB7" t="n">
        <v>416.9182682643192</v>
      </c>
      <c r="AC7" t="n">
        <v>377.1281738896363</v>
      </c>
      <c r="AD7" t="n">
        <v>304710.4410089251</v>
      </c>
      <c r="AE7" t="n">
        <v>416918.2682643192</v>
      </c>
      <c r="AF7" t="n">
        <v>2.886665973969544e-06</v>
      </c>
      <c r="AG7" t="n">
        <v>11.05902777777778</v>
      </c>
      <c r="AH7" t="n">
        <v>377128.1738896364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8.066700000000001</v>
      </c>
      <c r="E8" t="n">
        <v>12.4</v>
      </c>
      <c r="F8" t="n">
        <v>7.78</v>
      </c>
      <c r="G8" t="n">
        <v>12.62</v>
      </c>
      <c r="H8" t="n">
        <v>0.17</v>
      </c>
      <c r="I8" t="n">
        <v>37</v>
      </c>
      <c r="J8" t="n">
        <v>255.57</v>
      </c>
      <c r="K8" t="n">
        <v>59.19</v>
      </c>
      <c r="L8" t="n">
        <v>2.5</v>
      </c>
      <c r="M8" t="n">
        <v>35</v>
      </c>
      <c r="N8" t="n">
        <v>63.88</v>
      </c>
      <c r="O8" t="n">
        <v>31754.97</v>
      </c>
      <c r="P8" t="n">
        <v>124.69</v>
      </c>
      <c r="Q8" t="n">
        <v>605.9400000000001</v>
      </c>
      <c r="R8" t="n">
        <v>46.47</v>
      </c>
      <c r="S8" t="n">
        <v>21.88</v>
      </c>
      <c r="T8" t="n">
        <v>11126.75</v>
      </c>
      <c r="U8" t="n">
        <v>0.47</v>
      </c>
      <c r="V8" t="n">
        <v>0.79</v>
      </c>
      <c r="W8" t="n">
        <v>1.06</v>
      </c>
      <c r="X8" t="n">
        <v>0.72</v>
      </c>
      <c r="Y8" t="n">
        <v>1</v>
      </c>
      <c r="Z8" t="n">
        <v>10</v>
      </c>
      <c r="AA8" t="n">
        <v>299.7612553459587</v>
      </c>
      <c r="AB8" t="n">
        <v>410.1465740975869</v>
      </c>
      <c r="AC8" t="n">
        <v>371.0027607100446</v>
      </c>
      <c r="AD8" t="n">
        <v>299761.2553459587</v>
      </c>
      <c r="AE8" t="n">
        <v>410146.5740975869</v>
      </c>
      <c r="AF8" t="n">
        <v>2.96631487652643e-06</v>
      </c>
      <c r="AG8" t="n">
        <v>10.76388888888889</v>
      </c>
      <c r="AH8" t="n">
        <v>371002.7607100446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8.2478</v>
      </c>
      <c r="E9" t="n">
        <v>12.12</v>
      </c>
      <c r="F9" t="n">
        <v>7.71</v>
      </c>
      <c r="G9" t="n">
        <v>14.01</v>
      </c>
      <c r="H9" t="n">
        <v>0.19</v>
      </c>
      <c r="I9" t="n">
        <v>33</v>
      </c>
      <c r="J9" t="n">
        <v>256.03</v>
      </c>
      <c r="K9" t="n">
        <v>59.19</v>
      </c>
      <c r="L9" t="n">
        <v>2.75</v>
      </c>
      <c r="M9" t="n">
        <v>31</v>
      </c>
      <c r="N9" t="n">
        <v>64.09</v>
      </c>
      <c r="O9" t="n">
        <v>31811.29</v>
      </c>
      <c r="P9" t="n">
        <v>122.95</v>
      </c>
      <c r="Q9" t="n">
        <v>606.1</v>
      </c>
      <c r="R9" t="n">
        <v>44.32</v>
      </c>
      <c r="S9" t="n">
        <v>21.88</v>
      </c>
      <c r="T9" t="n">
        <v>10070.01</v>
      </c>
      <c r="U9" t="n">
        <v>0.49</v>
      </c>
      <c r="V9" t="n">
        <v>0.8</v>
      </c>
      <c r="W9" t="n">
        <v>1.04</v>
      </c>
      <c r="X9" t="n">
        <v>0.65</v>
      </c>
      <c r="Y9" t="n">
        <v>1</v>
      </c>
      <c r="Z9" t="n">
        <v>10</v>
      </c>
      <c r="AA9" t="n">
        <v>285.2059724523279</v>
      </c>
      <c r="AB9" t="n">
        <v>390.2313939087595</v>
      </c>
      <c r="AC9" t="n">
        <v>352.9882573673079</v>
      </c>
      <c r="AD9" t="n">
        <v>285205.9724523279</v>
      </c>
      <c r="AE9" t="n">
        <v>390231.3939087595</v>
      </c>
      <c r="AF9" t="n">
        <v>3.032909596069605e-06</v>
      </c>
      <c r="AG9" t="n">
        <v>10.52083333333333</v>
      </c>
      <c r="AH9" t="n">
        <v>352988.2573673079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8.395300000000001</v>
      </c>
      <c r="E10" t="n">
        <v>11.91</v>
      </c>
      <c r="F10" t="n">
        <v>7.64</v>
      </c>
      <c r="G10" t="n">
        <v>15.28</v>
      </c>
      <c r="H10" t="n">
        <v>0.21</v>
      </c>
      <c r="I10" t="n">
        <v>30</v>
      </c>
      <c r="J10" t="n">
        <v>256.49</v>
      </c>
      <c r="K10" t="n">
        <v>59.19</v>
      </c>
      <c r="L10" t="n">
        <v>3</v>
      </c>
      <c r="M10" t="n">
        <v>28</v>
      </c>
      <c r="N10" t="n">
        <v>64.29000000000001</v>
      </c>
      <c r="O10" t="n">
        <v>31867.69</v>
      </c>
      <c r="P10" t="n">
        <v>121.39</v>
      </c>
      <c r="Q10" t="n">
        <v>605.85</v>
      </c>
      <c r="R10" t="n">
        <v>42.27</v>
      </c>
      <c r="S10" t="n">
        <v>21.88</v>
      </c>
      <c r="T10" t="n">
        <v>9064.01</v>
      </c>
      <c r="U10" t="n">
        <v>0.52</v>
      </c>
      <c r="V10" t="n">
        <v>0.8100000000000001</v>
      </c>
      <c r="W10" t="n">
        <v>1.04</v>
      </c>
      <c r="X10" t="n">
        <v>0.58</v>
      </c>
      <c r="Y10" t="n">
        <v>1</v>
      </c>
      <c r="Z10" t="n">
        <v>10</v>
      </c>
      <c r="AA10" t="n">
        <v>281.8506935970228</v>
      </c>
      <c r="AB10" t="n">
        <v>385.6405533544749</v>
      </c>
      <c r="AC10" t="n">
        <v>348.8355601922391</v>
      </c>
      <c r="AD10" t="n">
        <v>281850.6935970228</v>
      </c>
      <c r="AE10" t="n">
        <v>385640.5533544749</v>
      </c>
      <c r="AF10" t="n">
        <v>3.087148807182905e-06</v>
      </c>
      <c r="AG10" t="n">
        <v>10.33854166666667</v>
      </c>
      <c r="AH10" t="n">
        <v>348835.5601922391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8.49</v>
      </c>
      <c r="E11" t="n">
        <v>11.78</v>
      </c>
      <c r="F11" t="n">
        <v>7.6</v>
      </c>
      <c r="G11" t="n">
        <v>16.3</v>
      </c>
      <c r="H11" t="n">
        <v>0.23</v>
      </c>
      <c r="I11" t="n">
        <v>28</v>
      </c>
      <c r="J11" t="n">
        <v>256.95</v>
      </c>
      <c r="K11" t="n">
        <v>59.19</v>
      </c>
      <c r="L11" t="n">
        <v>3.25</v>
      </c>
      <c r="M11" t="n">
        <v>26</v>
      </c>
      <c r="N11" t="n">
        <v>64.5</v>
      </c>
      <c r="O11" t="n">
        <v>31924.29</v>
      </c>
      <c r="P11" t="n">
        <v>120.31</v>
      </c>
      <c r="Q11" t="n">
        <v>605.86</v>
      </c>
      <c r="R11" t="n">
        <v>41.15</v>
      </c>
      <c r="S11" t="n">
        <v>21.88</v>
      </c>
      <c r="T11" t="n">
        <v>8511.440000000001</v>
      </c>
      <c r="U11" t="n">
        <v>0.53</v>
      </c>
      <c r="V11" t="n">
        <v>0.8100000000000001</v>
      </c>
      <c r="W11" t="n">
        <v>1.04</v>
      </c>
      <c r="X11" t="n">
        <v>0.55</v>
      </c>
      <c r="Y11" t="n">
        <v>1</v>
      </c>
      <c r="Z11" t="n">
        <v>10</v>
      </c>
      <c r="AA11" t="n">
        <v>279.831665767268</v>
      </c>
      <c r="AB11" t="n">
        <v>382.8780304045831</v>
      </c>
      <c r="AC11" t="n">
        <v>346.3366885554596</v>
      </c>
      <c r="AD11" t="n">
        <v>279831.665767268</v>
      </c>
      <c r="AE11" t="n">
        <v>382878.0304045831</v>
      </c>
      <c r="AF11" t="n">
        <v>3.121972219334968e-06</v>
      </c>
      <c r="AG11" t="n">
        <v>10.22569444444444</v>
      </c>
      <c r="AH11" t="n">
        <v>346336.6885554596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8.588800000000001</v>
      </c>
      <c r="E12" t="n">
        <v>11.64</v>
      </c>
      <c r="F12" t="n">
        <v>7.57</v>
      </c>
      <c r="G12" t="n">
        <v>17.46</v>
      </c>
      <c r="H12" t="n">
        <v>0.24</v>
      </c>
      <c r="I12" t="n">
        <v>26</v>
      </c>
      <c r="J12" t="n">
        <v>257.41</v>
      </c>
      <c r="K12" t="n">
        <v>59.19</v>
      </c>
      <c r="L12" t="n">
        <v>3.5</v>
      </c>
      <c r="M12" t="n">
        <v>24</v>
      </c>
      <c r="N12" t="n">
        <v>64.70999999999999</v>
      </c>
      <c r="O12" t="n">
        <v>31980.84</v>
      </c>
      <c r="P12" t="n">
        <v>119.48</v>
      </c>
      <c r="Q12" t="n">
        <v>605.9</v>
      </c>
      <c r="R12" t="n">
        <v>40.2</v>
      </c>
      <c r="S12" t="n">
        <v>21.88</v>
      </c>
      <c r="T12" t="n">
        <v>8048.26</v>
      </c>
      <c r="U12" t="n">
        <v>0.54</v>
      </c>
      <c r="V12" t="n">
        <v>0.82</v>
      </c>
      <c r="W12" t="n">
        <v>1.03</v>
      </c>
      <c r="X12" t="n">
        <v>0.51</v>
      </c>
      <c r="Y12" t="n">
        <v>1</v>
      </c>
      <c r="Z12" t="n">
        <v>10</v>
      </c>
      <c r="AA12" t="n">
        <v>278.0019833942084</v>
      </c>
      <c r="AB12" t="n">
        <v>380.3745782618735</v>
      </c>
      <c r="AC12" t="n">
        <v>344.0721623716331</v>
      </c>
      <c r="AD12" t="n">
        <v>278001.9833942084</v>
      </c>
      <c r="AE12" t="n">
        <v>380374.5782618735</v>
      </c>
      <c r="AF12" t="n">
        <v>3.158303297694249e-06</v>
      </c>
      <c r="AG12" t="n">
        <v>10.10416666666667</v>
      </c>
      <c r="AH12" t="n">
        <v>344072.1623716331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8.694000000000001</v>
      </c>
      <c r="E13" t="n">
        <v>11.5</v>
      </c>
      <c r="F13" t="n">
        <v>7.52</v>
      </c>
      <c r="G13" t="n">
        <v>18.81</v>
      </c>
      <c r="H13" t="n">
        <v>0.26</v>
      </c>
      <c r="I13" t="n">
        <v>24</v>
      </c>
      <c r="J13" t="n">
        <v>257.86</v>
      </c>
      <c r="K13" t="n">
        <v>59.19</v>
      </c>
      <c r="L13" t="n">
        <v>3.75</v>
      </c>
      <c r="M13" t="n">
        <v>22</v>
      </c>
      <c r="N13" t="n">
        <v>64.92</v>
      </c>
      <c r="O13" t="n">
        <v>32037.48</v>
      </c>
      <c r="P13" t="n">
        <v>118.21</v>
      </c>
      <c r="Q13" t="n">
        <v>605.92</v>
      </c>
      <c r="R13" t="n">
        <v>38.65</v>
      </c>
      <c r="S13" t="n">
        <v>21.88</v>
      </c>
      <c r="T13" t="n">
        <v>7281.23</v>
      </c>
      <c r="U13" t="n">
        <v>0.57</v>
      </c>
      <c r="V13" t="n">
        <v>0.82</v>
      </c>
      <c r="W13" t="n">
        <v>1.03</v>
      </c>
      <c r="X13" t="n">
        <v>0.47</v>
      </c>
      <c r="Y13" t="n">
        <v>1</v>
      </c>
      <c r="Z13" t="n">
        <v>10</v>
      </c>
      <c r="AA13" t="n">
        <v>275.6243841388426</v>
      </c>
      <c r="AB13" t="n">
        <v>377.121442068406</v>
      </c>
      <c r="AC13" t="n">
        <v>341.1295009306648</v>
      </c>
      <c r="AD13" t="n">
        <v>275624.3841388426</v>
      </c>
      <c r="AE13" t="n">
        <v>377121.442068406</v>
      </c>
      <c r="AF13" t="n">
        <v>3.196987806230649e-06</v>
      </c>
      <c r="AG13" t="n">
        <v>9.982638888888889</v>
      </c>
      <c r="AH13" t="n">
        <v>341129.5009306648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8.8035</v>
      </c>
      <c r="E14" t="n">
        <v>11.36</v>
      </c>
      <c r="F14" t="n">
        <v>7.48</v>
      </c>
      <c r="G14" t="n">
        <v>20.4</v>
      </c>
      <c r="H14" t="n">
        <v>0.28</v>
      </c>
      <c r="I14" t="n">
        <v>22</v>
      </c>
      <c r="J14" t="n">
        <v>258.32</v>
      </c>
      <c r="K14" t="n">
        <v>59.19</v>
      </c>
      <c r="L14" t="n">
        <v>4</v>
      </c>
      <c r="M14" t="n">
        <v>20</v>
      </c>
      <c r="N14" t="n">
        <v>65.13</v>
      </c>
      <c r="O14" t="n">
        <v>32094.19</v>
      </c>
      <c r="P14" t="n">
        <v>117.14</v>
      </c>
      <c r="Q14" t="n">
        <v>605.85</v>
      </c>
      <c r="R14" t="n">
        <v>37.25</v>
      </c>
      <c r="S14" t="n">
        <v>21.88</v>
      </c>
      <c r="T14" t="n">
        <v>6594.11</v>
      </c>
      <c r="U14" t="n">
        <v>0.59</v>
      </c>
      <c r="V14" t="n">
        <v>0.83</v>
      </c>
      <c r="W14" t="n">
        <v>1.02</v>
      </c>
      <c r="X14" t="n">
        <v>0.42</v>
      </c>
      <c r="Y14" t="n">
        <v>1</v>
      </c>
      <c r="Z14" t="n">
        <v>10</v>
      </c>
      <c r="AA14" t="n">
        <v>262.9163632071747</v>
      </c>
      <c r="AB14" t="n">
        <v>359.7337671913822</v>
      </c>
      <c r="AC14" t="n">
        <v>325.4012813401492</v>
      </c>
      <c r="AD14" t="n">
        <v>262916.3632071747</v>
      </c>
      <c r="AE14" t="n">
        <v>359733.7671913822</v>
      </c>
      <c r="AF14" t="n">
        <v>3.237253525667302e-06</v>
      </c>
      <c r="AG14" t="n">
        <v>9.861111111111111</v>
      </c>
      <c r="AH14" t="n">
        <v>325401.2813401492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8.8714</v>
      </c>
      <c r="E15" t="n">
        <v>11.27</v>
      </c>
      <c r="F15" t="n">
        <v>7.44</v>
      </c>
      <c r="G15" t="n">
        <v>21.26</v>
      </c>
      <c r="H15" t="n">
        <v>0.29</v>
      </c>
      <c r="I15" t="n">
        <v>21</v>
      </c>
      <c r="J15" t="n">
        <v>258.78</v>
      </c>
      <c r="K15" t="n">
        <v>59.19</v>
      </c>
      <c r="L15" t="n">
        <v>4.25</v>
      </c>
      <c r="M15" t="n">
        <v>19</v>
      </c>
      <c r="N15" t="n">
        <v>65.34</v>
      </c>
      <c r="O15" t="n">
        <v>32150.98</v>
      </c>
      <c r="P15" t="n">
        <v>116.11</v>
      </c>
      <c r="Q15" t="n">
        <v>605.84</v>
      </c>
      <c r="R15" t="n">
        <v>35.95</v>
      </c>
      <c r="S15" t="n">
        <v>21.88</v>
      </c>
      <c r="T15" t="n">
        <v>5944.27</v>
      </c>
      <c r="U15" t="n">
        <v>0.61</v>
      </c>
      <c r="V15" t="n">
        <v>0.83</v>
      </c>
      <c r="W15" t="n">
        <v>1.02</v>
      </c>
      <c r="X15" t="n">
        <v>0.38</v>
      </c>
      <c r="Y15" t="n">
        <v>1</v>
      </c>
      <c r="Z15" t="n">
        <v>10</v>
      </c>
      <c r="AA15" t="n">
        <v>261.3975791843162</v>
      </c>
      <c r="AB15" t="n">
        <v>357.655699887285</v>
      </c>
      <c r="AC15" t="n">
        <v>323.5215418629692</v>
      </c>
      <c r="AD15" t="n">
        <v>261397.5791843162</v>
      </c>
      <c r="AE15" t="n">
        <v>357655.699887285</v>
      </c>
      <c r="AF15" t="n">
        <v>3.262221948952677e-06</v>
      </c>
      <c r="AG15" t="n">
        <v>9.782986111111111</v>
      </c>
      <c r="AH15" t="n">
        <v>323521.5418629692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8.9047</v>
      </c>
      <c r="E16" t="n">
        <v>11.23</v>
      </c>
      <c r="F16" t="n">
        <v>7.45</v>
      </c>
      <c r="G16" t="n">
        <v>22.34</v>
      </c>
      <c r="H16" t="n">
        <v>0.31</v>
      </c>
      <c r="I16" t="n">
        <v>20</v>
      </c>
      <c r="J16" t="n">
        <v>259.25</v>
      </c>
      <c r="K16" t="n">
        <v>59.19</v>
      </c>
      <c r="L16" t="n">
        <v>4.5</v>
      </c>
      <c r="M16" t="n">
        <v>18</v>
      </c>
      <c r="N16" t="n">
        <v>65.55</v>
      </c>
      <c r="O16" t="n">
        <v>32207.85</v>
      </c>
      <c r="P16" t="n">
        <v>115.93</v>
      </c>
      <c r="Q16" t="n">
        <v>605.9</v>
      </c>
      <c r="R16" t="n">
        <v>36.08</v>
      </c>
      <c r="S16" t="n">
        <v>21.88</v>
      </c>
      <c r="T16" t="n">
        <v>6015.91</v>
      </c>
      <c r="U16" t="n">
        <v>0.61</v>
      </c>
      <c r="V16" t="n">
        <v>0.83</v>
      </c>
      <c r="W16" t="n">
        <v>1.03</v>
      </c>
      <c r="X16" t="n">
        <v>0.39</v>
      </c>
      <c r="Y16" t="n">
        <v>1</v>
      </c>
      <c r="Z16" t="n">
        <v>10</v>
      </c>
      <c r="AA16" t="n">
        <v>260.9603920500308</v>
      </c>
      <c r="AB16" t="n">
        <v>357.0575211628206</v>
      </c>
      <c r="AC16" t="n">
        <v>322.9804524764186</v>
      </c>
      <c r="AD16" t="n">
        <v>260960.3920500308</v>
      </c>
      <c r="AE16" t="n">
        <v>357057.5211628206</v>
      </c>
      <c r="AF16" t="n">
        <v>3.274467140343002e-06</v>
      </c>
      <c r="AG16" t="n">
        <v>9.748263888888889</v>
      </c>
      <c r="AH16" t="n">
        <v>322980.4524764186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8.9702</v>
      </c>
      <c r="E17" t="n">
        <v>11.15</v>
      </c>
      <c r="F17" t="n">
        <v>7.41</v>
      </c>
      <c r="G17" t="n">
        <v>23.41</v>
      </c>
      <c r="H17" t="n">
        <v>0.33</v>
      </c>
      <c r="I17" t="n">
        <v>19</v>
      </c>
      <c r="J17" t="n">
        <v>259.71</v>
      </c>
      <c r="K17" t="n">
        <v>59.19</v>
      </c>
      <c r="L17" t="n">
        <v>4.75</v>
      </c>
      <c r="M17" t="n">
        <v>17</v>
      </c>
      <c r="N17" t="n">
        <v>65.76000000000001</v>
      </c>
      <c r="O17" t="n">
        <v>32264.79</v>
      </c>
      <c r="P17" t="n">
        <v>114.72</v>
      </c>
      <c r="Q17" t="n">
        <v>605.92</v>
      </c>
      <c r="R17" t="n">
        <v>35.37</v>
      </c>
      <c r="S17" t="n">
        <v>21.88</v>
      </c>
      <c r="T17" t="n">
        <v>5668.82</v>
      </c>
      <c r="U17" t="n">
        <v>0.62</v>
      </c>
      <c r="V17" t="n">
        <v>0.83</v>
      </c>
      <c r="W17" t="n">
        <v>1.02</v>
      </c>
      <c r="X17" t="n">
        <v>0.36</v>
      </c>
      <c r="Y17" t="n">
        <v>1</v>
      </c>
      <c r="Z17" t="n">
        <v>10</v>
      </c>
      <c r="AA17" t="n">
        <v>259.389660587402</v>
      </c>
      <c r="AB17" t="n">
        <v>354.9083770798704</v>
      </c>
      <c r="AC17" t="n">
        <v>321.0364196884025</v>
      </c>
      <c r="AD17" t="n">
        <v>259389.660587402</v>
      </c>
      <c r="AE17" t="n">
        <v>354908.3770798704</v>
      </c>
      <c r="AF17" t="n">
        <v>3.298553027311958e-06</v>
      </c>
      <c r="AG17" t="n">
        <v>9.678819444444445</v>
      </c>
      <c r="AH17" t="n">
        <v>321036.4196884026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9.0259</v>
      </c>
      <c r="E18" t="n">
        <v>11.08</v>
      </c>
      <c r="F18" t="n">
        <v>7.39</v>
      </c>
      <c r="G18" t="n">
        <v>24.65</v>
      </c>
      <c r="H18" t="n">
        <v>0.34</v>
      </c>
      <c r="I18" t="n">
        <v>18</v>
      </c>
      <c r="J18" t="n">
        <v>260.17</v>
      </c>
      <c r="K18" t="n">
        <v>59.19</v>
      </c>
      <c r="L18" t="n">
        <v>5</v>
      </c>
      <c r="M18" t="n">
        <v>16</v>
      </c>
      <c r="N18" t="n">
        <v>65.98</v>
      </c>
      <c r="O18" t="n">
        <v>32321.82</v>
      </c>
      <c r="P18" t="n">
        <v>113.79</v>
      </c>
      <c r="Q18" t="n">
        <v>605.86</v>
      </c>
      <c r="R18" t="n">
        <v>34.4</v>
      </c>
      <c r="S18" t="n">
        <v>21.88</v>
      </c>
      <c r="T18" t="n">
        <v>5185.71</v>
      </c>
      <c r="U18" t="n">
        <v>0.64</v>
      </c>
      <c r="V18" t="n">
        <v>0.84</v>
      </c>
      <c r="W18" t="n">
        <v>1.02</v>
      </c>
      <c r="X18" t="n">
        <v>0.34</v>
      </c>
      <c r="Y18" t="n">
        <v>1</v>
      </c>
      <c r="Z18" t="n">
        <v>10</v>
      </c>
      <c r="AA18" t="n">
        <v>258.1784602447684</v>
      </c>
      <c r="AB18" t="n">
        <v>353.2511593366913</v>
      </c>
      <c r="AC18" t="n">
        <v>319.5373644807127</v>
      </c>
      <c r="AD18" t="n">
        <v>258178.4602447684</v>
      </c>
      <c r="AE18" t="n">
        <v>353251.1593366913</v>
      </c>
      <c r="AF18" t="n">
        <v>3.319035224322201e-06</v>
      </c>
      <c r="AG18" t="n">
        <v>9.618055555555555</v>
      </c>
      <c r="AH18" t="n">
        <v>319537.3644807127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9.0678</v>
      </c>
      <c r="E19" t="n">
        <v>11.03</v>
      </c>
      <c r="F19" t="n">
        <v>7.39</v>
      </c>
      <c r="G19" t="n">
        <v>26.09</v>
      </c>
      <c r="H19" t="n">
        <v>0.36</v>
      </c>
      <c r="I19" t="n">
        <v>17</v>
      </c>
      <c r="J19" t="n">
        <v>260.63</v>
      </c>
      <c r="K19" t="n">
        <v>59.19</v>
      </c>
      <c r="L19" t="n">
        <v>5.25</v>
      </c>
      <c r="M19" t="n">
        <v>15</v>
      </c>
      <c r="N19" t="n">
        <v>66.19</v>
      </c>
      <c r="O19" t="n">
        <v>32378.93</v>
      </c>
      <c r="P19" t="n">
        <v>113.67</v>
      </c>
      <c r="Q19" t="n">
        <v>605.95</v>
      </c>
      <c r="R19" t="n">
        <v>34.49</v>
      </c>
      <c r="S19" t="n">
        <v>21.88</v>
      </c>
      <c r="T19" t="n">
        <v>5234.25</v>
      </c>
      <c r="U19" t="n">
        <v>0.63</v>
      </c>
      <c r="V19" t="n">
        <v>0.84</v>
      </c>
      <c r="W19" t="n">
        <v>1.02</v>
      </c>
      <c r="X19" t="n">
        <v>0.33</v>
      </c>
      <c r="Y19" t="n">
        <v>1</v>
      </c>
      <c r="Z19" t="n">
        <v>10</v>
      </c>
      <c r="AA19" t="n">
        <v>257.6751146383822</v>
      </c>
      <c r="AB19" t="n">
        <v>352.5624596718261</v>
      </c>
      <c r="AC19" t="n">
        <v>318.9143933453722</v>
      </c>
      <c r="AD19" t="n">
        <v>257675.1146383822</v>
      </c>
      <c r="AE19" t="n">
        <v>352562.4596718261</v>
      </c>
      <c r="AF19" t="n">
        <v>3.334442837513029e-06</v>
      </c>
      <c r="AG19" t="n">
        <v>9.574652777777779</v>
      </c>
      <c r="AH19" t="n">
        <v>318914.3933453722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9.138400000000001</v>
      </c>
      <c r="E20" t="n">
        <v>10.94</v>
      </c>
      <c r="F20" t="n">
        <v>7.36</v>
      </c>
      <c r="G20" t="n">
        <v>27.58</v>
      </c>
      <c r="H20" t="n">
        <v>0.37</v>
      </c>
      <c r="I20" t="n">
        <v>16</v>
      </c>
      <c r="J20" t="n">
        <v>261.1</v>
      </c>
      <c r="K20" t="n">
        <v>59.19</v>
      </c>
      <c r="L20" t="n">
        <v>5.5</v>
      </c>
      <c r="M20" t="n">
        <v>14</v>
      </c>
      <c r="N20" t="n">
        <v>66.40000000000001</v>
      </c>
      <c r="O20" t="n">
        <v>32436.11</v>
      </c>
      <c r="P20" t="n">
        <v>112.63</v>
      </c>
      <c r="Q20" t="n">
        <v>605.88</v>
      </c>
      <c r="R20" t="n">
        <v>33.4</v>
      </c>
      <c r="S20" t="n">
        <v>21.88</v>
      </c>
      <c r="T20" t="n">
        <v>4695.69</v>
      </c>
      <c r="U20" t="n">
        <v>0.66</v>
      </c>
      <c r="V20" t="n">
        <v>0.84</v>
      </c>
      <c r="W20" t="n">
        <v>1.02</v>
      </c>
      <c r="X20" t="n">
        <v>0.3</v>
      </c>
      <c r="Y20" t="n">
        <v>1</v>
      </c>
      <c r="Z20" t="n">
        <v>10</v>
      </c>
      <c r="AA20" t="n">
        <v>256.0687349611411</v>
      </c>
      <c r="AB20" t="n">
        <v>350.3645401289562</v>
      </c>
      <c r="AC20" t="n">
        <v>316.9262401588736</v>
      </c>
      <c r="AD20" t="n">
        <v>256068.7349611411</v>
      </c>
      <c r="AE20" t="n">
        <v>350364.5401289561</v>
      </c>
      <c r="AF20" t="n">
        <v>3.360404114154378e-06</v>
      </c>
      <c r="AG20" t="n">
        <v>9.496527777777779</v>
      </c>
      <c r="AH20" t="n">
        <v>316926.2401588736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9.192600000000001</v>
      </c>
      <c r="E21" t="n">
        <v>10.88</v>
      </c>
      <c r="F21" t="n">
        <v>7.34</v>
      </c>
      <c r="G21" t="n">
        <v>29.36</v>
      </c>
      <c r="H21" t="n">
        <v>0.39</v>
      </c>
      <c r="I21" t="n">
        <v>15</v>
      </c>
      <c r="J21" t="n">
        <v>261.56</v>
      </c>
      <c r="K21" t="n">
        <v>59.19</v>
      </c>
      <c r="L21" t="n">
        <v>5.75</v>
      </c>
      <c r="M21" t="n">
        <v>13</v>
      </c>
      <c r="N21" t="n">
        <v>66.62</v>
      </c>
      <c r="O21" t="n">
        <v>32493.38</v>
      </c>
      <c r="P21" t="n">
        <v>111.64</v>
      </c>
      <c r="Q21" t="n">
        <v>605.95</v>
      </c>
      <c r="R21" t="n">
        <v>33.01</v>
      </c>
      <c r="S21" t="n">
        <v>21.88</v>
      </c>
      <c r="T21" t="n">
        <v>4507.53</v>
      </c>
      <c r="U21" t="n">
        <v>0.66</v>
      </c>
      <c r="V21" t="n">
        <v>0.84</v>
      </c>
      <c r="W21" t="n">
        <v>1.01</v>
      </c>
      <c r="X21" t="n">
        <v>0.28</v>
      </c>
      <c r="Y21" t="n">
        <v>1</v>
      </c>
      <c r="Z21" t="n">
        <v>10</v>
      </c>
      <c r="AA21" t="n">
        <v>254.8779829823355</v>
      </c>
      <c r="AB21" t="n">
        <v>348.7353007392854</v>
      </c>
      <c r="AC21" t="n">
        <v>315.4524930899007</v>
      </c>
      <c r="AD21" t="n">
        <v>254877.9829823355</v>
      </c>
      <c r="AE21" t="n">
        <v>348735.3007392854</v>
      </c>
      <c r="AF21" t="n">
        <v>3.380334725966858e-06</v>
      </c>
      <c r="AG21" t="n">
        <v>9.444444444444445</v>
      </c>
      <c r="AH21" t="n">
        <v>315452.4930899007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9.197800000000001</v>
      </c>
      <c r="E22" t="n">
        <v>10.87</v>
      </c>
      <c r="F22" t="n">
        <v>7.33</v>
      </c>
      <c r="G22" t="n">
        <v>29.34</v>
      </c>
      <c r="H22" t="n">
        <v>0.41</v>
      </c>
      <c r="I22" t="n">
        <v>15</v>
      </c>
      <c r="J22" t="n">
        <v>262.03</v>
      </c>
      <c r="K22" t="n">
        <v>59.19</v>
      </c>
      <c r="L22" t="n">
        <v>6</v>
      </c>
      <c r="M22" t="n">
        <v>13</v>
      </c>
      <c r="N22" t="n">
        <v>66.83</v>
      </c>
      <c r="O22" t="n">
        <v>32550.72</v>
      </c>
      <c r="P22" t="n">
        <v>110.93</v>
      </c>
      <c r="Q22" t="n">
        <v>605.89</v>
      </c>
      <c r="R22" t="n">
        <v>32.68</v>
      </c>
      <c r="S22" t="n">
        <v>21.88</v>
      </c>
      <c r="T22" t="n">
        <v>4341.68</v>
      </c>
      <c r="U22" t="n">
        <v>0.67</v>
      </c>
      <c r="V22" t="n">
        <v>0.84</v>
      </c>
      <c r="W22" t="n">
        <v>1.01</v>
      </c>
      <c r="X22" t="n">
        <v>0.28</v>
      </c>
      <c r="Y22" t="n">
        <v>1</v>
      </c>
      <c r="Z22" t="n">
        <v>10</v>
      </c>
      <c r="AA22" t="n">
        <v>254.3740505663968</v>
      </c>
      <c r="AB22" t="n">
        <v>348.0457981758693</v>
      </c>
      <c r="AC22" t="n">
        <v>314.8287956834139</v>
      </c>
      <c r="AD22" t="n">
        <v>254374.0505663969</v>
      </c>
      <c r="AE22" t="n">
        <v>348045.7981758693</v>
      </c>
      <c r="AF22" t="n">
        <v>3.382246887985768e-06</v>
      </c>
      <c r="AG22" t="n">
        <v>9.435763888888889</v>
      </c>
      <c r="AH22" t="n">
        <v>314828.7956834139</v>
      </c>
    </row>
    <row r="23">
      <c r="A23" t="n">
        <v>21</v>
      </c>
      <c r="B23" t="n">
        <v>130</v>
      </c>
      <c r="C23" t="inlineStr">
        <is>
          <t xml:space="preserve">CONCLUIDO	</t>
        </is>
      </c>
      <c r="D23" t="n">
        <v>9.2631</v>
      </c>
      <c r="E23" t="n">
        <v>10.8</v>
      </c>
      <c r="F23" t="n">
        <v>7.31</v>
      </c>
      <c r="G23" t="n">
        <v>31.31</v>
      </c>
      <c r="H23" t="n">
        <v>0.42</v>
      </c>
      <c r="I23" t="n">
        <v>14</v>
      </c>
      <c r="J23" t="n">
        <v>262.49</v>
      </c>
      <c r="K23" t="n">
        <v>59.19</v>
      </c>
      <c r="L23" t="n">
        <v>6.25</v>
      </c>
      <c r="M23" t="n">
        <v>12</v>
      </c>
      <c r="N23" t="n">
        <v>67.05</v>
      </c>
      <c r="O23" t="n">
        <v>32608.15</v>
      </c>
      <c r="P23" t="n">
        <v>110.27</v>
      </c>
      <c r="Q23" t="n">
        <v>605.9400000000001</v>
      </c>
      <c r="R23" t="n">
        <v>31.89</v>
      </c>
      <c r="S23" t="n">
        <v>21.88</v>
      </c>
      <c r="T23" t="n">
        <v>3951.12</v>
      </c>
      <c r="U23" t="n">
        <v>0.6899999999999999</v>
      </c>
      <c r="V23" t="n">
        <v>0.85</v>
      </c>
      <c r="W23" t="n">
        <v>1.01</v>
      </c>
      <c r="X23" t="n">
        <v>0.25</v>
      </c>
      <c r="Y23" t="n">
        <v>1</v>
      </c>
      <c r="Z23" t="n">
        <v>10</v>
      </c>
      <c r="AA23" t="n">
        <v>253.2886455796244</v>
      </c>
      <c r="AB23" t="n">
        <v>346.5606991882794</v>
      </c>
      <c r="AC23" t="n">
        <v>313.4854324588497</v>
      </c>
      <c r="AD23" t="n">
        <v>253288.6455796244</v>
      </c>
      <c r="AE23" t="n">
        <v>346560.6991882795</v>
      </c>
      <c r="AF23" t="n">
        <v>3.406259230261689e-06</v>
      </c>
      <c r="AG23" t="n">
        <v>9.375</v>
      </c>
      <c r="AH23" t="n">
        <v>313485.4324588497</v>
      </c>
    </row>
    <row r="24">
      <c r="A24" t="n">
        <v>22</v>
      </c>
      <c r="B24" t="n">
        <v>130</v>
      </c>
      <c r="C24" t="inlineStr">
        <is>
          <t xml:space="preserve">CONCLUIDO	</t>
        </is>
      </c>
      <c r="D24" t="n">
        <v>9.2486</v>
      </c>
      <c r="E24" t="n">
        <v>10.81</v>
      </c>
      <c r="F24" t="n">
        <v>7.32</v>
      </c>
      <c r="G24" t="n">
        <v>31.38</v>
      </c>
      <c r="H24" t="n">
        <v>0.44</v>
      </c>
      <c r="I24" t="n">
        <v>14</v>
      </c>
      <c r="J24" t="n">
        <v>262.96</v>
      </c>
      <c r="K24" t="n">
        <v>59.19</v>
      </c>
      <c r="L24" t="n">
        <v>6.5</v>
      </c>
      <c r="M24" t="n">
        <v>12</v>
      </c>
      <c r="N24" t="n">
        <v>67.26000000000001</v>
      </c>
      <c r="O24" t="n">
        <v>32665.66</v>
      </c>
      <c r="P24" t="n">
        <v>109.86</v>
      </c>
      <c r="Q24" t="n">
        <v>605.85</v>
      </c>
      <c r="R24" t="n">
        <v>32.52</v>
      </c>
      <c r="S24" t="n">
        <v>21.88</v>
      </c>
      <c r="T24" t="n">
        <v>4269.01</v>
      </c>
      <c r="U24" t="n">
        <v>0.67</v>
      </c>
      <c r="V24" t="n">
        <v>0.84</v>
      </c>
      <c r="W24" t="n">
        <v>1.01</v>
      </c>
      <c r="X24" t="n">
        <v>0.27</v>
      </c>
      <c r="Y24" t="n">
        <v>1</v>
      </c>
      <c r="Z24" t="n">
        <v>10</v>
      </c>
      <c r="AA24" t="n">
        <v>253.2190179101353</v>
      </c>
      <c r="AB24" t="n">
        <v>346.4654315391285</v>
      </c>
      <c r="AC24" t="n">
        <v>313.3992570204247</v>
      </c>
      <c r="AD24" t="n">
        <v>253219.0179101353</v>
      </c>
      <c r="AE24" t="n">
        <v>346465.4315391285</v>
      </c>
      <c r="AF24" t="n">
        <v>3.400927240016653e-06</v>
      </c>
      <c r="AG24" t="n">
        <v>9.383680555555555</v>
      </c>
      <c r="AH24" t="n">
        <v>313399.2570204247</v>
      </c>
    </row>
    <row r="25">
      <c r="A25" t="n">
        <v>23</v>
      </c>
      <c r="B25" t="n">
        <v>130</v>
      </c>
      <c r="C25" t="inlineStr">
        <is>
          <t xml:space="preserve">CONCLUIDO	</t>
        </is>
      </c>
      <c r="D25" t="n">
        <v>9.310700000000001</v>
      </c>
      <c r="E25" t="n">
        <v>10.74</v>
      </c>
      <c r="F25" t="n">
        <v>7.3</v>
      </c>
      <c r="G25" t="n">
        <v>33.69</v>
      </c>
      <c r="H25" t="n">
        <v>0.46</v>
      </c>
      <c r="I25" t="n">
        <v>13</v>
      </c>
      <c r="J25" t="n">
        <v>263.42</v>
      </c>
      <c r="K25" t="n">
        <v>59.19</v>
      </c>
      <c r="L25" t="n">
        <v>6.75</v>
      </c>
      <c r="M25" t="n">
        <v>11</v>
      </c>
      <c r="N25" t="n">
        <v>67.48</v>
      </c>
      <c r="O25" t="n">
        <v>32723.25</v>
      </c>
      <c r="P25" t="n">
        <v>109.27</v>
      </c>
      <c r="Q25" t="n">
        <v>605.84</v>
      </c>
      <c r="R25" t="n">
        <v>31.75</v>
      </c>
      <c r="S25" t="n">
        <v>21.88</v>
      </c>
      <c r="T25" t="n">
        <v>3888.92</v>
      </c>
      <c r="U25" t="n">
        <v>0.6899999999999999</v>
      </c>
      <c r="V25" t="n">
        <v>0.85</v>
      </c>
      <c r="W25" t="n">
        <v>1.01</v>
      </c>
      <c r="X25" t="n">
        <v>0.24</v>
      </c>
      <c r="Y25" t="n">
        <v>1</v>
      </c>
      <c r="Z25" t="n">
        <v>10</v>
      </c>
      <c r="AA25" t="n">
        <v>252.2186128976256</v>
      </c>
      <c r="AB25" t="n">
        <v>345.0966332662592</v>
      </c>
      <c r="AC25" t="n">
        <v>312.1610949335972</v>
      </c>
      <c r="AD25" t="n">
        <v>252218.6128976256</v>
      </c>
      <c r="AE25" t="n">
        <v>345096.6332662592</v>
      </c>
      <c r="AF25" t="n">
        <v>3.423762867204015e-06</v>
      </c>
      <c r="AG25" t="n">
        <v>9.322916666666666</v>
      </c>
      <c r="AH25" t="n">
        <v>312161.0949335971</v>
      </c>
    </row>
    <row r="26">
      <c r="A26" t="n">
        <v>24</v>
      </c>
      <c r="B26" t="n">
        <v>130</v>
      </c>
      <c r="C26" t="inlineStr">
        <is>
          <t xml:space="preserve">CONCLUIDO	</t>
        </is>
      </c>
      <c r="D26" t="n">
        <v>9.3011</v>
      </c>
      <c r="E26" t="n">
        <v>10.75</v>
      </c>
      <c r="F26" t="n">
        <v>7.31</v>
      </c>
      <c r="G26" t="n">
        <v>33.74</v>
      </c>
      <c r="H26" t="n">
        <v>0.47</v>
      </c>
      <c r="I26" t="n">
        <v>13</v>
      </c>
      <c r="J26" t="n">
        <v>263.89</v>
      </c>
      <c r="K26" t="n">
        <v>59.19</v>
      </c>
      <c r="L26" t="n">
        <v>7</v>
      </c>
      <c r="M26" t="n">
        <v>11</v>
      </c>
      <c r="N26" t="n">
        <v>67.7</v>
      </c>
      <c r="O26" t="n">
        <v>32780.92</v>
      </c>
      <c r="P26" t="n">
        <v>109.47</v>
      </c>
      <c r="Q26" t="n">
        <v>605.84</v>
      </c>
      <c r="R26" t="n">
        <v>31.96</v>
      </c>
      <c r="S26" t="n">
        <v>21.88</v>
      </c>
      <c r="T26" t="n">
        <v>3991.76</v>
      </c>
      <c r="U26" t="n">
        <v>0.68</v>
      </c>
      <c r="V26" t="n">
        <v>0.85</v>
      </c>
      <c r="W26" t="n">
        <v>1.01</v>
      </c>
      <c r="X26" t="n">
        <v>0.25</v>
      </c>
      <c r="Y26" t="n">
        <v>1</v>
      </c>
      <c r="Z26" t="n">
        <v>10</v>
      </c>
      <c r="AA26" t="n">
        <v>252.4584869092592</v>
      </c>
      <c r="AB26" t="n">
        <v>345.4248394714707</v>
      </c>
      <c r="AC26" t="n">
        <v>312.4579775992236</v>
      </c>
      <c r="AD26" t="n">
        <v>252458.4869092592</v>
      </c>
      <c r="AE26" t="n">
        <v>345424.8394714707</v>
      </c>
      <c r="AF26" t="n">
        <v>3.420232721938335e-06</v>
      </c>
      <c r="AG26" t="n">
        <v>9.331597222222221</v>
      </c>
      <c r="AH26" t="n">
        <v>312457.9775992236</v>
      </c>
    </row>
    <row r="27">
      <c r="A27" t="n">
        <v>25</v>
      </c>
      <c r="B27" t="n">
        <v>130</v>
      </c>
      <c r="C27" t="inlineStr">
        <is>
          <t xml:space="preserve">CONCLUIDO	</t>
        </is>
      </c>
      <c r="D27" t="n">
        <v>9.3721</v>
      </c>
      <c r="E27" t="n">
        <v>10.67</v>
      </c>
      <c r="F27" t="n">
        <v>7.28</v>
      </c>
      <c r="G27" t="n">
        <v>36.39</v>
      </c>
      <c r="H27" t="n">
        <v>0.49</v>
      </c>
      <c r="I27" t="n">
        <v>12</v>
      </c>
      <c r="J27" t="n">
        <v>264.36</v>
      </c>
      <c r="K27" t="n">
        <v>59.19</v>
      </c>
      <c r="L27" t="n">
        <v>7.25</v>
      </c>
      <c r="M27" t="n">
        <v>10</v>
      </c>
      <c r="N27" t="n">
        <v>67.92</v>
      </c>
      <c r="O27" t="n">
        <v>32838.68</v>
      </c>
      <c r="P27" t="n">
        <v>108.09</v>
      </c>
      <c r="Q27" t="n">
        <v>605.89</v>
      </c>
      <c r="R27" t="n">
        <v>31.13</v>
      </c>
      <c r="S27" t="n">
        <v>21.88</v>
      </c>
      <c r="T27" t="n">
        <v>3580.89</v>
      </c>
      <c r="U27" t="n">
        <v>0.7</v>
      </c>
      <c r="V27" t="n">
        <v>0.85</v>
      </c>
      <c r="W27" t="n">
        <v>1.01</v>
      </c>
      <c r="X27" t="n">
        <v>0.22</v>
      </c>
      <c r="Y27" t="n">
        <v>1</v>
      </c>
      <c r="Z27" t="n">
        <v>10</v>
      </c>
      <c r="AA27" t="n">
        <v>250.8953436676146</v>
      </c>
      <c r="AB27" t="n">
        <v>343.2860779272409</v>
      </c>
      <c r="AC27" t="n">
        <v>310.5233364550037</v>
      </c>
      <c r="AD27" t="n">
        <v>250895.3436676147</v>
      </c>
      <c r="AE27" t="n">
        <v>343286.0779272409</v>
      </c>
      <c r="AF27" t="n">
        <v>3.446341087965754e-06</v>
      </c>
      <c r="AG27" t="n">
        <v>9.262152777777779</v>
      </c>
      <c r="AH27" t="n">
        <v>310523.3364550037</v>
      </c>
    </row>
    <row r="28">
      <c r="A28" t="n">
        <v>26</v>
      </c>
      <c r="B28" t="n">
        <v>130</v>
      </c>
      <c r="C28" t="inlineStr">
        <is>
          <t xml:space="preserve">CONCLUIDO	</t>
        </is>
      </c>
      <c r="D28" t="n">
        <v>9.370100000000001</v>
      </c>
      <c r="E28" t="n">
        <v>10.67</v>
      </c>
      <c r="F28" t="n">
        <v>7.28</v>
      </c>
      <c r="G28" t="n">
        <v>36.4</v>
      </c>
      <c r="H28" t="n">
        <v>0.5</v>
      </c>
      <c r="I28" t="n">
        <v>12</v>
      </c>
      <c r="J28" t="n">
        <v>264.83</v>
      </c>
      <c r="K28" t="n">
        <v>59.19</v>
      </c>
      <c r="L28" t="n">
        <v>7.5</v>
      </c>
      <c r="M28" t="n">
        <v>10</v>
      </c>
      <c r="N28" t="n">
        <v>68.14</v>
      </c>
      <c r="O28" t="n">
        <v>32896.51</v>
      </c>
      <c r="P28" t="n">
        <v>107.93</v>
      </c>
      <c r="Q28" t="n">
        <v>605.84</v>
      </c>
      <c r="R28" t="n">
        <v>31.03</v>
      </c>
      <c r="S28" t="n">
        <v>21.88</v>
      </c>
      <c r="T28" t="n">
        <v>3531.91</v>
      </c>
      <c r="U28" t="n">
        <v>0.71</v>
      </c>
      <c r="V28" t="n">
        <v>0.85</v>
      </c>
      <c r="W28" t="n">
        <v>1.01</v>
      </c>
      <c r="X28" t="n">
        <v>0.22</v>
      </c>
      <c r="Y28" t="n">
        <v>1</v>
      </c>
      <c r="Z28" t="n">
        <v>10</v>
      </c>
      <c r="AA28" t="n">
        <v>250.8208251259328</v>
      </c>
      <c r="AB28" t="n">
        <v>343.1841183709858</v>
      </c>
      <c r="AC28" t="n">
        <v>310.4311077756965</v>
      </c>
      <c r="AD28" t="n">
        <v>250820.8251259328</v>
      </c>
      <c r="AE28" t="n">
        <v>343184.1183709858</v>
      </c>
      <c r="AF28" t="n">
        <v>3.445605641035404e-06</v>
      </c>
      <c r="AG28" t="n">
        <v>9.262152777777779</v>
      </c>
      <c r="AH28" t="n">
        <v>310431.1077756965</v>
      </c>
    </row>
    <row r="29">
      <c r="A29" t="n">
        <v>27</v>
      </c>
      <c r="B29" t="n">
        <v>130</v>
      </c>
      <c r="C29" t="inlineStr">
        <is>
          <t xml:space="preserve">CONCLUIDO	</t>
        </is>
      </c>
      <c r="D29" t="n">
        <v>9.4404</v>
      </c>
      <c r="E29" t="n">
        <v>10.59</v>
      </c>
      <c r="F29" t="n">
        <v>7.25</v>
      </c>
      <c r="G29" t="n">
        <v>39.55</v>
      </c>
      <c r="H29" t="n">
        <v>0.52</v>
      </c>
      <c r="I29" t="n">
        <v>11</v>
      </c>
      <c r="J29" t="n">
        <v>265.3</v>
      </c>
      <c r="K29" t="n">
        <v>59.19</v>
      </c>
      <c r="L29" t="n">
        <v>7.75</v>
      </c>
      <c r="M29" t="n">
        <v>9</v>
      </c>
      <c r="N29" t="n">
        <v>68.36</v>
      </c>
      <c r="O29" t="n">
        <v>32954.43</v>
      </c>
      <c r="P29" t="n">
        <v>106.96</v>
      </c>
      <c r="Q29" t="n">
        <v>605.84</v>
      </c>
      <c r="R29" t="n">
        <v>29.91</v>
      </c>
      <c r="S29" t="n">
        <v>21.88</v>
      </c>
      <c r="T29" t="n">
        <v>2979.18</v>
      </c>
      <c r="U29" t="n">
        <v>0.73</v>
      </c>
      <c r="V29" t="n">
        <v>0.85</v>
      </c>
      <c r="W29" t="n">
        <v>1.01</v>
      </c>
      <c r="X29" t="n">
        <v>0.19</v>
      </c>
      <c r="Y29" t="n">
        <v>1</v>
      </c>
      <c r="Z29" t="n">
        <v>10</v>
      </c>
      <c r="AA29" t="n">
        <v>238.8601571064269</v>
      </c>
      <c r="AB29" t="n">
        <v>326.8190047192739</v>
      </c>
      <c r="AC29" t="n">
        <v>295.6278576023174</v>
      </c>
      <c r="AD29" t="n">
        <v>238860.1571064269</v>
      </c>
      <c r="AE29" t="n">
        <v>326819.0047192739</v>
      </c>
      <c r="AF29" t="n">
        <v>3.4714566006372e-06</v>
      </c>
      <c r="AG29" t="n">
        <v>9.192708333333334</v>
      </c>
      <c r="AH29" t="n">
        <v>295627.8576023174</v>
      </c>
    </row>
    <row r="30">
      <c r="A30" t="n">
        <v>28</v>
      </c>
      <c r="B30" t="n">
        <v>130</v>
      </c>
      <c r="C30" t="inlineStr">
        <is>
          <t xml:space="preserve">CONCLUIDO	</t>
        </is>
      </c>
      <c r="D30" t="n">
        <v>9.4315</v>
      </c>
      <c r="E30" t="n">
        <v>10.6</v>
      </c>
      <c r="F30" t="n">
        <v>7.26</v>
      </c>
      <c r="G30" t="n">
        <v>39.6</v>
      </c>
      <c r="H30" t="n">
        <v>0.54</v>
      </c>
      <c r="I30" t="n">
        <v>11</v>
      </c>
      <c r="J30" t="n">
        <v>265.77</v>
      </c>
      <c r="K30" t="n">
        <v>59.19</v>
      </c>
      <c r="L30" t="n">
        <v>8</v>
      </c>
      <c r="M30" t="n">
        <v>9</v>
      </c>
      <c r="N30" t="n">
        <v>68.58</v>
      </c>
      <c r="O30" t="n">
        <v>33012.44</v>
      </c>
      <c r="P30" t="n">
        <v>106.57</v>
      </c>
      <c r="Q30" t="n">
        <v>605.86</v>
      </c>
      <c r="R30" t="n">
        <v>30.57</v>
      </c>
      <c r="S30" t="n">
        <v>21.88</v>
      </c>
      <c r="T30" t="n">
        <v>3306.6</v>
      </c>
      <c r="U30" t="n">
        <v>0.72</v>
      </c>
      <c r="V30" t="n">
        <v>0.85</v>
      </c>
      <c r="W30" t="n">
        <v>1</v>
      </c>
      <c r="X30" t="n">
        <v>0.2</v>
      </c>
      <c r="Y30" t="n">
        <v>1</v>
      </c>
      <c r="Z30" t="n">
        <v>10</v>
      </c>
      <c r="AA30" t="n">
        <v>238.747244540685</v>
      </c>
      <c r="AB30" t="n">
        <v>326.6645127654751</v>
      </c>
      <c r="AC30" t="n">
        <v>295.4881101437584</v>
      </c>
      <c r="AD30" t="n">
        <v>238747.244540685</v>
      </c>
      <c r="AE30" t="n">
        <v>326664.5127654751</v>
      </c>
      <c r="AF30" t="n">
        <v>3.468183861797143e-06</v>
      </c>
      <c r="AG30" t="n">
        <v>9.201388888888889</v>
      </c>
      <c r="AH30" t="n">
        <v>295488.1101437584</v>
      </c>
    </row>
    <row r="31">
      <c r="A31" t="n">
        <v>29</v>
      </c>
      <c r="B31" t="n">
        <v>130</v>
      </c>
      <c r="C31" t="inlineStr">
        <is>
          <t xml:space="preserve">CONCLUIDO	</t>
        </is>
      </c>
      <c r="D31" t="n">
        <v>9.433</v>
      </c>
      <c r="E31" t="n">
        <v>10.6</v>
      </c>
      <c r="F31" t="n">
        <v>7.26</v>
      </c>
      <c r="G31" t="n">
        <v>39.59</v>
      </c>
      <c r="H31" t="n">
        <v>0.55</v>
      </c>
      <c r="I31" t="n">
        <v>11</v>
      </c>
      <c r="J31" t="n">
        <v>266.24</v>
      </c>
      <c r="K31" t="n">
        <v>59.19</v>
      </c>
      <c r="L31" t="n">
        <v>8.25</v>
      </c>
      <c r="M31" t="n">
        <v>9</v>
      </c>
      <c r="N31" t="n">
        <v>68.8</v>
      </c>
      <c r="O31" t="n">
        <v>33070.52</v>
      </c>
      <c r="P31" t="n">
        <v>105.97</v>
      </c>
      <c r="Q31" t="n">
        <v>605.84</v>
      </c>
      <c r="R31" t="n">
        <v>30.48</v>
      </c>
      <c r="S31" t="n">
        <v>21.88</v>
      </c>
      <c r="T31" t="n">
        <v>3263.33</v>
      </c>
      <c r="U31" t="n">
        <v>0.72</v>
      </c>
      <c r="V31" t="n">
        <v>0.85</v>
      </c>
      <c r="W31" t="n">
        <v>1</v>
      </c>
      <c r="X31" t="n">
        <v>0.2</v>
      </c>
      <c r="Y31" t="n">
        <v>1</v>
      </c>
      <c r="Z31" t="n">
        <v>10</v>
      </c>
      <c r="AA31" t="n">
        <v>238.3876241434525</v>
      </c>
      <c r="AB31" t="n">
        <v>326.1724642726496</v>
      </c>
      <c r="AC31" t="n">
        <v>295.0430220684935</v>
      </c>
      <c r="AD31" t="n">
        <v>238387.6241434525</v>
      </c>
      <c r="AE31" t="n">
        <v>326172.4642726496</v>
      </c>
      <c r="AF31" t="n">
        <v>3.468735446994905e-06</v>
      </c>
      <c r="AG31" t="n">
        <v>9.201388888888889</v>
      </c>
      <c r="AH31" t="n">
        <v>295043.0220684935</v>
      </c>
    </row>
    <row r="32">
      <c r="A32" t="n">
        <v>30</v>
      </c>
      <c r="B32" t="n">
        <v>130</v>
      </c>
      <c r="C32" t="inlineStr">
        <is>
          <t xml:space="preserve">CONCLUIDO	</t>
        </is>
      </c>
      <c r="D32" t="n">
        <v>9.497400000000001</v>
      </c>
      <c r="E32" t="n">
        <v>10.53</v>
      </c>
      <c r="F32" t="n">
        <v>7.24</v>
      </c>
      <c r="G32" t="n">
        <v>43.41</v>
      </c>
      <c r="H32" t="n">
        <v>0.57</v>
      </c>
      <c r="I32" t="n">
        <v>10</v>
      </c>
      <c r="J32" t="n">
        <v>266.71</v>
      </c>
      <c r="K32" t="n">
        <v>59.19</v>
      </c>
      <c r="L32" t="n">
        <v>8.5</v>
      </c>
      <c r="M32" t="n">
        <v>8</v>
      </c>
      <c r="N32" t="n">
        <v>69.02</v>
      </c>
      <c r="O32" t="n">
        <v>33128.7</v>
      </c>
      <c r="P32" t="n">
        <v>104.94</v>
      </c>
      <c r="Q32" t="n">
        <v>605.9299999999999</v>
      </c>
      <c r="R32" t="n">
        <v>29.67</v>
      </c>
      <c r="S32" t="n">
        <v>21.88</v>
      </c>
      <c r="T32" t="n">
        <v>2860.08</v>
      </c>
      <c r="U32" t="n">
        <v>0.74</v>
      </c>
      <c r="V32" t="n">
        <v>0.85</v>
      </c>
      <c r="W32" t="n">
        <v>1.01</v>
      </c>
      <c r="X32" t="n">
        <v>0.18</v>
      </c>
      <c r="Y32" t="n">
        <v>1</v>
      </c>
      <c r="Z32" t="n">
        <v>10</v>
      </c>
      <c r="AA32" t="n">
        <v>237.1615805005976</v>
      </c>
      <c r="AB32" t="n">
        <v>324.4949372712682</v>
      </c>
      <c r="AC32" t="n">
        <v>293.5255958896995</v>
      </c>
      <c r="AD32" t="n">
        <v>237161.5805005975</v>
      </c>
      <c r="AE32" t="n">
        <v>324494.9372712682</v>
      </c>
      <c r="AF32" t="n">
        <v>3.49241683815217e-06</v>
      </c>
      <c r="AG32" t="n">
        <v>9.140625</v>
      </c>
      <c r="AH32" t="n">
        <v>293525.5958896995</v>
      </c>
    </row>
    <row r="33">
      <c r="A33" t="n">
        <v>31</v>
      </c>
      <c r="B33" t="n">
        <v>130</v>
      </c>
      <c r="C33" t="inlineStr">
        <is>
          <t xml:space="preserve">CONCLUIDO	</t>
        </is>
      </c>
      <c r="D33" t="n">
        <v>9.5007</v>
      </c>
      <c r="E33" t="n">
        <v>10.53</v>
      </c>
      <c r="F33" t="n">
        <v>7.23</v>
      </c>
      <c r="G33" t="n">
        <v>43.39</v>
      </c>
      <c r="H33" t="n">
        <v>0.58</v>
      </c>
      <c r="I33" t="n">
        <v>10</v>
      </c>
      <c r="J33" t="n">
        <v>267.18</v>
      </c>
      <c r="K33" t="n">
        <v>59.19</v>
      </c>
      <c r="L33" t="n">
        <v>8.75</v>
      </c>
      <c r="M33" t="n">
        <v>8</v>
      </c>
      <c r="N33" t="n">
        <v>69.23999999999999</v>
      </c>
      <c r="O33" t="n">
        <v>33186.95</v>
      </c>
      <c r="P33" t="n">
        <v>104.56</v>
      </c>
      <c r="Q33" t="n">
        <v>605.84</v>
      </c>
      <c r="R33" t="n">
        <v>29.61</v>
      </c>
      <c r="S33" t="n">
        <v>21.88</v>
      </c>
      <c r="T33" t="n">
        <v>2831.24</v>
      </c>
      <c r="U33" t="n">
        <v>0.74</v>
      </c>
      <c r="V33" t="n">
        <v>0.86</v>
      </c>
      <c r="W33" t="n">
        <v>1</v>
      </c>
      <c r="X33" t="n">
        <v>0.17</v>
      </c>
      <c r="Y33" t="n">
        <v>1</v>
      </c>
      <c r="Z33" t="n">
        <v>10</v>
      </c>
      <c r="AA33" t="n">
        <v>236.8832284735788</v>
      </c>
      <c r="AB33" t="n">
        <v>324.1140837478765</v>
      </c>
      <c r="AC33" t="n">
        <v>293.181090492049</v>
      </c>
      <c r="AD33" t="n">
        <v>236883.2284735788</v>
      </c>
      <c r="AE33" t="n">
        <v>324114.0837478765</v>
      </c>
      <c r="AF33" t="n">
        <v>3.493630325587248e-06</v>
      </c>
      <c r="AG33" t="n">
        <v>9.140625</v>
      </c>
      <c r="AH33" t="n">
        <v>293181.090492049</v>
      </c>
    </row>
    <row r="34">
      <c r="A34" t="n">
        <v>32</v>
      </c>
      <c r="B34" t="n">
        <v>130</v>
      </c>
      <c r="C34" t="inlineStr">
        <is>
          <t xml:space="preserve">CONCLUIDO	</t>
        </is>
      </c>
      <c r="D34" t="n">
        <v>9.4969</v>
      </c>
      <c r="E34" t="n">
        <v>10.53</v>
      </c>
      <c r="F34" t="n">
        <v>7.24</v>
      </c>
      <c r="G34" t="n">
        <v>43.41</v>
      </c>
      <c r="H34" t="n">
        <v>0.6</v>
      </c>
      <c r="I34" t="n">
        <v>10</v>
      </c>
      <c r="J34" t="n">
        <v>267.66</v>
      </c>
      <c r="K34" t="n">
        <v>59.19</v>
      </c>
      <c r="L34" t="n">
        <v>9</v>
      </c>
      <c r="M34" t="n">
        <v>8</v>
      </c>
      <c r="N34" t="n">
        <v>69.45999999999999</v>
      </c>
      <c r="O34" t="n">
        <v>33245.29</v>
      </c>
      <c r="P34" t="n">
        <v>103.88</v>
      </c>
      <c r="Q34" t="n">
        <v>605.97</v>
      </c>
      <c r="R34" t="n">
        <v>29.69</v>
      </c>
      <c r="S34" t="n">
        <v>21.88</v>
      </c>
      <c r="T34" t="n">
        <v>2869.5</v>
      </c>
      <c r="U34" t="n">
        <v>0.74</v>
      </c>
      <c r="V34" t="n">
        <v>0.85</v>
      </c>
      <c r="W34" t="n">
        <v>1</v>
      </c>
      <c r="X34" t="n">
        <v>0.18</v>
      </c>
      <c r="Y34" t="n">
        <v>1</v>
      </c>
      <c r="Z34" t="n">
        <v>10</v>
      </c>
      <c r="AA34" t="n">
        <v>236.5585527521719</v>
      </c>
      <c r="AB34" t="n">
        <v>323.669848102166</v>
      </c>
      <c r="AC34" t="n">
        <v>292.7792520728763</v>
      </c>
      <c r="AD34" t="n">
        <v>236558.5527521719</v>
      </c>
      <c r="AE34" t="n">
        <v>323669.848102166</v>
      </c>
      <c r="AF34" t="n">
        <v>3.492232976419583e-06</v>
      </c>
      <c r="AG34" t="n">
        <v>9.140625</v>
      </c>
      <c r="AH34" t="n">
        <v>292779.2520728763</v>
      </c>
    </row>
    <row r="35">
      <c r="A35" t="n">
        <v>33</v>
      </c>
      <c r="B35" t="n">
        <v>130</v>
      </c>
      <c r="C35" t="inlineStr">
        <is>
          <t xml:space="preserve">CONCLUIDO	</t>
        </is>
      </c>
      <c r="D35" t="n">
        <v>9.5511</v>
      </c>
      <c r="E35" t="n">
        <v>10.47</v>
      </c>
      <c r="F35" t="n">
        <v>7.22</v>
      </c>
      <c r="G35" t="n">
        <v>48.17</v>
      </c>
      <c r="H35" t="n">
        <v>0.61</v>
      </c>
      <c r="I35" t="n">
        <v>9</v>
      </c>
      <c r="J35" t="n">
        <v>268.13</v>
      </c>
      <c r="K35" t="n">
        <v>59.19</v>
      </c>
      <c r="L35" t="n">
        <v>9.25</v>
      </c>
      <c r="M35" t="n">
        <v>7</v>
      </c>
      <c r="N35" t="n">
        <v>69.69</v>
      </c>
      <c r="O35" t="n">
        <v>33303.72</v>
      </c>
      <c r="P35" t="n">
        <v>102.86</v>
      </c>
      <c r="Q35" t="n">
        <v>605.9</v>
      </c>
      <c r="R35" t="n">
        <v>29.3</v>
      </c>
      <c r="S35" t="n">
        <v>21.88</v>
      </c>
      <c r="T35" t="n">
        <v>2682.74</v>
      </c>
      <c r="U35" t="n">
        <v>0.75</v>
      </c>
      <c r="V35" t="n">
        <v>0.86</v>
      </c>
      <c r="W35" t="n">
        <v>1.01</v>
      </c>
      <c r="X35" t="n">
        <v>0.17</v>
      </c>
      <c r="Y35" t="n">
        <v>1</v>
      </c>
      <c r="Z35" t="n">
        <v>10</v>
      </c>
      <c r="AA35" t="n">
        <v>235.4456028184917</v>
      </c>
      <c r="AB35" t="n">
        <v>322.1470609030197</v>
      </c>
      <c r="AC35" t="n">
        <v>291.4017975467708</v>
      </c>
      <c r="AD35" t="n">
        <v>235445.6028184917</v>
      </c>
      <c r="AE35" t="n">
        <v>322147.0609030197</v>
      </c>
      <c r="AF35" t="n">
        <v>3.512163588232062e-06</v>
      </c>
      <c r="AG35" t="n">
        <v>9.088541666666666</v>
      </c>
      <c r="AH35" t="n">
        <v>291401.7975467708</v>
      </c>
    </row>
    <row r="36">
      <c r="A36" t="n">
        <v>34</v>
      </c>
      <c r="B36" t="n">
        <v>130</v>
      </c>
      <c r="C36" t="inlineStr">
        <is>
          <t xml:space="preserve">CONCLUIDO	</t>
        </is>
      </c>
      <c r="D36" t="n">
        <v>9.5519</v>
      </c>
      <c r="E36" t="n">
        <v>10.47</v>
      </c>
      <c r="F36" t="n">
        <v>7.22</v>
      </c>
      <c r="G36" t="n">
        <v>48.16</v>
      </c>
      <c r="H36" t="n">
        <v>0.63</v>
      </c>
      <c r="I36" t="n">
        <v>9</v>
      </c>
      <c r="J36" t="n">
        <v>268.61</v>
      </c>
      <c r="K36" t="n">
        <v>59.19</v>
      </c>
      <c r="L36" t="n">
        <v>9.5</v>
      </c>
      <c r="M36" t="n">
        <v>7</v>
      </c>
      <c r="N36" t="n">
        <v>69.91</v>
      </c>
      <c r="O36" t="n">
        <v>33362.23</v>
      </c>
      <c r="P36" t="n">
        <v>102.82</v>
      </c>
      <c r="Q36" t="n">
        <v>605.84</v>
      </c>
      <c r="R36" t="n">
        <v>29.21</v>
      </c>
      <c r="S36" t="n">
        <v>21.88</v>
      </c>
      <c r="T36" t="n">
        <v>2635.29</v>
      </c>
      <c r="U36" t="n">
        <v>0.75</v>
      </c>
      <c r="V36" t="n">
        <v>0.86</v>
      </c>
      <c r="W36" t="n">
        <v>1.01</v>
      </c>
      <c r="X36" t="n">
        <v>0.17</v>
      </c>
      <c r="Y36" t="n">
        <v>1</v>
      </c>
      <c r="Z36" t="n">
        <v>10</v>
      </c>
      <c r="AA36" t="n">
        <v>235.4159923188364</v>
      </c>
      <c r="AB36" t="n">
        <v>322.1065465110682</v>
      </c>
      <c r="AC36" t="n">
        <v>291.3651497915249</v>
      </c>
      <c r="AD36" t="n">
        <v>235415.9923188364</v>
      </c>
      <c r="AE36" t="n">
        <v>322106.5465110682</v>
      </c>
      <c r="AF36" t="n">
        <v>3.512457767004203e-06</v>
      </c>
      <c r="AG36" t="n">
        <v>9.088541666666666</v>
      </c>
      <c r="AH36" t="n">
        <v>291365.1497915249</v>
      </c>
    </row>
    <row r="37">
      <c r="A37" t="n">
        <v>35</v>
      </c>
      <c r="B37" t="n">
        <v>130</v>
      </c>
      <c r="C37" t="inlineStr">
        <is>
          <t xml:space="preserve">CONCLUIDO	</t>
        </is>
      </c>
      <c r="D37" t="n">
        <v>9.562799999999999</v>
      </c>
      <c r="E37" t="n">
        <v>10.46</v>
      </c>
      <c r="F37" t="n">
        <v>7.21</v>
      </c>
      <c r="G37" t="n">
        <v>48.08</v>
      </c>
      <c r="H37" t="n">
        <v>0.64</v>
      </c>
      <c r="I37" t="n">
        <v>9</v>
      </c>
      <c r="J37" t="n">
        <v>269.08</v>
      </c>
      <c r="K37" t="n">
        <v>59.19</v>
      </c>
      <c r="L37" t="n">
        <v>9.75</v>
      </c>
      <c r="M37" t="n">
        <v>7</v>
      </c>
      <c r="N37" t="n">
        <v>70.14</v>
      </c>
      <c r="O37" t="n">
        <v>33420.83</v>
      </c>
      <c r="P37" t="n">
        <v>102.54</v>
      </c>
      <c r="Q37" t="n">
        <v>605.84</v>
      </c>
      <c r="R37" t="n">
        <v>28.98</v>
      </c>
      <c r="S37" t="n">
        <v>21.88</v>
      </c>
      <c r="T37" t="n">
        <v>2522.6</v>
      </c>
      <c r="U37" t="n">
        <v>0.76</v>
      </c>
      <c r="V37" t="n">
        <v>0.86</v>
      </c>
      <c r="W37" t="n">
        <v>1</v>
      </c>
      <c r="X37" t="n">
        <v>0.15</v>
      </c>
      <c r="Y37" t="n">
        <v>1</v>
      </c>
      <c r="Z37" t="n">
        <v>10</v>
      </c>
      <c r="AA37" t="n">
        <v>235.1322510965054</v>
      </c>
      <c r="AB37" t="n">
        <v>321.7183192528959</v>
      </c>
      <c r="AC37" t="n">
        <v>291.0139743979919</v>
      </c>
      <c r="AD37" t="n">
        <v>235132.2510965054</v>
      </c>
      <c r="AE37" t="n">
        <v>321718.3192528959</v>
      </c>
      <c r="AF37" t="n">
        <v>3.516465952774609e-06</v>
      </c>
      <c r="AG37" t="n">
        <v>9.079861111111111</v>
      </c>
      <c r="AH37" t="n">
        <v>291013.974397992</v>
      </c>
    </row>
    <row r="38">
      <c r="A38" t="n">
        <v>36</v>
      </c>
      <c r="B38" t="n">
        <v>130</v>
      </c>
      <c r="C38" t="inlineStr">
        <is>
          <t xml:space="preserve">CONCLUIDO	</t>
        </is>
      </c>
      <c r="D38" t="n">
        <v>9.555199999999999</v>
      </c>
      <c r="E38" t="n">
        <v>10.47</v>
      </c>
      <c r="F38" t="n">
        <v>7.22</v>
      </c>
      <c r="G38" t="n">
        <v>48.14</v>
      </c>
      <c r="H38" t="n">
        <v>0.66</v>
      </c>
      <c r="I38" t="n">
        <v>9</v>
      </c>
      <c r="J38" t="n">
        <v>269.56</v>
      </c>
      <c r="K38" t="n">
        <v>59.19</v>
      </c>
      <c r="L38" t="n">
        <v>10</v>
      </c>
      <c r="M38" t="n">
        <v>7</v>
      </c>
      <c r="N38" t="n">
        <v>70.36</v>
      </c>
      <c r="O38" t="n">
        <v>33479.51</v>
      </c>
      <c r="P38" t="n">
        <v>101.75</v>
      </c>
      <c r="Q38" t="n">
        <v>605.84</v>
      </c>
      <c r="R38" t="n">
        <v>29.36</v>
      </c>
      <c r="S38" t="n">
        <v>21.88</v>
      </c>
      <c r="T38" t="n">
        <v>2713.11</v>
      </c>
      <c r="U38" t="n">
        <v>0.75</v>
      </c>
      <c r="V38" t="n">
        <v>0.86</v>
      </c>
      <c r="W38" t="n">
        <v>1</v>
      </c>
      <c r="X38" t="n">
        <v>0.16</v>
      </c>
      <c r="Y38" t="n">
        <v>1</v>
      </c>
      <c r="Z38" t="n">
        <v>10</v>
      </c>
      <c r="AA38" t="n">
        <v>234.7784781400085</v>
      </c>
      <c r="AB38" t="n">
        <v>321.2342714864558</v>
      </c>
      <c r="AC38" t="n">
        <v>290.5761234710154</v>
      </c>
      <c r="AD38" t="n">
        <v>234778.4781400085</v>
      </c>
      <c r="AE38" t="n">
        <v>321234.2714864558</v>
      </c>
      <c r="AF38" t="n">
        <v>3.51367125443928e-06</v>
      </c>
      <c r="AG38" t="n">
        <v>9.088541666666666</v>
      </c>
      <c r="AH38" t="n">
        <v>290576.1234710154</v>
      </c>
    </row>
    <row r="39">
      <c r="A39" t="n">
        <v>37</v>
      </c>
      <c r="B39" t="n">
        <v>130</v>
      </c>
      <c r="C39" t="inlineStr">
        <is>
          <t xml:space="preserve">CONCLUIDO	</t>
        </is>
      </c>
      <c r="D39" t="n">
        <v>9.5496</v>
      </c>
      <c r="E39" t="n">
        <v>10.47</v>
      </c>
      <c r="F39" t="n">
        <v>7.23</v>
      </c>
      <c r="G39" t="n">
        <v>48.18</v>
      </c>
      <c r="H39" t="n">
        <v>0.68</v>
      </c>
      <c r="I39" t="n">
        <v>9</v>
      </c>
      <c r="J39" t="n">
        <v>270.03</v>
      </c>
      <c r="K39" t="n">
        <v>59.19</v>
      </c>
      <c r="L39" t="n">
        <v>10.25</v>
      </c>
      <c r="M39" t="n">
        <v>7</v>
      </c>
      <c r="N39" t="n">
        <v>70.59</v>
      </c>
      <c r="O39" t="n">
        <v>33538.28</v>
      </c>
      <c r="P39" t="n">
        <v>100.76</v>
      </c>
      <c r="Q39" t="n">
        <v>605.97</v>
      </c>
      <c r="R39" t="n">
        <v>29.31</v>
      </c>
      <c r="S39" t="n">
        <v>21.88</v>
      </c>
      <c r="T39" t="n">
        <v>2686.57</v>
      </c>
      <c r="U39" t="n">
        <v>0.75</v>
      </c>
      <c r="V39" t="n">
        <v>0.86</v>
      </c>
      <c r="W39" t="n">
        <v>1.01</v>
      </c>
      <c r="X39" t="n">
        <v>0.17</v>
      </c>
      <c r="Y39" t="n">
        <v>1</v>
      </c>
      <c r="Z39" t="n">
        <v>10</v>
      </c>
      <c r="AA39" t="n">
        <v>234.2933255718516</v>
      </c>
      <c r="AB39" t="n">
        <v>320.5704643392832</v>
      </c>
      <c r="AC39" t="n">
        <v>289.9756691463095</v>
      </c>
      <c r="AD39" t="n">
        <v>234293.3255718516</v>
      </c>
      <c r="AE39" t="n">
        <v>320570.4643392832</v>
      </c>
      <c r="AF39" t="n">
        <v>3.5116120030343e-06</v>
      </c>
      <c r="AG39" t="n">
        <v>9.088541666666666</v>
      </c>
      <c r="AH39" t="n">
        <v>289975.6691463095</v>
      </c>
    </row>
    <row r="40">
      <c r="A40" t="n">
        <v>38</v>
      </c>
      <c r="B40" t="n">
        <v>130</v>
      </c>
      <c r="C40" t="inlineStr">
        <is>
          <t xml:space="preserve">CONCLUIDO	</t>
        </is>
      </c>
      <c r="D40" t="n">
        <v>9.6228</v>
      </c>
      <c r="E40" t="n">
        <v>10.39</v>
      </c>
      <c r="F40" t="n">
        <v>7.2</v>
      </c>
      <c r="G40" t="n">
        <v>53.97</v>
      </c>
      <c r="H40" t="n">
        <v>0.6899999999999999</v>
      </c>
      <c r="I40" t="n">
        <v>8</v>
      </c>
      <c r="J40" t="n">
        <v>270.51</v>
      </c>
      <c r="K40" t="n">
        <v>59.19</v>
      </c>
      <c r="L40" t="n">
        <v>10.5</v>
      </c>
      <c r="M40" t="n">
        <v>6</v>
      </c>
      <c r="N40" t="n">
        <v>70.81999999999999</v>
      </c>
      <c r="O40" t="n">
        <v>33597.14</v>
      </c>
      <c r="P40" t="n">
        <v>100.31</v>
      </c>
      <c r="Q40" t="n">
        <v>605.84</v>
      </c>
      <c r="R40" t="n">
        <v>28.46</v>
      </c>
      <c r="S40" t="n">
        <v>21.88</v>
      </c>
      <c r="T40" t="n">
        <v>2267.51</v>
      </c>
      <c r="U40" t="n">
        <v>0.77</v>
      </c>
      <c r="V40" t="n">
        <v>0.86</v>
      </c>
      <c r="W40" t="n">
        <v>1</v>
      </c>
      <c r="X40" t="n">
        <v>0.14</v>
      </c>
      <c r="Y40" t="n">
        <v>1</v>
      </c>
      <c r="Z40" t="n">
        <v>10</v>
      </c>
      <c r="AA40" t="n">
        <v>233.33383636626</v>
      </c>
      <c r="AB40" t="n">
        <v>319.257648878517</v>
      </c>
      <c r="AC40" t="n">
        <v>288.7881469505704</v>
      </c>
      <c r="AD40" t="n">
        <v>233333.83636626</v>
      </c>
      <c r="AE40" t="n">
        <v>319257.648878517</v>
      </c>
      <c r="AF40" t="n">
        <v>3.538529360685103e-06</v>
      </c>
      <c r="AG40" t="n">
        <v>9.019097222222221</v>
      </c>
      <c r="AH40" t="n">
        <v>288788.1469505704</v>
      </c>
    </row>
    <row r="41">
      <c r="A41" t="n">
        <v>39</v>
      </c>
      <c r="B41" t="n">
        <v>130</v>
      </c>
      <c r="C41" t="inlineStr">
        <is>
          <t xml:space="preserve">CONCLUIDO	</t>
        </is>
      </c>
      <c r="D41" t="n">
        <v>9.633900000000001</v>
      </c>
      <c r="E41" t="n">
        <v>10.38</v>
      </c>
      <c r="F41" t="n">
        <v>7.18</v>
      </c>
      <c r="G41" t="n">
        <v>53.88</v>
      </c>
      <c r="H41" t="n">
        <v>0.71</v>
      </c>
      <c r="I41" t="n">
        <v>8</v>
      </c>
      <c r="J41" t="n">
        <v>270.99</v>
      </c>
      <c r="K41" t="n">
        <v>59.19</v>
      </c>
      <c r="L41" t="n">
        <v>10.75</v>
      </c>
      <c r="M41" t="n">
        <v>6</v>
      </c>
      <c r="N41" t="n">
        <v>71.04000000000001</v>
      </c>
      <c r="O41" t="n">
        <v>33656.08</v>
      </c>
      <c r="P41" t="n">
        <v>99.52</v>
      </c>
      <c r="Q41" t="n">
        <v>605.84</v>
      </c>
      <c r="R41" t="n">
        <v>28.06</v>
      </c>
      <c r="S41" t="n">
        <v>21.88</v>
      </c>
      <c r="T41" t="n">
        <v>2068</v>
      </c>
      <c r="U41" t="n">
        <v>0.78</v>
      </c>
      <c r="V41" t="n">
        <v>0.86</v>
      </c>
      <c r="W41" t="n">
        <v>1</v>
      </c>
      <c r="X41" t="n">
        <v>0.13</v>
      </c>
      <c r="Y41" t="n">
        <v>1</v>
      </c>
      <c r="Z41" t="n">
        <v>10</v>
      </c>
      <c r="AA41" t="n">
        <v>232.7334475604918</v>
      </c>
      <c r="AB41" t="n">
        <v>318.4361704271807</v>
      </c>
      <c r="AC41" t="n">
        <v>288.0450692496771</v>
      </c>
      <c r="AD41" t="n">
        <v>232733.4475604918</v>
      </c>
      <c r="AE41" t="n">
        <v>318436.1704271807</v>
      </c>
      <c r="AF41" t="n">
        <v>3.542611091148545e-06</v>
      </c>
      <c r="AG41" t="n">
        <v>9.010416666666666</v>
      </c>
      <c r="AH41" t="n">
        <v>288045.0692496771</v>
      </c>
    </row>
    <row r="42">
      <c r="A42" t="n">
        <v>40</v>
      </c>
      <c r="B42" t="n">
        <v>130</v>
      </c>
      <c r="C42" t="inlineStr">
        <is>
          <t xml:space="preserve">CONCLUIDO	</t>
        </is>
      </c>
      <c r="D42" t="n">
        <v>9.626200000000001</v>
      </c>
      <c r="E42" t="n">
        <v>10.39</v>
      </c>
      <c r="F42" t="n">
        <v>7.19</v>
      </c>
      <c r="G42" t="n">
        <v>53.94</v>
      </c>
      <c r="H42" t="n">
        <v>0.72</v>
      </c>
      <c r="I42" t="n">
        <v>8</v>
      </c>
      <c r="J42" t="n">
        <v>271.47</v>
      </c>
      <c r="K42" t="n">
        <v>59.19</v>
      </c>
      <c r="L42" t="n">
        <v>11</v>
      </c>
      <c r="M42" t="n">
        <v>6</v>
      </c>
      <c r="N42" t="n">
        <v>71.27</v>
      </c>
      <c r="O42" t="n">
        <v>33715.11</v>
      </c>
      <c r="P42" t="n">
        <v>98.84</v>
      </c>
      <c r="Q42" t="n">
        <v>605.84</v>
      </c>
      <c r="R42" t="n">
        <v>28.3</v>
      </c>
      <c r="S42" t="n">
        <v>21.88</v>
      </c>
      <c r="T42" t="n">
        <v>2186.68</v>
      </c>
      <c r="U42" t="n">
        <v>0.77</v>
      </c>
      <c r="V42" t="n">
        <v>0.86</v>
      </c>
      <c r="W42" t="n">
        <v>1</v>
      </c>
      <c r="X42" t="n">
        <v>0.13</v>
      </c>
      <c r="Y42" t="n">
        <v>1</v>
      </c>
      <c r="Z42" t="n">
        <v>10</v>
      </c>
      <c r="AA42" t="n">
        <v>232.4433940336244</v>
      </c>
      <c r="AB42" t="n">
        <v>318.0393063954625</v>
      </c>
      <c r="AC42" t="n">
        <v>287.6860813641439</v>
      </c>
      <c r="AD42" t="n">
        <v>232443.3940336244</v>
      </c>
      <c r="AE42" t="n">
        <v>318039.3063954625</v>
      </c>
      <c r="AF42" t="n">
        <v>3.539779620466698e-06</v>
      </c>
      <c r="AG42" t="n">
        <v>9.019097222222221</v>
      </c>
      <c r="AH42" t="n">
        <v>287686.0813641439</v>
      </c>
    </row>
    <row r="43">
      <c r="A43" t="n">
        <v>41</v>
      </c>
      <c r="B43" t="n">
        <v>130</v>
      </c>
      <c r="C43" t="inlineStr">
        <is>
          <t xml:space="preserve">CONCLUIDO	</t>
        </is>
      </c>
      <c r="D43" t="n">
        <v>9.630000000000001</v>
      </c>
      <c r="E43" t="n">
        <v>10.38</v>
      </c>
      <c r="F43" t="n">
        <v>7.19</v>
      </c>
      <c r="G43" t="n">
        <v>53.91</v>
      </c>
      <c r="H43" t="n">
        <v>0.74</v>
      </c>
      <c r="I43" t="n">
        <v>8</v>
      </c>
      <c r="J43" t="n">
        <v>271.95</v>
      </c>
      <c r="K43" t="n">
        <v>59.19</v>
      </c>
      <c r="L43" t="n">
        <v>11.25</v>
      </c>
      <c r="M43" t="n">
        <v>6</v>
      </c>
      <c r="N43" t="n">
        <v>71.5</v>
      </c>
      <c r="O43" t="n">
        <v>33774.23</v>
      </c>
      <c r="P43" t="n">
        <v>98.2</v>
      </c>
      <c r="Q43" t="n">
        <v>605.84</v>
      </c>
      <c r="R43" t="n">
        <v>28.35</v>
      </c>
      <c r="S43" t="n">
        <v>21.88</v>
      </c>
      <c r="T43" t="n">
        <v>2211.87</v>
      </c>
      <c r="U43" t="n">
        <v>0.77</v>
      </c>
      <c r="V43" t="n">
        <v>0.86</v>
      </c>
      <c r="W43" t="n">
        <v>1</v>
      </c>
      <c r="X43" t="n">
        <v>0.13</v>
      </c>
      <c r="Y43" t="n">
        <v>1</v>
      </c>
      <c r="Z43" t="n">
        <v>10</v>
      </c>
      <c r="AA43" t="n">
        <v>232.0507723838713</v>
      </c>
      <c r="AB43" t="n">
        <v>317.5021041330258</v>
      </c>
      <c r="AC43" t="n">
        <v>287.2001489316659</v>
      </c>
      <c r="AD43" t="n">
        <v>232050.7723838713</v>
      </c>
      <c r="AE43" t="n">
        <v>317502.1041330258</v>
      </c>
      <c r="AF43" t="n">
        <v>3.541176969634363e-06</v>
      </c>
      <c r="AG43" t="n">
        <v>9.010416666666666</v>
      </c>
      <c r="AH43" t="n">
        <v>287200.1489316659</v>
      </c>
    </row>
    <row r="44">
      <c r="A44" t="n">
        <v>42</v>
      </c>
      <c r="B44" t="n">
        <v>130</v>
      </c>
      <c r="C44" t="inlineStr">
        <is>
          <t xml:space="preserve">CONCLUIDO	</t>
        </is>
      </c>
      <c r="D44" t="n">
        <v>9.690200000000001</v>
      </c>
      <c r="E44" t="n">
        <v>10.32</v>
      </c>
      <c r="F44" t="n">
        <v>7.17</v>
      </c>
      <c r="G44" t="n">
        <v>61.48</v>
      </c>
      <c r="H44" t="n">
        <v>0.75</v>
      </c>
      <c r="I44" t="n">
        <v>7</v>
      </c>
      <c r="J44" t="n">
        <v>272.43</v>
      </c>
      <c r="K44" t="n">
        <v>59.19</v>
      </c>
      <c r="L44" t="n">
        <v>11.5</v>
      </c>
      <c r="M44" t="n">
        <v>5</v>
      </c>
      <c r="N44" t="n">
        <v>71.73</v>
      </c>
      <c r="O44" t="n">
        <v>33833.57</v>
      </c>
      <c r="P44" t="n">
        <v>96.36</v>
      </c>
      <c r="Q44" t="n">
        <v>605.86</v>
      </c>
      <c r="R44" t="n">
        <v>27.78</v>
      </c>
      <c r="S44" t="n">
        <v>21.88</v>
      </c>
      <c r="T44" t="n">
        <v>1929.83</v>
      </c>
      <c r="U44" t="n">
        <v>0.79</v>
      </c>
      <c r="V44" t="n">
        <v>0.86</v>
      </c>
      <c r="W44" t="n">
        <v>1</v>
      </c>
      <c r="X44" t="n">
        <v>0.11</v>
      </c>
      <c r="Y44" t="n">
        <v>1</v>
      </c>
      <c r="Z44" t="n">
        <v>10</v>
      </c>
      <c r="AA44" t="n">
        <v>230.2995835108416</v>
      </c>
      <c r="AB44" t="n">
        <v>315.1060502599472</v>
      </c>
      <c r="AC44" t="n">
        <v>285.0327710773504</v>
      </c>
      <c r="AD44" t="n">
        <v>230299.5835108416</v>
      </c>
      <c r="AE44" t="n">
        <v>315106.0502599472</v>
      </c>
      <c r="AF44" t="n">
        <v>3.563313922237892e-06</v>
      </c>
      <c r="AG44" t="n">
        <v>8.958333333333334</v>
      </c>
      <c r="AH44" t="n">
        <v>285032.7710773504</v>
      </c>
    </row>
    <row r="45">
      <c r="A45" t="n">
        <v>43</v>
      </c>
      <c r="B45" t="n">
        <v>130</v>
      </c>
      <c r="C45" t="inlineStr">
        <is>
          <t xml:space="preserve">CONCLUIDO	</t>
        </is>
      </c>
      <c r="D45" t="n">
        <v>9.6904</v>
      </c>
      <c r="E45" t="n">
        <v>10.32</v>
      </c>
      <c r="F45" t="n">
        <v>7.17</v>
      </c>
      <c r="G45" t="n">
        <v>61.48</v>
      </c>
      <c r="H45" t="n">
        <v>0.77</v>
      </c>
      <c r="I45" t="n">
        <v>7</v>
      </c>
      <c r="J45" t="n">
        <v>272.91</v>
      </c>
      <c r="K45" t="n">
        <v>59.19</v>
      </c>
      <c r="L45" t="n">
        <v>11.75</v>
      </c>
      <c r="M45" t="n">
        <v>5</v>
      </c>
      <c r="N45" t="n">
        <v>71.95999999999999</v>
      </c>
      <c r="O45" t="n">
        <v>33892.87</v>
      </c>
      <c r="P45" t="n">
        <v>96.23999999999999</v>
      </c>
      <c r="Q45" t="n">
        <v>605.84</v>
      </c>
      <c r="R45" t="n">
        <v>27.75</v>
      </c>
      <c r="S45" t="n">
        <v>21.88</v>
      </c>
      <c r="T45" t="n">
        <v>1915.54</v>
      </c>
      <c r="U45" t="n">
        <v>0.79</v>
      </c>
      <c r="V45" t="n">
        <v>0.86</v>
      </c>
      <c r="W45" t="n">
        <v>1</v>
      </c>
      <c r="X45" t="n">
        <v>0.11</v>
      </c>
      <c r="Y45" t="n">
        <v>1</v>
      </c>
      <c r="Z45" t="n">
        <v>10</v>
      </c>
      <c r="AA45" t="n">
        <v>230.2306153062413</v>
      </c>
      <c r="AB45" t="n">
        <v>315.0116849197507</v>
      </c>
      <c r="AC45" t="n">
        <v>284.9474118327797</v>
      </c>
      <c r="AD45" t="n">
        <v>230230.6153062413</v>
      </c>
      <c r="AE45" t="n">
        <v>315011.6849197507</v>
      </c>
      <c r="AF45" t="n">
        <v>3.563387466930927e-06</v>
      </c>
      <c r="AG45" t="n">
        <v>8.958333333333334</v>
      </c>
      <c r="AH45" t="n">
        <v>284947.4118327796</v>
      </c>
    </row>
    <row r="46">
      <c r="A46" t="n">
        <v>44</v>
      </c>
      <c r="B46" t="n">
        <v>130</v>
      </c>
      <c r="C46" t="inlineStr">
        <is>
          <t xml:space="preserve">CONCLUIDO	</t>
        </is>
      </c>
      <c r="D46" t="n">
        <v>9.681100000000001</v>
      </c>
      <c r="E46" t="n">
        <v>10.33</v>
      </c>
      <c r="F46" t="n">
        <v>7.18</v>
      </c>
      <c r="G46" t="n">
        <v>61.56</v>
      </c>
      <c r="H46" t="n">
        <v>0.78</v>
      </c>
      <c r="I46" t="n">
        <v>7</v>
      </c>
      <c r="J46" t="n">
        <v>273.39</v>
      </c>
      <c r="K46" t="n">
        <v>59.19</v>
      </c>
      <c r="L46" t="n">
        <v>12</v>
      </c>
      <c r="M46" t="n">
        <v>5</v>
      </c>
      <c r="N46" t="n">
        <v>72.2</v>
      </c>
      <c r="O46" t="n">
        <v>33952.26</v>
      </c>
      <c r="P46" t="n">
        <v>96.93000000000001</v>
      </c>
      <c r="Q46" t="n">
        <v>605.9</v>
      </c>
      <c r="R46" t="n">
        <v>28.04</v>
      </c>
      <c r="S46" t="n">
        <v>21.88</v>
      </c>
      <c r="T46" t="n">
        <v>2061.66</v>
      </c>
      <c r="U46" t="n">
        <v>0.78</v>
      </c>
      <c r="V46" t="n">
        <v>0.86</v>
      </c>
      <c r="W46" t="n">
        <v>1</v>
      </c>
      <c r="X46" t="n">
        <v>0.12</v>
      </c>
      <c r="Y46" t="n">
        <v>1</v>
      </c>
      <c r="Z46" t="n">
        <v>10</v>
      </c>
      <c r="AA46" t="n">
        <v>230.7230859008482</v>
      </c>
      <c r="AB46" t="n">
        <v>315.6855049135608</v>
      </c>
      <c r="AC46" t="n">
        <v>285.556923392093</v>
      </c>
      <c r="AD46" t="n">
        <v>230723.0859008482</v>
      </c>
      <c r="AE46" t="n">
        <v>315685.5049135608</v>
      </c>
      <c r="AF46" t="n">
        <v>3.559967638704801e-06</v>
      </c>
      <c r="AG46" t="n">
        <v>8.967013888888889</v>
      </c>
      <c r="AH46" t="n">
        <v>285556.923392093</v>
      </c>
    </row>
    <row r="47">
      <c r="A47" t="n">
        <v>45</v>
      </c>
      <c r="B47" t="n">
        <v>130</v>
      </c>
      <c r="C47" t="inlineStr">
        <is>
          <t xml:space="preserve">CONCLUIDO	</t>
        </is>
      </c>
      <c r="D47" t="n">
        <v>9.673999999999999</v>
      </c>
      <c r="E47" t="n">
        <v>10.34</v>
      </c>
      <c r="F47" t="n">
        <v>7.19</v>
      </c>
      <c r="G47" t="n">
        <v>61.63</v>
      </c>
      <c r="H47" t="n">
        <v>0.8</v>
      </c>
      <c r="I47" t="n">
        <v>7</v>
      </c>
      <c r="J47" t="n">
        <v>273.87</v>
      </c>
      <c r="K47" t="n">
        <v>59.19</v>
      </c>
      <c r="L47" t="n">
        <v>12.25</v>
      </c>
      <c r="M47" t="n">
        <v>5</v>
      </c>
      <c r="N47" t="n">
        <v>72.43000000000001</v>
      </c>
      <c r="O47" t="n">
        <v>34011.74</v>
      </c>
      <c r="P47" t="n">
        <v>97.17</v>
      </c>
      <c r="Q47" t="n">
        <v>605.85</v>
      </c>
      <c r="R47" t="n">
        <v>28.22</v>
      </c>
      <c r="S47" t="n">
        <v>21.88</v>
      </c>
      <c r="T47" t="n">
        <v>2150.7</v>
      </c>
      <c r="U47" t="n">
        <v>0.78</v>
      </c>
      <c r="V47" t="n">
        <v>0.86</v>
      </c>
      <c r="W47" t="n">
        <v>1</v>
      </c>
      <c r="X47" t="n">
        <v>0.13</v>
      </c>
      <c r="Y47" t="n">
        <v>1</v>
      </c>
      <c r="Z47" t="n">
        <v>10</v>
      </c>
      <c r="AA47" t="n">
        <v>230.9457636876513</v>
      </c>
      <c r="AB47" t="n">
        <v>315.9901824853152</v>
      </c>
      <c r="AC47" t="n">
        <v>285.832522964017</v>
      </c>
      <c r="AD47" t="n">
        <v>230945.7636876513</v>
      </c>
      <c r="AE47" t="n">
        <v>315990.1824853153</v>
      </c>
      <c r="AF47" t="n">
        <v>3.557356802102058e-06</v>
      </c>
      <c r="AG47" t="n">
        <v>8.975694444444445</v>
      </c>
      <c r="AH47" t="n">
        <v>285832.522964017</v>
      </c>
    </row>
    <row r="48">
      <c r="A48" t="n">
        <v>46</v>
      </c>
      <c r="B48" t="n">
        <v>130</v>
      </c>
      <c r="C48" t="inlineStr">
        <is>
          <t xml:space="preserve">CONCLUIDO	</t>
        </is>
      </c>
      <c r="D48" t="n">
        <v>9.693099999999999</v>
      </c>
      <c r="E48" t="n">
        <v>10.32</v>
      </c>
      <c r="F48" t="n">
        <v>7.17</v>
      </c>
      <c r="G48" t="n">
        <v>61.45</v>
      </c>
      <c r="H48" t="n">
        <v>0.8100000000000001</v>
      </c>
      <c r="I48" t="n">
        <v>7</v>
      </c>
      <c r="J48" t="n">
        <v>274.35</v>
      </c>
      <c r="K48" t="n">
        <v>59.19</v>
      </c>
      <c r="L48" t="n">
        <v>12.5</v>
      </c>
      <c r="M48" t="n">
        <v>5</v>
      </c>
      <c r="N48" t="n">
        <v>72.66</v>
      </c>
      <c r="O48" t="n">
        <v>34071.31</v>
      </c>
      <c r="P48" t="n">
        <v>96.45</v>
      </c>
      <c r="Q48" t="n">
        <v>605.84</v>
      </c>
      <c r="R48" t="n">
        <v>27.71</v>
      </c>
      <c r="S48" t="n">
        <v>21.88</v>
      </c>
      <c r="T48" t="n">
        <v>1896.27</v>
      </c>
      <c r="U48" t="n">
        <v>0.79</v>
      </c>
      <c r="V48" t="n">
        <v>0.86</v>
      </c>
      <c r="W48" t="n">
        <v>1</v>
      </c>
      <c r="X48" t="n">
        <v>0.11</v>
      </c>
      <c r="Y48" t="n">
        <v>1</v>
      </c>
      <c r="Z48" t="n">
        <v>10</v>
      </c>
      <c r="AA48" t="n">
        <v>230.3272327226094</v>
      </c>
      <c r="AB48" t="n">
        <v>315.1438811312851</v>
      </c>
      <c r="AC48" t="n">
        <v>285.0669914234238</v>
      </c>
      <c r="AD48" t="n">
        <v>230327.2327226094</v>
      </c>
      <c r="AE48" t="n">
        <v>315143.8811312851</v>
      </c>
      <c r="AF48" t="n">
        <v>3.564380320286899e-06</v>
      </c>
      <c r="AG48" t="n">
        <v>8.958333333333334</v>
      </c>
      <c r="AH48" t="n">
        <v>285066.9914234238</v>
      </c>
    </row>
    <row r="49">
      <c r="A49" t="n">
        <v>47</v>
      </c>
      <c r="B49" t="n">
        <v>130</v>
      </c>
      <c r="C49" t="inlineStr">
        <is>
          <t xml:space="preserve">CONCLUIDO	</t>
        </is>
      </c>
      <c r="D49" t="n">
        <v>9.6837</v>
      </c>
      <c r="E49" t="n">
        <v>10.33</v>
      </c>
      <c r="F49" t="n">
        <v>7.18</v>
      </c>
      <c r="G49" t="n">
        <v>61.54</v>
      </c>
      <c r="H49" t="n">
        <v>0.83</v>
      </c>
      <c r="I49" t="n">
        <v>7</v>
      </c>
      <c r="J49" t="n">
        <v>274.84</v>
      </c>
      <c r="K49" t="n">
        <v>59.19</v>
      </c>
      <c r="L49" t="n">
        <v>12.75</v>
      </c>
      <c r="M49" t="n">
        <v>5</v>
      </c>
      <c r="N49" t="n">
        <v>72.89</v>
      </c>
      <c r="O49" t="n">
        <v>34130.98</v>
      </c>
      <c r="P49" t="n">
        <v>95.45</v>
      </c>
      <c r="Q49" t="n">
        <v>605.84</v>
      </c>
      <c r="R49" t="n">
        <v>28</v>
      </c>
      <c r="S49" t="n">
        <v>21.88</v>
      </c>
      <c r="T49" t="n">
        <v>2042.06</v>
      </c>
      <c r="U49" t="n">
        <v>0.78</v>
      </c>
      <c r="V49" t="n">
        <v>0.86</v>
      </c>
      <c r="W49" t="n">
        <v>1</v>
      </c>
      <c r="X49" t="n">
        <v>0.12</v>
      </c>
      <c r="Y49" t="n">
        <v>1</v>
      </c>
      <c r="Z49" t="n">
        <v>10</v>
      </c>
      <c r="AA49" t="n">
        <v>229.870722879584</v>
      </c>
      <c r="AB49" t="n">
        <v>314.519264224265</v>
      </c>
      <c r="AC49" t="n">
        <v>284.5019870773542</v>
      </c>
      <c r="AD49" t="n">
        <v>229870.722879584</v>
      </c>
      <c r="AE49" t="n">
        <v>314519.2642242651</v>
      </c>
      <c r="AF49" t="n">
        <v>3.560923719714256e-06</v>
      </c>
      <c r="AG49" t="n">
        <v>8.967013888888889</v>
      </c>
      <c r="AH49" t="n">
        <v>284501.9870773542</v>
      </c>
    </row>
    <row r="50">
      <c r="A50" t="n">
        <v>48</v>
      </c>
      <c r="B50" t="n">
        <v>130</v>
      </c>
      <c r="C50" t="inlineStr">
        <is>
          <t xml:space="preserve">CONCLUIDO	</t>
        </is>
      </c>
      <c r="D50" t="n">
        <v>9.6769</v>
      </c>
      <c r="E50" t="n">
        <v>10.33</v>
      </c>
      <c r="F50" t="n">
        <v>7.19</v>
      </c>
      <c r="G50" t="n">
        <v>61.6</v>
      </c>
      <c r="H50" t="n">
        <v>0.84</v>
      </c>
      <c r="I50" t="n">
        <v>7</v>
      </c>
      <c r="J50" t="n">
        <v>275.32</v>
      </c>
      <c r="K50" t="n">
        <v>59.19</v>
      </c>
      <c r="L50" t="n">
        <v>13</v>
      </c>
      <c r="M50" t="n">
        <v>4</v>
      </c>
      <c r="N50" t="n">
        <v>73.13</v>
      </c>
      <c r="O50" t="n">
        <v>34190.73</v>
      </c>
      <c r="P50" t="n">
        <v>95.13</v>
      </c>
      <c r="Q50" t="n">
        <v>605.84</v>
      </c>
      <c r="R50" t="n">
        <v>28.19</v>
      </c>
      <c r="S50" t="n">
        <v>21.88</v>
      </c>
      <c r="T50" t="n">
        <v>2135.45</v>
      </c>
      <c r="U50" t="n">
        <v>0.78</v>
      </c>
      <c r="V50" t="n">
        <v>0.86</v>
      </c>
      <c r="W50" t="n">
        <v>1</v>
      </c>
      <c r="X50" t="n">
        <v>0.13</v>
      </c>
      <c r="Y50" t="n">
        <v>1</v>
      </c>
      <c r="Z50" t="n">
        <v>10</v>
      </c>
      <c r="AA50" t="n">
        <v>229.7754261729981</v>
      </c>
      <c r="AB50" t="n">
        <v>314.3888750661204</v>
      </c>
      <c r="AC50" t="n">
        <v>284.3840420774605</v>
      </c>
      <c r="AD50" t="n">
        <v>229775.4261729981</v>
      </c>
      <c r="AE50" t="n">
        <v>314388.8750661204</v>
      </c>
      <c r="AF50" t="n">
        <v>3.558423200151066e-06</v>
      </c>
      <c r="AG50" t="n">
        <v>8.967013888888889</v>
      </c>
      <c r="AH50" t="n">
        <v>284384.0420774605</v>
      </c>
    </row>
    <row r="51">
      <c r="A51" t="n">
        <v>49</v>
      </c>
      <c r="B51" t="n">
        <v>130</v>
      </c>
      <c r="C51" t="inlineStr">
        <is>
          <t xml:space="preserve">CONCLUIDO	</t>
        </is>
      </c>
      <c r="D51" t="n">
        <v>9.6831</v>
      </c>
      <c r="E51" t="n">
        <v>10.33</v>
      </c>
      <c r="F51" t="n">
        <v>7.18</v>
      </c>
      <c r="G51" t="n">
        <v>61.54</v>
      </c>
      <c r="H51" t="n">
        <v>0.86</v>
      </c>
      <c r="I51" t="n">
        <v>7</v>
      </c>
      <c r="J51" t="n">
        <v>275.81</v>
      </c>
      <c r="K51" t="n">
        <v>59.19</v>
      </c>
      <c r="L51" t="n">
        <v>13.25</v>
      </c>
      <c r="M51" t="n">
        <v>4</v>
      </c>
      <c r="N51" t="n">
        <v>73.36</v>
      </c>
      <c r="O51" t="n">
        <v>34250.57</v>
      </c>
      <c r="P51" t="n">
        <v>94.42</v>
      </c>
      <c r="Q51" t="n">
        <v>605.84</v>
      </c>
      <c r="R51" t="n">
        <v>27.89</v>
      </c>
      <c r="S51" t="n">
        <v>21.88</v>
      </c>
      <c r="T51" t="n">
        <v>1985.89</v>
      </c>
      <c r="U51" t="n">
        <v>0.78</v>
      </c>
      <c r="V51" t="n">
        <v>0.86</v>
      </c>
      <c r="W51" t="n">
        <v>1</v>
      </c>
      <c r="X51" t="n">
        <v>0.12</v>
      </c>
      <c r="Y51" t="n">
        <v>1</v>
      </c>
      <c r="Z51" t="n">
        <v>10</v>
      </c>
      <c r="AA51" t="n">
        <v>229.2965688116847</v>
      </c>
      <c r="AB51" t="n">
        <v>313.7336812986759</v>
      </c>
      <c r="AC51" t="n">
        <v>283.7913790836104</v>
      </c>
      <c r="AD51" t="n">
        <v>229296.5688116847</v>
      </c>
      <c r="AE51" t="n">
        <v>313733.6812986759</v>
      </c>
      <c r="AF51" t="n">
        <v>3.56070308563515e-06</v>
      </c>
      <c r="AG51" t="n">
        <v>8.967013888888889</v>
      </c>
      <c r="AH51" t="n">
        <v>283791.3790836104</v>
      </c>
    </row>
    <row r="52">
      <c r="A52" t="n">
        <v>50</v>
      </c>
      <c r="B52" t="n">
        <v>130</v>
      </c>
      <c r="C52" t="inlineStr">
        <is>
          <t xml:space="preserve">CONCLUIDO	</t>
        </is>
      </c>
      <c r="D52" t="n">
        <v>9.757899999999999</v>
      </c>
      <c r="E52" t="n">
        <v>10.25</v>
      </c>
      <c r="F52" t="n">
        <v>7.15</v>
      </c>
      <c r="G52" t="n">
        <v>71.5</v>
      </c>
      <c r="H52" t="n">
        <v>0.87</v>
      </c>
      <c r="I52" t="n">
        <v>6</v>
      </c>
      <c r="J52" t="n">
        <v>276.29</v>
      </c>
      <c r="K52" t="n">
        <v>59.19</v>
      </c>
      <c r="L52" t="n">
        <v>13.5</v>
      </c>
      <c r="M52" t="n">
        <v>2</v>
      </c>
      <c r="N52" t="n">
        <v>73.59999999999999</v>
      </c>
      <c r="O52" t="n">
        <v>34310.51</v>
      </c>
      <c r="P52" t="n">
        <v>93.08</v>
      </c>
      <c r="Q52" t="n">
        <v>605.84</v>
      </c>
      <c r="R52" t="n">
        <v>26.95</v>
      </c>
      <c r="S52" t="n">
        <v>21.88</v>
      </c>
      <c r="T52" t="n">
        <v>1521.58</v>
      </c>
      <c r="U52" t="n">
        <v>0.8100000000000001</v>
      </c>
      <c r="V52" t="n">
        <v>0.87</v>
      </c>
      <c r="W52" t="n">
        <v>1</v>
      </c>
      <c r="X52" t="n">
        <v>0.09</v>
      </c>
      <c r="Y52" t="n">
        <v>1</v>
      </c>
      <c r="Z52" t="n">
        <v>10</v>
      </c>
      <c r="AA52" t="n">
        <v>227.8778422949681</v>
      </c>
      <c r="AB52" t="n">
        <v>311.7925170887087</v>
      </c>
      <c r="AC52" t="n">
        <v>282.0354768614008</v>
      </c>
      <c r="AD52" t="n">
        <v>227877.8422949681</v>
      </c>
      <c r="AE52" t="n">
        <v>311792.5170887087</v>
      </c>
      <c r="AF52" t="n">
        <v>3.588208800830234e-06</v>
      </c>
      <c r="AG52" t="n">
        <v>8.897569444444445</v>
      </c>
      <c r="AH52" t="n">
        <v>282035.4768614008</v>
      </c>
    </row>
    <row r="53">
      <c r="A53" t="n">
        <v>51</v>
      </c>
      <c r="B53" t="n">
        <v>130</v>
      </c>
      <c r="C53" t="inlineStr">
        <is>
          <t xml:space="preserve">CONCLUIDO	</t>
        </is>
      </c>
      <c r="D53" t="n">
        <v>9.752700000000001</v>
      </c>
      <c r="E53" t="n">
        <v>10.25</v>
      </c>
      <c r="F53" t="n">
        <v>7.16</v>
      </c>
      <c r="G53" t="n">
        <v>71.55</v>
      </c>
      <c r="H53" t="n">
        <v>0.88</v>
      </c>
      <c r="I53" t="n">
        <v>6</v>
      </c>
      <c r="J53" t="n">
        <v>276.78</v>
      </c>
      <c r="K53" t="n">
        <v>59.19</v>
      </c>
      <c r="L53" t="n">
        <v>13.75</v>
      </c>
      <c r="M53" t="n">
        <v>2</v>
      </c>
      <c r="N53" t="n">
        <v>73.84</v>
      </c>
      <c r="O53" t="n">
        <v>34370.54</v>
      </c>
      <c r="P53" t="n">
        <v>93.33</v>
      </c>
      <c r="Q53" t="n">
        <v>605.84</v>
      </c>
      <c r="R53" t="n">
        <v>27.11</v>
      </c>
      <c r="S53" t="n">
        <v>21.88</v>
      </c>
      <c r="T53" t="n">
        <v>1601.29</v>
      </c>
      <c r="U53" t="n">
        <v>0.8100000000000001</v>
      </c>
      <c r="V53" t="n">
        <v>0.86</v>
      </c>
      <c r="W53" t="n">
        <v>1</v>
      </c>
      <c r="X53" t="n">
        <v>0.1</v>
      </c>
      <c r="Y53" t="n">
        <v>1</v>
      </c>
      <c r="Z53" t="n">
        <v>10</v>
      </c>
      <c r="AA53" t="n">
        <v>228.0878054012452</v>
      </c>
      <c r="AB53" t="n">
        <v>312.0797978736353</v>
      </c>
      <c r="AC53" t="n">
        <v>282.2953399714152</v>
      </c>
      <c r="AD53" t="n">
        <v>228087.8054012452</v>
      </c>
      <c r="AE53" t="n">
        <v>312079.7978736353</v>
      </c>
      <c r="AF53" t="n">
        <v>3.586296638811324e-06</v>
      </c>
      <c r="AG53" t="n">
        <v>8.897569444444445</v>
      </c>
      <c r="AH53" t="n">
        <v>282295.3399714152</v>
      </c>
    </row>
    <row r="54">
      <c r="A54" t="n">
        <v>52</v>
      </c>
      <c r="B54" t="n">
        <v>130</v>
      </c>
      <c r="C54" t="inlineStr">
        <is>
          <t xml:space="preserve">CONCLUIDO	</t>
        </is>
      </c>
      <c r="D54" t="n">
        <v>9.7524</v>
      </c>
      <c r="E54" t="n">
        <v>10.25</v>
      </c>
      <c r="F54" t="n">
        <v>7.16</v>
      </c>
      <c r="G54" t="n">
        <v>71.56</v>
      </c>
      <c r="H54" t="n">
        <v>0.9</v>
      </c>
      <c r="I54" t="n">
        <v>6</v>
      </c>
      <c r="J54" t="n">
        <v>277.27</v>
      </c>
      <c r="K54" t="n">
        <v>59.19</v>
      </c>
      <c r="L54" t="n">
        <v>14</v>
      </c>
      <c r="M54" t="n">
        <v>2</v>
      </c>
      <c r="N54" t="n">
        <v>74.06999999999999</v>
      </c>
      <c r="O54" t="n">
        <v>34430.66</v>
      </c>
      <c r="P54" t="n">
        <v>93.59999999999999</v>
      </c>
      <c r="Q54" t="n">
        <v>605.84</v>
      </c>
      <c r="R54" t="n">
        <v>27.15</v>
      </c>
      <c r="S54" t="n">
        <v>21.88</v>
      </c>
      <c r="T54" t="n">
        <v>1622.98</v>
      </c>
      <c r="U54" t="n">
        <v>0.8100000000000001</v>
      </c>
      <c r="V54" t="n">
        <v>0.86</v>
      </c>
      <c r="W54" t="n">
        <v>1</v>
      </c>
      <c r="X54" t="n">
        <v>0.1</v>
      </c>
      <c r="Y54" t="n">
        <v>1</v>
      </c>
      <c r="Z54" t="n">
        <v>10</v>
      </c>
      <c r="AA54" t="n">
        <v>228.2407530830857</v>
      </c>
      <c r="AB54" t="n">
        <v>312.2890676395049</v>
      </c>
      <c r="AC54" t="n">
        <v>282.4846373245422</v>
      </c>
      <c r="AD54" t="n">
        <v>228240.7530830856</v>
      </c>
      <c r="AE54" t="n">
        <v>312289.0676395049</v>
      </c>
      <c r="AF54" t="n">
        <v>3.586186321771771e-06</v>
      </c>
      <c r="AG54" t="n">
        <v>8.897569444444445</v>
      </c>
      <c r="AH54" t="n">
        <v>282484.6373245422</v>
      </c>
    </row>
    <row r="55">
      <c r="A55" t="n">
        <v>53</v>
      </c>
      <c r="B55" t="n">
        <v>130</v>
      </c>
      <c r="C55" t="inlineStr">
        <is>
          <t xml:space="preserve">CONCLUIDO	</t>
        </is>
      </c>
      <c r="D55" t="n">
        <v>9.749000000000001</v>
      </c>
      <c r="E55" t="n">
        <v>10.26</v>
      </c>
      <c r="F55" t="n">
        <v>7.16</v>
      </c>
      <c r="G55" t="n">
        <v>71.59</v>
      </c>
      <c r="H55" t="n">
        <v>0.91</v>
      </c>
      <c r="I55" t="n">
        <v>6</v>
      </c>
      <c r="J55" t="n">
        <v>277.76</v>
      </c>
      <c r="K55" t="n">
        <v>59.19</v>
      </c>
      <c r="L55" t="n">
        <v>14.25</v>
      </c>
      <c r="M55" t="n">
        <v>2</v>
      </c>
      <c r="N55" t="n">
        <v>74.31</v>
      </c>
      <c r="O55" t="n">
        <v>34490.87</v>
      </c>
      <c r="P55" t="n">
        <v>92.90000000000001</v>
      </c>
      <c r="Q55" t="n">
        <v>605.84</v>
      </c>
      <c r="R55" t="n">
        <v>27.25</v>
      </c>
      <c r="S55" t="n">
        <v>21.88</v>
      </c>
      <c r="T55" t="n">
        <v>1672.87</v>
      </c>
      <c r="U55" t="n">
        <v>0.8</v>
      </c>
      <c r="V55" t="n">
        <v>0.86</v>
      </c>
      <c r="W55" t="n">
        <v>1</v>
      </c>
      <c r="X55" t="n">
        <v>0.1</v>
      </c>
      <c r="Y55" t="n">
        <v>1</v>
      </c>
      <c r="Z55" t="n">
        <v>10</v>
      </c>
      <c r="AA55" t="n">
        <v>227.8759602664555</v>
      </c>
      <c r="AB55" t="n">
        <v>311.7899420142685</v>
      </c>
      <c r="AC55" t="n">
        <v>282.033147548451</v>
      </c>
      <c r="AD55" t="n">
        <v>227875.9602664555</v>
      </c>
      <c r="AE55" t="n">
        <v>311789.9420142685</v>
      </c>
      <c r="AF55" t="n">
        <v>3.584936061990177e-06</v>
      </c>
      <c r="AG55" t="n">
        <v>8.90625</v>
      </c>
      <c r="AH55" t="n">
        <v>282033.147548451</v>
      </c>
    </row>
    <row r="56">
      <c r="A56" t="n">
        <v>54</v>
      </c>
      <c r="B56" t="n">
        <v>130</v>
      </c>
      <c r="C56" t="inlineStr">
        <is>
          <t xml:space="preserve">CONCLUIDO	</t>
        </is>
      </c>
      <c r="D56" t="n">
        <v>9.7461</v>
      </c>
      <c r="E56" t="n">
        <v>10.26</v>
      </c>
      <c r="F56" t="n">
        <v>7.16</v>
      </c>
      <c r="G56" t="n">
        <v>71.62</v>
      </c>
      <c r="H56" t="n">
        <v>0.93</v>
      </c>
      <c r="I56" t="n">
        <v>6</v>
      </c>
      <c r="J56" t="n">
        <v>278.25</v>
      </c>
      <c r="K56" t="n">
        <v>59.19</v>
      </c>
      <c r="L56" t="n">
        <v>14.5</v>
      </c>
      <c r="M56" t="n">
        <v>1</v>
      </c>
      <c r="N56" t="n">
        <v>74.55</v>
      </c>
      <c r="O56" t="n">
        <v>34551.18</v>
      </c>
      <c r="P56" t="n">
        <v>92.94</v>
      </c>
      <c r="Q56" t="n">
        <v>605.84</v>
      </c>
      <c r="R56" t="n">
        <v>27.34</v>
      </c>
      <c r="S56" t="n">
        <v>21.88</v>
      </c>
      <c r="T56" t="n">
        <v>1717.28</v>
      </c>
      <c r="U56" t="n">
        <v>0.8</v>
      </c>
      <c r="V56" t="n">
        <v>0.86</v>
      </c>
      <c r="W56" t="n">
        <v>1</v>
      </c>
      <c r="X56" t="n">
        <v>0.1</v>
      </c>
      <c r="Y56" t="n">
        <v>1</v>
      </c>
      <c r="Z56" t="n">
        <v>10</v>
      </c>
      <c r="AA56" t="n">
        <v>227.9203287350439</v>
      </c>
      <c r="AB56" t="n">
        <v>311.8506489103897</v>
      </c>
      <c r="AC56" t="n">
        <v>282.0880606636092</v>
      </c>
      <c r="AD56" t="n">
        <v>227920.3287350439</v>
      </c>
      <c r="AE56" t="n">
        <v>311850.6489103897</v>
      </c>
      <c r="AF56" t="n">
        <v>3.58386966394117e-06</v>
      </c>
      <c r="AG56" t="n">
        <v>8.90625</v>
      </c>
      <c r="AH56" t="n">
        <v>282088.0606636092</v>
      </c>
    </row>
    <row r="57">
      <c r="A57" t="n">
        <v>55</v>
      </c>
      <c r="B57" t="n">
        <v>130</v>
      </c>
      <c r="C57" t="inlineStr">
        <is>
          <t xml:space="preserve">CONCLUIDO	</t>
        </is>
      </c>
      <c r="D57" t="n">
        <v>9.7424</v>
      </c>
      <c r="E57" t="n">
        <v>10.26</v>
      </c>
      <c r="F57" t="n">
        <v>7.17</v>
      </c>
      <c r="G57" t="n">
        <v>71.66</v>
      </c>
      <c r="H57" t="n">
        <v>0.9399999999999999</v>
      </c>
      <c r="I57" t="n">
        <v>6</v>
      </c>
      <c r="J57" t="n">
        <v>278.74</v>
      </c>
      <c r="K57" t="n">
        <v>59.19</v>
      </c>
      <c r="L57" t="n">
        <v>14.75</v>
      </c>
      <c r="M57" t="n">
        <v>1</v>
      </c>
      <c r="N57" t="n">
        <v>74.79000000000001</v>
      </c>
      <c r="O57" t="n">
        <v>34611.59</v>
      </c>
      <c r="P57" t="n">
        <v>92.86</v>
      </c>
      <c r="Q57" t="n">
        <v>605.86</v>
      </c>
      <c r="R57" t="n">
        <v>27.45</v>
      </c>
      <c r="S57" t="n">
        <v>21.88</v>
      </c>
      <c r="T57" t="n">
        <v>1774.13</v>
      </c>
      <c r="U57" t="n">
        <v>0.8</v>
      </c>
      <c r="V57" t="n">
        <v>0.86</v>
      </c>
      <c r="W57" t="n">
        <v>1</v>
      </c>
      <c r="X57" t="n">
        <v>0.11</v>
      </c>
      <c r="Y57" t="n">
        <v>1</v>
      </c>
      <c r="Z57" t="n">
        <v>10</v>
      </c>
      <c r="AA57" t="n">
        <v>227.9347956228198</v>
      </c>
      <c r="AB57" t="n">
        <v>311.8704431444788</v>
      </c>
      <c r="AC57" t="n">
        <v>282.1059657637782</v>
      </c>
      <c r="AD57" t="n">
        <v>227934.7956228198</v>
      </c>
      <c r="AE57" t="n">
        <v>311870.4431444788</v>
      </c>
      <c r="AF57" t="n">
        <v>3.582509087120022e-06</v>
      </c>
      <c r="AG57" t="n">
        <v>8.90625</v>
      </c>
      <c r="AH57" t="n">
        <v>282105.9657637782</v>
      </c>
    </row>
    <row r="58">
      <c r="A58" t="n">
        <v>56</v>
      </c>
      <c r="B58" t="n">
        <v>130</v>
      </c>
      <c r="C58" t="inlineStr">
        <is>
          <t xml:space="preserve">CONCLUIDO	</t>
        </is>
      </c>
      <c r="D58" t="n">
        <v>9.741300000000001</v>
      </c>
      <c r="E58" t="n">
        <v>10.27</v>
      </c>
      <c r="F58" t="n">
        <v>7.17</v>
      </c>
      <c r="G58" t="n">
        <v>71.67</v>
      </c>
      <c r="H58" t="n">
        <v>0.96</v>
      </c>
      <c r="I58" t="n">
        <v>6</v>
      </c>
      <c r="J58" t="n">
        <v>279.23</v>
      </c>
      <c r="K58" t="n">
        <v>59.19</v>
      </c>
      <c r="L58" t="n">
        <v>15</v>
      </c>
      <c r="M58" t="n">
        <v>0</v>
      </c>
      <c r="N58" t="n">
        <v>75.03</v>
      </c>
      <c r="O58" t="n">
        <v>34672.08</v>
      </c>
      <c r="P58" t="n">
        <v>92.79000000000001</v>
      </c>
      <c r="Q58" t="n">
        <v>605.89</v>
      </c>
      <c r="R58" t="n">
        <v>27.48</v>
      </c>
      <c r="S58" t="n">
        <v>21.88</v>
      </c>
      <c r="T58" t="n">
        <v>1786.18</v>
      </c>
      <c r="U58" t="n">
        <v>0.8</v>
      </c>
      <c r="V58" t="n">
        <v>0.86</v>
      </c>
      <c r="W58" t="n">
        <v>1</v>
      </c>
      <c r="X58" t="n">
        <v>0.11</v>
      </c>
      <c r="Y58" t="n">
        <v>1</v>
      </c>
      <c r="Z58" t="n">
        <v>10</v>
      </c>
      <c r="AA58" t="n">
        <v>227.9040585726997</v>
      </c>
      <c r="AB58" t="n">
        <v>311.8283873564815</v>
      </c>
      <c r="AC58" t="n">
        <v>282.0679237211617</v>
      </c>
      <c r="AD58" t="n">
        <v>227904.0585726997</v>
      </c>
      <c r="AE58" t="n">
        <v>311828.3873564815</v>
      </c>
      <c r="AF58" t="n">
        <v>3.58210459130833e-06</v>
      </c>
      <c r="AG58" t="n">
        <v>8.914930555555555</v>
      </c>
      <c r="AH58" t="n">
        <v>282067.9237211617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7.7015</v>
      </c>
      <c r="E2" t="n">
        <v>12.98</v>
      </c>
      <c r="F2" t="n">
        <v>8.51</v>
      </c>
      <c r="G2" t="n">
        <v>7.09</v>
      </c>
      <c r="H2" t="n">
        <v>0.12</v>
      </c>
      <c r="I2" t="n">
        <v>72</v>
      </c>
      <c r="J2" t="n">
        <v>150.44</v>
      </c>
      <c r="K2" t="n">
        <v>49.1</v>
      </c>
      <c r="L2" t="n">
        <v>1</v>
      </c>
      <c r="M2" t="n">
        <v>70</v>
      </c>
      <c r="N2" t="n">
        <v>25.34</v>
      </c>
      <c r="O2" t="n">
        <v>18787.76</v>
      </c>
      <c r="P2" t="n">
        <v>98.34</v>
      </c>
      <c r="Q2" t="n">
        <v>606.03</v>
      </c>
      <c r="R2" t="n">
        <v>69.45999999999999</v>
      </c>
      <c r="S2" t="n">
        <v>21.88</v>
      </c>
      <c r="T2" t="n">
        <v>22447.24</v>
      </c>
      <c r="U2" t="n">
        <v>0.32</v>
      </c>
      <c r="V2" t="n">
        <v>0.73</v>
      </c>
      <c r="W2" t="n">
        <v>1.1</v>
      </c>
      <c r="X2" t="n">
        <v>1.45</v>
      </c>
      <c r="Y2" t="n">
        <v>1</v>
      </c>
      <c r="Z2" t="n">
        <v>10</v>
      </c>
      <c r="AA2" t="n">
        <v>278.5850481290656</v>
      </c>
      <c r="AB2" t="n">
        <v>381.1723531551058</v>
      </c>
      <c r="AC2" t="n">
        <v>344.7937987487393</v>
      </c>
      <c r="AD2" t="n">
        <v>278585.0481290655</v>
      </c>
      <c r="AE2" t="n">
        <v>381172.3531551058</v>
      </c>
      <c r="AF2" t="n">
        <v>3.273853434941508e-06</v>
      </c>
      <c r="AG2" t="n">
        <v>11.26736111111111</v>
      </c>
      <c r="AH2" t="n">
        <v>344793.7987487393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8.2561</v>
      </c>
      <c r="E3" t="n">
        <v>12.11</v>
      </c>
      <c r="F3" t="n">
        <v>8.16</v>
      </c>
      <c r="G3" t="n">
        <v>8.9</v>
      </c>
      <c r="H3" t="n">
        <v>0.15</v>
      </c>
      <c r="I3" t="n">
        <v>55</v>
      </c>
      <c r="J3" t="n">
        <v>150.78</v>
      </c>
      <c r="K3" t="n">
        <v>49.1</v>
      </c>
      <c r="L3" t="n">
        <v>1.25</v>
      </c>
      <c r="M3" t="n">
        <v>53</v>
      </c>
      <c r="N3" t="n">
        <v>25.44</v>
      </c>
      <c r="O3" t="n">
        <v>18830.65</v>
      </c>
      <c r="P3" t="n">
        <v>93.28</v>
      </c>
      <c r="Q3" t="n">
        <v>606.02</v>
      </c>
      <c r="R3" t="n">
        <v>58.56</v>
      </c>
      <c r="S3" t="n">
        <v>21.88</v>
      </c>
      <c r="T3" t="n">
        <v>17081.11</v>
      </c>
      <c r="U3" t="n">
        <v>0.37</v>
      </c>
      <c r="V3" t="n">
        <v>0.76</v>
      </c>
      <c r="W3" t="n">
        <v>1.07</v>
      </c>
      <c r="X3" t="n">
        <v>1.1</v>
      </c>
      <c r="Y3" t="n">
        <v>1</v>
      </c>
      <c r="Z3" t="n">
        <v>10</v>
      </c>
      <c r="AA3" t="n">
        <v>247.9257804559973</v>
      </c>
      <c r="AB3" t="n">
        <v>339.2229905332252</v>
      </c>
      <c r="AC3" t="n">
        <v>306.8480244192927</v>
      </c>
      <c r="AD3" t="n">
        <v>247925.7804559973</v>
      </c>
      <c r="AE3" t="n">
        <v>339222.9905332252</v>
      </c>
      <c r="AF3" t="n">
        <v>3.509609990809657e-06</v>
      </c>
      <c r="AG3" t="n">
        <v>10.51215277777778</v>
      </c>
      <c r="AH3" t="n">
        <v>306848.0244192927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8.6478</v>
      </c>
      <c r="E4" t="n">
        <v>11.56</v>
      </c>
      <c r="F4" t="n">
        <v>7.94</v>
      </c>
      <c r="G4" t="n">
        <v>10.83</v>
      </c>
      <c r="H4" t="n">
        <v>0.18</v>
      </c>
      <c r="I4" t="n">
        <v>44</v>
      </c>
      <c r="J4" t="n">
        <v>151.13</v>
      </c>
      <c r="K4" t="n">
        <v>49.1</v>
      </c>
      <c r="L4" t="n">
        <v>1.5</v>
      </c>
      <c r="M4" t="n">
        <v>42</v>
      </c>
      <c r="N4" t="n">
        <v>25.54</v>
      </c>
      <c r="O4" t="n">
        <v>18873.58</v>
      </c>
      <c r="P4" t="n">
        <v>90.11</v>
      </c>
      <c r="Q4" t="n">
        <v>605.86</v>
      </c>
      <c r="R4" t="n">
        <v>51.76</v>
      </c>
      <c r="S4" t="n">
        <v>21.88</v>
      </c>
      <c r="T4" t="n">
        <v>13736.74</v>
      </c>
      <c r="U4" t="n">
        <v>0.42</v>
      </c>
      <c r="V4" t="n">
        <v>0.78</v>
      </c>
      <c r="W4" t="n">
        <v>1.06</v>
      </c>
      <c r="X4" t="n">
        <v>0.88</v>
      </c>
      <c r="Y4" t="n">
        <v>1</v>
      </c>
      <c r="Z4" t="n">
        <v>10</v>
      </c>
      <c r="AA4" t="n">
        <v>241.2761557773628</v>
      </c>
      <c r="AB4" t="n">
        <v>330.1246806871856</v>
      </c>
      <c r="AC4" t="n">
        <v>298.6180444953981</v>
      </c>
      <c r="AD4" t="n">
        <v>241276.1557773628</v>
      </c>
      <c r="AE4" t="n">
        <v>330124.6806871856</v>
      </c>
      <c r="AF4" t="n">
        <v>3.676118903419745e-06</v>
      </c>
      <c r="AG4" t="n">
        <v>10.03472222222222</v>
      </c>
      <c r="AH4" t="n">
        <v>298618.0444953981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8.936299999999999</v>
      </c>
      <c r="E5" t="n">
        <v>11.19</v>
      </c>
      <c r="F5" t="n">
        <v>7.78</v>
      </c>
      <c r="G5" t="n">
        <v>12.62</v>
      </c>
      <c r="H5" t="n">
        <v>0.2</v>
      </c>
      <c r="I5" t="n">
        <v>37</v>
      </c>
      <c r="J5" t="n">
        <v>151.48</v>
      </c>
      <c r="K5" t="n">
        <v>49.1</v>
      </c>
      <c r="L5" t="n">
        <v>1.75</v>
      </c>
      <c r="M5" t="n">
        <v>35</v>
      </c>
      <c r="N5" t="n">
        <v>25.64</v>
      </c>
      <c r="O5" t="n">
        <v>18916.54</v>
      </c>
      <c r="P5" t="n">
        <v>87.52</v>
      </c>
      <c r="Q5" t="n">
        <v>605.9</v>
      </c>
      <c r="R5" t="n">
        <v>46.45</v>
      </c>
      <c r="S5" t="n">
        <v>21.88</v>
      </c>
      <c r="T5" t="n">
        <v>11118.82</v>
      </c>
      <c r="U5" t="n">
        <v>0.47</v>
      </c>
      <c r="V5" t="n">
        <v>0.79</v>
      </c>
      <c r="W5" t="n">
        <v>1.06</v>
      </c>
      <c r="X5" t="n">
        <v>0.72</v>
      </c>
      <c r="Y5" t="n">
        <v>1</v>
      </c>
      <c r="Z5" t="n">
        <v>10</v>
      </c>
      <c r="AA5" t="n">
        <v>226.7153756406266</v>
      </c>
      <c r="AB5" t="n">
        <v>310.2019789278301</v>
      </c>
      <c r="AC5" t="n">
        <v>280.5967374302617</v>
      </c>
      <c r="AD5" t="n">
        <v>226715.3756406266</v>
      </c>
      <c r="AE5" t="n">
        <v>310201.9789278301</v>
      </c>
      <c r="AF5" t="n">
        <v>3.798758222510913e-06</v>
      </c>
      <c r="AG5" t="n">
        <v>9.713541666666666</v>
      </c>
      <c r="AH5" t="n">
        <v>280596.7374302617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9.1419</v>
      </c>
      <c r="E6" t="n">
        <v>10.94</v>
      </c>
      <c r="F6" t="n">
        <v>7.68</v>
      </c>
      <c r="G6" t="n">
        <v>14.41</v>
      </c>
      <c r="H6" t="n">
        <v>0.23</v>
      </c>
      <c r="I6" t="n">
        <v>32</v>
      </c>
      <c r="J6" t="n">
        <v>151.83</v>
      </c>
      <c r="K6" t="n">
        <v>49.1</v>
      </c>
      <c r="L6" t="n">
        <v>2</v>
      </c>
      <c r="M6" t="n">
        <v>30</v>
      </c>
      <c r="N6" t="n">
        <v>25.73</v>
      </c>
      <c r="O6" t="n">
        <v>18959.54</v>
      </c>
      <c r="P6" t="n">
        <v>85.55</v>
      </c>
      <c r="Q6" t="n">
        <v>605.89</v>
      </c>
      <c r="R6" t="n">
        <v>43.78</v>
      </c>
      <c r="S6" t="n">
        <v>21.88</v>
      </c>
      <c r="T6" t="n">
        <v>9807.07</v>
      </c>
      <c r="U6" t="n">
        <v>0.5</v>
      </c>
      <c r="V6" t="n">
        <v>0.8100000000000001</v>
      </c>
      <c r="W6" t="n">
        <v>1.04</v>
      </c>
      <c r="X6" t="n">
        <v>0.63</v>
      </c>
      <c r="Y6" t="n">
        <v>1</v>
      </c>
      <c r="Z6" t="n">
        <v>10</v>
      </c>
      <c r="AA6" t="n">
        <v>223.4347986441965</v>
      </c>
      <c r="AB6" t="n">
        <v>305.7133487524741</v>
      </c>
      <c r="AC6" t="n">
        <v>276.5364958190081</v>
      </c>
      <c r="AD6" t="n">
        <v>223434.7986441965</v>
      </c>
      <c r="AE6" t="n">
        <v>305713.3487524741</v>
      </c>
      <c r="AF6" t="n">
        <v>3.886157335180388e-06</v>
      </c>
      <c r="AG6" t="n">
        <v>9.496527777777779</v>
      </c>
      <c r="AH6" t="n">
        <v>276536.4958190081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9.317</v>
      </c>
      <c r="E7" t="n">
        <v>10.73</v>
      </c>
      <c r="F7" t="n">
        <v>7.6</v>
      </c>
      <c r="G7" t="n">
        <v>16.29</v>
      </c>
      <c r="H7" t="n">
        <v>0.26</v>
      </c>
      <c r="I7" t="n">
        <v>28</v>
      </c>
      <c r="J7" t="n">
        <v>152.18</v>
      </c>
      <c r="K7" t="n">
        <v>49.1</v>
      </c>
      <c r="L7" t="n">
        <v>2.25</v>
      </c>
      <c r="M7" t="n">
        <v>26</v>
      </c>
      <c r="N7" t="n">
        <v>25.83</v>
      </c>
      <c r="O7" t="n">
        <v>19002.56</v>
      </c>
      <c r="P7" t="n">
        <v>83.47</v>
      </c>
      <c r="Q7" t="n">
        <v>605.89</v>
      </c>
      <c r="R7" t="n">
        <v>41.2</v>
      </c>
      <c r="S7" t="n">
        <v>21.88</v>
      </c>
      <c r="T7" t="n">
        <v>8536.33</v>
      </c>
      <c r="U7" t="n">
        <v>0.53</v>
      </c>
      <c r="V7" t="n">
        <v>0.8100000000000001</v>
      </c>
      <c r="W7" t="n">
        <v>1.03</v>
      </c>
      <c r="X7" t="n">
        <v>0.54</v>
      </c>
      <c r="Y7" t="n">
        <v>1</v>
      </c>
      <c r="Z7" t="n">
        <v>10</v>
      </c>
      <c r="AA7" t="n">
        <v>220.6728666934534</v>
      </c>
      <c r="AB7" t="n">
        <v>301.9343516096312</v>
      </c>
      <c r="AC7" t="n">
        <v>273.1181608596212</v>
      </c>
      <c r="AD7" t="n">
        <v>220672.8666934534</v>
      </c>
      <c r="AE7" t="n">
        <v>301934.3516096312</v>
      </c>
      <c r="AF7" t="n">
        <v>3.960591112555999e-06</v>
      </c>
      <c r="AG7" t="n">
        <v>9.314236111111111</v>
      </c>
      <c r="AH7" t="n">
        <v>273118.1608596212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9.456300000000001</v>
      </c>
      <c r="E8" t="n">
        <v>10.58</v>
      </c>
      <c r="F8" t="n">
        <v>7.53</v>
      </c>
      <c r="G8" t="n">
        <v>18.08</v>
      </c>
      <c r="H8" t="n">
        <v>0.29</v>
      </c>
      <c r="I8" t="n">
        <v>25</v>
      </c>
      <c r="J8" t="n">
        <v>152.53</v>
      </c>
      <c r="K8" t="n">
        <v>49.1</v>
      </c>
      <c r="L8" t="n">
        <v>2.5</v>
      </c>
      <c r="M8" t="n">
        <v>23</v>
      </c>
      <c r="N8" t="n">
        <v>25.93</v>
      </c>
      <c r="O8" t="n">
        <v>19045.63</v>
      </c>
      <c r="P8" t="n">
        <v>81.98</v>
      </c>
      <c r="Q8" t="n">
        <v>605.85</v>
      </c>
      <c r="R8" t="n">
        <v>39.13</v>
      </c>
      <c r="S8" t="n">
        <v>21.88</v>
      </c>
      <c r="T8" t="n">
        <v>7518.87</v>
      </c>
      <c r="U8" t="n">
        <v>0.5600000000000001</v>
      </c>
      <c r="V8" t="n">
        <v>0.82</v>
      </c>
      <c r="W8" t="n">
        <v>1.03</v>
      </c>
      <c r="X8" t="n">
        <v>0.48</v>
      </c>
      <c r="Y8" t="n">
        <v>1</v>
      </c>
      <c r="Z8" t="n">
        <v>10</v>
      </c>
      <c r="AA8" t="n">
        <v>208.7957008836979</v>
      </c>
      <c r="AB8" t="n">
        <v>285.6834893651573</v>
      </c>
      <c r="AC8" t="n">
        <v>258.4182580995263</v>
      </c>
      <c r="AD8" t="n">
        <v>208795.700883698</v>
      </c>
      <c r="AE8" t="n">
        <v>285683.4893651573</v>
      </c>
      <c r="AF8" t="n">
        <v>4.019806561947332e-06</v>
      </c>
      <c r="AG8" t="n">
        <v>9.184027777777779</v>
      </c>
      <c r="AH8" t="n">
        <v>258418.2580995263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9.5913</v>
      </c>
      <c r="E9" t="n">
        <v>10.43</v>
      </c>
      <c r="F9" t="n">
        <v>7.48</v>
      </c>
      <c r="G9" t="n">
        <v>20.39</v>
      </c>
      <c r="H9" t="n">
        <v>0.32</v>
      </c>
      <c r="I9" t="n">
        <v>22</v>
      </c>
      <c r="J9" t="n">
        <v>152.88</v>
      </c>
      <c r="K9" t="n">
        <v>49.1</v>
      </c>
      <c r="L9" t="n">
        <v>2.75</v>
      </c>
      <c r="M9" t="n">
        <v>20</v>
      </c>
      <c r="N9" t="n">
        <v>26.03</v>
      </c>
      <c r="O9" t="n">
        <v>19088.72</v>
      </c>
      <c r="P9" t="n">
        <v>80.56999999999999</v>
      </c>
      <c r="Q9" t="n">
        <v>605.98</v>
      </c>
      <c r="R9" t="n">
        <v>37.25</v>
      </c>
      <c r="S9" t="n">
        <v>21.88</v>
      </c>
      <c r="T9" t="n">
        <v>6594.13</v>
      </c>
      <c r="U9" t="n">
        <v>0.59</v>
      </c>
      <c r="V9" t="n">
        <v>0.83</v>
      </c>
      <c r="W9" t="n">
        <v>1.02</v>
      </c>
      <c r="X9" t="n">
        <v>0.42</v>
      </c>
      <c r="Y9" t="n">
        <v>1</v>
      </c>
      <c r="Z9" t="n">
        <v>10</v>
      </c>
      <c r="AA9" t="n">
        <v>206.9341997269412</v>
      </c>
      <c r="AB9" t="n">
        <v>283.136501358849</v>
      </c>
      <c r="AC9" t="n">
        <v>256.1143510538191</v>
      </c>
      <c r="AD9" t="n">
        <v>206934.1997269412</v>
      </c>
      <c r="AE9" t="n">
        <v>283136.501358849</v>
      </c>
      <c r="AF9" t="n">
        <v>4.07719411160871e-06</v>
      </c>
      <c r="AG9" t="n">
        <v>9.053819444444445</v>
      </c>
      <c r="AH9" t="n">
        <v>256114.3510538191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9.6785</v>
      </c>
      <c r="E10" t="n">
        <v>10.33</v>
      </c>
      <c r="F10" t="n">
        <v>7.44</v>
      </c>
      <c r="G10" t="n">
        <v>22.33</v>
      </c>
      <c r="H10" t="n">
        <v>0.35</v>
      </c>
      <c r="I10" t="n">
        <v>20</v>
      </c>
      <c r="J10" t="n">
        <v>153.23</v>
      </c>
      <c r="K10" t="n">
        <v>49.1</v>
      </c>
      <c r="L10" t="n">
        <v>3</v>
      </c>
      <c r="M10" t="n">
        <v>18</v>
      </c>
      <c r="N10" t="n">
        <v>26.13</v>
      </c>
      <c r="O10" t="n">
        <v>19131.85</v>
      </c>
      <c r="P10" t="n">
        <v>79.38</v>
      </c>
      <c r="Q10" t="n">
        <v>605.85</v>
      </c>
      <c r="R10" t="n">
        <v>36.15</v>
      </c>
      <c r="S10" t="n">
        <v>21.88</v>
      </c>
      <c r="T10" t="n">
        <v>6053.43</v>
      </c>
      <c r="U10" t="n">
        <v>0.61</v>
      </c>
      <c r="V10" t="n">
        <v>0.83</v>
      </c>
      <c r="W10" t="n">
        <v>1.02</v>
      </c>
      <c r="X10" t="n">
        <v>0.39</v>
      </c>
      <c r="Y10" t="n">
        <v>1</v>
      </c>
      <c r="Z10" t="n">
        <v>10</v>
      </c>
      <c r="AA10" t="n">
        <v>205.4125439643001</v>
      </c>
      <c r="AB10" t="n">
        <v>281.0545048136901</v>
      </c>
      <c r="AC10" t="n">
        <v>254.231057336829</v>
      </c>
      <c r="AD10" t="n">
        <v>205412.5439643001</v>
      </c>
      <c r="AE10" t="n">
        <v>281054.5048136901</v>
      </c>
      <c r="AF10" t="n">
        <v>4.114262217760355e-06</v>
      </c>
      <c r="AG10" t="n">
        <v>8.967013888888889</v>
      </c>
      <c r="AH10" t="n">
        <v>254231.057336829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9.73</v>
      </c>
      <c r="E11" t="n">
        <v>10.28</v>
      </c>
      <c r="F11" t="n">
        <v>7.42</v>
      </c>
      <c r="G11" t="n">
        <v>23.43</v>
      </c>
      <c r="H11" t="n">
        <v>0.37</v>
      </c>
      <c r="I11" t="n">
        <v>19</v>
      </c>
      <c r="J11" t="n">
        <v>153.58</v>
      </c>
      <c r="K11" t="n">
        <v>49.1</v>
      </c>
      <c r="L11" t="n">
        <v>3.25</v>
      </c>
      <c r="M11" t="n">
        <v>17</v>
      </c>
      <c r="N11" t="n">
        <v>26.23</v>
      </c>
      <c r="O11" t="n">
        <v>19175.02</v>
      </c>
      <c r="P11" t="n">
        <v>77.79000000000001</v>
      </c>
      <c r="Q11" t="n">
        <v>605.85</v>
      </c>
      <c r="R11" t="n">
        <v>35.66</v>
      </c>
      <c r="S11" t="n">
        <v>21.88</v>
      </c>
      <c r="T11" t="n">
        <v>5810.44</v>
      </c>
      <c r="U11" t="n">
        <v>0.61</v>
      </c>
      <c r="V11" t="n">
        <v>0.83</v>
      </c>
      <c r="W11" t="n">
        <v>1.01</v>
      </c>
      <c r="X11" t="n">
        <v>0.36</v>
      </c>
      <c r="Y11" t="n">
        <v>1</v>
      </c>
      <c r="Z11" t="n">
        <v>10</v>
      </c>
      <c r="AA11" t="n">
        <v>204.1387966777082</v>
      </c>
      <c r="AB11" t="n">
        <v>279.3117075824115</v>
      </c>
      <c r="AC11" t="n">
        <v>252.6545902272719</v>
      </c>
      <c r="AD11" t="n">
        <v>204138.7966777082</v>
      </c>
      <c r="AE11" t="n">
        <v>279311.7075824115</v>
      </c>
      <c r="AF11" t="n">
        <v>4.136154505223771e-06</v>
      </c>
      <c r="AG11" t="n">
        <v>8.923611111111111</v>
      </c>
      <c r="AH11" t="n">
        <v>252654.5902272719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9.817</v>
      </c>
      <c r="E12" t="n">
        <v>10.19</v>
      </c>
      <c r="F12" t="n">
        <v>7.39</v>
      </c>
      <c r="G12" t="n">
        <v>26.08</v>
      </c>
      <c r="H12" t="n">
        <v>0.4</v>
      </c>
      <c r="I12" t="n">
        <v>17</v>
      </c>
      <c r="J12" t="n">
        <v>153.93</v>
      </c>
      <c r="K12" t="n">
        <v>49.1</v>
      </c>
      <c r="L12" t="n">
        <v>3.5</v>
      </c>
      <c r="M12" t="n">
        <v>15</v>
      </c>
      <c r="N12" t="n">
        <v>26.33</v>
      </c>
      <c r="O12" t="n">
        <v>19218.22</v>
      </c>
      <c r="P12" t="n">
        <v>76.81</v>
      </c>
      <c r="Q12" t="n">
        <v>605.84</v>
      </c>
      <c r="R12" t="n">
        <v>34.76</v>
      </c>
      <c r="S12" t="n">
        <v>21.88</v>
      </c>
      <c r="T12" t="n">
        <v>5372.77</v>
      </c>
      <c r="U12" t="n">
        <v>0.63</v>
      </c>
      <c r="V12" t="n">
        <v>0.84</v>
      </c>
      <c r="W12" t="n">
        <v>1.01</v>
      </c>
      <c r="X12" t="n">
        <v>0.33</v>
      </c>
      <c r="Y12" t="n">
        <v>1</v>
      </c>
      <c r="Z12" t="n">
        <v>10</v>
      </c>
      <c r="AA12" t="n">
        <v>202.9724373548059</v>
      </c>
      <c r="AB12" t="n">
        <v>277.7158433006757</v>
      </c>
      <c r="AC12" t="n">
        <v>251.2110329927748</v>
      </c>
      <c r="AD12" t="n">
        <v>202972.4373548059</v>
      </c>
      <c r="AE12" t="n">
        <v>277715.8433006757</v>
      </c>
      <c r="AF12" t="n">
        <v>4.173137592783326e-06</v>
      </c>
      <c r="AG12" t="n">
        <v>8.845486111111111</v>
      </c>
      <c r="AH12" t="n">
        <v>251211.0329927748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9.8736</v>
      </c>
      <c r="E13" t="n">
        <v>10.13</v>
      </c>
      <c r="F13" t="n">
        <v>7.36</v>
      </c>
      <c r="G13" t="n">
        <v>27.61</v>
      </c>
      <c r="H13" t="n">
        <v>0.43</v>
      </c>
      <c r="I13" t="n">
        <v>16</v>
      </c>
      <c r="J13" t="n">
        <v>154.28</v>
      </c>
      <c r="K13" t="n">
        <v>49.1</v>
      </c>
      <c r="L13" t="n">
        <v>3.75</v>
      </c>
      <c r="M13" t="n">
        <v>14</v>
      </c>
      <c r="N13" t="n">
        <v>26.43</v>
      </c>
      <c r="O13" t="n">
        <v>19261.45</v>
      </c>
      <c r="P13" t="n">
        <v>75.48</v>
      </c>
      <c r="Q13" t="n">
        <v>605.84</v>
      </c>
      <c r="R13" t="n">
        <v>33.89</v>
      </c>
      <c r="S13" t="n">
        <v>21.88</v>
      </c>
      <c r="T13" t="n">
        <v>4941.43</v>
      </c>
      <c r="U13" t="n">
        <v>0.65</v>
      </c>
      <c r="V13" t="n">
        <v>0.84</v>
      </c>
      <c r="W13" t="n">
        <v>1.01</v>
      </c>
      <c r="X13" t="n">
        <v>0.3</v>
      </c>
      <c r="Y13" t="n">
        <v>1</v>
      </c>
      <c r="Z13" t="n">
        <v>10</v>
      </c>
      <c r="AA13" t="n">
        <v>201.8173277929698</v>
      </c>
      <c r="AB13" t="n">
        <v>276.1353714383351</v>
      </c>
      <c r="AC13" t="n">
        <v>249.7813991467692</v>
      </c>
      <c r="AD13" t="n">
        <v>201817.3277929698</v>
      </c>
      <c r="AE13" t="n">
        <v>276135.3714383351</v>
      </c>
      <c r="AF13" t="n">
        <v>4.197197854345059e-06</v>
      </c>
      <c r="AG13" t="n">
        <v>8.793402777777779</v>
      </c>
      <c r="AH13" t="n">
        <v>249781.3991467693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9.936</v>
      </c>
      <c r="E14" t="n">
        <v>10.06</v>
      </c>
      <c r="F14" t="n">
        <v>7.33</v>
      </c>
      <c r="G14" t="n">
        <v>29.32</v>
      </c>
      <c r="H14" t="n">
        <v>0.46</v>
      </c>
      <c r="I14" t="n">
        <v>15</v>
      </c>
      <c r="J14" t="n">
        <v>154.63</v>
      </c>
      <c r="K14" t="n">
        <v>49.1</v>
      </c>
      <c r="L14" t="n">
        <v>4</v>
      </c>
      <c r="M14" t="n">
        <v>13</v>
      </c>
      <c r="N14" t="n">
        <v>26.53</v>
      </c>
      <c r="O14" t="n">
        <v>19304.72</v>
      </c>
      <c r="P14" t="n">
        <v>73.90000000000001</v>
      </c>
      <c r="Q14" t="n">
        <v>605.9</v>
      </c>
      <c r="R14" t="n">
        <v>32.68</v>
      </c>
      <c r="S14" t="n">
        <v>21.88</v>
      </c>
      <c r="T14" t="n">
        <v>4340.64</v>
      </c>
      <c r="U14" t="n">
        <v>0.67</v>
      </c>
      <c r="V14" t="n">
        <v>0.84</v>
      </c>
      <c r="W14" t="n">
        <v>1.01</v>
      </c>
      <c r="X14" t="n">
        <v>0.27</v>
      </c>
      <c r="Y14" t="n">
        <v>1</v>
      </c>
      <c r="Z14" t="n">
        <v>10</v>
      </c>
      <c r="AA14" t="n">
        <v>200.5043113471582</v>
      </c>
      <c r="AB14" t="n">
        <v>274.3388444109791</v>
      </c>
      <c r="AC14" t="n">
        <v>248.1563301374621</v>
      </c>
      <c r="AD14" t="n">
        <v>200504.3113471582</v>
      </c>
      <c r="AE14" t="n">
        <v>274338.8444109791</v>
      </c>
      <c r="AF14" t="n">
        <v>4.223723655077429e-06</v>
      </c>
      <c r="AG14" t="n">
        <v>8.732638888888889</v>
      </c>
      <c r="AH14" t="n">
        <v>248156.3301374621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9.974500000000001</v>
      </c>
      <c r="E15" t="n">
        <v>10.03</v>
      </c>
      <c r="F15" t="n">
        <v>7.32</v>
      </c>
      <c r="G15" t="n">
        <v>31.38</v>
      </c>
      <c r="H15" t="n">
        <v>0.49</v>
      </c>
      <c r="I15" t="n">
        <v>14</v>
      </c>
      <c r="J15" t="n">
        <v>154.98</v>
      </c>
      <c r="K15" t="n">
        <v>49.1</v>
      </c>
      <c r="L15" t="n">
        <v>4.25</v>
      </c>
      <c r="M15" t="n">
        <v>12</v>
      </c>
      <c r="N15" t="n">
        <v>26.63</v>
      </c>
      <c r="O15" t="n">
        <v>19348.03</v>
      </c>
      <c r="P15" t="n">
        <v>73.43000000000001</v>
      </c>
      <c r="Q15" t="n">
        <v>605.87</v>
      </c>
      <c r="R15" t="n">
        <v>32.47</v>
      </c>
      <c r="S15" t="n">
        <v>21.88</v>
      </c>
      <c r="T15" t="n">
        <v>4242.69</v>
      </c>
      <c r="U15" t="n">
        <v>0.67</v>
      </c>
      <c r="V15" t="n">
        <v>0.84</v>
      </c>
      <c r="W15" t="n">
        <v>1.01</v>
      </c>
      <c r="X15" t="n">
        <v>0.26</v>
      </c>
      <c r="Y15" t="n">
        <v>1</v>
      </c>
      <c r="Z15" t="n">
        <v>10</v>
      </c>
      <c r="AA15" t="n">
        <v>199.9984746373483</v>
      </c>
      <c r="AB15" t="n">
        <v>273.646736308677</v>
      </c>
      <c r="AC15" t="n">
        <v>247.5302758610636</v>
      </c>
      <c r="AD15" t="n">
        <v>199998.4746373483</v>
      </c>
      <c r="AE15" t="n">
        <v>273646.7363086769</v>
      </c>
      <c r="AF15" t="n">
        <v>4.240089734054933e-06</v>
      </c>
      <c r="AG15" t="n">
        <v>8.706597222222221</v>
      </c>
      <c r="AH15" t="n">
        <v>247530.2758610636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10.0245</v>
      </c>
      <c r="E16" t="n">
        <v>9.98</v>
      </c>
      <c r="F16" t="n">
        <v>7.3</v>
      </c>
      <c r="G16" t="n">
        <v>33.7</v>
      </c>
      <c r="H16" t="n">
        <v>0.51</v>
      </c>
      <c r="I16" t="n">
        <v>13</v>
      </c>
      <c r="J16" t="n">
        <v>155.33</v>
      </c>
      <c r="K16" t="n">
        <v>49.1</v>
      </c>
      <c r="L16" t="n">
        <v>4.5</v>
      </c>
      <c r="M16" t="n">
        <v>11</v>
      </c>
      <c r="N16" t="n">
        <v>26.74</v>
      </c>
      <c r="O16" t="n">
        <v>19391.36</v>
      </c>
      <c r="P16" t="n">
        <v>72.28</v>
      </c>
      <c r="Q16" t="n">
        <v>605.87</v>
      </c>
      <c r="R16" t="n">
        <v>31.88</v>
      </c>
      <c r="S16" t="n">
        <v>21.88</v>
      </c>
      <c r="T16" t="n">
        <v>3952.42</v>
      </c>
      <c r="U16" t="n">
        <v>0.6899999999999999</v>
      </c>
      <c r="V16" t="n">
        <v>0.85</v>
      </c>
      <c r="W16" t="n">
        <v>1.01</v>
      </c>
      <c r="X16" t="n">
        <v>0.24</v>
      </c>
      <c r="Y16" t="n">
        <v>1</v>
      </c>
      <c r="Z16" t="n">
        <v>10</v>
      </c>
      <c r="AA16" t="n">
        <v>199.0374752783607</v>
      </c>
      <c r="AB16" t="n">
        <v>272.3318545894113</v>
      </c>
      <c r="AC16" t="n">
        <v>246.3408846076361</v>
      </c>
      <c r="AD16" t="n">
        <v>199037.4752783607</v>
      </c>
      <c r="AE16" t="n">
        <v>272331.8545894112</v>
      </c>
      <c r="AF16" t="n">
        <v>4.261344382077665e-06</v>
      </c>
      <c r="AG16" t="n">
        <v>8.663194444444445</v>
      </c>
      <c r="AH16" t="n">
        <v>246340.8846076361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10.0795</v>
      </c>
      <c r="E17" t="n">
        <v>9.92</v>
      </c>
      <c r="F17" t="n">
        <v>7.28</v>
      </c>
      <c r="G17" t="n">
        <v>36.39</v>
      </c>
      <c r="H17" t="n">
        <v>0.54</v>
      </c>
      <c r="I17" t="n">
        <v>12</v>
      </c>
      <c r="J17" t="n">
        <v>155.68</v>
      </c>
      <c r="K17" t="n">
        <v>49.1</v>
      </c>
      <c r="L17" t="n">
        <v>4.75</v>
      </c>
      <c r="M17" t="n">
        <v>10</v>
      </c>
      <c r="N17" t="n">
        <v>26.84</v>
      </c>
      <c r="O17" t="n">
        <v>19434.74</v>
      </c>
      <c r="P17" t="n">
        <v>70.58</v>
      </c>
      <c r="Q17" t="n">
        <v>605.89</v>
      </c>
      <c r="R17" t="n">
        <v>31.11</v>
      </c>
      <c r="S17" t="n">
        <v>21.88</v>
      </c>
      <c r="T17" t="n">
        <v>3570.73</v>
      </c>
      <c r="U17" t="n">
        <v>0.7</v>
      </c>
      <c r="V17" t="n">
        <v>0.85</v>
      </c>
      <c r="W17" t="n">
        <v>1.01</v>
      </c>
      <c r="X17" t="n">
        <v>0.22</v>
      </c>
      <c r="Y17" t="n">
        <v>1</v>
      </c>
      <c r="Z17" t="n">
        <v>10</v>
      </c>
      <c r="AA17" t="n">
        <v>197.7613323542922</v>
      </c>
      <c r="AB17" t="n">
        <v>270.5857795412491</v>
      </c>
      <c r="AC17" t="n">
        <v>244.7614525114383</v>
      </c>
      <c r="AD17" t="n">
        <v>197761.3323542922</v>
      </c>
      <c r="AE17" t="n">
        <v>270585.7795412491</v>
      </c>
      <c r="AF17" t="n">
        <v>4.284724494902672e-06</v>
      </c>
      <c r="AG17" t="n">
        <v>8.611111111111111</v>
      </c>
      <c r="AH17" t="n">
        <v>244761.4525114383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10.1414</v>
      </c>
      <c r="E18" t="n">
        <v>9.859999999999999</v>
      </c>
      <c r="F18" t="n">
        <v>7.25</v>
      </c>
      <c r="G18" t="n">
        <v>39.53</v>
      </c>
      <c r="H18" t="n">
        <v>0.57</v>
      </c>
      <c r="I18" t="n">
        <v>11</v>
      </c>
      <c r="J18" t="n">
        <v>156.03</v>
      </c>
      <c r="K18" t="n">
        <v>49.1</v>
      </c>
      <c r="L18" t="n">
        <v>5</v>
      </c>
      <c r="M18" t="n">
        <v>9</v>
      </c>
      <c r="N18" t="n">
        <v>26.94</v>
      </c>
      <c r="O18" t="n">
        <v>19478.15</v>
      </c>
      <c r="P18" t="n">
        <v>69.45</v>
      </c>
      <c r="Q18" t="n">
        <v>605.84</v>
      </c>
      <c r="R18" t="n">
        <v>30.01</v>
      </c>
      <c r="S18" t="n">
        <v>21.88</v>
      </c>
      <c r="T18" t="n">
        <v>3025.39</v>
      </c>
      <c r="U18" t="n">
        <v>0.73</v>
      </c>
      <c r="V18" t="n">
        <v>0.85</v>
      </c>
      <c r="W18" t="n">
        <v>1.01</v>
      </c>
      <c r="X18" t="n">
        <v>0.19</v>
      </c>
      <c r="Y18" t="n">
        <v>1</v>
      </c>
      <c r="Z18" t="n">
        <v>10</v>
      </c>
      <c r="AA18" t="n">
        <v>186.9125700890538</v>
      </c>
      <c r="AB18" t="n">
        <v>255.7420243963451</v>
      </c>
      <c r="AC18" t="n">
        <v>231.334364524218</v>
      </c>
      <c r="AD18" t="n">
        <v>186912.5700890538</v>
      </c>
      <c r="AE18" t="n">
        <v>255742.0243963451</v>
      </c>
      <c r="AF18" t="n">
        <v>4.311037749154814e-06</v>
      </c>
      <c r="AG18" t="n">
        <v>8.559027777777779</v>
      </c>
      <c r="AH18" t="n">
        <v>231334.364524218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10.1291</v>
      </c>
      <c r="E19" t="n">
        <v>9.869999999999999</v>
      </c>
      <c r="F19" t="n">
        <v>7.26</v>
      </c>
      <c r="G19" t="n">
        <v>39.6</v>
      </c>
      <c r="H19" t="n">
        <v>0.59</v>
      </c>
      <c r="I19" t="n">
        <v>11</v>
      </c>
      <c r="J19" t="n">
        <v>156.39</v>
      </c>
      <c r="K19" t="n">
        <v>49.1</v>
      </c>
      <c r="L19" t="n">
        <v>5.25</v>
      </c>
      <c r="M19" t="n">
        <v>7</v>
      </c>
      <c r="N19" t="n">
        <v>27.04</v>
      </c>
      <c r="O19" t="n">
        <v>19521.59</v>
      </c>
      <c r="P19" t="n">
        <v>68.05</v>
      </c>
      <c r="Q19" t="n">
        <v>605.88</v>
      </c>
      <c r="R19" t="n">
        <v>30.46</v>
      </c>
      <c r="S19" t="n">
        <v>21.88</v>
      </c>
      <c r="T19" t="n">
        <v>3251.87</v>
      </c>
      <c r="U19" t="n">
        <v>0.72</v>
      </c>
      <c r="V19" t="n">
        <v>0.85</v>
      </c>
      <c r="W19" t="n">
        <v>1.01</v>
      </c>
      <c r="X19" t="n">
        <v>0.2</v>
      </c>
      <c r="Y19" t="n">
        <v>1</v>
      </c>
      <c r="Z19" t="n">
        <v>10</v>
      </c>
      <c r="AA19" t="n">
        <v>186.2505666749497</v>
      </c>
      <c r="AB19" t="n">
        <v>254.8362421196389</v>
      </c>
      <c r="AC19" t="n">
        <v>230.5150288367269</v>
      </c>
      <c r="AD19" t="n">
        <v>186250.5666749497</v>
      </c>
      <c r="AE19" t="n">
        <v>254836.2421196389</v>
      </c>
      <c r="AF19" t="n">
        <v>4.305809105741221e-06</v>
      </c>
      <c r="AG19" t="n">
        <v>8.567708333333334</v>
      </c>
      <c r="AH19" t="n">
        <v>230515.0288367269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10.1827</v>
      </c>
      <c r="E20" t="n">
        <v>9.82</v>
      </c>
      <c r="F20" t="n">
        <v>7.24</v>
      </c>
      <c r="G20" t="n">
        <v>43.43</v>
      </c>
      <c r="H20" t="n">
        <v>0.62</v>
      </c>
      <c r="I20" t="n">
        <v>10</v>
      </c>
      <c r="J20" t="n">
        <v>156.74</v>
      </c>
      <c r="K20" t="n">
        <v>49.1</v>
      </c>
      <c r="L20" t="n">
        <v>5.5</v>
      </c>
      <c r="M20" t="n">
        <v>5</v>
      </c>
      <c r="N20" t="n">
        <v>27.14</v>
      </c>
      <c r="O20" t="n">
        <v>19565.07</v>
      </c>
      <c r="P20" t="n">
        <v>66.95999999999999</v>
      </c>
      <c r="Q20" t="n">
        <v>605.89</v>
      </c>
      <c r="R20" t="n">
        <v>29.55</v>
      </c>
      <c r="S20" t="n">
        <v>21.88</v>
      </c>
      <c r="T20" t="n">
        <v>2801.42</v>
      </c>
      <c r="U20" t="n">
        <v>0.74</v>
      </c>
      <c r="V20" t="n">
        <v>0.85</v>
      </c>
      <c r="W20" t="n">
        <v>1.01</v>
      </c>
      <c r="X20" t="n">
        <v>0.18</v>
      </c>
      <c r="Y20" t="n">
        <v>1</v>
      </c>
      <c r="Z20" t="n">
        <v>10</v>
      </c>
      <c r="AA20" t="n">
        <v>185.3367354050986</v>
      </c>
      <c r="AB20" t="n">
        <v>253.585897860839</v>
      </c>
      <c r="AC20" t="n">
        <v>229.3840156791173</v>
      </c>
      <c r="AD20" t="n">
        <v>185336.7354050986</v>
      </c>
      <c r="AE20" t="n">
        <v>253585.897860839</v>
      </c>
      <c r="AF20" t="n">
        <v>4.328594088421591e-06</v>
      </c>
      <c r="AG20" t="n">
        <v>8.524305555555555</v>
      </c>
      <c r="AH20" t="n">
        <v>229384.0156791173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10.1882</v>
      </c>
      <c r="E21" t="n">
        <v>9.82</v>
      </c>
      <c r="F21" t="n">
        <v>7.23</v>
      </c>
      <c r="G21" t="n">
        <v>43.4</v>
      </c>
      <c r="H21" t="n">
        <v>0.65</v>
      </c>
      <c r="I21" t="n">
        <v>10</v>
      </c>
      <c r="J21" t="n">
        <v>157.09</v>
      </c>
      <c r="K21" t="n">
        <v>49.1</v>
      </c>
      <c r="L21" t="n">
        <v>5.75</v>
      </c>
      <c r="M21" t="n">
        <v>4</v>
      </c>
      <c r="N21" t="n">
        <v>27.25</v>
      </c>
      <c r="O21" t="n">
        <v>19608.58</v>
      </c>
      <c r="P21" t="n">
        <v>66.87</v>
      </c>
      <c r="Q21" t="n">
        <v>605.84</v>
      </c>
      <c r="R21" t="n">
        <v>29.47</v>
      </c>
      <c r="S21" t="n">
        <v>21.88</v>
      </c>
      <c r="T21" t="n">
        <v>2761.18</v>
      </c>
      <c r="U21" t="n">
        <v>0.74</v>
      </c>
      <c r="V21" t="n">
        <v>0.86</v>
      </c>
      <c r="W21" t="n">
        <v>1.01</v>
      </c>
      <c r="X21" t="n">
        <v>0.18</v>
      </c>
      <c r="Y21" t="n">
        <v>1</v>
      </c>
      <c r="Z21" t="n">
        <v>10</v>
      </c>
      <c r="AA21" t="n">
        <v>185.2362980391399</v>
      </c>
      <c r="AB21" t="n">
        <v>253.4484750257505</v>
      </c>
      <c r="AC21" t="n">
        <v>229.2597082865355</v>
      </c>
      <c r="AD21" t="n">
        <v>185236.2980391399</v>
      </c>
      <c r="AE21" t="n">
        <v>253448.4750257505</v>
      </c>
      <c r="AF21" t="n">
        <v>4.330932099704092e-06</v>
      </c>
      <c r="AG21" t="n">
        <v>8.524305555555555</v>
      </c>
      <c r="AH21" t="n">
        <v>229259.7082865355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10.1747</v>
      </c>
      <c r="E22" t="n">
        <v>9.83</v>
      </c>
      <c r="F22" t="n">
        <v>7.25</v>
      </c>
      <c r="G22" t="n">
        <v>43.48</v>
      </c>
      <c r="H22" t="n">
        <v>0.67</v>
      </c>
      <c r="I22" t="n">
        <v>10</v>
      </c>
      <c r="J22" t="n">
        <v>157.44</v>
      </c>
      <c r="K22" t="n">
        <v>49.1</v>
      </c>
      <c r="L22" t="n">
        <v>6</v>
      </c>
      <c r="M22" t="n">
        <v>2</v>
      </c>
      <c r="N22" t="n">
        <v>27.35</v>
      </c>
      <c r="O22" t="n">
        <v>19652.13</v>
      </c>
      <c r="P22" t="n">
        <v>66.19</v>
      </c>
      <c r="Q22" t="n">
        <v>605.9299999999999</v>
      </c>
      <c r="R22" t="n">
        <v>29.69</v>
      </c>
      <c r="S22" t="n">
        <v>21.88</v>
      </c>
      <c r="T22" t="n">
        <v>2873.13</v>
      </c>
      <c r="U22" t="n">
        <v>0.74</v>
      </c>
      <c r="V22" t="n">
        <v>0.85</v>
      </c>
      <c r="W22" t="n">
        <v>1.02</v>
      </c>
      <c r="X22" t="n">
        <v>0.19</v>
      </c>
      <c r="Y22" t="n">
        <v>1</v>
      </c>
      <c r="Z22" t="n">
        <v>10</v>
      </c>
      <c r="AA22" t="n">
        <v>184.9903543984944</v>
      </c>
      <c r="AB22" t="n">
        <v>253.1119640863519</v>
      </c>
      <c r="AC22" t="n">
        <v>228.9553134788969</v>
      </c>
      <c r="AD22" t="n">
        <v>184990.3543984944</v>
      </c>
      <c r="AE22" t="n">
        <v>253111.9640863519</v>
      </c>
      <c r="AF22" t="n">
        <v>4.325193344737954e-06</v>
      </c>
      <c r="AG22" t="n">
        <v>8.532986111111111</v>
      </c>
      <c r="AH22" t="n">
        <v>228955.3134788969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10.177</v>
      </c>
      <c r="E23" t="n">
        <v>9.83</v>
      </c>
      <c r="F23" t="n">
        <v>7.24</v>
      </c>
      <c r="G23" t="n">
        <v>43.47</v>
      </c>
      <c r="H23" t="n">
        <v>0.7</v>
      </c>
      <c r="I23" t="n">
        <v>10</v>
      </c>
      <c r="J23" t="n">
        <v>157.8</v>
      </c>
      <c r="K23" t="n">
        <v>49.1</v>
      </c>
      <c r="L23" t="n">
        <v>6.25</v>
      </c>
      <c r="M23" t="n">
        <v>1</v>
      </c>
      <c r="N23" t="n">
        <v>27.45</v>
      </c>
      <c r="O23" t="n">
        <v>19695.71</v>
      </c>
      <c r="P23" t="n">
        <v>65.54000000000001</v>
      </c>
      <c r="Q23" t="n">
        <v>605.84</v>
      </c>
      <c r="R23" t="n">
        <v>29.66</v>
      </c>
      <c r="S23" t="n">
        <v>21.88</v>
      </c>
      <c r="T23" t="n">
        <v>2857.24</v>
      </c>
      <c r="U23" t="n">
        <v>0.74</v>
      </c>
      <c r="V23" t="n">
        <v>0.85</v>
      </c>
      <c r="W23" t="n">
        <v>1.01</v>
      </c>
      <c r="X23" t="n">
        <v>0.19</v>
      </c>
      <c r="Y23" t="n">
        <v>1</v>
      </c>
      <c r="Z23" t="n">
        <v>10</v>
      </c>
      <c r="AA23" t="n">
        <v>184.607098570036</v>
      </c>
      <c r="AB23" t="n">
        <v>252.5875765538015</v>
      </c>
      <c r="AC23" t="n">
        <v>228.4809727564704</v>
      </c>
      <c r="AD23" t="n">
        <v>184607.0985700359</v>
      </c>
      <c r="AE23" t="n">
        <v>252587.5765538015</v>
      </c>
      <c r="AF23" t="n">
        <v>4.326171058546999e-06</v>
      </c>
      <c r="AG23" t="n">
        <v>8.532986111111111</v>
      </c>
      <c r="AH23" t="n">
        <v>228480.9727564703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10.1784</v>
      </c>
      <c r="E24" t="n">
        <v>9.82</v>
      </c>
      <c r="F24" t="n">
        <v>7.24</v>
      </c>
      <c r="G24" t="n">
        <v>43.46</v>
      </c>
      <c r="H24" t="n">
        <v>0.73</v>
      </c>
      <c r="I24" t="n">
        <v>10</v>
      </c>
      <c r="J24" t="n">
        <v>158.15</v>
      </c>
      <c r="K24" t="n">
        <v>49.1</v>
      </c>
      <c r="L24" t="n">
        <v>6.5</v>
      </c>
      <c r="M24" t="n">
        <v>0</v>
      </c>
      <c r="N24" t="n">
        <v>27.56</v>
      </c>
      <c r="O24" t="n">
        <v>19739.33</v>
      </c>
      <c r="P24" t="n">
        <v>65.64</v>
      </c>
      <c r="Q24" t="n">
        <v>605.84</v>
      </c>
      <c r="R24" t="n">
        <v>29.64</v>
      </c>
      <c r="S24" t="n">
        <v>21.88</v>
      </c>
      <c r="T24" t="n">
        <v>2848.01</v>
      </c>
      <c r="U24" t="n">
        <v>0.74</v>
      </c>
      <c r="V24" t="n">
        <v>0.85</v>
      </c>
      <c r="W24" t="n">
        <v>1.01</v>
      </c>
      <c r="X24" t="n">
        <v>0.19</v>
      </c>
      <c r="Y24" t="n">
        <v>1</v>
      </c>
      <c r="Z24" t="n">
        <v>10</v>
      </c>
      <c r="AA24" t="n">
        <v>184.6533755320615</v>
      </c>
      <c r="AB24" t="n">
        <v>252.6508947348403</v>
      </c>
      <c r="AC24" t="n">
        <v>228.5382479391785</v>
      </c>
      <c r="AD24" t="n">
        <v>184653.3755320615</v>
      </c>
      <c r="AE24" t="n">
        <v>252650.8947348403</v>
      </c>
      <c r="AF24" t="n">
        <v>4.326766188691637e-06</v>
      </c>
      <c r="AG24" t="n">
        <v>8.524305555555555</v>
      </c>
      <c r="AH24" t="n">
        <v>228538.2479391785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3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6.9041</v>
      </c>
      <c r="E2" t="n">
        <v>14.48</v>
      </c>
      <c r="F2" t="n">
        <v>8.81</v>
      </c>
      <c r="G2" t="n">
        <v>6.15</v>
      </c>
      <c r="H2" t="n">
        <v>0.1</v>
      </c>
      <c r="I2" t="n">
        <v>86</v>
      </c>
      <c r="J2" t="n">
        <v>185.69</v>
      </c>
      <c r="K2" t="n">
        <v>53.44</v>
      </c>
      <c r="L2" t="n">
        <v>1</v>
      </c>
      <c r="M2" t="n">
        <v>84</v>
      </c>
      <c r="N2" t="n">
        <v>36.26</v>
      </c>
      <c r="O2" t="n">
        <v>23136.14</v>
      </c>
      <c r="P2" t="n">
        <v>117.71</v>
      </c>
      <c r="Q2" t="n">
        <v>605.98</v>
      </c>
      <c r="R2" t="n">
        <v>78.84</v>
      </c>
      <c r="S2" t="n">
        <v>21.88</v>
      </c>
      <c r="T2" t="n">
        <v>27064.93</v>
      </c>
      <c r="U2" t="n">
        <v>0.28</v>
      </c>
      <c r="V2" t="n">
        <v>0.7</v>
      </c>
      <c r="W2" t="n">
        <v>1.13</v>
      </c>
      <c r="X2" t="n">
        <v>1.75</v>
      </c>
      <c r="Y2" t="n">
        <v>1</v>
      </c>
      <c r="Z2" t="n">
        <v>10</v>
      </c>
      <c r="AA2" t="n">
        <v>335.9883804898929</v>
      </c>
      <c r="AB2" t="n">
        <v>459.7141249474817</v>
      </c>
      <c r="AC2" t="n">
        <v>415.83965407532</v>
      </c>
      <c r="AD2" t="n">
        <v>335988.3804898929</v>
      </c>
      <c r="AE2" t="n">
        <v>459714.1249474817</v>
      </c>
      <c r="AF2" t="n">
        <v>2.7613785264305e-06</v>
      </c>
      <c r="AG2" t="n">
        <v>12.56944444444444</v>
      </c>
      <c r="AH2" t="n">
        <v>415839.65407532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7.5451</v>
      </c>
      <c r="E3" t="n">
        <v>13.25</v>
      </c>
      <c r="F3" t="n">
        <v>8.369999999999999</v>
      </c>
      <c r="G3" t="n">
        <v>7.72</v>
      </c>
      <c r="H3" t="n">
        <v>0.12</v>
      </c>
      <c r="I3" t="n">
        <v>65</v>
      </c>
      <c r="J3" t="n">
        <v>186.07</v>
      </c>
      <c r="K3" t="n">
        <v>53.44</v>
      </c>
      <c r="L3" t="n">
        <v>1.25</v>
      </c>
      <c r="M3" t="n">
        <v>63</v>
      </c>
      <c r="N3" t="n">
        <v>36.39</v>
      </c>
      <c r="O3" t="n">
        <v>23182.76</v>
      </c>
      <c r="P3" t="n">
        <v>111.07</v>
      </c>
      <c r="Q3" t="n">
        <v>606.22</v>
      </c>
      <c r="R3" t="n">
        <v>64.70999999999999</v>
      </c>
      <c r="S3" t="n">
        <v>21.88</v>
      </c>
      <c r="T3" t="n">
        <v>20108.45</v>
      </c>
      <c r="U3" t="n">
        <v>0.34</v>
      </c>
      <c r="V3" t="n">
        <v>0.74</v>
      </c>
      <c r="W3" t="n">
        <v>1.1</v>
      </c>
      <c r="X3" t="n">
        <v>1.31</v>
      </c>
      <c r="Y3" t="n">
        <v>1</v>
      </c>
      <c r="Z3" t="n">
        <v>10</v>
      </c>
      <c r="AA3" t="n">
        <v>298.203274266914</v>
      </c>
      <c r="AB3" t="n">
        <v>408.0148756519636</v>
      </c>
      <c r="AC3" t="n">
        <v>369.074508572214</v>
      </c>
      <c r="AD3" t="n">
        <v>298203.274266914</v>
      </c>
      <c r="AE3" t="n">
        <v>408014.8756519636</v>
      </c>
      <c r="AF3" t="n">
        <v>3.017754250339765e-06</v>
      </c>
      <c r="AG3" t="n">
        <v>11.50173611111111</v>
      </c>
      <c r="AH3" t="n">
        <v>369074.5085722141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7.9906</v>
      </c>
      <c r="E4" t="n">
        <v>12.51</v>
      </c>
      <c r="F4" t="n">
        <v>8.109999999999999</v>
      </c>
      <c r="G4" t="n">
        <v>9.359999999999999</v>
      </c>
      <c r="H4" t="n">
        <v>0.14</v>
      </c>
      <c r="I4" t="n">
        <v>52</v>
      </c>
      <c r="J4" t="n">
        <v>186.45</v>
      </c>
      <c r="K4" t="n">
        <v>53.44</v>
      </c>
      <c r="L4" t="n">
        <v>1.5</v>
      </c>
      <c r="M4" t="n">
        <v>50</v>
      </c>
      <c r="N4" t="n">
        <v>36.51</v>
      </c>
      <c r="O4" t="n">
        <v>23229.42</v>
      </c>
      <c r="P4" t="n">
        <v>106.93</v>
      </c>
      <c r="Q4" t="n">
        <v>605.84</v>
      </c>
      <c r="R4" t="n">
        <v>56.64</v>
      </c>
      <c r="S4" t="n">
        <v>21.88</v>
      </c>
      <c r="T4" t="n">
        <v>16138.62</v>
      </c>
      <c r="U4" t="n">
        <v>0.39</v>
      </c>
      <c r="V4" t="n">
        <v>0.76</v>
      </c>
      <c r="W4" t="n">
        <v>1.08</v>
      </c>
      <c r="X4" t="n">
        <v>1.05</v>
      </c>
      <c r="Y4" t="n">
        <v>1</v>
      </c>
      <c r="Z4" t="n">
        <v>10</v>
      </c>
      <c r="AA4" t="n">
        <v>277.8964392197673</v>
      </c>
      <c r="AB4" t="n">
        <v>380.230168066123</v>
      </c>
      <c r="AC4" t="n">
        <v>343.941534482284</v>
      </c>
      <c r="AD4" t="n">
        <v>277896.4392197673</v>
      </c>
      <c r="AE4" t="n">
        <v>380230.168066123</v>
      </c>
      <c r="AF4" t="n">
        <v>3.195937378267342e-06</v>
      </c>
      <c r="AG4" t="n">
        <v>10.859375</v>
      </c>
      <c r="AH4" t="n">
        <v>343941.534482284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8.3108</v>
      </c>
      <c r="E5" t="n">
        <v>12.03</v>
      </c>
      <c r="F5" t="n">
        <v>7.93</v>
      </c>
      <c r="G5" t="n">
        <v>10.81</v>
      </c>
      <c r="H5" t="n">
        <v>0.17</v>
      </c>
      <c r="I5" t="n">
        <v>44</v>
      </c>
      <c r="J5" t="n">
        <v>186.83</v>
      </c>
      <c r="K5" t="n">
        <v>53.44</v>
      </c>
      <c r="L5" t="n">
        <v>1.75</v>
      </c>
      <c r="M5" t="n">
        <v>42</v>
      </c>
      <c r="N5" t="n">
        <v>36.64</v>
      </c>
      <c r="O5" t="n">
        <v>23276.13</v>
      </c>
      <c r="P5" t="n">
        <v>103.9</v>
      </c>
      <c r="Q5" t="n">
        <v>605.86</v>
      </c>
      <c r="R5" t="n">
        <v>50.97</v>
      </c>
      <c r="S5" t="n">
        <v>21.88</v>
      </c>
      <c r="T5" t="n">
        <v>13339.68</v>
      </c>
      <c r="U5" t="n">
        <v>0.43</v>
      </c>
      <c r="V5" t="n">
        <v>0.78</v>
      </c>
      <c r="W5" t="n">
        <v>1.06</v>
      </c>
      <c r="X5" t="n">
        <v>0.87</v>
      </c>
      <c r="Y5" t="n">
        <v>1</v>
      </c>
      <c r="Z5" t="n">
        <v>10</v>
      </c>
      <c r="AA5" t="n">
        <v>261.1514866277622</v>
      </c>
      <c r="AB5" t="n">
        <v>357.3189851945706</v>
      </c>
      <c r="AC5" t="n">
        <v>323.2169627479454</v>
      </c>
      <c r="AD5" t="n">
        <v>261151.4866277622</v>
      </c>
      <c r="AE5" t="n">
        <v>357318.9851945706</v>
      </c>
      <c r="AF5" t="n">
        <v>3.324005251583639e-06</v>
      </c>
      <c r="AG5" t="n">
        <v>10.44270833333333</v>
      </c>
      <c r="AH5" t="n">
        <v>323216.9627479455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8.5596</v>
      </c>
      <c r="E6" t="n">
        <v>11.68</v>
      </c>
      <c r="F6" t="n">
        <v>7.8</v>
      </c>
      <c r="G6" t="n">
        <v>12.32</v>
      </c>
      <c r="H6" t="n">
        <v>0.19</v>
      </c>
      <c r="I6" t="n">
        <v>38</v>
      </c>
      <c r="J6" t="n">
        <v>187.21</v>
      </c>
      <c r="K6" t="n">
        <v>53.44</v>
      </c>
      <c r="L6" t="n">
        <v>2</v>
      </c>
      <c r="M6" t="n">
        <v>36</v>
      </c>
      <c r="N6" t="n">
        <v>36.77</v>
      </c>
      <c r="O6" t="n">
        <v>23322.88</v>
      </c>
      <c r="P6" t="n">
        <v>101.48</v>
      </c>
      <c r="Q6" t="n">
        <v>605.92</v>
      </c>
      <c r="R6" t="n">
        <v>47.13</v>
      </c>
      <c r="S6" t="n">
        <v>21.88</v>
      </c>
      <c r="T6" t="n">
        <v>11454.06</v>
      </c>
      <c r="U6" t="n">
        <v>0.46</v>
      </c>
      <c r="V6" t="n">
        <v>0.79</v>
      </c>
      <c r="W6" t="n">
        <v>1.05</v>
      </c>
      <c r="X6" t="n">
        <v>0.74</v>
      </c>
      <c r="Y6" t="n">
        <v>1</v>
      </c>
      <c r="Z6" t="n">
        <v>10</v>
      </c>
      <c r="AA6" t="n">
        <v>256.492584365324</v>
      </c>
      <c r="AB6" t="n">
        <v>350.944469582675</v>
      </c>
      <c r="AC6" t="n">
        <v>317.4508219594659</v>
      </c>
      <c r="AD6" t="n">
        <v>256492.5843653241</v>
      </c>
      <c r="AE6" t="n">
        <v>350944.469582675</v>
      </c>
      <c r="AF6" t="n">
        <v>3.423515828976189e-06</v>
      </c>
      <c r="AG6" t="n">
        <v>10.13888888888889</v>
      </c>
      <c r="AH6" t="n">
        <v>317450.8219594659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8.772600000000001</v>
      </c>
      <c r="E7" t="n">
        <v>11.4</v>
      </c>
      <c r="F7" t="n">
        <v>7.7</v>
      </c>
      <c r="G7" t="n">
        <v>14</v>
      </c>
      <c r="H7" t="n">
        <v>0.21</v>
      </c>
      <c r="I7" t="n">
        <v>33</v>
      </c>
      <c r="J7" t="n">
        <v>187.59</v>
      </c>
      <c r="K7" t="n">
        <v>53.44</v>
      </c>
      <c r="L7" t="n">
        <v>2.25</v>
      </c>
      <c r="M7" t="n">
        <v>31</v>
      </c>
      <c r="N7" t="n">
        <v>36.9</v>
      </c>
      <c r="O7" t="n">
        <v>23369.68</v>
      </c>
      <c r="P7" t="n">
        <v>99.59</v>
      </c>
      <c r="Q7" t="n">
        <v>605.85</v>
      </c>
      <c r="R7" t="n">
        <v>44.42</v>
      </c>
      <c r="S7" t="n">
        <v>21.88</v>
      </c>
      <c r="T7" t="n">
        <v>10123.86</v>
      </c>
      <c r="U7" t="n">
        <v>0.49</v>
      </c>
      <c r="V7" t="n">
        <v>0.8</v>
      </c>
      <c r="W7" t="n">
        <v>1.04</v>
      </c>
      <c r="X7" t="n">
        <v>0.64</v>
      </c>
      <c r="Y7" t="n">
        <v>1</v>
      </c>
      <c r="Z7" t="n">
        <v>10</v>
      </c>
      <c r="AA7" t="n">
        <v>242.5237248482974</v>
      </c>
      <c r="AB7" t="n">
        <v>331.8316597289004</v>
      </c>
      <c r="AC7" t="n">
        <v>300.1621118531324</v>
      </c>
      <c r="AD7" t="n">
        <v>242523.7248482974</v>
      </c>
      <c r="AE7" t="n">
        <v>331831.6597289004</v>
      </c>
      <c r="AF7" t="n">
        <v>3.508707762194089e-06</v>
      </c>
      <c r="AG7" t="n">
        <v>9.895833333333334</v>
      </c>
      <c r="AH7" t="n">
        <v>300162.1118531324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8.8917</v>
      </c>
      <c r="E8" t="n">
        <v>11.25</v>
      </c>
      <c r="F8" t="n">
        <v>7.66</v>
      </c>
      <c r="G8" t="n">
        <v>15.32</v>
      </c>
      <c r="H8" t="n">
        <v>0.24</v>
      </c>
      <c r="I8" t="n">
        <v>30</v>
      </c>
      <c r="J8" t="n">
        <v>187.97</v>
      </c>
      <c r="K8" t="n">
        <v>53.44</v>
      </c>
      <c r="L8" t="n">
        <v>2.5</v>
      </c>
      <c r="M8" t="n">
        <v>28</v>
      </c>
      <c r="N8" t="n">
        <v>37.03</v>
      </c>
      <c r="O8" t="n">
        <v>23416.52</v>
      </c>
      <c r="P8" t="n">
        <v>98.36</v>
      </c>
      <c r="Q8" t="n">
        <v>605.88</v>
      </c>
      <c r="R8" t="n">
        <v>42.87</v>
      </c>
      <c r="S8" t="n">
        <v>21.88</v>
      </c>
      <c r="T8" t="n">
        <v>9364.15</v>
      </c>
      <c r="U8" t="n">
        <v>0.51</v>
      </c>
      <c r="V8" t="n">
        <v>0.8100000000000001</v>
      </c>
      <c r="W8" t="n">
        <v>1.04</v>
      </c>
      <c r="X8" t="n">
        <v>0.6</v>
      </c>
      <c r="Y8" t="n">
        <v>1</v>
      </c>
      <c r="Z8" t="n">
        <v>10</v>
      </c>
      <c r="AA8" t="n">
        <v>240.5106363630232</v>
      </c>
      <c r="AB8" t="n">
        <v>329.0772632521537</v>
      </c>
      <c r="AC8" t="n">
        <v>297.6705911103057</v>
      </c>
      <c r="AD8" t="n">
        <v>240510.6363630232</v>
      </c>
      <c r="AE8" t="n">
        <v>329077.2632521536</v>
      </c>
      <c r="AF8" t="n">
        <v>3.556343251613111e-06</v>
      </c>
      <c r="AG8" t="n">
        <v>9.765625</v>
      </c>
      <c r="AH8" t="n">
        <v>297670.5911103057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9.049799999999999</v>
      </c>
      <c r="E9" t="n">
        <v>11.05</v>
      </c>
      <c r="F9" t="n">
        <v>7.58</v>
      </c>
      <c r="G9" t="n">
        <v>16.84</v>
      </c>
      <c r="H9" t="n">
        <v>0.26</v>
      </c>
      <c r="I9" t="n">
        <v>27</v>
      </c>
      <c r="J9" t="n">
        <v>188.35</v>
      </c>
      <c r="K9" t="n">
        <v>53.44</v>
      </c>
      <c r="L9" t="n">
        <v>2.75</v>
      </c>
      <c r="M9" t="n">
        <v>25</v>
      </c>
      <c r="N9" t="n">
        <v>37.16</v>
      </c>
      <c r="O9" t="n">
        <v>23463.4</v>
      </c>
      <c r="P9" t="n">
        <v>96.42</v>
      </c>
      <c r="Q9" t="n">
        <v>605.9400000000001</v>
      </c>
      <c r="R9" t="n">
        <v>40.39</v>
      </c>
      <c r="S9" t="n">
        <v>21.88</v>
      </c>
      <c r="T9" t="n">
        <v>8134.6</v>
      </c>
      <c r="U9" t="n">
        <v>0.54</v>
      </c>
      <c r="V9" t="n">
        <v>0.82</v>
      </c>
      <c r="W9" t="n">
        <v>1.03</v>
      </c>
      <c r="X9" t="n">
        <v>0.52</v>
      </c>
      <c r="Y9" t="n">
        <v>1</v>
      </c>
      <c r="Z9" t="n">
        <v>10</v>
      </c>
      <c r="AA9" t="n">
        <v>237.6563109023922</v>
      </c>
      <c r="AB9" t="n">
        <v>325.1718492329683</v>
      </c>
      <c r="AC9" t="n">
        <v>294.1379043238272</v>
      </c>
      <c r="AD9" t="n">
        <v>237656.3109023923</v>
      </c>
      <c r="AE9" t="n">
        <v>325171.8492329683</v>
      </c>
      <c r="AF9" t="n">
        <v>3.619577264015693e-06</v>
      </c>
      <c r="AG9" t="n">
        <v>9.592013888888889</v>
      </c>
      <c r="AH9" t="n">
        <v>294137.9043238272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9.191599999999999</v>
      </c>
      <c r="E10" t="n">
        <v>10.88</v>
      </c>
      <c r="F10" t="n">
        <v>7.52</v>
      </c>
      <c r="G10" t="n">
        <v>18.79</v>
      </c>
      <c r="H10" t="n">
        <v>0.28</v>
      </c>
      <c r="I10" t="n">
        <v>24</v>
      </c>
      <c r="J10" t="n">
        <v>188.73</v>
      </c>
      <c r="K10" t="n">
        <v>53.44</v>
      </c>
      <c r="L10" t="n">
        <v>3</v>
      </c>
      <c r="M10" t="n">
        <v>22</v>
      </c>
      <c r="N10" t="n">
        <v>37.29</v>
      </c>
      <c r="O10" t="n">
        <v>23510.33</v>
      </c>
      <c r="P10" t="n">
        <v>95.17</v>
      </c>
      <c r="Q10" t="n">
        <v>605.91</v>
      </c>
      <c r="R10" t="n">
        <v>38.59</v>
      </c>
      <c r="S10" t="n">
        <v>21.88</v>
      </c>
      <c r="T10" t="n">
        <v>7253.47</v>
      </c>
      <c r="U10" t="n">
        <v>0.57</v>
      </c>
      <c r="V10" t="n">
        <v>0.82</v>
      </c>
      <c r="W10" t="n">
        <v>1.02</v>
      </c>
      <c r="X10" t="n">
        <v>0.46</v>
      </c>
      <c r="Y10" t="n">
        <v>1</v>
      </c>
      <c r="Z10" t="n">
        <v>10</v>
      </c>
      <c r="AA10" t="n">
        <v>235.3333424918717</v>
      </c>
      <c r="AB10" t="n">
        <v>321.9934613715622</v>
      </c>
      <c r="AC10" t="n">
        <v>291.2628573390173</v>
      </c>
      <c r="AD10" t="n">
        <v>235333.3424918717</v>
      </c>
      <c r="AE10" t="n">
        <v>321993.4613715622</v>
      </c>
      <c r="AF10" t="n">
        <v>3.676291893735402e-06</v>
      </c>
      <c r="AG10" t="n">
        <v>9.444444444444445</v>
      </c>
      <c r="AH10" t="n">
        <v>291262.8573390173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9.297800000000001</v>
      </c>
      <c r="E11" t="n">
        <v>10.76</v>
      </c>
      <c r="F11" t="n">
        <v>7.47</v>
      </c>
      <c r="G11" t="n">
        <v>20.37</v>
      </c>
      <c r="H11" t="n">
        <v>0.3</v>
      </c>
      <c r="I11" t="n">
        <v>22</v>
      </c>
      <c r="J11" t="n">
        <v>189.11</v>
      </c>
      <c r="K11" t="n">
        <v>53.44</v>
      </c>
      <c r="L11" t="n">
        <v>3.25</v>
      </c>
      <c r="M11" t="n">
        <v>20</v>
      </c>
      <c r="N11" t="n">
        <v>37.42</v>
      </c>
      <c r="O11" t="n">
        <v>23557.3</v>
      </c>
      <c r="P11" t="n">
        <v>93.98999999999999</v>
      </c>
      <c r="Q11" t="n">
        <v>605.84</v>
      </c>
      <c r="R11" t="n">
        <v>36.87</v>
      </c>
      <c r="S11" t="n">
        <v>21.88</v>
      </c>
      <c r="T11" t="n">
        <v>6402.02</v>
      </c>
      <c r="U11" t="n">
        <v>0.59</v>
      </c>
      <c r="V11" t="n">
        <v>0.83</v>
      </c>
      <c r="W11" t="n">
        <v>1.02</v>
      </c>
      <c r="X11" t="n">
        <v>0.41</v>
      </c>
      <c r="Y11" t="n">
        <v>1</v>
      </c>
      <c r="Z11" t="n">
        <v>10</v>
      </c>
      <c r="AA11" t="n">
        <v>233.6071267058774</v>
      </c>
      <c r="AB11" t="n">
        <v>319.6315767779004</v>
      </c>
      <c r="AC11" t="n">
        <v>289.126387696048</v>
      </c>
      <c r="AD11" t="n">
        <v>233607.1267058775</v>
      </c>
      <c r="AE11" t="n">
        <v>319631.5767779004</v>
      </c>
      <c r="AF11" t="n">
        <v>3.718767871706016e-06</v>
      </c>
      <c r="AG11" t="n">
        <v>9.340277777777779</v>
      </c>
      <c r="AH11" t="n">
        <v>289126.387696048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9.383100000000001</v>
      </c>
      <c r="E12" t="n">
        <v>10.66</v>
      </c>
      <c r="F12" t="n">
        <v>7.44</v>
      </c>
      <c r="G12" t="n">
        <v>22.33</v>
      </c>
      <c r="H12" t="n">
        <v>0.33</v>
      </c>
      <c r="I12" t="n">
        <v>20</v>
      </c>
      <c r="J12" t="n">
        <v>189.49</v>
      </c>
      <c r="K12" t="n">
        <v>53.44</v>
      </c>
      <c r="L12" t="n">
        <v>3.5</v>
      </c>
      <c r="M12" t="n">
        <v>18</v>
      </c>
      <c r="N12" t="n">
        <v>37.55</v>
      </c>
      <c r="O12" t="n">
        <v>23604.32</v>
      </c>
      <c r="P12" t="n">
        <v>92.88</v>
      </c>
      <c r="Q12" t="n">
        <v>605.88</v>
      </c>
      <c r="R12" t="n">
        <v>36.14</v>
      </c>
      <c r="S12" t="n">
        <v>21.88</v>
      </c>
      <c r="T12" t="n">
        <v>6046.43</v>
      </c>
      <c r="U12" t="n">
        <v>0.61</v>
      </c>
      <c r="V12" t="n">
        <v>0.83</v>
      </c>
      <c r="W12" t="n">
        <v>1.02</v>
      </c>
      <c r="X12" t="n">
        <v>0.39</v>
      </c>
      <c r="Y12" t="n">
        <v>1</v>
      </c>
      <c r="Z12" t="n">
        <v>10</v>
      </c>
      <c r="AA12" t="n">
        <v>232.1836691764743</v>
      </c>
      <c r="AB12" t="n">
        <v>317.6839393876578</v>
      </c>
      <c r="AC12" t="n">
        <v>287.3646300848033</v>
      </c>
      <c r="AD12" t="n">
        <v>232183.6691764743</v>
      </c>
      <c r="AE12" t="n">
        <v>317683.9393876578</v>
      </c>
      <c r="AF12" t="n">
        <v>3.752884641205955e-06</v>
      </c>
      <c r="AG12" t="n">
        <v>9.253472222222221</v>
      </c>
      <c r="AH12" t="n">
        <v>287364.6300848033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9.4444</v>
      </c>
      <c r="E13" t="n">
        <v>10.59</v>
      </c>
      <c r="F13" t="n">
        <v>7.41</v>
      </c>
      <c r="G13" t="n">
        <v>23.41</v>
      </c>
      <c r="H13" t="n">
        <v>0.35</v>
      </c>
      <c r="I13" t="n">
        <v>19</v>
      </c>
      <c r="J13" t="n">
        <v>189.87</v>
      </c>
      <c r="K13" t="n">
        <v>53.44</v>
      </c>
      <c r="L13" t="n">
        <v>3.75</v>
      </c>
      <c r="M13" t="n">
        <v>17</v>
      </c>
      <c r="N13" t="n">
        <v>37.69</v>
      </c>
      <c r="O13" t="n">
        <v>23651.38</v>
      </c>
      <c r="P13" t="n">
        <v>91.54000000000001</v>
      </c>
      <c r="Q13" t="n">
        <v>605.88</v>
      </c>
      <c r="R13" t="n">
        <v>35.28</v>
      </c>
      <c r="S13" t="n">
        <v>21.88</v>
      </c>
      <c r="T13" t="n">
        <v>5624.04</v>
      </c>
      <c r="U13" t="n">
        <v>0.62</v>
      </c>
      <c r="V13" t="n">
        <v>0.83</v>
      </c>
      <c r="W13" t="n">
        <v>1.02</v>
      </c>
      <c r="X13" t="n">
        <v>0.35</v>
      </c>
      <c r="Y13" t="n">
        <v>1</v>
      </c>
      <c r="Z13" t="n">
        <v>10</v>
      </c>
      <c r="AA13" t="n">
        <v>220.6735711057407</v>
      </c>
      <c r="AB13" t="n">
        <v>301.9353154175992</v>
      </c>
      <c r="AC13" t="n">
        <v>273.1190326831094</v>
      </c>
      <c r="AD13" t="n">
        <v>220673.5711057407</v>
      </c>
      <c r="AE13" t="n">
        <v>301935.3154175992</v>
      </c>
      <c r="AF13" t="n">
        <v>3.777402319639087e-06</v>
      </c>
      <c r="AG13" t="n">
        <v>9.192708333333334</v>
      </c>
      <c r="AH13" t="n">
        <v>273119.0326831094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9.492699999999999</v>
      </c>
      <c r="E14" t="n">
        <v>10.53</v>
      </c>
      <c r="F14" t="n">
        <v>7.4</v>
      </c>
      <c r="G14" t="n">
        <v>24.65</v>
      </c>
      <c r="H14" t="n">
        <v>0.37</v>
      </c>
      <c r="I14" t="n">
        <v>18</v>
      </c>
      <c r="J14" t="n">
        <v>190.25</v>
      </c>
      <c r="K14" t="n">
        <v>53.44</v>
      </c>
      <c r="L14" t="n">
        <v>4</v>
      </c>
      <c r="M14" t="n">
        <v>16</v>
      </c>
      <c r="N14" t="n">
        <v>37.82</v>
      </c>
      <c r="O14" t="n">
        <v>23698.48</v>
      </c>
      <c r="P14" t="n">
        <v>90.56</v>
      </c>
      <c r="Q14" t="n">
        <v>605.84</v>
      </c>
      <c r="R14" t="n">
        <v>34.62</v>
      </c>
      <c r="S14" t="n">
        <v>21.88</v>
      </c>
      <c r="T14" t="n">
        <v>5294.92</v>
      </c>
      <c r="U14" t="n">
        <v>0.63</v>
      </c>
      <c r="V14" t="n">
        <v>0.84</v>
      </c>
      <c r="W14" t="n">
        <v>1.02</v>
      </c>
      <c r="X14" t="n">
        <v>0.34</v>
      </c>
      <c r="Y14" t="n">
        <v>1</v>
      </c>
      <c r="Z14" t="n">
        <v>10</v>
      </c>
      <c r="AA14" t="n">
        <v>219.7090437470696</v>
      </c>
      <c r="AB14" t="n">
        <v>300.615606533522</v>
      </c>
      <c r="AC14" t="n">
        <v>271.9252749627051</v>
      </c>
      <c r="AD14" t="n">
        <v>219709.0437470695</v>
      </c>
      <c r="AE14" t="n">
        <v>300615.606533522</v>
      </c>
      <c r="AF14" t="n">
        <v>3.796720490411032e-06</v>
      </c>
      <c r="AG14" t="n">
        <v>9.140625</v>
      </c>
      <c r="AH14" t="n">
        <v>271925.2749627052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9.5501</v>
      </c>
      <c r="E15" t="n">
        <v>10.47</v>
      </c>
      <c r="F15" t="n">
        <v>7.37</v>
      </c>
      <c r="G15" t="n">
        <v>26.01</v>
      </c>
      <c r="H15" t="n">
        <v>0.4</v>
      </c>
      <c r="I15" t="n">
        <v>17</v>
      </c>
      <c r="J15" t="n">
        <v>190.63</v>
      </c>
      <c r="K15" t="n">
        <v>53.44</v>
      </c>
      <c r="L15" t="n">
        <v>4.25</v>
      </c>
      <c r="M15" t="n">
        <v>15</v>
      </c>
      <c r="N15" t="n">
        <v>37.95</v>
      </c>
      <c r="O15" t="n">
        <v>23745.63</v>
      </c>
      <c r="P15" t="n">
        <v>89.98</v>
      </c>
      <c r="Q15" t="n">
        <v>605.87</v>
      </c>
      <c r="R15" t="n">
        <v>33.92</v>
      </c>
      <c r="S15" t="n">
        <v>21.88</v>
      </c>
      <c r="T15" t="n">
        <v>4952.85</v>
      </c>
      <c r="U15" t="n">
        <v>0.65</v>
      </c>
      <c r="V15" t="n">
        <v>0.84</v>
      </c>
      <c r="W15" t="n">
        <v>1.01</v>
      </c>
      <c r="X15" t="n">
        <v>0.31</v>
      </c>
      <c r="Y15" t="n">
        <v>1</v>
      </c>
      <c r="Z15" t="n">
        <v>10</v>
      </c>
      <c r="AA15" t="n">
        <v>218.8581209687998</v>
      </c>
      <c r="AB15" t="n">
        <v>299.4513364482304</v>
      </c>
      <c r="AC15" t="n">
        <v>270.87212118029</v>
      </c>
      <c r="AD15" t="n">
        <v>218858.1209687998</v>
      </c>
      <c r="AE15" t="n">
        <v>299451.3364482304</v>
      </c>
      <c r="AF15" t="n">
        <v>3.819678316545809e-06</v>
      </c>
      <c r="AG15" t="n">
        <v>9.088541666666666</v>
      </c>
      <c r="AH15" t="n">
        <v>270872.1211802901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9.5791</v>
      </c>
      <c r="E16" t="n">
        <v>10.44</v>
      </c>
      <c r="F16" t="n">
        <v>7.38</v>
      </c>
      <c r="G16" t="n">
        <v>27.66</v>
      </c>
      <c r="H16" t="n">
        <v>0.42</v>
      </c>
      <c r="I16" t="n">
        <v>16</v>
      </c>
      <c r="J16" t="n">
        <v>191.02</v>
      </c>
      <c r="K16" t="n">
        <v>53.44</v>
      </c>
      <c r="L16" t="n">
        <v>4.5</v>
      </c>
      <c r="M16" t="n">
        <v>14</v>
      </c>
      <c r="N16" t="n">
        <v>38.08</v>
      </c>
      <c r="O16" t="n">
        <v>23792.83</v>
      </c>
      <c r="P16" t="n">
        <v>88.77</v>
      </c>
      <c r="Q16" t="n">
        <v>605.84</v>
      </c>
      <c r="R16" t="n">
        <v>33.96</v>
      </c>
      <c r="S16" t="n">
        <v>21.88</v>
      </c>
      <c r="T16" t="n">
        <v>4978.1</v>
      </c>
      <c r="U16" t="n">
        <v>0.64</v>
      </c>
      <c r="V16" t="n">
        <v>0.84</v>
      </c>
      <c r="W16" t="n">
        <v>1.02</v>
      </c>
      <c r="X16" t="n">
        <v>0.32</v>
      </c>
      <c r="Y16" t="n">
        <v>1</v>
      </c>
      <c r="Z16" t="n">
        <v>10</v>
      </c>
      <c r="AA16" t="n">
        <v>217.9810749860259</v>
      </c>
      <c r="AB16" t="n">
        <v>298.2513234420618</v>
      </c>
      <c r="AC16" t="n">
        <v>269.7866357312009</v>
      </c>
      <c r="AD16" t="n">
        <v>217981.0749860259</v>
      </c>
      <c r="AE16" t="n">
        <v>298251.3234420618</v>
      </c>
      <c r="AF16" t="n">
        <v>3.831277218251533e-06</v>
      </c>
      <c r="AG16" t="n">
        <v>9.0625</v>
      </c>
      <c r="AH16" t="n">
        <v>269786.6357312009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9.6533</v>
      </c>
      <c r="E17" t="n">
        <v>10.36</v>
      </c>
      <c r="F17" t="n">
        <v>7.33</v>
      </c>
      <c r="G17" t="n">
        <v>29.33</v>
      </c>
      <c r="H17" t="n">
        <v>0.44</v>
      </c>
      <c r="I17" t="n">
        <v>15</v>
      </c>
      <c r="J17" t="n">
        <v>191.4</v>
      </c>
      <c r="K17" t="n">
        <v>53.44</v>
      </c>
      <c r="L17" t="n">
        <v>4.75</v>
      </c>
      <c r="M17" t="n">
        <v>13</v>
      </c>
      <c r="N17" t="n">
        <v>38.22</v>
      </c>
      <c r="O17" t="n">
        <v>23840.07</v>
      </c>
      <c r="P17" t="n">
        <v>87.64</v>
      </c>
      <c r="Q17" t="n">
        <v>605.89</v>
      </c>
      <c r="R17" t="n">
        <v>32.64</v>
      </c>
      <c r="S17" t="n">
        <v>21.88</v>
      </c>
      <c r="T17" t="n">
        <v>4321.76</v>
      </c>
      <c r="U17" t="n">
        <v>0.67</v>
      </c>
      <c r="V17" t="n">
        <v>0.84</v>
      </c>
      <c r="W17" t="n">
        <v>1.01</v>
      </c>
      <c r="X17" t="n">
        <v>0.27</v>
      </c>
      <c r="Y17" t="n">
        <v>1</v>
      </c>
      <c r="Z17" t="n">
        <v>10</v>
      </c>
      <c r="AA17" t="n">
        <v>216.4902475942746</v>
      </c>
      <c r="AB17" t="n">
        <v>296.211507634006</v>
      </c>
      <c r="AC17" t="n">
        <v>267.9414970809659</v>
      </c>
      <c r="AD17" t="n">
        <v>216490.2475942746</v>
      </c>
      <c r="AE17" t="n">
        <v>296211.507634006</v>
      </c>
      <c r="AF17" t="n">
        <v>3.860954408133073e-06</v>
      </c>
      <c r="AG17" t="n">
        <v>8.993055555555555</v>
      </c>
      <c r="AH17" t="n">
        <v>267941.4970809658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9.702500000000001</v>
      </c>
      <c r="E18" t="n">
        <v>10.31</v>
      </c>
      <c r="F18" t="n">
        <v>7.32</v>
      </c>
      <c r="G18" t="n">
        <v>31.36</v>
      </c>
      <c r="H18" t="n">
        <v>0.46</v>
      </c>
      <c r="I18" t="n">
        <v>14</v>
      </c>
      <c r="J18" t="n">
        <v>191.78</v>
      </c>
      <c r="K18" t="n">
        <v>53.44</v>
      </c>
      <c r="L18" t="n">
        <v>5</v>
      </c>
      <c r="M18" t="n">
        <v>12</v>
      </c>
      <c r="N18" t="n">
        <v>38.35</v>
      </c>
      <c r="O18" t="n">
        <v>23887.36</v>
      </c>
      <c r="P18" t="n">
        <v>87.38</v>
      </c>
      <c r="Q18" t="n">
        <v>605.87</v>
      </c>
      <c r="R18" t="n">
        <v>32.1</v>
      </c>
      <c r="S18" t="n">
        <v>21.88</v>
      </c>
      <c r="T18" t="n">
        <v>4055.81</v>
      </c>
      <c r="U18" t="n">
        <v>0.68</v>
      </c>
      <c r="V18" t="n">
        <v>0.85</v>
      </c>
      <c r="W18" t="n">
        <v>1.01</v>
      </c>
      <c r="X18" t="n">
        <v>0.26</v>
      </c>
      <c r="Y18" t="n">
        <v>1</v>
      </c>
      <c r="Z18" t="n">
        <v>10</v>
      </c>
      <c r="AA18" t="n">
        <v>215.9639291784234</v>
      </c>
      <c r="AB18" t="n">
        <v>295.491375557909</v>
      </c>
      <c r="AC18" t="n">
        <v>267.2900933994996</v>
      </c>
      <c r="AD18" t="n">
        <v>215963.9291784234</v>
      </c>
      <c r="AE18" t="n">
        <v>295491.375557909</v>
      </c>
      <c r="AF18" t="n">
        <v>3.880632544820025e-06</v>
      </c>
      <c r="AG18" t="n">
        <v>8.949652777777779</v>
      </c>
      <c r="AH18" t="n">
        <v>267290.0933994996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9.7561</v>
      </c>
      <c r="E19" t="n">
        <v>10.25</v>
      </c>
      <c r="F19" t="n">
        <v>7.3</v>
      </c>
      <c r="G19" t="n">
        <v>33.68</v>
      </c>
      <c r="H19" t="n">
        <v>0.48</v>
      </c>
      <c r="I19" t="n">
        <v>13</v>
      </c>
      <c r="J19" t="n">
        <v>192.17</v>
      </c>
      <c r="K19" t="n">
        <v>53.44</v>
      </c>
      <c r="L19" t="n">
        <v>5.25</v>
      </c>
      <c r="M19" t="n">
        <v>11</v>
      </c>
      <c r="N19" t="n">
        <v>38.48</v>
      </c>
      <c r="O19" t="n">
        <v>23934.69</v>
      </c>
      <c r="P19" t="n">
        <v>85.78</v>
      </c>
      <c r="Q19" t="n">
        <v>605.86</v>
      </c>
      <c r="R19" t="n">
        <v>31.66</v>
      </c>
      <c r="S19" t="n">
        <v>21.88</v>
      </c>
      <c r="T19" t="n">
        <v>3841.4</v>
      </c>
      <c r="U19" t="n">
        <v>0.6899999999999999</v>
      </c>
      <c r="V19" t="n">
        <v>0.85</v>
      </c>
      <c r="W19" t="n">
        <v>1.01</v>
      </c>
      <c r="X19" t="n">
        <v>0.24</v>
      </c>
      <c r="Y19" t="n">
        <v>1</v>
      </c>
      <c r="Z19" t="n">
        <v>10</v>
      </c>
      <c r="AA19" t="n">
        <v>214.6372510075023</v>
      </c>
      <c r="AB19" t="n">
        <v>293.6761559555456</v>
      </c>
      <c r="AC19" t="n">
        <v>265.6481158083085</v>
      </c>
      <c r="AD19" t="n">
        <v>214637.2510075023</v>
      </c>
      <c r="AE19" t="n">
        <v>293676.1559555456</v>
      </c>
      <c r="AF19" t="n">
        <v>3.902070514869223e-06</v>
      </c>
      <c r="AG19" t="n">
        <v>8.897569444444445</v>
      </c>
      <c r="AH19" t="n">
        <v>265648.1158083085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9.7492</v>
      </c>
      <c r="E20" t="n">
        <v>10.26</v>
      </c>
      <c r="F20" t="n">
        <v>7.3</v>
      </c>
      <c r="G20" t="n">
        <v>33.71</v>
      </c>
      <c r="H20" t="n">
        <v>0.51</v>
      </c>
      <c r="I20" t="n">
        <v>13</v>
      </c>
      <c r="J20" t="n">
        <v>192.55</v>
      </c>
      <c r="K20" t="n">
        <v>53.44</v>
      </c>
      <c r="L20" t="n">
        <v>5.5</v>
      </c>
      <c r="M20" t="n">
        <v>11</v>
      </c>
      <c r="N20" t="n">
        <v>38.62</v>
      </c>
      <c r="O20" t="n">
        <v>23982.06</v>
      </c>
      <c r="P20" t="n">
        <v>85.68000000000001</v>
      </c>
      <c r="Q20" t="n">
        <v>605.88</v>
      </c>
      <c r="R20" t="n">
        <v>31.77</v>
      </c>
      <c r="S20" t="n">
        <v>21.88</v>
      </c>
      <c r="T20" t="n">
        <v>3895.76</v>
      </c>
      <c r="U20" t="n">
        <v>0.6899999999999999</v>
      </c>
      <c r="V20" t="n">
        <v>0.85</v>
      </c>
      <c r="W20" t="n">
        <v>1.01</v>
      </c>
      <c r="X20" t="n">
        <v>0.25</v>
      </c>
      <c r="Y20" t="n">
        <v>1</v>
      </c>
      <c r="Z20" t="n">
        <v>10</v>
      </c>
      <c r="AA20" t="n">
        <v>214.6293956840514</v>
      </c>
      <c r="AB20" t="n">
        <v>293.6654079554476</v>
      </c>
      <c r="AC20" t="n">
        <v>265.638393582255</v>
      </c>
      <c r="AD20" t="n">
        <v>214629.3956840514</v>
      </c>
      <c r="AE20" t="n">
        <v>293665.4079554476</v>
      </c>
      <c r="AF20" t="n">
        <v>3.899310776187516e-06</v>
      </c>
      <c r="AG20" t="n">
        <v>8.90625</v>
      </c>
      <c r="AH20" t="n">
        <v>265638.393582255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9.802099999999999</v>
      </c>
      <c r="E21" t="n">
        <v>10.2</v>
      </c>
      <c r="F21" t="n">
        <v>7.29</v>
      </c>
      <c r="G21" t="n">
        <v>36.43</v>
      </c>
      <c r="H21" t="n">
        <v>0.53</v>
      </c>
      <c r="I21" t="n">
        <v>12</v>
      </c>
      <c r="J21" t="n">
        <v>192.94</v>
      </c>
      <c r="K21" t="n">
        <v>53.44</v>
      </c>
      <c r="L21" t="n">
        <v>5.75</v>
      </c>
      <c r="M21" t="n">
        <v>10</v>
      </c>
      <c r="N21" t="n">
        <v>38.75</v>
      </c>
      <c r="O21" t="n">
        <v>24029.48</v>
      </c>
      <c r="P21" t="n">
        <v>84.41</v>
      </c>
      <c r="Q21" t="n">
        <v>605.85</v>
      </c>
      <c r="R21" t="n">
        <v>31.28</v>
      </c>
      <c r="S21" t="n">
        <v>21.88</v>
      </c>
      <c r="T21" t="n">
        <v>3655.05</v>
      </c>
      <c r="U21" t="n">
        <v>0.7</v>
      </c>
      <c r="V21" t="n">
        <v>0.85</v>
      </c>
      <c r="W21" t="n">
        <v>1.01</v>
      </c>
      <c r="X21" t="n">
        <v>0.23</v>
      </c>
      <c r="Y21" t="n">
        <v>1</v>
      </c>
      <c r="Z21" t="n">
        <v>10</v>
      </c>
      <c r="AA21" t="n">
        <v>213.531452543002</v>
      </c>
      <c r="AB21" t="n">
        <v>292.1631537120318</v>
      </c>
      <c r="AC21" t="n">
        <v>264.2795123754032</v>
      </c>
      <c r="AD21" t="n">
        <v>213531.452543002</v>
      </c>
      <c r="AE21" t="n">
        <v>292163.1537120318</v>
      </c>
      <c r="AF21" t="n">
        <v>3.920468772747267e-06</v>
      </c>
      <c r="AG21" t="n">
        <v>8.854166666666666</v>
      </c>
      <c r="AH21" t="n">
        <v>264279.5123754032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9.876799999999999</v>
      </c>
      <c r="E22" t="n">
        <v>10.12</v>
      </c>
      <c r="F22" t="n">
        <v>7.25</v>
      </c>
      <c r="G22" t="n">
        <v>39.53</v>
      </c>
      <c r="H22" t="n">
        <v>0.55</v>
      </c>
      <c r="I22" t="n">
        <v>11</v>
      </c>
      <c r="J22" t="n">
        <v>193.32</v>
      </c>
      <c r="K22" t="n">
        <v>53.44</v>
      </c>
      <c r="L22" t="n">
        <v>6</v>
      </c>
      <c r="M22" t="n">
        <v>9</v>
      </c>
      <c r="N22" t="n">
        <v>38.89</v>
      </c>
      <c r="O22" t="n">
        <v>24076.95</v>
      </c>
      <c r="P22" t="n">
        <v>83.22</v>
      </c>
      <c r="Q22" t="n">
        <v>605.86</v>
      </c>
      <c r="R22" t="n">
        <v>29.98</v>
      </c>
      <c r="S22" t="n">
        <v>21.88</v>
      </c>
      <c r="T22" t="n">
        <v>3009.59</v>
      </c>
      <c r="U22" t="n">
        <v>0.73</v>
      </c>
      <c r="V22" t="n">
        <v>0.85</v>
      </c>
      <c r="W22" t="n">
        <v>1.01</v>
      </c>
      <c r="X22" t="n">
        <v>0.19</v>
      </c>
      <c r="Y22" t="n">
        <v>1</v>
      </c>
      <c r="Z22" t="n">
        <v>10</v>
      </c>
      <c r="AA22" t="n">
        <v>212.2637619671926</v>
      </c>
      <c r="AB22" t="n">
        <v>290.4286435396492</v>
      </c>
      <c r="AC22" t="n">
        <v>262.7105414194718</v>
      </c>
      <c r="AD22" t="n">
        <v>212263.7619671926</v>
      </c>
      <c r="AE22" t="n">
        <v>290428.6435396491</v>
      </c>
      <c r="AF22" t="n">
        <v>3.9503459436927e-06</v>
      </c>
      <c r="AG22" t="n">
        <v>8.784722222222221</v>
      </c>
      <c r="AH22" t="n">
        <v>262710.5414194718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9.8619</v>
      </c>
      <c r="E23" t="n">
        <v>10.14</v>
      </c>
      <c r="F23" t="n">
        <v>7.26</v>
      </c>
      <c r="G23" t="n">
        <v>39.61</v>
      </c>
      <c r="H23" t="n">
        <v>0.57</v>
      </c>
      <c r="I23" t="n">
        <v>11</v>
      </c>
      <c r="J23" t="n">
        <v>193.71</v>
      </c>
      <c r="K23" t="n">
        <v>53.44</v>
      </c>
      <c r="L23" t="n">
        <v>6.25</v>
      </c>
      <c r="M23" t="n">
        <v>9</v>
      </c>
      <c r="N23" t="n">
        <v>39.02</v>
      </c>
      <c r="O23" t="n">
        <v>24124.47</v>
      </c>
      <c r="P23" t="n">
        <v>82.40000000000001</v>
      </c>
      <c r="Q23" t="n">
        <v>605.86</v>
      </c>
      <c r="R23" t="n">
        <v>30.53</v>
      </c>
      <c r="S23" t="n">
        <v>21.88</v>
      </c>
      <c r="T23" t="n">
        <v>3287.12</v>
      </c>
      <c r="U23" t="n">
        <v>0.72</v>
      </c>
      <c r="V23" t="n">
        <v>0.85</v>
      </c>
      <c r="W23" t="n">
        <v>1.01</v>
      </c>
      <c r="X23" t="n">
        <v>0.2</v>
      </c>
      <c r="Y23" t="n">
        <v>1</v>
      </c>
      <c r="Z23" t="n">
        <v>10</v>
      </c>
      <c r="AA23" t="n">
        <v>211.9370751284045</v>
      </c>
      <c r="AB23" t="n">
        <v>289.9816561944132</v>
      </c>
      <c r="AC23" t="n">
        <v>262.3062139191145</v>
      </c>
      <c r="AD23" t="n">
        <v>211937.0751284045</v>
      </c>
      <c r="AE23" t="n">
        <v>289981.6561944133</v>
      </c>
      <c r="AF23" t="n">
        <v>3.944386507988725e-06</v>
      </c>
      <c r="AG23" t="n">
        <v>8.802083333333334</v>
      </c>
      <c r="AH23" t="n">
        <v>262306.2139191145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9.925000000000001</v>
      </c>
      <c r="E24" t="n">
        <v>10.08</v>
      </c>
      <c r="F24" t="n">
        <v>7.23</v>
      </c>
      <c r="G24" t="n">
        <v>43.41</v>
      </c>
      <c r="H24" t="n">
        <v>0.59</v>
      </c>
      <c r="I24" t="n">
        <v>10</v>
      </c>
      <c r="J24" t="n">
        <v>194.09</v>
      </c>
      <c r="K24" t="n">
        <v>53.44</v>
      </c>
      <c r="L24" t="n">
        <v>6.5</v>
      </c>
      <c r="M24" t="n">
        <v>8</v>
      </c>
      <c r="N24" t="n">
        <v>39.16</v>
      </c>
      <c r="O24" t="n">
        <v>24172.03</v>
      </c>
      <c r="P24" t="n">
        <v>81.40000000000001</v>
      </c>
      <c r="Q24" t="n">
        <v>605.84</v>
      </c>
      <c r="R24" t="n">
        <v>29.8</v>
      </c>
      <c r="S24" t="n">
        <v>21.88</v>
      </c>
      <c r="T24" t="n">
        <v>2925</v>
      </c>
      <c r="U24" t="n">
        <v>0.73</v>
      </c>
      <c r="V24" t="n">
        <v>0.85</v>
      </c>
      <c r="W24" t="n">
        <v>1</v>
      </c>
      <c r="X24" t="n">
        <v>0.18</v>
      </c>
      <c r="Y24" t="n">
        <v>1</v>
      </c>
      <c r="Z24" t="n">
        <v>10</v>
      </c>
      <c r="AA24" t="n">
        <v>210.8945966400456</v>
      </c>
      <c r="AB24" t="n">
        <v>288.5552911357364</v>
      </c>
      <c r="AC24" t="n">
        <v>261.0159791397213</v>
      </c>
      <c r="AD24" t="n">
        <v>210894.5966400456</v>
      </c>
      <c r="AE24" t="n">
        <v>288555.2911357363</v>
      </c>
      <c r="AF24" t="n">
        <v>3.969624118251867e-06</v>
      </c>
      <c r="AG24" t="n">
        <v>8.75</v>
      </c>
      <c r="AH24" t="n">
        <v>261015.9791397213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9.9239</v>
      </c>
      <c r="E25" t="n">
        <v>10.08</v>
      </c>
      <c r="F25" t="n">
        <v>7.24</v>
      </c>
      <c r="G25" t="n">
        <v>43.41</v>
      </c>
      <c r="H25" t="n">
        <v>0.62</v>
      </c>
      <c r="I25" t="n">
        <v>10</v>
      </c>
      <c r="J25" t="n">
        <v>194.48</v>
      </c>
      <c r="K25" t="n">
        <v>53.44</v>
      </c>
      <c r="L25" t="n">
        <v>6.75</v>
      </c>
      <c r="M25" t="n">
        <v>8</v>
      </c>
      <c r="N25" t="n">
        <v>39.29</v>
      </c>
      <c r="O25" t="n">
        <v>24219.63</v>
      </c>
      <c r="P25" t="n">
        <v>80.26000000000001</v>
      </c>
      <c r="Q25" t="n">
        <v>605.84</v>
      </c>
      <c r="R25" t="n">
        <v>29.66</v>
      </c>
      <c r="S25" t="n">
        <v>21.88</v>
      </c>
      <c r="T25" t="n">
        <v>2855.24</v>
      </c>
      <c r="U25" t="n">
        <v>0.74</v>
      </c>
      <c r="V25" t="n">
        <v>0.85</v>
      </c>
      <c r="W25" t="n">
        <v>1.01</v>
      </c>
      <c r="X25" t="n">
        <v>0.18</v>
      </c>
      <c r="Y25" t="n">
        <v>1</v>
      </c>
      <c r="Z25" t="n">
        <v>10</v>
      </c>
      <c r="AA25" t="n">
        <v>210.3033817865514</v>
      </c>
      <c r="AB25" t="n">
        <v>287.7463648906274</v>
      </c>
      <c r="AC25" t="n">
        <v>260.2842556801102</v>
      </c>
      <c r="AD25" t="n">
        <v>210303.3817865514</v>
      </c>
      <c r="AE25" t="n">
        <v>287746.3648906274</v>
      </c>
      <c r="AF25" t="n">
        <v>3.969184159911306e-06</v>
      </c>
      <c r="AG25" t="n">
        <v>8.75</v>
      </c>
      <c r="AH25" t="n">
        <v>260284.2556801102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9.925599999999999</v>
      </c>
      <c r="E26" t="n">
        <v>10.07</v>
      </c>
      <c r="F26" t="n">
        <v>7.23</v>
      </c>
      <c r="G26" t="n">
        <v>43.41</v>
      </c>
      <c r="H26" t="n">
        <v>0.64</v>
      </c>
      <c r="I26" t="n">
        <v>10</v>
      </c>
      <c r="J26" t="n">
        <v>194.86</v>
      </c>
      <c r="K26" t="n">
        <v>53.44</v>
      </c>
      <c r="L26" t="n">
        <v>7</v>
      </c>
      <c r="M26" t="n">
        <v>8</v>
      </c>
      <c r="N26" t="n">
        <v>39.43</v>
      </c>
      <c r="O26" t="n">
        <v>24267.28</v>
      </c>
      <c r="P26" t="n">
        <v>78.83</v>
      </c>
      <c r="Q26" t="n">
        <v>605.84</v>
      </c>
      <c r="R26" t="n">
        <v>29.65</v>
      </c>
      <c r="S26" t="n">
        <v>21.88</v>
      </c>
      <c r="T26" t="n">
        <v>2851.3</v>
      </c>
      <c r="U26" t="n">
        <v>0.74</v>
      </c>
      <c r="V26" t="n">
        <v>0.86</v>
      </c>
      <c r="W26" t="n">
        <v>1</v>
      </c>
      <c r="X26" t="n">
        <v>0.18</v>
      </c>
      <c r="Y26" t="n">
        <v>1</v>
      </c>
      <c r="Z26" t="n">
        <v>10</v>
      </c>
      <c r="AA26" t="n">
        <v>209.4816593967938</v>
      </c>
      <c r="AB26" t="n">
        <v>286.6220480651284</v>
      </c>
      <c r="AC26" t="n">
        <v>259.2672420744478</v>
      </c>
      <c r="AD26" t="n">
        <v>209481.6593967938</v>
      </c>
      <c r="AE26" t="n">
        <v>286622.0480651284</v>
      </c>
      <c r="AF26" t="n">
        <v>3.969864095528536e-06</v>
      </c>
      <c r="AG26" t="n">
        <v>8.741319444444445</v>
      </c>
      <c r="AH26" t="n">
        <v>259267.2420744479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9.977600000000001</v>
      </c>
      <c r="E27" t="n">
        <v>10.02</v>
      </c>
      <c r="F27" t="n">
        <v>7.22</v>
      </c>
      <c r="G27" t="n">
        <v>48.13</v>
      </c>
      <c r="H27" t="n">
        <v>0.66</v>
      </c>
      <c r="I27" t="n">
        <v>9</v>
      </c>
      <c r="J27" t="n">
        <v>195.25</v>
      </c>
      <c r="K27" t="n">
        <v>53.44</v>
      </c>
      <c r="L27" t="n">
        <v>7.25</v>
      </c>
      <c r="M27" t="n">
        <v>7</v>
      </c>
      <c r="N27" t="n">
        <v>39.57</v>
      </c>
      <c r="O27" t="n">
        <v>24314.98</v>
      </c>
      <c r="P27" t="n">
        <v>78.45999999999999</v>
      </c>
      <c r="Q27" t="n">
        <v>605.84</v>
      </c>
      <c r="R27" t="n">
        <v>29.16</v>
      </c>
      <c r="S27" t="n">
        <v>21.88</v>
      </c>
      <c r="T27" t="n">
        <v>2610.21</v>
      </c>
      <c r="U27" t="n">
        <v>0.75</v>
      </c>
      <c r="V27" t="n">
        <v>0.86</v>
      </c>
      <c r="W27" t="n">
        <v>1</v>
      </c>
      <c r="X27" t="n">
        <v>0.16</v>
      </c>
      <c r="Y27" t="n">
        <v>1</v>
      </c>
      <c r="Z27" t="n">
        <v>10</v>
      </c>
      <c r="AA27" t="n">
        <v>208.9268448552471</v>
      </c>
      <c r="AB27" t="n">
        <v>285.8629263326945</v>
      </c>
      <c r="AC27" t="n">
        <v>258.5805698547232</v>
      </c>
      <c r="AD27" t="n">
        <v>208926.8448552471</v>
      </c>
      <c r="AE27" t="n">
        <v>285862.9263326945</v>
      </c>
      <c r="AF27" t="n">
        <v>3.990662126173283e-06</v>
      </c>
      <c r="AG27" t="n">
        <v>8.697916666666666</v>
      </c>
      <c r="AH27" t="n">
        <v>258580.5698547232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9.9748</v>
      </c>
      <c r="E28" t="n">
        <v>10.03</v>
      </c>
      <c r="F28" t="n">
        <v>7.22</v>
      </c>
      <c r="G28" t="n">
        <v>48.14</v>
      </c>
      <c r="H28" t="n">
        <v>0.68</v>
      </c>
      <c r="I28" t="n">
        <v>9</v>
      </c>
      <c r="J28" t="n">
        <v>195.64</v>
      </c>
      <c r="K28" t="n">
        <v>53.44</v>
      </c>
      <c r="L28" t="n">
        <v>7.5</v>
      </c>
      <c r="M28" t="n">
        <v>7</v>
      </c>
      <c r="N28" t="n">
        <v>39.7</v>
      </c>
      <c r="O28" t="n">
        <v>24362.73</v>
      </c>
      <c r="P28" t="n">
        <v>77.52</v>
      </c>
      <c r="Q28" t="n">
        <v>605.91</v>
      </c>
      <c r="R28" t="n">
        <v>29.22</v>
      </c>
      <c r="S28" t="n">
        <v>21.88</v>
      </c>
      <c r="T28" t="n">
        <v>2639.63</v>
      </c>
      <c r="U28" t="n">
        <v>0.75</v>
      </c>
      <c r="V28" t="n">
        <v>0.86</v>
      </c>
      <c r="W28" t="n">
        <v>1.01</v>
      </c>
      <c r="X28" t="n">
        <v>0.16</v>
      </c>
      <c r="Y28" t="n">
        <v>1</v>
      </c>
      <c r="Z28" t="n">
        <v>10</v>
      </c>
      <c r="AA28" t="n">
        <v>208.4314289775587</v>
      </c>
      <c r="AB28" t="n">
        <v>285.1850764726355</v>
      </c>
      <c r="AC28" t="n">
        <v>257.9674130339398</v>
      </c>
      <c r="AD28" t="n">
        <v>208431.4289775587</v>
      </c>
      <c r="AE28" t="n">
        <v>285185.0764726355</v>
      </c>
      <c r="AF28" t="n">
        <v>3.989542232215489e-06</v>
      </c>
      <c r="AG28" t="n">
        <v>8.706597222222221</v>
      </c>
      <c r="AH28" t="n">
        <v>257967.4130339398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9.9657</v>
      </c>
      <c r="E29" t="n">
        <v>10.03</v>
      </c>
      <c r="F29" t="n">
        <v>7.23</v>
      </c>
      <c r="G29" t="n">
        <v>48.21</v>
      </c>
      <c r="H29" t="n">
        <v>0.7</v>
      </c>
      <c r="I29" t="n">
        <v>9</v>
      </c>
      <c r="J29" t="n">
        <v>196.03</v>
      </c>
      <c r="K29" t="n">
        <v>53.44</v>
      </c>
      <c r="L29" t="n">
        <v>7.75</v>
      </c>
      <c r="M29" t="n">
        <v>5</v>
      </c>
      <c r="N29" t="n">
        <v>39.84</v>
      </c>
      <c r="O29" t="n">
        <v>24410.52</v>
      </c>
      <c r="P29" t="n">
        <v>76.61</v>
      </c>
      <c r="Q29" t="n">
        <v>605.84</v>
      </c>
      <c r="R29" t="n">
        <v>29.54</v>
      </c>
      <c r="S29" t="n">
        <v>21.88</v>
      </c>
      <c r="T29" t="n">
        <v>2800.26</v>
      </c>
      <c r="U29" t="n">
        <v>0.74</v>
      </c>
      <c r="V29" t="n">
        <v>0.86</v>
      </c>
      <c r="W29" t="n">
        <v>1.01</v>
      </c>
      <c r="X29" t="n">
        <v>0.17</v>
      </c>
      <c r="Y29" t="n">
        <v>1</v>
      </c>
      <c r="Z29" t="n">
        <v>10</v>
      </c>
      <c r="AA29" t="n">
        <v>208.0174386929395</v>
      </c>
      <c r="AB29" t="n">
        <v>284.6186367012575</v>
      </c>
      <c r="AC29" t="n">
        <v>257.4550334793387</v>
      </c>
      <c r="AD29" t="n">
        <v>208017.4386929395</v>
      </c>
      <c r="AE29" t="n">
        <v>284618.6367012574</v>
      </c>
      <c r="AF29" t="n">
        <v>3.985902576852658e-06</v>
      </c>
      <c r="AG29" t="n">
        <v>8.706597222222221</v>
      </c>
      <c r="AH29" t="n">
        <v>257455.0334793387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10.0348</v>
      </c>
      <c r="E30" t="n">
        <v>9.970000000000001</v>
      </c>
      <c r="F30" t="n">
        <v>7.2</v>
      </c>
      <c r="G30" t="n">
        <v>53.99</v>
      </c>
      <c r="H30" t="n">
        <v>0.72</v>
      </c>
      <c r="I30" t="n">
        <v>8</v>
      </c>
      <c r="J30" t="n">
        <v>196.41</v>
      </c>
      <c r="K30" t="n">
        <v>53.44</v>
      </c>
      <c r="L30" t="n">
        <v>8</v>
      </c>
      <c r="M30" t="n">
        <v>4</v>
      </c>
      <c r="N30" t="n">
        <v>39.98</v>
      </c>
      <c r="O30" t="n">
        <v>24458.36</v>
      </c>
      <c r="P30" t="n">
        <v>76.14</v>
      </c>
      <c r="Q30" t="n">
        <v>605.88</v>
      </c>
      <c r="R30" t="n">
        <v>28.44</v>
      </c>
      <c r="S30" t="n">
        <v>21.88</v>
      </c>
      <c r="T30" t="n">
        <v>2256.27</v>
      </c>
      <c r="U30" t="n">
        <v>0.77</v>
      </c>
      <c r="V30" t="n">
        <v>0.86</v>
      </c>
      <c r="W30" t="n">
        <v>1.01</v>
      </c>
      <c r="X30" t="n">
        <v>0.14</v>
      </c>
      <c r="Y30" t="n">
        <v>1</v>
      </c>
      <c r="Z30" t="n">
        <v>10</v>
      </c>
      <c r="AA30" t="n">
        <v>207.2618747758628</v>
      </c>
      <c r="AB30" t="n">
        <v>283.5848408167861</v>
      </c>
      <c r="AC30" t="n">
        <v>256.5199016231393</v>
      </c>
      <c r="AD30" t="n">
        <v>207261.8747758628</v>
      </c>
      <c r="AE30" t="n">
        <v>283584.8408167862</v>
      </c>
      <c r="AF30" t="n">
        <v>4.013539959882503e-06</v>
      </c>
      <c r="AG30" t="n">
        <v>8.654513888888889</v>
      </c>
      <c r="AH30" t="n">
        <v>256519.9016231393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10.0368</v>
      </c>
      <c r="E31" t="n">
        <v>9.960000000000001</v>
      </c>
      <c r="F31" t="n">
        <v>7.2</v>
      </c>
      <c r="G31" t="n">
        <v>53.98</v>
      </c>
      <c r="H31" t="n">
        <v>0.74</v>
      </c>
      <c r="I31" t="n">
        <v>8</v>
      </c>
      <c r="J31" t="n">
        <v>196.8</v>
      </c>
      <c r="K31" t="n">
        <v>53.44</v>
      </c>
      <c r="L31" t="n">
        <v>8.25</v>
      </c>
      <c r="M31" t="n">
        <v>3</v>
      </c>
      <c r="N31" t="n">
        <v>40.12</v>
      </c>
      <c r="O31" t="n">
        <v>24506.24</v>
      </c>
      <c r="P31" t="n">
        <v>74.90000000000001</v>
      </c>
      <c r="Q31" t="n">
        <v>605.84</v>
      </c>
      <c r="R31" t="n">
        <v>28.33</v>
      </c>
      <c r="S31" t="n">
        <v>21.88</v>
      </c>
      <c r="T31" t="n">
        <v>2201.57</v>
      </c>
      <c r="U31" t="n">
        <v>0.77</v>
      </c>
      <c r="V31" t="n">
        <v>0.86</v>
      </c>
      <c r="W31" t="n">
        <v>1.01</v>
      </c>
      <c r="X31" t="n">
        <v>0.14</v>
      </c>
      <c r="Y31" t="n">
        <v>1</v>
      </c>
      <c r="Z31" t="n">
        <v>10</v>
      </c>
      <c r="AA31" t="n">
        <v>206.577511453447</v>
      </c>
      <c r="AB31" t="n">
        <v>282.6484647270785</v>
      </c>
      <c r="AC31" t="n">
        <v>255.6728919532209</v>
      </c>
      <c r="AD31" t="n">
        <v>206577.511453447</v>
      </c>
      <c r="AE31" t="n">
        <v>282648.4647270784</v>
      </c>
      <c r="AF31" t="n">
        <v>4.014339884138069e-06</v>
      </c>
      <c r="AG31" t="n">
        <v>8.645833333333334</v>
      </c>
      <c r="AH31" t="n">
        <v>255672.8919532209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10.0388</v>
      </c>
      <c r="E32" t="n">
        <v>9.960000000000001</v>
      </c>
      <c r="F32" t="n">
        <v>7.2</v>
      </c>
      <c r="G32" t="n">
        <v>53.96</v>
      </c>
      <c r="H32" t="n">
        <v>0.77</v>
      </c>
      <c r="I32" t="n">
        <v>8</v>
      </c>
      <c r="J32" t="n">
        <v>197.19</v>
      </c>
      <c r="K32" t="n">
        <v>53.44</v>
      </c>
      <c r="L32" t="n">
        <v>8.5</v>
      </c>
      <c r="M32" t="n">
        <v>2</v>
      </c>
      <c r="N32" t="n">
        <v>40.26</v>
      </c>
      <c r="O32" t="n">
        <v>24554.18</v>
      </c>
      <c r="P32" t="n">
        <v>74.91</v>
      </c>
      <c r="Q32" t="n">
        <v>605.84</v>
      </c>
      <c r="R32" t="n">
        <v>28.31</v>
      </c>
      <c r="S32" t="n">
        <v>21.88</v>
      </c>
      <c r="T32" t="n">
        <v>2191.93</v>
      </c>
      <c r="U32" t="n">
        <v>0.77</v>
      </c>
      <c r="V32" t="n">
        <v>0.86</v>
      </c>
      <c r="W32" t="n">
        <v>1.01</v>
      </c>
      <c r="X32" t="n">
        <v>0.14</v>
      </c>
      <c r="Y32" t="n">
        <v>1</v>
      </c>
      <c r="Z32" t="n">
        <v>10</v>
      </c>
      <c r="AA32" t="n">
        <v>206.5710364903957</v>
      </c>
      <c r="AB32" t="n">
        <v>282.6396053969763</v>
      </c>
      <c r="AC32" t="n">
        <v>255.6648781451497</v>
      </c>
      <c r="AD32" t="n">
        <v>206571.0364903957</v>
      </c>
      <c r="AE32" t="n">
        <v>282639.6053969763</v>
      </c>
      <c r="AF32" t="n">
        <v>4.015139808393636e-06</v>
      </c>
      <c r="AG32" t="n">
        <v>8.645833333333334</v>
      </c>
      <c r="AH32" t="n">
        <v>255664.8781451496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10.0371</v>
      </c>
      <c r="E33" t="n">
        <v>9.960000000000001</v>
      </c>
      <c r="F33" t="n">
        <v>7.2</v>
      </c>
      <c r="G33" t="n">
        <v>53.98</v>
      </c>
      <c r="H33" t="n">
        <v>0.79</v>
      </c>
      <c r="I33" t="n">
        <v>8</v>
      </c>
      <c r="J33" t="n">
        <v>197.58</v>
      </c>
      <c r="K33" t="n">
        <v>53.44</v>
      </c>
      <c r="L33" t="n">
        <v>8.75</v>
      </c>
      <c r="M33" t="n">
        <v>1</v>
      </c>
      <c r="N33" t="n">
        <v>40.39</v>
      </c>
      <c r="O33" t="n">
        <v>24602.15</v>
      </c>
      <c r="P33" t="n">
        <v>74.70999999999999</v>
      </c>
      <c r="Q33" t="n">
        <v>605.86</v>
      </c>
      <c r="R33" t="n">
        <v>28.35</v>
      </c>
      <c r="S33" t="n">
        <v>21.88</v>
      </c>
      <c r="T33" t="n">
        <v>2213.17</v>
      </c>
      <c r="U33" t="n">
        <v>0.77</v>
      </c>
      <c r="V33" t="n">
        <v>0.86</v>
      </c>
      <c r="W33" t="n">
        <v>1</v>
      </c>
      <c r="X33" t="n">
        <v>0.14</v>
      </c>
      <c r="Y33" t="n">
        <v>1</v>
      </c>
      <c r="Z33" t="n">
        <v>10</v>
      </c>
      <c r="AA33" t="n">
        <v>206.472711740937</v>
      </c>
      <c r="AB33" t="n">
        <v>282.5050731369852</v>
      </c>
      <c r="AC33" t="n">
        <v>255.5431854552348</v>
      </c>
      <c r="AD33" t="n">
        <v>206472.711740937</v>
      </c>
      <c r="AE33" t="n">
        <v>282505.0731369852</v>
      </c>
      <c r="AF33" t="n">
        <v>4.014459872776405e-06</v>
      </c>
      <c r="AG33" t="n">
        <v>8.645833333333334</v>
      </c>
      <c r="AH33" t="n">
        <v>255543.1854552348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10.0371</v>
      </c>
      <c r="E34" t="n">
        <v>9.960000000000001</v>
      </c>
      <c r="F34" t="n">
        <v>7.2</v>
      </c>
      <c r="G34" t="n">
        <v>53.98</v>
      </c>
      <c r="H34" t="n">
        <v>0.8100000000000001</v>
      </c>
      <c r="I34" t="n">
        <v>8</v>
      </c>
      <c r="J34" t="n">
        <v>197.97</v>
      </c>
      <c r="K34" t="n">
        <v>53.44</v>
      </c>
      <c r="L34" t="n">
        <v>9</v>
      </c>
      <c r="M34" t="n">
        <v>0</v>
      </c>
      <c r="N34" t="n">
        <v>40.53</v>
      </c>
      <c r="O34" t="n">
        <v>24650.18</v>
      </c>
      <c r="P34" t="n">
        <v>74.73</v>
      </c>
      <c r="Q34" t="n">
        <v>605.86</v>
      </c>
      <c r="R34" t="n">
        <v>28.3</v>
      </c>
      <c r="S34" t="n">
        <v>21.88</v>
      </c>
      <c r="T34" t="n">
        <v>2184.42</v>
      </c>
      <c r="U34" t="n">
        <v>0.77</v>
      </c>
      <c r="V34" t="n">
        <v>0.86</v>
      </c>
      <c r="W34" t="n">
        <v>1.01</v>
      </c>
      <c r="X34" t="n">
        <v>0.14</v>
      </c>
      <c r="Y34" t="n">
        <v>1</v>
      </c>
      <c r="Z34" t="n">
        <v>10</v>
      </c>
      <c r="AA34" t="n">
        <v>206.4835554279919</v>
      </c>
      <c r="AB34" t="n">
        <v>282.5199099480035</v>
      </c>
      <c r="AC34" t="n">
        <v>255.5566062618331</v>
      </c>
      <c r="AD34" t="n">
        <v>206483.5554279919</v>
      </c>
      <c r="AE34" t="n">
        <v>282519.9099480035</v>
      </c>
      <c r="AF34" t="n">
        <v>4.014459872776405e-06</v>
      </c>
      <c r="AG34" t="n">
        <v>8.645833333333334</v>
      </c>
      <c r="AH34" t="n">
        <v>255556.6062618331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8.5533</v>
      </c>
      <c r="E2" t="n">
        <v>11.69</v>
      </c>
      <c r="F2" t="n">
        <v>8.220000000000001</v>
      </c>
      <c r="G2" t="n">
        <v>8.51</v>
      </c>
      <c r="H2" t="n">
        <v>0.15</v>
      </c>
      <c r="I2" t="n">
        <v>58</v>
      </c>
      <c r="J2" t="n">
        <v>116.05</v>
      </c>
      <c r="K2" t="n">
        <v>43.4</v>
      </c>
      <c r="L2" t="n">
        <v>1</v>
      </c>
      <c r="M2" t="n">
        <v>56</v>
      </c>
      <c r="N2" t="n">
        <v>16.65</v>
      </c>
      <c r="O2" t="n">
        <v>14546.17</v>
      </c>
      <c r="P2" t="n">
        <v>78.79000000000001</v>
      </c>
      <c r="Q2" t="n">
        <v>605.9299999999999</v>
      </c>
      <c r="R2" t="n">
        <v>60.11</v>
      </c>
      <c r="S2" t="n">
        <v>21.88</v>
      </c>
      <c r="T2" t="n">
        <v>17839.76</v>
      </c>
      <c r="U2" t="n">
        <v>0.36</v>
      </c>
      <c r="V2" t="n">
        <v>0.75</v>
      </c>
      <c r="W2" t="n">
        <v>1.09</v>
      </c>
      <c r="X2" t="n">
        <v>1.16</v>
      </c>
      <c r="Y2" t="n">
        <v>1</v>
      </c>
      <c r="Z2" t="n">
        <v>10</v>
      </c>
      <c r="AA2" t="n">
        <v>226.6982035719964</v>
      </c>
      <c r="AB2" t="n">
        <v>310.178483345952</v>
      </c>
      <c r="AC2" t="n">
        <v>280.5754842337418</v>
      </c>
      <c r="AD2" t="n">
        <v>226698.2035719964</v>
      </c>
      <c r="AE2" t="n">
        <v>310178.4833459521</v>
      </c>
      <c r="AF2" t="n">
        <v>3.925899401382804e-06</v>
      </c>
      <c r="AG2" t="n">
        <v>10.14756944444444</v>
      </c>
      <c r="AH2" t="n">
        <v>280575.4842337418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9.032999999999999</v>
      </c>
      <c r="E3" t="n">
        <v>11.07</v>
      </c>
      <c r="F3" t="n">
        <v>7.94</v>
      </c>
      <c r="G3" t="n">
        <v>10.82</v>
      </c>
      <c r="H3" t="n">
        <v>0.19</v>
      </c>
      <c r="I3" t="n">
        <v>44</v>
      </c>
      <c r="J3" t="n">
        <v>116.37</v>
      </c>
      <c r="K3" t="n">
        <v>43.4</v>
      </c>
      <c r="L3" t="n">
        <v>1.25</v>
      </c>
      <c r="M3" t="n">
        <v>42</v>
      </c>
      <c r="N3" t="n">
        <v>16.72</v>
      </c>
      <c r="O3" t="n">
        <v>14585.96</v>
      </c>
      <c r="P3" t="n">
        <v>74.83</v>
      </c>
      <c r="Q3" t="n">
        <v>605.86</v>
      </c>
      <c r="R3" t="n">
        <v>51.46</v>
      </c>
      <c r="S3" t="n">
        <v>21.88</v>
      </c>
      <c r="T3" t="n">
        <v>13588.06</v>
      </c>
      <c r="U3" t="n">
        <v>0.43</v>
      </c>
      <c r="V3" t="n">
        <v>0.78</v>
      </c>
      <c r="W3" t="n">
        <v>1.06</v>
      </c>
      <c r="X3" t="n">
        <v>0.88</v>
      </c>
      <c r="Y3" t="n">
        <v>1</v>
      </c>
      <c r="Z3" t="n">
        <v>10</v>
      </c>
      <c r="AA3" t="n">
        <v>210.2903157367131</v>
      </c>
      <c r="AB3" t="n">
        <v>287.7284873448053</v>
      </c>
      <c r="AC3" t="n">
        <v>260.26808434217</v>
      </c>
      <c r="AD3" t="n">
        <v>210290.3157367131</v>
      </c>
      <c r="AE3" t="n">
        <v>287728.4873448053</v>
      </c>
      <c r="AF3" t="n">
        <v>4.146078039200176e-06</v>
      </c>
      <c r="AG3" t="n">
        <v>9.609375</v>
      </c>
      <c r="AH3" t="n">
        <v>260268.08434217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9.324299999999999</v>
      </c>
      <c r="E4" t="n">
        <v>10.72</v>
      </c>
      <c r="F4" t="n">
        <v>7.78</v>
      </c>
      <c r="G4" t="n">
        <v>12.97</v>
      </c>
      <c r="H4" t="n">
        <v>0.23</v>
      </c>
      <c r="I4" t="n">
        <v>36</v>
      </c>
      <c r="J4" t="n">
        <v>116.69</v>
      </c>
      <c r="K4" t="n">
        <v>43.4</v>
      </c>
      <c r="L4" t="n">
        <v>1.5</v>
      </c>
      <c r="M4" t="n">
        <v>34</v>
      </c>
      <c r="N4" t="n">
        <v>16.79</v>
      </c>
      <c r="O4" t="n">
        <v>14625.77</v>
      </c>
      <c r="P4" t="n">
        <v>72.3</v>
      </c>
      <c r="Q4" t="n">
        <v>605.88</v>
      </c>
      <c r="R4" t="n">
        <v>46.69</v>
      </c>
      <c r="S4" t="n">
        <v>21.88</v>
      </c>
      <c r="T4" t="n">
        <v>11240.27</v>
      </c>
      <c r="U4" t="n">
        <v>0.47</v>
      </c>
      <c r="V4" t="n">
        <v>0.8</v>
      </c>
      <c r="W4" t="n">
        <v>1.05</v>
      </c>
      <c r="X4" t="n">
        <v>0.72</v>
      </c>
      <c r="Y4" t="n">
        <v>1</v>
      </c>
      <c r="Z4" t="n">
        <v>10</v>
      </c>
      <c r="AA4" t="n">
        <v>206.2817929959244</v>
      </c>
      <c r="AB4" t="n">
        <v>282.2438496873186</v>
      </c>
      <c r="AC4" t="n">
        <v>255.3068928049748</v>
      </c>
      <c r="AD4" t="n">
        <v>206281.7929959244</v>
      </c>
      <c r="AE4" t="n">
        <v>282243.8496873186</v>
      </c>
      <c r="AF4" t="n">
        <v>4.279782515323171e-06</v>
      </c>
      <c r="AG4" t="n">
        <v>9.305555555555555</v>
      </c>
      <c r="AH4" t="n">
        <v>255306.8928049748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9.571899999999999</v>
      </c>
      <c r="E5" t="n">
        <v>10.45</v>
      </c>
      <c r="F5" t="n">
        <v>7.65</v>
      </c>
      <c r="G5" t="n">
        <v>15.29</v>
      </c>
      <c r="H5" t="n">
        <v>0.26</v>
      </c>
      <c r="I5" t="n">
        <v>30</v>
      </c>
      <c r="J5" t="n">
        <v>117.01</v>
      </c>
      <c r="K5" t="n">
        <v>43.4</v>
      </c>
      <c r="L5" t="n">
        <v>1.75</v>
      </c>
      <c r="M5" t="n">
        <v>28</v>
      </c>
      <c r="N5" t="n">
        <v>16.86</v>
      </c>
      <c r="O5" t="n">
        <v>14665.62</v>
      </c>
      <c r="P5" t="n">
        <v>69.83</v>
      </c>
      <c r="Q5" t="n">
        <v>605.91</v>
      </c>
      <c r="R5" t="n">
        <v>42.62</v>
      </c>
      <c r="S5" t="n">
        <v>21.88</v>
      </c>
      <c r="T5" t="n">
        <v>9237.370000000001</v>
      </c>
      <c r="U5" t="n">
        <v>0.51</v>
      </c>
      <c r="V5" t="n">
        <v>0.8100000000000001</v>
      </c>
      <c r="W5" t="n">
        <v>1.03</v>
      </c>
      <c r="X5" t="n">
        <v>0.59</v>
      </c>
      <c r="Y5" t="n">
        <v>1</v>
      </c>
      <c r="Z5" t="n">
        <v>10</v>
      </c>
      <c r="AA5" t="n">
        <v>193.5975239771422</v>
      </c>
      <c r="AB5" t="n">
        <v>264.8886732253743</v>
      </c>
      <c r="AC5" t="n">
        <v>239.6080700264098</v>
      </c>
      <c r="AD5" t="n">
        <v>193597.5239771422</v>
      </c>
      <c r="AE5" t="n">
        <v>264888.6732253743</v>
      </c>
      <c r="AF5" t="n">
        <v>4.393429025065889e-06</v>
      </c>
      <c r="AG5" t="n">
        <v>9.071180555555555</v>
      </c>
      <c r="AH5" t="n">
        <v>239608.0700264098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9.7347</v>
      </c>
      <c r="E6" t="n">
        <v>10.27</v>
      </c>
      <c r="F6" t="n">
        <v>7.57</v>
      </c>
      <c r="G6" t="n">
        <v>17.46</v>
      </c>
      <c r="H6" t="n">
        <v>0.3</v>
      </c>
      <c r="I6" t="n">
        <v>26</v>
      </c>
      <c r="J6" t="n">
        <v>117.34</v>
      </c>
      <c r="K6" t="n">
        <v>43.4</v>
      </c>
      <c r="L6" t="n">
        <v>2</v>
      </c>
      <c r="M6" t="n">
        <v>24</v>
      </c>
      <c r="N6" t="n">
        <v>16.94</v>
      </c>
      <c r="O6" t="n">
        <v>14705.49</v>
      </c>
      <c r="P6" t="n">
        <v>67.87</v>
      </c>
      <c r="Q6" t="n">
        <v>605.9</v>
      </c>
      <c r="R6" t="n">
        <v>39.93</v>
      </c>
      <c r="S6" t="n">
        <v>21.88</v>
      </c>
      <c r="T6" t="n">
        <v>7909.5</v>
      </c>
      <c r="U6" t="n">
        <v>0.55</v>
      </c>
      <c r="V6" t="n">
        <v>0.82</v>
      </c>
      <c r="W6" t="n">
        <v>1.03</v>
      </c>
      <c r="X6" t="n">
        <v>0.51</v>
      </c>
      <c r="Y6" t="n">
        <v>1</v>
      </c>
      <c r="Z6" t="n">
        <v>10</v>
      </c>
      <c r="AA6" t="n">
        <v>191.2063317391556</v>
      </c>
      <c r="AB6" t="n">
        <v>261.6169385134063</v>
      </c>
      <c r="AC6" t="n">
        <v>236.6485850834425</v>
      </c>
      <c r="AD6" t="n">
        <v>191206.3317391556</v>
      </c>
      <c r="AE6" t="n">
        <v>261616.9385134063</v>
      </c>
      <c r="AF6" t="n">
        <v>4.468152982198822e-06</v>
      </c>
      <c r="AG6" t="n">
        <v>8.914930555555555</v>
      </c>
      <c r="AH6" t="n">
        <v>236648.5850834425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9.9171</v>
      </c>
      <c r="E7" t="n">
        <v>10.08</v>
      </c>
      <c r="F7" t="n">
        <v>7.47</v>
      </c>
      <c r="G7" t="n">
        <v>20.38</v>
      </c>
      <c r="H7" t="n">
        <v>0.34</v>
      </c>
      <c r="I7" t="n">
        <v>22</v>
      </c>
      <c r="J7" t="n">
        <v>117.66</v>
      </c>
      <c r="K7" t="n">
        <v>43.4</v>
      </c>
      <c r="L7" t="n">
        <v>2.25</v>
      </c>
      <c r="M7" t="n">
        <v>20</v>
      </c>
      <c r="N7" t="n">
        <v>17.01</v>
      </c>
      <c r="O7" t="n">
        <v>14745.39</v>
      </c>
      <c r="P7" t="n">
        <v>65.76000000000001</v>
      </c>
      <c r="Q7" t="n">
        <v>605.9299999999999</v>
      </c>
      <c r="R7" t="n">
        <v>37.19</v>
      </c>
      <c r="S7" t="n">
        <v>21.88</v>
      </c>
      <c r="T7" t="n">
        <v>6561.62</v>
      </c>
      <c r="U7" t="n">
        <v>0.59</v>
      </c>
      <c r="V7" t="n">
        <v>0.83</v>
      </c>
      <c r="W7" t="n">
        <v>1.02</v>
      </c>
      <c r="X7" t="n">
        <v>0.42</v>
      </c>
      <c r="Y7" t="n">
        <v>1</v>
      </c>
      <c r="Z7" t="n">
        <v>10</v>
      </c>
      <c r="AA7" t="n">
        <v>188.8298352680159</v>
      </c>
      <c r="AB7" t="n">
        <v>258.3653111979698</v>
      </c>
      <c r="AC7" t="n">
        <v>233.7072885153027</v>
      </c>
      <c r="AD7" t="n">
        <v>188829.8352680159</v>
      </c>
      <c r="AE7" t="n">
        <v>258365.3111979698</v>
      </c>
      <c r="AF7" t="n">
        <v>4.551873189699111e-06</v>
      </c>
      <c r="AG7" t="n">
        <v>8.75</v>
      </c>
      <c r="AH7" t="n">
        <v>233707.2885153027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10.0014</v>
      </c>
      <c r="E8" t="n">
        <v>10</v>
      </c>
      <c r="F8" t="n">
        <v>7.44</v>
      </c>
      <c r="G8" t="n">
        <v>22.31</v>
      </c>
      <c r="H8" t="n">
        <v>0.37</v>
      </c>
      <c r="I8" t="n">
        <v>20</v>
      </c>
      <c r="J8" t="n">
        <v>117.98</v>
      </c>
      <c r="K8" t="n">
        <v>43.4</v>
      </c>
      <c r="L8" t="n">
        <v>2.5</v>
      </c>
      <c r="M8" t="n">
        <v>18</v>
      </c>
      <c r="N8" t="n">
        <v>17.08</v>
      </c>
      <c r="O8" t="n">
        <v>14785.31</v>
      </c>
      <c r="P8" t="n">
        <v>64.29000000000001</v>
      </c>
      <c r="Q8" t="n">
        <v>605.84</v>
      </c>
      <c r="R8" t="n">
        <v>35.83</v>
      </c>
      <c r="S8" t="n">
        <v>21.88</v>
      </c>
      <c r="T8" t="n">
        <v>5894.08</v>
      </c>
      <c r="U8" t="n">
        <v>0.61</v>
      </c>
      <c r="V8" t="n">
        <v>0.83</v>
      </c>
      <c r="W8" t="n">
        <v>1.02</v>
      </c>
      <c r="X8" t="n">
        <v>0.38</v>
      </c>
      <c r="Y8" t="n">
        <v>1</v>
      </c>
      <c r="Z8" t="n">
        <v>10</v>
      </c>
      <c r="AA8" t="n">
        <v>187.5261653317935</v>
      </c>
      <c r="AB8" t="n">
        <v>256.5815724773727</v>
      </c>
      <c r="AC8" t="n">
        <v>232.0937873147058</v>
      </c>
      <c r="AD8" t="n">
        <v>187526.1653317935</v>
      </c>
      <c r="AE8" t="n">
        <v>256581.5724773727</v>
      </c>
      <c r="AF8" t="n">
        <v>4.590566246126055e-06</v>
      </c>
      <c r="AG8" t="n">
        <v>8.680555555555555</v>
      </c>
      <c r="AH8" t="n">
        <v>232093.7873147058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10.0985</v>
      </c>
      <c r="E9" t="n">
        <v>9.9</v>
      </c>
      <c r="F9" t="n">
        <v>7.39</v>
      </c>
      <c r="G9" t="n">
        <v>24.63</v>
      </c>
      <c r="H9" t="n">
        <v>0.41</v>
      </c>
      <c r="I9" t="n">
        <v>18</v>
      </c>
      <c r="J9" t="n">
        <v>118.31</v>
      </c>
      <c r="K9" t="n">
        <v>43.4</v>
      </c>
      <c r="L9" t="n">
        <v>2.75</v>
      </c>
      <c r="M9" t="n">
        <v>16</v>
      </c>
      <c r="N9" t="n">
        <v>17.16</v>
      </c>
      <c r="O9" t="n">
        <v>14825.26</v>
      </c>
      <c r="P9" t="n">
        <v>61.8</v>
      </c>
      <c r="Q9" t="n">
        <v>605.98</v>
      </c>
      <c r="R9" t="n">
        <v>34.55</v>
      </c>
      <c r="S9" t="n">
        <v>21.88</v>
      </c>
      <c r="T9" t="n">
        <v>5261.24</v>
      </c>
      <c r="U9" t="n">
        <v>0.63</v>
      </c>
      <c r="V9" t="n">
        <v>0.84</v>
      </c>
      <c r="W9" t="n">
        <v>1.01</v>
      </c>
      <c r="X9" t="n">
        <v>0.33</v>
      </c>
      <c r="Y9" t="n">
        <v>1</v>
      </c>
      <c r="Z9" t="n">
        <v>10</v>
      </c>
      <c r="AA9" t="n">
        <v>185.5894735700056</v>
      </c>
      <c r="AB9" t="n">
        <v>253.9317053680854</v>
      </c>
      <c r="AC9" t="n">
        <v>229.6968198032162</v>
      </c>
      <c r="AD9" t="n">
        <v>185589.4735700056</v>
      </c>
      <c r="AE9" t="n">
        <v>253931.7053680854</v>
      </c>
      <c r="AF9" t="n">
        <v>4.635134404833719e-06</v>
      </c>
      <c r="AG9" t="n">
        <v>8.59375</v>
      </c>
      <c r="AH9" t="n">
        <v>229696.8198032161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10.1695</v>
      </c>
      <c r="E10" t="n">
        <v>9.83</v>
      </c>
      <c r="F10" t="n">
        <v>7.37</v>
      </c>
      <c r="G10" t="n">
        <v>27.63</v>
      </c>
      <c r="H10" t="n">
        <v>0.45</v>
      </c>
      <c r="I10" t="n">
        <v>16</v>
      </c>
      <c r="J10" t="n">
        <v>118.63</v>
      </c>
      <c r="K10" t="n">
        <v>43.4</v>
      </c>
      <c r="L10" t="n">
        <v>3</v>
      </c>
      <c r="M10" t="n">
        <v>14</v>
      </c>
      <c r="N10" t="n">
        <v>17.23</v>
      </c>
      <c r="O10" t="n">
        <v>14865.24</v>
      </c>
      <c r="P10" t="n">
        <v>60.74</v>
      </c>
      <c r="Q10" t="n">
        <v>605.98</v>
      </c>
      <c r="R10" t="n">
        <v>33.9</v>
      </c>
      <c r="S10" t="n">
        <v>21.88</v>
      </c>
      <c r="T10" t="n">
        <v>4947.96</v>
      </c>
      <c r="U10" t="n">
        <v>0.65</v>
      </c>
      <c r="V10" t="n">
        <v>0.84</v>
      </c>
      <c r="W10" t="n">
        <v>1.01</v>
      </c>
      <c r="X10" t="n">
        <v>0.31</v>
      </c>
      <c r="Y10" t="n">
        <v>1</v>
      </c>
      <c r="Z10" t="n">
        <v>10</v>
      </c>
      <c r="AA10" t="n">
        <v>175.2011467363512</v>
      </c>
      <c r="AB10" t="n">
        <v>239.717938293652</v>
      </c>
      <c r="AC10" t="n">
        <v>216.8395947092148</v>
      </c>
      <c r="AD10" t="n">
        <v>175201.1467363512</v>
      </c>
      <c r="AE10" t="n">
        <v>239717.938293652</v>
      </c>
      <c r="AF10" t="n">
        <v>4.667722862797099e-06</v>
      </c>
      <c r="AG10" t="n">
        <v>8.532986111111111</v>
      </c>
      <c r="AH10" t="n">
        <v>216839.5947092148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10.281</v>
      </c>
      <c r="E11" t="n">
        <v>9.73</v>
      </c>
      <c r="F11" t="n">
        <v>7.31</v>
      </c>
      <c r="G11" t="n">
        <v>31.32</v>
      </c>
      <c r="H11" t="n">
        <v>0.48</v>
      </c>
      <c r="I11" t="n">
        <v>14</v>
      </c>
      <c r="J11" t="n">
        <v>118.96</v>
      </c>
      <c r="K11" t="n">
        <v>43.4</v>
      </c>
      <c r="L11" t="n">
        <v>3.25</v>
      </c>
      <c r="M11" t="n">
        <v>11</v>
      </c>
      <c r="N11" t="n">
        <v>17.31</v>
      </c>
      <c r="O11" t="n">
        <v>14905.25</v>
      </c>
      <c r="P11" t="n">
        <v>58.45</v>
      </c>
      <c r="Q11" t="n">
        <v>605.84</v>
      </c>
      <c r="R11" t="n">
        <v>32.08</v>
      </c>
      <c r="S11" t="n">
        <v>21.88</v>
      </c>
      <c r="T11" t="n">
        <v>4048.94</v>
      </c>
      <c r="U11" t="n">
        <v>0.68</v>
      </c>
      <c r="V11" t="n">
        <v>0.85</v>
      </c>
      <c r="W11" t="n">
        <v>1.01</v>
      </c>
      <c r="X11" t="n">
        <v>0.25</v>
      </c>
      <c r="Y11" t="n">
        <v>1</v>
      </c>
      <c r="Z11" t="n">
        <v>10</v>
      </c>
      <c r="AA11" t="n">
        <v>173.1733998349536</v>
      </c>
      <c r="AB11" t="n">
        <v>236.9434855252815</v>
      </c>
      <c r="AC11" t="n">
        <v>214.3299318190878</v>
      </c>
      <c r="AD11" t="n">
        <v>173173.3998349536</v>
      </c>
      <c r="AE11" t="n">
        <v>236943.4855252815</v>
      </c>
      <c r="AF11" t="n">
        <v>4.718900511570577e-06</v>
      </c>
      <c r="AG11" t="n">
        <v>8.446180555555555</v>
      </c>
      <c r="AH11" t="n">
        <v>214329.9318190878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10.3022</v>
      </c>
      <c r="E12" t="n">
        <v>9.710000000000001</v>
      </c>
      <c r="F12" t="n">
        <v>7.31</v>
      </c>
      <c r="G12" t="n">
        <v>33.75</v>
      </c>
      <c r="H12" t="n">
        <v>0.52</v>
      </c>
      <c r="I12" t="n">
        <v>13</v>
      </c>
      <c r="J12" t="n">
        <v>119.28</v>
      </c>
      <c r="K12" t="n">
        <v>43.4</v>
      </c>
      <c r="L12" t="n">
        <v>3.5</v>
      </c>
      <c r="M12" t="n">
        <v>7</v>
      </c>
      <c r="N12" t="n">
        <v>17.38</v>
      </c>
      <c r="O12" t="n">
        <v>14945.29</v>
      </c>
      <c r="P12" t="n">
        <v>57.24</v>
      </c>
      <c r="Q12" t="n">
        <v>605.84</v>
      </c>
      <c r="R12" t="n">
        <v>31.83</v>
      </c>
      <c r="S12" t="n">
        <v>21.88</v>
      </c>
      <c r="T12" t="n">
        <v>3924.26</v>
      </c>
      <c r="U12" t="n">
        <v>0.6899999999999999</v>
      </c>
      <c r="V12" t="n">
        <v>0.85</v>
      </c>
      <c r="W12" t="n">
        <v>1.02</v>
      </c>
      <c r="X12" t="n">
        <v>0.25</v>
      </c>
      <c r="Y12" t="n">
        <v>1</v>
      </c>
      <c r="Z12" t="n">
        <v>10</v>
      </c>
      <c r="AA12" t="n">
        <v>172.4393235973098</v>
      </c>
      <c r="AB12" t="n">
        <v>235.9390900317798</v>
      </c>
      <c r="AC12" t="n">
        <v>213.4213944218076</v>
      </c>
      <c r="AD12" t="n">
        <v>172439.3235973098</v>
      </c>
      <c r="AE12" t="n">
        <v>235939.0900317798</v>
      </c>
      <c r="AF12" t="n">
        <v>4.728631149723022e-06</v>
      </c>
      <c r="AG12" t="n">
        <v>8.428819444444445</v>
      </c>
      <c r="AH12" t="n">
        <v>213421.3944218076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10.2919</v>
      </c>
      <c r="E13" t="n">
        <v>9.720000000000001</v>
      </c>
      <c r="F13" t="n">
        <v>7.32</v>
      </c>
      <c r="G13" t="n">
        <v>33.79</v>
      </c>
      <c r="H13" t="n">
        <v>0.55</v>
      </c>
      <c r="I13" t="n">
        <v>13</v>
      </c>
      <c r="J13" t="n">
        <v>119.61</v>
      </c>
      <c r="K13" t="n">
        <v>43.4</v>
      </c>
      <c r="L13" t="n">
        <v>3.75</v>
      </c>
      <c r="M13" t="n">
        <v>3</v>
      </c>
      <c r="N13" t="n">
        <v>17.46</v>
      </c>
      <c r="O13" t="n">
        <v>14985.35</v>
      </c>
      <c r="P13" t="n">
        <v>57.47</v>
      </c>
      <c r="Q13" t="n">
        <v>605.84</v>
      </c>
      <c r="R13" t="n">
        <v>32.04</v>
      </c>
      <c r="S13" t="n">
        <v>21.88</v>
      </c>
      <c r="T13" t="n">
        <v>4034.02</v>
      </c>
      <c r="U13" t="n">
        <v>0.68</v>
      </c>
      <c r="V13" t="n">
        <v>0.84</v>
      </c>
      <c r="W13" t="n">
        <v>1.02</v>
      </c>
      <c r="X13" t="n">
        <v>0.26</v>
      </c>
      <c r="Y13" t="n">
        <v>1</v>
      </c>
      <c r="Z13" t="n">
        <v>10</v>
      </c>
      <c r="AA13" t="n">
        <v>172.6271156164384</v>
      </c>
      <c r="AB13" t="n">
        <v>236.1960353571507</v>
      </c>
      <c r="AC13" t="n">
        <v>213.6538172459502</v>
      </c>
      <c r="AD13" t="n">
        <v>172627.1156164384</v>
      </c>
      <c r="AE13" t="n">
        <v>236196.0353571507</v>
      </c>
      <c r="AF13" t="n">
        <v>4.723903528356504e-06</v>
      </c>
      <c r="AG13" t="n">
        <v>8.4375</v>
      </c>
      <c r="AH13" t="n">
        <v>213653.8172459502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10.2957</v>
      </c>
      <c r="E14" t="n">
        <v>9.710000000000001</v>
      </c>
      <c r="F14" t="n">
        <v>7.32</v>
      </c>
      <c r="G14" t="n">
        <v>33.78</v>
      </c>
      <c r="H14" t="n">
        <v>0.59</v>
      </c>
      <c r="I14" t="n">
        <v>13</v>
      </c>
      <c r="J14" t="n">
        <v>119.93</v>
      </c>
      <c r="K14" t="n">
        <v>43.4</v>
      </c>
      <c r="L14" t="n">
        <v>4</v>
      </c>
      <c r="M14" t="n">
        <v>1</v>
      </c>
      <c r="N14" t="n">
        <v>17.53</v>
      </c>
      <c r="O14" t="n">
        <v>15025.44</v>
      </c>
      <c r="P14" t="n">
        <v>57</v>
      </c>
      <c r="Q14" t="n">
        <v>605.88</v>
      </c>
      <c r="R14" t="n">
        <v>31.84</v>
      </c>
      <c r="S14" t="n">
        <v>21.88</v>
      </c>
      <c r="T14" t="n">
        <v>3931.46</v>
      </c>
      <c r="U14" t="n">
        <v>0.6899999999999999</v>
      </c>
      <c r="V14" t="n">
        <v>0.85</v>
      </c>
      <c r="W14" t="n">
        <v>1.02</v>
      </c>
      <c r="X14" t="n">
        <v>0.26</v>
      </c>
      <c r="Y14" t="n">
        <v>1</v>
      </c>
      <c r="Z14" t="n">
        <v>10</v>
      </c>
      <c r="AA14" t="n">
        <v>172.3618673939602</v>
      </c>
      <c r="AB14" t="n">
        <v>235.8331110372305</v>
      </c>
      <c r="AC14" t="n">
        <v>213.3255299137555</v>
      </c>
      <c r="AD14" t="n">
        <v>172361.8673939602</v>
      </c>
      <c r="AE14" t="n">
        <v>235833.1110372305</v>
      </c>
      <c r="AF14" t="n">
        <v>4.725647699346093e-06</v>
      </c>
      <c r="AG14" t="n">
        <v>8.428819444444445</v>
      </c>
      <c r="AH14" t="n">
        <v>213325.5299137555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10.296</v>
      </c>
      <c r="E15" t="n">
        <v>9.710000000000001</v>
      </c>
      <c r="F15" t="n">
        <v>7.32</v>
      </c>
      <c r="G15" t="n">
        <v>33.77</v>
      </c>
      <c r="H15" t="n">
        <v>0.62</v>
      </c>
      <c r="I15" t="n">
        <v>13</v>
      </c>
      <c r="J15" t="n">
        <v>120.26</v>
      </c>
      <c r="K15" t="n">
        <v>43.4</v>
      </c>
      <c r="L15" t="n">
        <v>4.25</v>
      </c>
      <c r="M15" t="n">
        <v>1</v>
      </c>
      <c r="N15" t="n">
        <v>17.61</v>
      </c>
      <c r="O15" t="n">
        <v>15065.56</v>
      </c>
      <c r="P15" t="n">
        <v>56.85</v>
      </c>
      <c r="Q15" t="n">
        <v>605.88</v>
      </c>
      <c r="R15" t="n">
        <v>31.84</v>
      </c>
      <c r="S15" t="n">
        <v>21.88</v>
      </c>
      <c r="T15" t="n">
        <v>3931.47</v>
      </c>
      <c r="U15" t="n">
        <v>0.6899999999999999</v>
      </c>
      <c r="V15" t="n">
        <v>0.85</v>
      </c>
      <c r="W15" t="n">
        <v>1.02</v>
      </c>
      <c r="X15" t="n">
        <v>0.26</v>
      </c>
      <c r="Y15" t="n">
        <v>1</v>
      </c>
      <c r="Z15" t="n">
        <v>10</v>
      </c>
      <c r="AA15" t="n">
        <v>172.2812644853319</v>
      </c>
      <c r="AB15" t="n">
        <v>235.7228265816959</v>
      </c>
      <c r="AC15" t="n">
        <v>213.225770851872</v>
      </c>
      <c r="AD15" t="n">
        <v>172281.2644853319</v>
      </c>
      <c r="AE15" t="n">
        <v>235722.8265816959</v>
      </c>
      <c r="AF15" t="n">
        <v>4.725785397055797e-06</v>
      </c>
      <c r="AG15" t="n">
        <v>8.428819444444445</v>
      </c>
      <c r="AH15" t="n">
        <v>213225.770851872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10.2945</v>
      </c>
      <c r="E16" t="n">
        <v>9.710000000000001</v>
      </c>
      <c r="F16" t="n">
        <v>7.32</v>
      </c>
      <c r="G16" t="n">
        <v>33.78</v>
      </c>
      <c r="H16" t="n">
        <v>0.66</v>
      </c>
      <c r="I16" t="n">
        <v>13</v>
      </c>
      <c r="J16" t="n">
        <v>120.58</v>
      </c>
      <c r="K16" t="n">
        <v>43.4</v>
      </c>
      <c r="L16" t="n">
        <v>4.5</v>
      </c>
      <c r="M16" t="n">
        <v>0</v>
      </c>
      <c r="N16" t="n">
        <v>17.68</v>
      </c>
      <c r="O16" t="n">
        <v>15105.7</v>
      </c>
      <c r="P16" t="n">
        <v>57</v>
      </c>
      <c r="Q16" t="n">
        <v>605.88</v>
      </c>
      <c r="R16" t="n">
        <v>31.84</v>
      </c>
      <c r="S16" t="n">
        <v>21.88</v>
      </c>
      <c r="T16" t="n">
        <v>3934.05</v>
      </c>
      <c r="U16" t="n">
        <v>0.6899999999999999</v>
      </c>
      <c r="V16" t="n">
        <v>0.85</v>
      </c>
      <c r="W16" t="n">
        <v>1.03</v>
      </c>
      <c r="X16" t="n">
        <v>0.26</v>
      </c>
      <c r="Y16" t="n">
        <v>1</v>
      </c>
      <c r="Z16" t="n">
        <v>10</v>
      </c>
      <c r="AA16" t="n">
        <v>172.3671493453687</v>
      </c>
      <c r="AB16" t="n">
        <v>235.8403380361708</v>
      </c>
      <c r="AC16" t="n">
        <v>213.3320671780602</v>
      </c>
      <c r="AD16" t="n">
        <v>172367.1493453687</v>
      </c>
      <c r="AE16" t="n">
        <v>235840.3380361708</v>
      </c>
      <c r="AF16" t="n">
        <v>4.725096908507275e-06</v>
      </c>
      <c r="AG16" t="n">
        <v>8.428819444444445</v>
      </c>
      <c r="AH16" t="n">
        <v>213332.0671780602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9.269299999999999</v>
      </c>
      <c r="E2" t="n">
        <v>10.79</v>
      </c>
      <c r="F2" t="n">
        <v>7.98</v>
      </c>
      <c r="G2" t="n">
        <v>10.41</v>
      </c>
      <c r="H2" t="n">
        <v>0.2</v>
      </c>
      <c r="I2" t="n">
        <v>46</v>
      </c>
      <c r="J2" t="n">
        <v>89.87</v>
      </c>
      <c r="K2" t="n">
        <v>37.55</v>
      </c>
      <c r="L2" t="n">
        <v>1</v>
      </c>
      <c r="M2" t="n">
        <v>44</v>
      </c>
      <c r="N2" t="n">
        <v>11.32</v>
      </c>
      <c r="O2" t="n">
        <v>11317.98</v>
      </c>
      <c r="P2" t="n">
        <v>62.51</v>
      </c>
      <c r="Q2" t="n">
        <v>605.9</v>
      </c>
      <c r="R2" t="n">
        <v>52.65</v>
      </c>
      <c r="S2" t="n">
        <v>21.88</v>
      </c>
      <c r="T2" t="n">
        <v>14171.16</v>
      </c>
      <c r="U2" t="n">
        <v>0.42</v>
      </c>
      <c r="V2" t="n">
        <v>0.78</v>
      </c>
      <c r="W2" t="n">
        <v>1.07</v>
      </c>
      <c r="X2" t="n">
        <v>0.92</v>
      </c>
      <c r="Y2" t="n">
        <v>1</v>
      </c>
      <c r="Z2" t="n">
        <v>10</v>
      </c>
      <c r="AA2" t="n">
        <v>193.7882700000264</v>
      </c>
      <c r="AB2" t="n">
        <v>265.149660349005</v>
      </c>
      <c r="AC2" t="n">
        <v>239.844148905259</v>
      </c>
      <c r="AD2" t="n">
        <v>193788.2700000264</v>
      </c>
      <c r="AE2" t="n">
        <v>265149.660349005</v>
      </c>
      <c r="AF2" t="n">
        <v>4.585286248896958e-06</v>
      </c>
      <c r="AG2" t="n">
        <v>9.366319444444445</v>
      </c>
      <c r="AH2" t="n">
        <v>239844.148905259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9.651</v>
      </c>
      <c r="E3" t="n">
        <v>10.36</v>
      </c>
      <c r="F3" t="n">
        <v>7.76</v>
      </c>
      <c r="G3" t="n">
        <v>13.3</v>
      </c>
      <c r="H3" t="n">
        <v>0.24</v>
      </c>
      <c r="I3" t="n">
        <v>35</v>
      </c>
      <c r="J3" t="n">
        <v>90.18000000000001</v>
      </c>
      <c r="K3" t="n">
        <v>37.55</v>
      </c>
      <c r="L3" t="n">
        <v>1.25</v>
      </c>
      <c r="M3" t="n">
        <v>33</v>
      </c>
      <c r="N3" t="n">
        <v>11.37</v>
      </c>
      <c r="O3" t="n">
        <v>11355.7</v>
      </c>
      <c r="P3" t="n">
        <v>59.05</v>
      </c>
      <c r="Q3" t="n">
        <v>606.13</v>
      </c>
      <c r="R3" t="n">
        <v>46.16</v>
      </c>
      <c r="S3" t="n">
        <v>21.88</v>
      </c>
      <c r="T3" t="n">
        <v>10983.41</v>
      </c>
      <c r="U3" t="n">
        <v>0.47</v>
      </c>
      <c r="V3" t="n">
        <v>0.8</v>
      </c>
      <c r="W3" t="n">
        <v>1.04</v>
      </c>
      <c r="X3" t="n">
        <v>0.7</v>
      </c>
      <c r="Y3" t="n">
        <v>1</v>
      </c>
      <c r="Z3" t="n">
        <v>10</v>
      </c>
      <c r="AA3" t="n">
        <v>180.0664813058461</v>
      </c>
      <c r="AB3" t="n">
        <v>246.3749036950441</v>
      </c>
      <c r="AC3" t="n">
        <v>222.8612286758097</v>
      </c>
      <c r="AD3" t="n">
        <v>180066.4813058461</v>
      </c>
      <c r="AE3" t="n">
        <v>246374.903695044</v>
      </c>
      <c r="AF3" t="n">
        <v>4.774103501678072e-06</v>
      </c>
      <c r="AG3" t="n">
        <v>8.993055555555555</v>
      </c>
      <c r="AH3" t="n">
        <v>222861.2286758097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9.9217</v>
      </c>
      <c r="E4" t="n">
        <v>10.08</v>
      </c>
      <c r="F4" t="n">
        <v>7.61</v>
      </c>
      <c r="G4" t="n">
        <v>16.31</v>
      </c>
      <c r="H4" t="n">
        <v>0.29</v>
      </c>
      <c r="I4" t="n">
        <v>28</v>
      </c>
      <c r="J4" t="n">
        <v>90.48</v>
      </c>
      <c r="K4" t="n">
        <v>37.55</v>
      </c>
      <c r="L4" t="n">
        <v>1.5</v>
      </c>
      <c r="M4" t="n">
        <v>26</v>
      </c>
      <c r="N4" t="n">
        <v>11.43</v>
      </c>
      <c r="O4" t="n">
        <v>11393.43</v>
      </c>
      <c r="P4" t="n">
        <v>56.44</v>
      </c>
      <c r="Q4" t="n">
        <v>605.92</v>
      </c>
      <c r="R4" t="n">
        <v>41.4</v>
      </c>
      <c r="S4" t="n">
        <v>21.88</v>
      </c>
      <c r="T4" t="n">
        <v>8636.200000000001</v>
      </c>
      <c r="U4" t="n">
        <v>0.53</v>
      </c>
      <c r="V4" t="n">
        <v>0.8100000000000001</v>
      </c>
      <c r="W4" t="n">
        <v>1.03</v>
      </c>
      <c r="X4" t="n">
        <v>0.55</v>
      </c>
      <c r="Y4" t="n">
        <v>1</v>
      </c>
      <c r="Z4" t="n">
        <v>10</v>
      </c>
      <c r="AA4" t="n">
        <v>177.0304590373377</v>
      </c>
      <c r="AB4" t="n">
        <v>242.2208840874235</v>
      </c>
      <c r="AC4" t="n">
        <v>219.103662869336</v>
      </c>
      <c r="AD4" t="n">
        <v>177030.4590373377</v>
      </c>
      <c r="AE4" t="n">
        <v>242220.8840874235</v>
      </c>
      <c r="AF4" t="n">
        <v>4.908011886084273e-06</v>
      </c>
      <c r="AG4" t="n">
        <v>8.75</v>
      </c>
      <c r="AH4" t="n">
        <v>219103.662869336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10.1272</v>
      </c>
      <c r="E5" t="n">
        <v>9.869999999999999</v>
      </c>
      <c r="F5" t="n">
        <v>7.5</v>
      </c>
      <c r="G5" t="n">
        <v>19.57</v>
      </c>
      <c r="H5" t="n">
        <v>0.34</v>
      </c>
      <c r="I5" t="n">
        <v>23</v>
      </c>
      <c r="J5" t="n">
        <v>90.79000000000001</v>
      </c>
      <c r="K5" t="n">
        <v>37.55</v>
      </c>
      <c r="L5" t="n">
        <v>1.75</v>
      </c>
      <c r="M5" t="n">
        <v>21</v>
      </c>
      <c r="N5" t="n">
        <v>11.49</v>
      </c>
      <c r="O5" t="n">
        <v>11431.19</v>
      </c>
      <c r="P5" t="n">
        <v>53.68</v>
      </c>
      <c r="Q5" t="n">
        <v>605.84</v>
      </c>
      <c r="R5" t="n">
        <v>37.98</v>
      </c>
      <c r="S5" t="n">
        <v>21.88</v>
      </c>
      <c r="T5" t="n">
        <v>6953.99</v>
      </c>
      <c r="U5" t="n">
        <v>0.58</v>
      </c>
      <c r="V5" t="n">
        <v>0.82</v>
      </c>
      <c r="W5" t="n">
        <v>1.02</v>
      </c>
      <c r="X5" t="n">
        <v>0.44</v>
      </c>
      <c r="Y5" t="n">
        <v>1</v>
      </c>
      <c r="Z5" t="n">
        <v>10</v>
      </c>
      <c r="AA5" t="n">
        <v>165.3417915467929</v>
      </c>
      <c r="AB5" t="n">
        <v>226.2279335592524</v>
      </c>
      <c r="AC5" t="n">
        <v>204.6370570933214</v>
      </c>
      <c r="AD5" t="n">
        <v>165341.7915467929</v>
      </c>
      <c r="AE5" t="n">
        <v>226227.9335592524</v>
      </c>
      <c r="AF5" t="n">
        <v>5.009667493751338e-06</v>
      </c>
      <c r="AG5" t="n">
        <v>8.567708333333334</v>
      </c>
      <c r="AH5" t="n">
        <v>204637.0570933214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10.2526</v>
      </c>
      <c r="E6" t="n">
        <v>9.75</v>
      </c>
      <c r="F6" t="n">
        <v>7.44</v>
      </c>
      <c r="G6" t="n">
        <v>22.31</v>
      </c>
      <c r="H6" t="n">
        <v>0.39</v>
      </c>
      <c r="I6" t="n">
        <v>20</v>
      </c>
      <c r="J6" t="n">
        <v>91.09999999999999</v>
      </c>
      <c r="K6" t="n">
        <v>37.55</v>
      </c>
      <c r="L6" t="n">
        <v>2</v>
      </c>
      <c r="M6" t="n">
        <v>17</v>
      </c>
      <c r="N6" t="n">
        <v>11.54</v>
      </c>
      <c r="O6" t="n">
        <v>11468.97</v>
      </c>
      <c r="P6" t="n">
        <v>51.81</v>
      </c>
      <c r="Q6" t="n">
        <v>605.87</v>
      </c>
      <c r="R6" t="n">
        <v>35.84</v>
      </c>
      <c r="S6" t="n">
        <v>21.88</v>
      </c>
      <c r="T6" t="n">
        <v>5899.07</v>
      </c>
      <c r="U6" t="n">
        <v>0.61</v>
      </c>
      <c r="V6" t="n">
        <v>0.83</v>
      </c>
      <c r="W6" t="n">
        <v>1.02</v>
      </c>
      <c r="X6" t="n">
        <v>0.38</v>
      </c>
      <c r="Y6" t="n">
        <v>1</v>
      </c>
      <c r="Z6" t="n">
        <v>10</v>
      </c>
      <c r="AA6" t="n">
        <v>163.545764168329</v>
      </c>
      <c r="AB6" t="n">
        <v>223.7705296649035</v>
      </c>
      <c r="AC6" t="n">
        <v>202.4141843776604</v>
      </c>
      <c r="AD6" t="n">
        <v>163545.764168329</v>
      </c>
      <c r="AE6" t="n">
        <v>223770.5296649035</v>
      </c>
      <c r="AF6" t="n">
        <v>5.071699674780291e-06</v>
      </c>
      <c r="AG6" t="n">
        <v>8.463541666666666</v>
      </c>
      <c r="AH6" t="n">
        <v>202414.1843776604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10.3232</v>
      </c>
      <c r="E7" t="n">
        <v>9.69</v>
      </c>
      <c r="F7" t="n">
        <v>7.41</v>
      </c>
      <c r="G7" t="n">
        <v>24.69</v>
      </c>
      <c r="H7" t="n">
        <v>0.43</v>
      </c>
      <c r="I7" t="n">
        <v>18</v>
      </c>
      <c r="J7" t="n">
        <v>91.40000000000001</v>
      </c>
      <c r="K7" t="n">
        <v>37.55</v>
      </c>
      <c r="L7" t="n">
        <v>2.25</v>
      </c>
      <c r="M7" t="n">
        <v>8</v>
      </c>
      <c r="N7" t="n">
        <v>11.6</v>
      </c>
      <c r="O7" t="n">
        <v>11506.78</v>
      </c>
      <c r="P7" t="n">
        <v>49.42</v>
      </c>
      <c r="Q7" t="n">
        <v>605.84</v>
      </c>
      <c r="R7" t="n">
        <v>34.8</v>
      </c>
      <c r="S7" t="n">
        <v>21.88</v>
      </c>
      <c r="T7" t="n">
        <v>5389.17</v>
      </c>
      <c r="U7" t="n">
        <v>0.63</v>
      </c>
      <c r="V7" t="n">
        <v>0.84</v>
      </c>
      <c r="W7" t="n">
        <v>1.03</v>
      </c>
      <c r="X7" t="n">
        <v>0.35</v>
      </c>
      <c r="Y7" t="n">
        <v>1</v>
      </c>
      <c r="Z7" t="n">
        <v>10</v>
      </c>
      <c r="AA7" t="n">
        <v>161.9499866891358</v>
      </c>
      <c r="AB7" t="n">
        <v>221.5871165171388</v>
      </c>
      <c r="AC7" t="n">
        <v>200.439153116278</v>
      </c>
      <c r="AD7" t="n">
        <v>161949.9866891358</v>
      </c>
      <c r="AE7" t="n">
        <v>221587.1165171388</v>
      </c>
      <c r="AF7" t="n">
        <v>5.106623693764695e-06</v>
      </c>
      <c r="AG7" t="n">
        <v>8.411458333333334</v>
      </c>
      <c r="AH7" t="n">
        <v>200439.153116278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10.3448</v>
      </c>
      <c r="E8" t="n">
        <v>9.67</v>
      </c>
      <c r="F8" t="n">
        <v>7.41</v>
      </c>
      <c r="G8" t="n">
        <v>26.14</v>
      </c>
      <c r="H8" t="n">
        <v>0.48</v>
      </c>
      <c r="I8" t="n">
        <v>17</v>
      </c>
      <c r="J8" t="n">
        <v>91.70999999999999</v>
      </c>
      <c r="K8" t="n">
        <v>37.55</v>
      </c>
      <c r="L8" t="n">
        <v>2.5</v>
      </c>
      <c r="M8" t="n">
        <v>2</v>
      </c>
      <c r="N8" t="n">
        <v>11.66</v>
      </c>
      <c r="O8" t="n">
        <v>11544.61</v>
      </c>
      <c r="P8" t="n">
        <v>49.32</v>
      </c>
      <c r="Q8" t="n">
        <v>605.89</v>
      </c>
      <c r="R8" t="n">
        <v>34.4</v>
      </c>
      <c r="S8" t="n">
        <v>21.88</v>
      </c>
      <c r="T8" t="n">
        <v>5189.31</v>
      </c>
      <c r="U8" t="n">
        <v>0.64</v>
      </c>
      <c r="V8" t="n">
        <v>0.84</v>
      </c>
      <c r="W8" t="n">
        <v>1.04</v>
      </c>
      <c r="X8" t="n">
        <v>0.35</v>
      </c>
      <c r="Y8" t="n">
        <v>1</v>
      </c>
      <c r="Z8" t="n">
        <v>10</v>
      </c>
      <c r="AA8" t="n">
        <v>161.8148333277007</v>
      </c>
      <c r="AB8" t="n">
        <v>221.4021937254778</v>
      </c>
      <c r="AC8" t="n">
        <v>200.2718790963123</v>
      </c>
      <c r="AD8" t="n">
        <v>161814.8333277007</v>
      </c>
      <c r="AE8" t="n">
        <v>221402.1937254778</v>
      </c>
      <c r="AF8" t="n">
        <v>5.117308662745759e-06</v>
      </c>
      <c r="AG8" t="n">
        <v>8.394097222222221</v>
      </c>
      <c r="AH8" t="n">
        <v>200271.8790963123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10.3436</v>
      </c>
      <c r="E9" t="n">
        <v>9.67</v>
      </c>
      <c r="F9" t="n">
        <v>7.41</v>
      </c>
      <c r="G9" t="n">
        <v>26.14</v>
      </c>
      <c r="H9" t="n">
        <v>0.52</v>
      </c>
      <c r="I9" t="n">
        <v>17</v>
      </c>
      <c r="J9" t="n">
        <v>92.02</v>
      </c>
      <c r="K9" t="n">
        <v>37.55</v>
      </c>
      <c r="L9" t="n">
        <v>2.75</v>
      </c>
      <c r="M9" t="n">
        <v>0</v>
      </c>
      <c r="N9" t="n">
        <v>11.71</v>
      </c>
      <c r="O9" t="n">
        <v>11582.46</v>
      </c>
      <c r="P9" t="n">
        <v>49.27</v>
      </c>
      <c r="Q9" t="n">
        <v>605.89</v>
      </c>
      <c r="R9" t="n">
        <v>34.37</v>
      </c>
      <c r="S9" t="n">
        <v>21.88</v>
      </c>
      <c r="T9" t="n">
        <v>5177.67</v>
      </c>
      <c r="U9" t="n">
        <v>0.64</v>
      </c>
      <c r="V9" t="n">
        <v>0.84</v>
      </c>
      <c r="W9" t="n">
        <v>1.04</v>
      </c>
      <c r="X9" t="n">
        <v>0.35</v>
      </c>
      <c r="Y9" t="n">
        <v>1</v>
      </c>
      <c r="Z9" t="n">
        <v>10</v>
      </c>
      <c r="AA9" t="n">
        <v>161.7930982376923</v>
      </c>
      <c r="AB9" t="n">
        <v>221.3724548164438</v>
      </c>
      <c r="AC9" t="n">
        <v>200.2449784270177</v>
      </c>
      <c r="AD9" t="n">
        <v>161793.0982376923</v>
      </c>
      <c r="AE9" t="n">
        <v>221372.4548164438</v>
      </c>
      <c r="AF9" t="n">
        <v>5.116715053357922e-06</v>
      </c>
      <c r="AG9" t="n">
        <v>8.394097222222221</v>
      </c>
      <c r="AH9" t="n">
        <v>200244.9784270177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85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6.7305</v>
      </c>
      <c r="E2" t="n">
        <v>14.86</v>
      </c>
      <c r="F2" t="n">
        <v>8.880000000000001</v>
      </c>
      <c r="G2" t="n">
        <v>5.99</v>
      </c>
      <c r="H2" t="n">
        <v>0.09</v>
      </c>
      <c r="I2" t="n">
        <v>89</v>
      </c>
      <c r="J2" t="n">
        <v>194.77</v>
      </c>
      <c r="K2" t="n">
        <v>54.38</v>
      </c>
      <c r="L2" t="n">
        <v>1</v>
      </c>
      <c r="M2" t="n">
        <v>87</v>
      </c>
      <c r="N2" t="n">
        <v>39.4</v>
      </c>
      <c r="O2" t="n">
        <v>24256.19</v>
      </c>
      <c r="P2" t="n">
        <v>122.43</v>
      </c>
      <c r="Q2" t="n">
        <v>605.99</v>
      </c>
      <c r="R2" t="n">
        <v>80.72</v>
      </c>
      <c r="S2" t="n">
        <v>21.88</v>
      </c>
      <c r="T2" t="n">
        <v>27989.49</v>
      </c>
      <c r="U2" t="n">
        <v>0.27</v>
      </c>
      <c r="V2" t="n">
        <v>0.7</v>
      </c>
      <c r="W2" t="n">
        <v>1.14</v>
      </c>
      <c r="X2" t="n">
        <v>1.82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7.3863</v>
      </c>
      <c r="E3" t="n">
        <v>13.54</v>
      </c>
      <c r="F3" t="n">
        <v>8.42</v>
      </c>
      <c r="G3" t="n">
        <v>7.54</v>
      </c>
      <c r="H3" t="n">
        <v>0.11</v>
      </c>
      <c r="I3" t="n">
        <v>67</v>
      </c>
      <c r="J3" t="n">
        <v>195.16</v>
      </c>
      <c r="K3" t="n">
        <v>54.38</v>
      </c>
      <c r="L3" t="n">
        <v>1.25</v>
      </c>
      <c r="M3" t="n">
        <v>65</v>
      </c>
      <c r="N3" t="n">
        <v>39.53</v>
      </c>
      <c r="O3" t="n">
        <v>24303.87</v>
      </c>
      <c r="P3" t="n">
        <v>115.3</v>
      </c>
      <c r="Q3" t="n">
        <v>605.9</v>
      </c>
      <c r="R3" t="n">
        <v>66.48999999999999</v>
      </c>
      <c r="S3" t="n">
        <v>21.88</v>
      </c>
      <c r="T3" t="n">
        <v>20986.45</v>
      </c>
      <c r="U3" t="n">
        <v>0.33</v>
      </c>
      <c r="V3" t="n">
        <v>0.73</v>
      </c>
      <c r="W3" t="n">
        <v>1.1</v>
      </c>
      <c r="X3" t="n">
        <v>1.36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7.8397</v>
      </c>
      <c r="E4" t="n">
        <v>12.76</v>
      </c>
      <c r="F4" t="n">
        <v>8.140000000000001</v>
      </c>
      <c r="G4" t="n">
        <v>9.039999999999999</v>
      </c>
      <c r="H4" t="n">
        <v>0.14</v>
      </c>
      <c r="I4" t="n">
        <v>54</v>
      </c>
      <c r="J4" t="n">
        <v>195.55</v>
      </c>
      <c r="K4" t="n">
        <v>54.38</v>
      </c>
      <c r="L4" t="n">
        <v>1.5</v>
      </c>
      <c r="M4" t="n">
        <v>52</v>
      </c>
      <c r="N4" t="n">
        <v>39.67</v>
      </c>
      <c r="O4" t="n">
        <v>24351.61</v>
      </c>
      <c r="P4" t="n">
        <v>110.92</v>
      </c>
      <c r="Q4" t="n">
        <v>605.97</v>
      </c>
      <c r="R4" t="n">
        <v>57.88</v>
      </c>
      <c r="S4" t="n">
        <v>21.88</v>
      </c>
      <c r="T4" t="n">
        <v>16747.67</v>
      </c>
      <c r="U4" t="n">
        <v>0.38</v>
      </c>
      <c r="V4" t="n">
        <v>0.76</v>
      </c>
      <c r="W4" t="n">
        <v>1.08</v>
      </c>
      <c r="X4" t="n">
        <v>1.08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8.187799999999999</v>
      </c>
      <c r="E5" t="n">
        <v>12.21</v>
      </c>
      <c r="F5" t="n">
        <v>7.95</v>
      </c>
      <c r="G5" t="n">
        <v>10.6</v>
      </c>
      <c r="H5" t="n">
        <v>0.16</v>
      </c>
      <c r="I5" t="n">
        <v>45</v>
      </c>
      <c r="J5" t="n">
        <v>195.93</v>
      </c>
      <c r="K5" t="n">
        <v>54.38</v>
      </c>
      <c r="L5" t="n">
        <v>1.75</v>
      </c>
      <c r="M5" t="n">
        <v>43</v>
      </c>
      <c r="N5" t="n">
        <v>39.81</v>
      </c>
      <c r="O5" t="n">
        <v>24399.39</v>
      </c>
      <c r="P5" t="n">
        <v>107.61</v>
      </c>
      <c r="Q5" t="n">
        <v>605.87</v>
      </c>
      <c r="R5" t="n">
        <v>51.97</v>
      </c>
      <c r="S5" t="n">
        <v>21.88</v>
      </c>
      <c r="T5" t="n">
        <v>13836.79</v>
      </c>
      <c r="U5" t="n">
        <v>0.42</v>
      </c>
      <c r="V5" t="n">
        <v>0.78</v>
      </c>
      <c r="W5" t="n">
        <v>1.06</v>
      </c>
      <c r="X5" t="n">
        <v>0.89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8.4315</v>
      </c>
      <c r="E6" t="n">
        <v>11.86</v>
      </c>
      <c r="F6" t="n">
        <v>7.83</v>
      </c>
      <c r="G6" t="n">
        <v>12.04</v>
      </c>
      <c r="H6" t="n">
        <v>0.18</v>
      </c>
      <c r="I6" t="n">
        <v>39</v>
      </c>
      <c r="J6" t="n">
        <v>196.32</v>
      </c>
      <c r="K6" t="n">
        <v>54.38</v>
      </c>
      <c r="L6" t="n">
        <v>2</v>
      </c>
      <c r="M6" t="n">
        <v>37</v>
      </c>
      <c r="N6" t="n">
        <v>39.95</v>
      </c>
      <c r="O6" t="n">
        <v>24447.22</v>
      </c>
      <c r="P6" t="n">
        <v>105.42</v>
      </c>
      <c r="Q6" t="n">
        <v>605.86</v>
      </c>
      <c r="R6" t="n">
        <v>48.16</v>
      </c>
      <c r="S6" t="n">
        <v>21.88</v>
      </c>
      <c r="T6" t="n">
        <v>11963.62</v>
      </c>
      <c r="U6" t="n">
        <v>0.45</v>
      </c>
      <c r="V6" t="n">
        <v>0.79</v>
      </c>
      <c r="W6" t="n">
        <v>1.05</v>
      </c>
      <c r="X6" t="n">
        <v>0.77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8.656599999999999</v>
      </c>
      <c r="E7" t="n">
        <v>11.55</v>
      </c>
      <c r="F7" t="n">
        <v>7.71</v>
      </c>
      <c r="G7" t="n">
        <v>13.61</v>
      </c>
      <c r="H7" t="n">
        <v>0.2</v>
      </c>
      <c r="I7" t="n">
        <v>34</v>
      </c>
      <c r="J7" t="n">
        <v>196.71</v>
      </c>
      <c r="K7" t="n">
        <v>54.38</v>
      </c>
      <c r="L7" t="n">
        <v>2.25</v>
      </c>
      <c r="M7" t="n">
        <v>32</v>
      </c>
      <c r="N7" t="n">
        <v>40.08</v>
      </c>
      <c r="O7" t="n">
        <v>24495.09</v>
      </c>
      <c r="P7" t="n">
        <v>103.28</v>
      </c>
      <c r="Q7" t="n">
        <v>605.85</v>
      </c>
      <c r="R7" t="n">
        <v>44.59</v>
      </c>
      <c r="S7" t="n">
        <v>21.88</v>
      </c>
      <c r="T7" t="n">
        <v>10200.28</v>
      </c>
      <c r="U7" t="n">
        <v>0.49</v>
      </c>
      <c r="V7" t="n">
        <v>0.8</v>
      </c>
      <c r="W7" t="n">
        <v>1.04</v>
      </c>
      <c r="X7" t="n">
        <v>0.66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8.7921</v>
      </c>
      <c r="E8" t="n">
        <v>11.37</v>
      </c>
      <c r="F8" t="n">
        <v>7.65</v>
      </c>
      <c r="G8" t="n">
        <v>14.81</v>
      </c>
      <c r="H8" t="n">
        <v>0.23</v>
      </c>
      <c r="I8" t="n">
        <v>31</v>
      </c>
      <c r="J8" t="n">
        <v>197.1</v>
      </c>
      <c r="K8" t="n">
        <v>54.38</v>
      </c>
      <c r="L8" t="n">
        <v>2.5</v>
      </c>
      <c r="M8" t="n">
        <v>29</v>
      </c>
      <c r="N8" t="n">
        <v>40.22</v>
      </c>
      <c r="O8" t="n">
        <v>24543.01</v>
      </c>
      <c r="P8" t="n">
        <v>101.77</v>
      </c>
      <c r="Q8" t="n">
        <v>605.86</v>
      </c>
      <c r="R8" t="n">
        <v>42.71</v>
      </c>
      <c r="S8" t="n">
        <v>21.88</v>
      </c>
      <c r="T8" t="n">
        <v>9276.92</v>
      </c>
      <c r="U8" t="n">
        <v>0.51</v>
      </c>
      <c r="V8" t="n">
        <v>0.8100000000000001</v>
      </c>
      <c r="W8" t="n">
        <v>1.04</v>
      </c>
      <c r="X8" t="n">
        <v>0.59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8.926600000000001</v>
      </c>
      <c r="E9" t="n">
        <v>11.2</v>
      </c>
      <c r="F9" t="n">
        <v>7.6</v>
      </c>
      <c r="G9" t="n">
        <v>16.28</v>
      </c>
      <c r="H9" t="n">
        <v>0.25</v>
      </c>
      <c r="I9" t="n">
        <v>28</v>
      </c>
      <c r="J9" t="n">
        <v>197.49</v>
      </c>
      <c r="K9" t="n">
        <v>54.38</v>
      </c>
      <c r="L9" t="n">
        <v>2.75</v>
      </c>
      <c r="M9" t="n">
        <v>26</v>
      </c>
      <c r="N9" t="n">
        <v>40.36</v>
      </c>
      <c r="O9" t="n">
        <v>24590.98</v>
      </c>
      <c r="P9" t="n">
        <v>100.44</v>
      </c>
      <c r="Q9" t="n">
        <v>605.9400000000001</v>
      </c>
      <c r="R9" t="n">
        <v>40.94</v>
      </c>
      <c r="S9" t="n">
        <v>21.88</v>
      </c>
      <c r="T9" t="n">
        <v>8405.370000000001</v>
      </c>
      <c r="U9" t="n">
        <v>0.53</v>
      </c>
      <c r="V9" t="n">
        <v>0.8100000000000001</v>
      </c>
      <c r="W9" t="n">
        <v>1.03</v>
      </c>
      <c r="X9" t="n">
        <v>0.54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9.068199999999999</v>
      </c>
      <c r="E10" t="n">
        <v>11.03</v>
      </c>
      <c r="F10" t="n">
        <v>7.54</v>
      </c>
      <c r="G10" t="n">
        <v>18.09</v>
      </c>
      <c r="H10" t="n">
        <v>0.27</v>
      </c>
      <c r="I10" t="n">
        <v>25</v>
      </c>
      <c r="J10" t="n">
        <v>197.88</v>
      </c>
      <c r="K10" t="n">
        <v>54.38</v>
      </c>
      <c r="L10" t="n">
        <v>3</v>
      </c>
      <c r="M10" t="n">
        <v>23</v>
      </c>
      <c r="N10" t="n">
        <v>40.5</v>
      </c>
      <c r="O10" t="n">
        <v>24639</v>
      </c>
      <c r="P10" t="n">
        <v>98.92</v>
      </c>
      <c r="Q10" t="n">
        <v>605.95</v>
      </c>
      <c r="R10" t="n">
        <v>39.28</v>
      </c>
      <c r="S10" t="n">
        <v>21.88</v>
      </c>
      <c r="T10" t="n">
        <v>7589.79</v>
      </c>
      <c r="U10" t="n">
        <v>0.5600000000000001</v>
      </c>
      <c r="V10" t="n">
        <v>0.82</v>
      </c>
      <c r="W10" t="n">
        <v>1.02</v>
      </c>
      <c r="X10" t="n">
        <v>0.48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9.160500000000001</v>
      </c>
      <c r="E11" t="n">
        <v>10.92</v>
      </c>
      <c r="F11" t="n">
        <v>7.51</v>
      </c>
      <c r="G11" t="n">
        <v>19.58</v>
      </c>
      <c r="H11" t="n">
        <v>0.29</v>
      </c>
      <c r="I11" t="n">
        <v>23</v>
      </c>
      <c r="J11" t="n">
        <v>198.27</v>
      </c>
      <c r="K11" t="n">
        <v>54.38</v>
      </c>
      <c r="L11" t="n">
        <v>3.25</v>
      </c>
      <c r="M11" t="n">
        <v>21</v>
      </c>
      <c r="N11" t="n">
        <v>40.64</v>
      </c>
      <c r="O11" t="n">
        <v>24687.06</v>
      </c>
      <c r="P11" t="n">
        <v>97.94</v>
      </c>
      <c r="Q11" t="n">
        <v>605.89</v>
      </c>
      <c r="R11" t="n">
        <v>38.43</v>
      </c>
      <c r="S11" t="n">
        <v>21.88</v>
      </c>
      <c r="T11" t="n">
        <v>7176.4</v>
      </c>
      <c r="U11" t="n">
        <v>0.57</v>
      </c>
      <c r="V11" t="n">
        <v>0.82</v>
      </c>
      <c r="W11" t="n">
        <v>1.02</v>
      </c>
      <c r="X11" t="n">
        <v>0.45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9.279500000000001</v>
      </c>
      <c r="E12" t="n">
        <v>10.78</v>
      </c>
      <c r="F12" t="n">
        <v>7.44</v>
      </c>
      <c r="G12" t="n">
        <v>21.27</v>
      </c>
      <c r="H12" t="n">
        <v>0.31</v>
      </c>
      <c r="I12" t="n">
        <v>21</v>
      </c>
      <c r="J12" t="n">
        <v>198.66</v>
      </c>
      <c r="K12" t="n">
        <v>54.38</v>
      </c>
      <c r="L12" t="n">
        <v>3.5</v>
      </c>
      <c r="M12" t="n">
        <v>19</v>
      </c>
      <c r="N12" t="n">
        <v>40.78</v>
      </c>
      <c r="O12" t="n">
        <v>24735.17</v>
      </c>
      <c r="P12" t="n">
        <v>96.63</v>
      </c>
      <c r="Q12" t="n">
        <v>605.84</v>
      </c>
      <c r="R12" t="n">
        <v>36.1</v>
      </c>
      <c r="S12" t="n">
        <v>21.88</v>
      </c>
      <c r="T12" t="n">
        <v>6022.39</v>
      </c>
      <c r="U12" t="n">
        <v>0.61</v>
      </c>
      <c r="V12" t="n">
        <v>0.83</v>
      </c>
      <c r="W12" t="n">
        <v>1.02</v>
      </c>
      <c r="X12" t="n">
        <v>0.39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9.3226</v>
      </c>
      <c r="E13" t="n">
        <v>10.73</v>
      </c>
      <c r="F13" t="n">
        <v>7.43</v>
      </c>
      <c r="G13" t="n">
        <v>22.3</v>
      </c>
      <c r="H13" t="n">
        <v>0.33</v>
      </c>
      <c r="I13" t="n">
        <v>20</v>
      </c>
      <c r="J13" t="n">
        <v>199.05</v>
      </c>
      <c r="K13" t="n">
        <v>54.38</v>
      </c>
      <c r="L13" t="n">
        <v>3.75</v>
      </c>
      <c r="M13" t="n">
        <v>18</v>
      </c>
      <c r="N13" t="n">
        <v>40.92</v>
      </c>
      <c r="O13" t="n">
        <v>24783.33</v>
      </c>
      <c r="P13" t="n">
        <v>95.78</v>
      </c>
      <c r="Q13" t="n">
        <v>605.84</v>
      </c>
      <c r="R13" t="n">
        <v>35.96</v>
      </c>
      <c r="S13" t="n">
        <v>21.88</v>
      </c>
      <c r="T13" t="n">
        <v>5954.44</v>
      </c>
      <c r="U13" t="n">
        <v>0.61</v>
      </c>
      <c r="V13" t="n">
        <v>0.83</v>
      </c>
      <c r="W13" t="n">
        <v>1.02</v>
      </c>
      <c r="X13" t="n">
        <v>0.37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9.412000000000001</v>
      </c>
      <c r="E14" t="n">
        <v>10.62</v>
      </c>
      <c r="F14" t="n">
        <v>7.41</v>
      </c>
      <c r="G14" t="n">
        <v>24.69</v>
      </c>
      <c r="H14" t="n">
        <v>0.36</v>
      </c>
      <c r="I14" t="n">
        <v>18</v>
      </c>
      <c r="J14" t="n">
        <v>199.44</v>
      </c>
      <c r="K14" t="n">
        <v>54.38</v>
      </c>
      <c r="L14" t="n">
        <v>4</v>
      </c>
      <c r="M14" t="n">
        <v>16</v>
      </c>
      <c r="N14" t="n">
        <v>41.06</v>
      </c>
      <c r="O14" t="n">
        <v>24831.54</v>
      </c>
      <c r="P14" t="n">
        <v>94.48999999999999</v>
      </c>
      <c r="Q14" t="n">
        <v>605.9</v>
      </c>
      <c r="R14" t="n">
        <v>35.11</v>
      </c>
      <c r="S14" t="n">
        <v>21.88</v>
      </c>
      <c r="T14" t="n">
        <v>5539.82</v>
      </c>
      <c r="U14" t="n">
        <v>0.62</v>
      </c>
      <c r="V14" t="n">
        <v>0.83</v>
      </c>
      <c r="W14" t="n">
        <v>1.02</v>
      </c>
      <c r="X14" t="n">
        <v>0.35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9.469200000000001</v>
      </c>
      <c r="E15" t="n">
        <v>10.56</v>
      </c>
      <c r="F15" t="n">
        <v>7.38</v>
      </c>
      <c r="G15" t="n">
        <v>26.06</v>
      </c>
      <c r="H15" t="n">
        <v>0.38</v>
      </c>
      <c r="I15" t="n">
        <v>17</v>
      </c>
      <c r="J15" t="n">
        <v>199.83</v>
      </c>
      <c r="K15" t="n">
        <v>54.38</v>
      </c>
      <c r="L15" t="n">
        <v>4.25</v>
      </c>
      <c r="M15" t="n">
        <v>15</v>
      </c>
      <c r="N15" t="n">
        <v>41.2</v>
      </c>
      <c r="O15" t="n">
        <v>24879.79</v>
      </c>
      <c r="P15" t="n">
        <v>93.87</v>
      </c>
      <c r="Q15" t="n">
        <v>605.84</v>
      </c>
      <c r="R15" t="n">
        <v>34.36</v>
      </c>
      <c r="S15" t="n">
        <v>21.88</v>
      </c>
      <c r="T15" t="n">
        <v>5173.92</v>
      </c>
      <c r="U15" t="n">
        <v>0.64</v>
      </c>
      <c r="V15" t="n">
        <v>0.84</v>
      </c>
      <c r="W15" t="n">
        <v>1.01</v>
      </c>
      <c r="X15" t="n">
        <v>0.33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9.5258</v>
      </c>
      <c r="E16" t="n">
        <v>10.5</v>
      </c>
      <c r="F16" t="n">
        <v>7.36</v>
      </c>
      <c r="G16" t="n">
        <v>27.6</v>
      </c>
      <c r="H16" t="n">
        <v>0.4</v>
      </c>
      <c r="I16" t="n">
        <v>16</v>
      </c>
      <c r="J16" t="n">
        <v>200.22</v>
      </c>
      <c r="K16" t="n">
        <v>54.38</v>
      </c>
      <c r="L16" t="n">
        <v>4.5</v>
      </c>
      <c r="M16" t="n">
        <v>14</v>
      </c>
      <c r="N16" t="n">
        <v>41.35</v>
      </c>
      <c r="O16" t="n">
        <v>24928.09</v>
      </c>
      <c r="P16" t="n">
        <v>92.95</v>
      </c>
      <c r="Q16" t="n">
        <v>605.84</v>
      </c>
      <c r="R16" t="n">
        <v>33.48</v>
      </c>
      <c r="S16" t="n">
        <v>21.88</v>
      </c>
      <c r="T16" t="n">
        <v>4734.28</v>
      </c>
      <c r="U16" t="n">
        <v>0.65</v>
      </c>
      <c r="V16" t="n">
        <v>0.84</v>
      </c>
      <c r="W16" t="n">
        <v>1.02</v>
      </c>
      <c r="X16" t="n">
        <v>0.3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9.5839</v>
      </c>
      <c r="E17" t="n">
        <v>10.43</v>
      </c>
      <c r="F17" t="n">
        <v>7.33</v>
      </c>
      <c r="G17" t="n">
        <v>29.34</v>
      </c>
      <c r="H17" t="n">
        <v>0.42</v>
      </c>
      <c r="I17" t="n">
        <v>15</v>
      </c>
      <c r="J17" t="n">
        <v>200.61</v>
      </c>
      <c r="K17" t="n">
        <v>54.38</v>
      </c>
      <c r="L17" t="n">
        <v>4.75</v>
      </c>
      <c r="M17" t="n">
        <v>13</v>
      </c>
      <c r="N17" t="n">
        <v>41.49</v>
      </c>
      <c r="O17" t="n">
        <v>24976.45</v>
      </c>
      <c r="P17" t="n">
        <v>91.7</v>
      </c>
      <c r="Q17" t="n">
        <v>605.89</v>
      </c>
      <c r="R17" t="n">
        <v>32.62</v>
      </c>
      <c r="S17" t="n">
        <v>21.88</v>
      </c>
      <c r="T17" t="n">
        <v>4309.22</v>
      </c>
      <c r="U17" t="n">
        <v>0.67</v>
      </c>
      <c r="V17" t="n">
        <v>0.84</v>
      </c>
      <c r="W17" t="n">
        <v>1.02</v>
      </c>
      <c r="X17" t="n">
        <v>0.28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9.6357</v>
      </c>
      <c r="E18" t="n">
        <v>10.38</v>
      </c>
      <c r="F18" t="n">
        <v>7.32</v>
      </c>
      <c r="G18" t="n">
        <v>31.36</v>
      </c>
      <c r="H18" t="n">
        <v>0.44</v>
      </c>
      <c r="I18" t="n">
        <v>14</v>
      </c>
      <c r="J18" t="n">
        <v>201.01</v>
      </c>
      <c r="K18" t="n">
        <v>54.38</v>
      </c>
      <c r="L18" t="n">
        <v>5</v>
      </c>
      <c r="M18" t="n">
        <v>12</v>
      </c>
      <c r="N18" t="n">
        <v>41.63</v>
      </c>
      <c r="O18" t="n">
        <v>25024.84</v>
      </c>
      <c r="P18" t="n">
        <v>90.67</v>
      </c>
      <c r="Q18" t="n">
        <v>605.84</v>
      </c>
      <c r="R18" t="n">
        <v>32.01</v>
      </c>
      <c r="S18" t="n">
        <v>21.88</v>
      </c>
      <c r="T18" t="n">
        <v>4010.79</v>
      </c>
      <c r="U18" t="n">
        <v>0.68</v>
      </c>
      <c r="V18" t="n">
        <v>0.85</v>
      </c>
      <c r="W18" t="n">
        <v>1.02</v>
      </c>
      <c r="X18" t="n">
        <v>0.26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9.6288</v>
      </c>
      <c r="E19" t="n">
        <v>10.39</v>
      </c>
      <c r="F19" t="n">
        <v>7.32</v>
      </c>
      <c r="G19" t="n">
        <v>31.39</v>
      </c>
      <c r="H19" t="n">
        <v>0.46</v>
      </c>
      <c r="I19" t="n">
        <v>14</v>
      </c>
      <c r="J19" t="n">
        <v>201.4</v>
      </c>
      <c r="K19" t="n">
        <v>54.38</v>
      </c>
      <c r="L19" t="n">
        <v>5.25</v>
      </c>
      <c r="M19" t="n">
        <v>12</v>
      </c>
      <c r="N19" t="n">
        <v>41.77</v>
      </c>
      <c r="O19" t="n">
        <v>25073.29</v>
      </c>
      <c r="P19" t="n">
        <v>90.59</v>
      </c>
      <c r="Q19" t="n">
        <v>605.87</v>
      </c>
      <c r="R19" t="n">
        <v>32.44</v>
      </c>
      <c r="S19" t="n">
        <v>21.88</v>
      </c>
      <c r="T19" t="n">
        <v>4226.96</v>
      </c>
      <c r="U19" t="n">
        <v>0.67</v>
      </c>
      <c r="V19" t="n">
        <v>0.84</v>
      </c>
      <c r="W19" t="n">
        <v>1.01</v>
      </c>
      <c r="X19" t="n">
        <v>0.27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9.686</v>
      </c>
      <c r="E20" t="n">
        <v>10.32</v>
      </c>
      <c r="F20" t="n">
        <v>7.3</v>
      </c>
      <c r="G20" t="n">
        <v>33.7</v>
      </c>
      <c r="H20" t="n">
        <v>0.48</v>
      </c>
      <c r="I20" t="n">
        <v>13</v>
      </c>
      <c r="J20" t="n">
        <v>201.79</v>
      </c>
      <c r="K20" t="n">
        <v>54.38</v>
      </c>
      <c r="L20" t="n">
        <v>5.5</v>
      </c>
      <c r="M20" t="n">
        <v>11</v>
      </c>
      <c r="N20" t="n">
        <v>41.92</v>
      </c>
      <c r="O20" t="n">
        <v>25121.79</v>
      </c>
      <c r="P20" t="n">
        <v>89.12</v>
      </c>
      <c r="Q20" t="n">
        <v>605.84</v>
      </c>
      <c r="R20" t="n">
        <v>31.83</v>
      </c>
      <c r="S20" t="n">
        <v>21.88</v>
      </c>
      <c r="T20" t="n">
        <v>3928.18</v>
      </c>
      <c r="U20" t="n">
        <v>0.6899999999999999</v>
      </c>
      <c r="V20" t="n">
        <v>0.85</v>
      </c>
      <c r="W20" t="n">
        <v>1.01</v>
      </c>
      <c r="X20" t="n">
        <v>0.24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9.745799999999999</v>
      </c>
      <c r="E21" t="n">
        <v>10.26</v>
      </c>
      <c r="F21" t="n">
        <v>7.28</v>
      </c>
      <c r="G21" t="n">
        <v>36.39</v>
      </c>
      <c r="H21" t="n">
        <v>0.51</v>
      </c>
      <c r="I21" t="n">
        <v>12</v>
      </c>
      <c r="J21" t="n">
        <v>202.19</v>
      </c>
      <c r="K21" t="n">
        <v>54.38</v>
      </c>
      <c r="L21" t="n">
        <v>5.75</v>
      </c>
      <c r="M21" t="n">
        <v>10</v>
      </c>
      <c r="N21" t="n">
        <v>42.06</v>
      </c>
      <c r="O21" t="n">
        <v>25170.34</v>
      </c>
      <c r="P21" t="n">
        <v>88.18000000000001</v>
      </c>
      <c r="Q21" t="n">
        <v>605.84</v>
      </c>
      <c r="R21" t="n">
        <v>30.96</v>
      </c>
      <c r="S21" t="n">
        <v>21.88</v>
      </c>
      <c r="T21" t="n">
        <v>3497.65</v>
      </c>
      <c r="U21" t="n">
        <v>0.71</v>
      </c>
      <c r="V21" t="n">
        <v>0.85</v>
      </c>
      <c r="W21" t="n">
        <v>1.01</v>
      </c>
      <c r="X21" t="n">
        <v>0.22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9.7392</v>
      </c>
      <c r="E22" t="n">
        <v>10.27</v>
      </c>
      <c r="F22" t="n">
        <v>7.28</v>
      </c>
      <c r="G22" t="n">
        <v>36.42</v>
      </c>
      <c r="H22" t="n">
        <v>0.53</v>
      </c>
      <c r="I22" t="n">
        <v>12</v>
      </c>
      <c r="J22" t="n">
        <v>202.58</v>
      </c>
      <c r="K22" t="n">
        <v>54.38</v>
      </c>
      <c r="L22" t="n">
        <v>6</v>
      </c>
      <c r="M22" t="n">
        <v>10</v>
      </c>
      <c r="N22" t="n">
        <v>42.2</v>
      </c>
      <c r="O22" t="n">
        <v>25218.93</v>
      </c>
      <c r="P22" t="n">
        <v>87.79000000000001</v>
      </c>
      <c r="Q22" t="n">
        <v>605.88</v>
      </c>
      <c r="R22" t="n">
        <v>31.36</v>
      </c>
      <c r="S22" t="n">
        <v>21.88</v>
      </c>
      <c r="T22" t="n">
        <v>3698.58</v>
      </c>
      <c r="U22" t="n">
        <v>0.7</v>
      </c>
      <c r="V22" t="n">
        <v>0.85</v>
      </c>
      <c r="W22" t="n">
        <v>1.01</v>
      </c>
      <c r="X22" t="n">
        <v>0.23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9.8109</v>
      </c>
      <c r="E23" t="n">
        <v>10.19</v>
      </c>
      <c r="F23" t="n">
        <v>7.25</v>
      </c>
      <c r="G23" t="n">
        <v>39.54</v>
      </c>
      <c r="H23" t="n">
        <v>0.55</v>
      </c>
      <c r="I23" t="n">
        <v>11</v>
      </c>
      <c r="J23" t="n">
        <v>202.98</v>
      </c>
      <c r="K23" t="n">
        <v>54.38</v>
      </c>
      <c r="L23" t="n">
        <v>6.25</v>
      </c>
      <c r="M23" t="n">
        <v>9</v>
      </c>
      <c r="N23" t="n">
        <v>42.35</v>
      </c>
      <c r="O23" t="n">
        <v>25267.7</v>
      </c>
      <c r="P23" t="n">
        <v>86.64</v>
      </c>
      <c r="Q23" t="n">
        <v>605.87</v>
      </c>
      <c r="R23" t="n">
        <v>29.98</v>
      </c>
      <c r="S23" t="n">
        <v>21.88</v>
      </c>
      <c r="T23" t="n">
        <v>3013.22</v>
      </c>
      <c r="U23" t="n">
        <v>0.73</v>
      </c>
      <c r="V23" t="n">
        <v>0.85</v>
      </c>
      <c r="W23" t="n">
        <v>1.01</v>
      </c>
      <c r="X23" t="n">
        <v>0.19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9.7935</v>
      </c>
      <c r="E24" t="n">
        <v>10.21</v>
      </c>
      <c r="F24" t="n">
        <v>7.27</v>
      </c>
      <c r="G24" t="n">
        <v>39.63</v>
      </c>
      <c r="H24" t="n">
        <v>0.57</v>
      </c>
      <c r="I24" t="n">
        <v>11</v>
      </c>
      <c r="J24" t="n">
        <v>203.37</v>
      </c>
      <c r="K24" t="n">
        <v>54.38</v>
      </c>
      <c r="L24" t="n">
        <v>6.5</v>
      </c>
      <c r="M24" t="n">
        <v>9</v>
      </c>
      <c r="N24" t="n">
        <v>42.49</v>
      </c>
      <c r="O24" t="n">
        <v>25316.39</v>
      </c>
      <c r="P24" t="n">
        <v>86.02</v>
      </c>
      <c r="Q24" t="n">
        <v>605.84</v>
      </c>
      <c r="R24" t="n">
        <v>30.6</v>
      </c>
      <c r="S24" t="n">
        <v>21.88</v>
      </c>
      <c r="T24" t="n">
        <v>3323.26</v>
      </c>
      <c r="U24" t="n">
        <v>0.72</v>
      </c>
      <c r="V24" t="n">
        <v>0.85</v>
      </c>
      <c r="W24" t="n">
        <v>1.01</v>
      </c>
      <c r="X24" t="n">
        <v>0.21</v>
      </c>
      <c r="Y24" t="n">
        <v>1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9.854900000000001</v>
      </c>
      <c r="E25" t="n">
        <v>10.15</v>
      </c>
      <c r="F25" t="n">
        <v>7.24</v>
      </c>
      <c r="G25" t="n">
        <v>43.45</v>
      </c>
      <c r="H25" t="n">
        <v>0.59</v>
      </c>
      <c r="I25" t="n">
        <v>10</v>
      </c>
      <c r="J25" t="n">
        <v>203.77</v>
      </c>
      <c r="K25" t="n">
        <v>54.38</v>
      </c>
      <c r="L25" t="n">
        <v>6.75</v>
      </c>
      <c r="M25" t="n">
        <v>8</v>
      </c>
      <c r="N25" t="n">
        <v>42.64</v>
      </c>
      <c r="O25" t="n">
        <v>25365.14</v>
      </c>
      <c r="P25" t="n">
        <v>84.78</v>
      </c>
      <c r="Q25" t="n">
        <v>605.84</v>
      </c>
      <c r="R25" t="n">
        <v>29.81</v>
      </c>
      <c r="S25" t="n">
        <v>21.88</v>
      </c>
      <c r="T25" t="n">
        <v>2933.05</v>
      </c>
      <c r="U25" t="n">
        <v>0.73</v>
      </c>
      <c r="V25" t="n">
        <v>0.85</v>
      </c>
      <c r="W25" t="n">
        <v>1.01</v>
      </c>
      <c r="X25" t="n">
        <v>0.18</v>
      </c>
      <c r="Y25" t="n">
        <v>1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9.8687</v>
      </c>
      <c r="E26" t="n">
        <v>10.13</v>
      </c>
      <c r="F26" t="n">
        <v>7.23</v>
      </c>
      <c r="G26" t="n">
        <v>43.37</v>
      </c>
      <c r="H26" t="n">
        <v>0.61</v>
      </c>
      <c r="I26" t="n">
        <v>10</v>
      </c>
      <c r="J26" t="n">
        <v>204.16</v>
      </c>
      <c r="K26" t="n">
        <v>54.38</v>
      </c>
      <c r="L26" t="n">
        <v>7</v>
      </c>
      <c r="M26" t="n">
        <v>8</v>
      </c>
      <c r="N26" t="n">
        <v>42.78</v>
      </c>
      <c r="O26" t="n">
        <v>25413.94</v>
      </c>
      <c r="P26" t="n">
        <v>83.84999999999999</v>
      </c>
      <c r="Q26" t="n">
        <v>605.84</v>
      </c>
      <c r="R26" t="n">
        <v>29.54</v>
      </c>
      <c r="S26" t="n">
        <v>21.88</v>
      </c>
      <c r="T26" t="n">
        <v>2797.63</v>
      </c>
      <c r="U26" t="n">
        <v>0.74</v>
      </c>
      <c r="V26" t="n">
        <v>0.86</v>
      </c>
      <c r="W26" t="n">
        <v>1</v>
      </c>
      <c r="X26" t="n">
        <v>0.17</v>
      </c>
      <c r="Y26" t="n">
        <v>1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9.8657</v>
      </c>
      <c r="E27" t="n">
        <v>10.14</v>
      </c>
      <c r="F27" t="n">
        <v>7.23</v>
      </c>
      <c r="G27" t="n">
        <v>43.38</v>
      </c>
      <c r="H27" t="n">
        <v>0.63</v>
      </c>
      <c r="I27" t="n">
        <v>10</v>
      </c>
      <c r="J27" t="n">
        <v>204.56</v>
      </c>
      <c r="K27" t="n">
        <v>54.38</v>
      </c>
      <c r="L27" t="n">
        <v>7.25</v>
      </c>
      <c r="M27" t="n">
        <v>8</v>
      </c>
      <c r="N27" t="n">
        <v>42.93</v>
      </c>
      <c r="O27" t="n">
        <v>25462.78</v>
      </c>
      <c r="P27" t="n">
        <v>82.76000000000001</v>
      </c>
      <c r="Q27" t="n">
        <v>605.84</v>
      </c>
      <c r="R27" t="n">
        <v>29.55</v>
      </c>
      <c r="S27" t="n">
        <v>21.88</v>
      </c>
      <c r="T27" t="n">
        <v>2801.37</v>
      </c>
      <c r="U27" t="n">
        <v>0.74</v>
      </c>
      <c r="V27" t="n">
        <v>0.86</v>
      </c>
      <c r="W27" t="n">
        <v>1</v>
      </c>
      <c r="X27" t="n">
        <v>0.17</v>
      </c>
      <c r="Y27" t="n">
        <v>1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9.9116</v>
      </c>
      <c r="E28" t="n">
        <v>10.09</v>
      </c>
      <c r="F28" t="n">
        <v>7.22</v>
      </c>
      <c r="G28" t="n">
        <v>48.15</v>
      </c>
      <c r="H28" t="n">
        <v>0.65</v>
      </c>
      <c r="I28" t="n">
        <v>9</v>
      </c>
      <c r="J28" t="n">
        <v>204.95</v>
      </c>
      <c r="K28" t="n">
        <v>54.38</v>
      </c>
      <c r="L28" t="n">
        <v>7.5</v>
      </c>
      <c r="M28" t="n">
        <v>7</v>
      </c>
      <c r="N28" t="n">
        <v>43.08</v>
      </c>
      <c r="O28" t="n">
        <v>25511.67</v>
      </c>
      <c r="P28" t="n">
        <v>81.98999999999999</v>
      </c>
      <c r="Q28" t="n">
        <v>605.84</v>
      </c>
      <c r="R28" t="n">
        <v>29.28</v>
      </c>
      <c r="S28" t="n">
        <v>21.88</v>
      </c>
      <c r="T28" t="n">
        <v>2671.56</v>
      </c>
      <c r="U28" t="n">
        <v>0.75</v>
      </c>
      <c r="V28" t="n">
        <v>0.86</v>
      </c>
      <c r="W28" t="n">
        <v>1</v>
      </c>
      <c r="X28" t="n">
        <v>0.17</v>
      </c>
      <c r="Y28" t="n">
        <v>1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9.922499999999999</v>
      </c>
      <c r="E29" t="n">
        <v>10.08</v>
      </c>
      <c r="F29" t="n">
        <v>7.21</v>
      </c>
      <c r="G29" t="n">
        <v>48.08</v>
      </c>
      <c r="H29" t="n">
        <v>0.67</v>
      </c>
      <c r="I29" t="n">
        <v>9</v>
      </c>
      <c r="J29" t="n">
        <v>205.35</v>
      </c>
      <c r="K29" t="n">
        <v>54.38</v>
      </c>
      <c r="L29" t="n">
        <v>7.75</v>
      </c>
      <c r="M29" t="n">
        <v>7</v>
      </c>
      <c r="N29" t="n">
        <v>43.22</v>
      </c>
      <c r="O29" t="n">
        <v>25560.62</v>
      </c>
      <c r="P29" t="n">
        <v>81.69</v>
      </c>
      <c r="Q29" t="n">
        <v>605.84</v>
      </c>
      <c r="R29" t="n">
        <v>28.99</v>
      </c>
      <c r="S29" t="n">
        <v>21.88</v>
      </c>
      <c r="T29" t="n">
        <v>2525.79</v>
      </c>
      <c r="U29" t="n">
        <v>0.75</v>
      </c>
      <c r="V29" t="n">
        <v>0.86</v>
      </c>
      <c r="W29" t="n">
        <v>1</v>
      </c>
      <c r="X29" t="n">
        <v>0.15</v>
      </c>
      <c r="Y29" t="n">
        <v>1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9.9092</v>
      </c>
      <c r="E30" t="n">
        <v>10.09</v>
      </c>
      <c r="F30" t="n">
        <v>7.22</v>
      </c>
      <c r="G30" t="n">
        <v>48.17</v>
      </c>
      <c r="H30" t="n">
        <v>0.6899999999999999</v>
      </c>
      <c r="I30" t="n">
        <v>9</v>
      </c>
      <c r="J30" t="n">
        <v>205.75</v>
      </c>
      <c r="K30" t="n">
        <v>54.38</v>
      </c>
      <c r="L30" t="n">
        <v>8</v>
      </c>
      <c r="M30" t="n">
        <v>7</v>
      </c>
      <c r="N30" t="n">
        <v>43.37</v>
      </c>
      <c r="O30" t="n">
        <v>25609.61</v>
      </c>
      <c r="P30" t="n">
        <v>80.12</v>
      </c>
      <c r="Q30" t="n">
        <v>605.84</v>
      </c>
      <c r="R30" t="n">
        <v>29.35</v>
      </c>
      <c r="S30" t="n">
        <v>21.88</v>
      </c>
      <c r="T30" t="n">
        <v>2707.26</v>
      </c>
      <c r="U30" t="n">
        <v>0.75</v>
      </c>
      <c r="V30" t="n">
        <v>0.86</v>
      </c>
      <c r="W30" t="n">
        <v>1.01</v>
      </c>
      <c r="X30" t="n">
        <v>0.17</v>
      </c>
      <c r="Y30" t="n">
        <v>1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9.9778</v>
      </c>
      <c r="E31" t="n">
        <v>10.02</v>
      </c>
      <c r="F31" t="n">
        <v>7.19</v>
      </c>
      <c r="G31" t="n">
        <v>53.96</v>
      </c>
      <c r="H31" t="n">
        <v>0.71</v>
      </c>
      <c r="I31" t="n">
        <v>8</v>
      </c>
      <c r="J31" t="n">
        <v>206.15</v>
      </c>
      <c r="K31" t="n">
        <v>54.38</v>
      </c>
      <c r="L31" t="n">
        <v>8.25</v>
      </c>
      <c r="M31" t="n">
        <v>6</v>
      </c>
      <c r="N31" t="n">
        <v>43.52</v>
      </c>
      <c r="O31" t="n">
        <v>25658.66</v>
      </c>
      <c r="P31" t="n">
        <v>78.83</v>
      </c>
      <c r="Q31" t="n">
        <v>605.84</v>
      </c>
      <c r="R31" t="n">
        <v>28.33</v>
      </c>
      <c r="S31" t="n">
        <v>21.88</v>
      </c>
      <c r="T31" t="n">
        <v>2203.32</v>
      </c>
      <c r="U31" t="n">
        <v>0.77</v>
      </c>
      <c r="V31" t="n">
        <v>0.86</v>
      </c>
      <c r="W31" t="n">
        <v>1</v>
      </c>
      <c r="X31" t="n">
        <v>0.14</v>
      </c>
      <c r="Y31" t="n">
        <v>1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9.9839</v>
      </c>
      <c r="E32" t="n">
        <v>10.02</v>
      </c>
      <c r="F32" t="n">
        <v>7.19</v>
      </c>
      <c r="G32" t="n">
        <v>53.91</v>
      </c>
      <c r="H32" t="n">
        <v>0.73</v>
      </c>
      <c r="I32" t="n">
        <v>8</v>
      </c>
      <c r="J32" t="n">
        <v>206.54</v>
      </c>
      <c r="K32" t="n">
        <v>54.38</v>
      </c>
      <c r="L32" t="n">
        <v>8.5</v>
      </c>
      <c r="M32" t="n">
        <v>4</v>
      </c>
      <c r="N32" t="n">
        <v>43.67</v>
      </c>
      <c r="O32" t="n">
        <v>25707.76</v>
      </c>
      <c r="P32" t="n">
        <v>78.42</v>
      </c>
      <c r="Q32" t="n">
        <v>605.85</v>
      </c>
      <c r="R32" t="n">
        <v>28.11</v>
      </c>
      <c r="S32" t="n">
        <v>21.88</v>
      </c>
      <c r="T32" t="n">
        <v>2093.02</v>
      </c>
      <c r="U32" t="n">
        <v>0.78</v>
      </c>
      <c r="V32" t="n">
        <v>0.86</v>
      </c>
      <c r="W32" t="n">
        <v>1</v>
      </c>
      <c r="X32" t="n">
        <v>0.13</v>
      </c>
      <c r="Y32" t="n">
        <v>1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9.973100000000001</v>
      </c>
      <c r="E33" t="n">
        <v>10.03</v>
      </c>
      <c r="F33" t="n">
        <v>7.2</v>
      </c>
      <c r="G33" t="n">
        <v>53.99</v>
      </c>
      <c r="H33" t="n">
        <v>0.75</v>
      </c>
      <c r="I33" t="n">
        <v>8</v>
      </c>
      <c r="J33" t="n">
        <v>206.94</v>
      </c>
      <c r="K33" t="n">
        <v>54.38</v>
      </c>
      <c r="L33" t="n">
        <v>8.75</v>
      </c>
      <c r="M33" t="n">
        <v>3</v>
      </c>
      <c r="N33" t="n">
        <v>43.81</v>
      </c>
      <c r="O33" t="n">
        <v>25756.9</v>
      </c>
      <c r="P33" t="n">
        <v>77.91</v>
      </c>
      <c r="Q33" t="n">
        <v>605.84</v>
      </c>
      <c r="R33" t="n">
        <v>28.44</v>
      </c>
      <c r="S33" t="n">
        <v>21.88</v>
      </c>
      <c r="T33" t="n">
        <v>2256.46</v>
      </c>
      <c r="U33" t="n">
        <v>0.77</v>
      </c>
      <c r="V33" t="n">
        <v>0.86</v>
      </c>
      <c r="W33" t="n">
        <v>1.01</v>
      </c>
      <c r="X33" t="n">
        <v>0.14</v>
      </c>
      <c r="Y33" t="n">
        <v>1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9.9756</v>
      </c>
      <c r="E34" t="n">
        <v>10.02</v>
      </c>
      <c r="F34" t="n">
        <v>7.2</v>
      </c>
      <c r="G34" t="n">
        <v>53.98</v>
      </c>
      <c r="H34" t="n">
        <v>0.77</v>
      </c>
      <c r="I34" t="n">
        <v>8</v>
      </c>
      <c r="J34" t="n">
        <v>207.34</v>
      </c>
      <c r="K34" t="n">
        <v>54.38</v>
      </c>
      <c r="L34" t="n">
        <v>9</v>
      </c>
      <c r="M34" t="n">
        <v>2</v>
      </c>
      <c r="N34" t="n">
        <v>43.96</v>
      </c>
      <c r="O34" t="n">
        <v>25806.1</v>
      </c>
      <c r="P34" t="n">
        <v>77.70999999999999</v>
      </c>
      <c r="Q34" t="n">
        <v>605.84</v>
      </c>
      <c r="R34" t="n">
        <v>28.37</v>
      </c>
      <c r="S34" t="n">
        <v>21.88</v>
      </c>
      <c r="T34" t="n">
        <v>2220.41</v>
      </c>
      <c r="U34" t="n">
        <v>0.77</v>
      </c>
      <c r="V34" t="n">
        <v>0.86</v>
      </c>
      <c r="W34" t="n">
        <v>1.01</v>
      </c>
      <c r="X34" t="n">
        <v>0.14</v>
      </c>
      <c r="Y34" t="n">
        <v>1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9.976699999999999</v>
      </c>
      <c r="E35" t="n">
        <v>10.02</v>
      </c>
      <c r="F35" t="n">
        <v>7.2</v>
      </c>
      <c r="G35" t="n">
        <v>53.97</v>
      </c>
      <c r="H35" t="n">
        <v>0.79</v>
      </c>
      <c r="I35" t="n">
        <v>8</v>
      </c>
      <c r="J35" t="n">
        <v>207.74</v>
      </c>
      <c r="K35" t="n">
        <v>54.38</v>
      </c>
      <c r="L35" t="n">
        <v>9.25</v>
      </c>
      <c r="M35" t="n">
        <v>2</v>
      </c>
      <c r="N35" t="n">
        <v>44.11</v>
      </c>
      <c r="O35" t="n">
        <v>25855.35</v>
      </c>
      <c r="P35" t="n">
        <v>77.25</v>
      </c>
      <c r="Q35" t="n">
        <v>605.86</v>
      </c>
      <c r="R35" t="n">
        <v>28.32</v>
      </c>
      <c r="S35" t="n">
        <v>21.88</v>
      </c>
      <c r="T35" t="n">
        <v>2196.49</v>
      </c>
      <c r="U35" t="n">
        <v>0.77</v>
      </c>
      <c r="V35" t="n">
        <v>0.86</v>
      </c>
      <c r="W35" t="n">
        <v>1</v>
      </c>
      <c r="X35" t="n">
        <v>0.14</v>
      </c>
      <c r="Y35" t="n">
        <v>1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9.979799999999999</v>
      </c>
      <c r="E36" t="n">
        <v>10.02</v>
      </c>
      <c r="F36" t="n">
        <v>7.19</v>
      </c>
      <c r="G36" t="n">
        <v>53.94</v>
      </c>
      <c r="H36" t="n">
        <v>0.8100000000000001</v>
      </c>
      <c r="I36" t="n">
        <v>8</v>
      </c>
      <c r="J36" t="n">
        <v>208.14</v>
      </c>
      <c r="K36" t="n">
        <v>54.38</v>
      </c>
      <c r="L36" t="n">
        <v>9.5</v>
      </c>
      <c r="M36" t="n">
        <v>2</v>
      </c>
      <c r="N36" t="n">
        <v>44.26</v>
      </c>
      <c r="O36" t="n">
        <v>25904.65</v>
      </c>
      <c r="P36" t="n">
        <v>76.95</v>
      </c>
      <c r="Q36" t="n">
        <v>605.9</v>
      </c>
      <c r="R36" t="n">
        <v>28.19</v>
      </c>
      <c r="S36" t="n">
        <v>21.88</v>
      </c>
      <c r="T36" t="n">
        <v>2133.57</v>
      </c>
      <c r="U36" t="n">
        <v>0.78</v>
      </c>
      <c r="V36" t="n">
        <v>0.86</v>
      </c>
      <c r="W36" t="n">
        <v>1.01</v>
      </c>
      <c r="X36" t="n">
        <v>0.13</v>
      </c>
      <c r="Y36" t="n">
        <v>1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9.9809</v>
      </c>
      <c r="E37" t="n">
        <v>10.02</v>
      </c>
      <c r="F37" t="n">
        <v>7.19</v>
      </c>
      <c r="G37" t="n">
        <v>53.94</v>
      </c>
      <c r="H37" t="n">
        <v>0.83</v>
      </c>
      <c r="I37" t="n">
        <v>8</v>
      </c>
      <c r="J37" t="n">
        <v>208.54</v>
      </c>
      <c r="K37" t="n">
        <v>54.38</v>
      </c>
      <c r="L37" t="n">
        <v>9.75</v>
      </c>
      <c r="M37" t="n">
        <v>2</v>
      </c>
      <c r="N37" t="n">
        <v>44.41</v>
      </c>
      <c r="O37" t="n">
        <v>25954</v>
      </c>
      <c r="P37" t="n">
        <v>76.61</v>
      </c>
      <c r="Q37" t="n">
        <v>605.84</v>
      </c>
      <c r="R37" t="n">
        <v>28.17</v>
      </c>
      <c r="S37" t="n">
        <v>21.88</v>
      </c>
      <c r="T37" t="n">
        <v>2121.7</v>
      </c>
      <c r="U37" t="n">
        <v>0.78</v>
      </c>
      <c r="V37" t="n">
        <v>0.86</v>
      </c>
      <c r="W37" t="n">
        <v>1.01</v>
      </c>
      <c r="X37" t="n">
        <v>0.13</v>
      </c>
      <c r="Y37" t="n">
        <v>1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9.9704</v>
      </c>
      <c r="E38" t="n">
        <v>10.03</v>
      </c>
      <c r="F38" t="n">
        <v>7.2</v>
      </c>
      <c r="G38" t="n">
        <v>54.01</v>
      </c>
      <c r="H38" t="n">
        <v>0.85</v>
      </c>
      <c r="I38" t="n">
        <v>8</v>
      </c>
      <c r="J38" t="n">
        <v>208.94</v>
      </c>
      <c r="K38" t="n">
        <v>54.38</v>
      </c>
      <c r="L38" t="n">
        <v>10</v>
      </c>
      <c r="M38" t="n">
        <v>0</v>
      </c>
      <c r="N38" t="n">
        <v>44.56</v>
      </c>
      <c r="O38" t="n">
        <v>26003.41</v>
      </c>
      <c r="P38" t="n">
        <v>76.7</v>
      </c>
      <c r="Q38" t="n">
        <v>605.88</v>
      </c>
      <c r="R38" t="n">
        <v>28.3</v>
      </c>
      <c r="S38" t="n">
        <v>21.88</v>
      </c>
      <c r="T38" t="n">
        <v>2186.55</v>
      </c>
      <c r="U38" t="n">
        <v>0.77</v>
      </c>
      <c r="V38" t="n">
        <v>0.86</v>
      </c>
      <c r="W38" t="n">
        <v>1.01</v>
      </c>
      <c r="X38" t="n">
        <v>0.14</v>
      </c>
      <c r="Y38" t="n">
        <v>1</v>
      </c>
      <c r="Z38" t="n">
        <v>10</v>
      </c>
    </row>
    <row r="39">
      <c r="A39" t="n">
        <v>0</v>
      </c>
      <c r="B39" t="n">
        <v>140</v>
      </c>
      <c r="C39" t="inlineStr">
        <is>
          <t xml:space="preserve">CONCLUIDO	</t>
        </is>
      </c>
      <c r="D39" t="n">
        <v>5.37</v>
      </c>
      <c r="E39" t="n">
        <v>18.62</v>
      </c>
      <c r="F39" t="n">
        <v>9.51</v>
      </c>
      <c r="G39" t="n">
        <v>4.79</v>
      </c>
      <c r="H39" t="n">
        <v>0.06</v>
      </c>
      <c r="I39" t="n">
        <v>119</v>
      </c>
      <c r="J39" t="n">
        <v>274.09</v>
      </c>
      <c r="K39" t="n">
        <v>60.56</v>
      </c>
      <c r="L39" t="n">
        <v>1</v>
      </c>
      <c r="M39" t="n">
        <v>117</v>
      </c>
      <c r="N39" t="n">
        <v>72.53</v>
      </c>
      <c r="O39" t="n">
        <v>34038.11</v>
      </c>
      <c r="P39" t="n">
        <v>163.75</v>
      </c>
      <c r="Q39" t="n">
        <v>606.02</v>
      </c>
      <c r="R39" t="n">
        <v>100.44</v>
      </c>
      <c r="S39" t="n">
        <v>21.88</v>
      </c>
      <c r="T39" t="n">
        <v>37700.43</v>
      </c>
      <c r="U39" t="n">
        <v>0.22</v>
      </c>
      <c r="V39" t="n">
        <v>0.65</v>
      </c>
      <c r="W39" t="n">
        <v>1.19</v>
      </c>
      <c r="X39" t="n">
        <v>2.45</v>
      </c>
      <c r="Y39" t="n">
        <v>1</v>
      </c>
      <c r="Z39" t="n">
        <v>10</v>
      </c>
    </row>
    <row r="40">
      <c r="A40" t="n">
        <v>1</v>
      </c>
      <c r="B40" t="n">
        <v>140</v>
      </c>
      <c r="C40" t="inlineStr">
        <is>
          <t xml:space="preserve">CONCLUIDO	</t>
        </is>
      </c>
      <c r="D40" t="n">
        <v>6.0822</v>
      </c>
      <c r="E40" t="n">
        <v>16.44</v>
      </c>
      <c r="F40" t="n">
        <v>8.890000000000001</v>
      </c>
      <c r="G40" t="n">
        <v>5.99</v>
      </c>
      <c r="H40" t="n">
        <v>0.08</v>
      </c>
      <c r="I40" t="n">
        <v>89</v>
      </c>
      <c r="J40" t="n">
        <v>274.57</v>
      </c>
      <c r="K40" t="n">
        <v>60.56</v>
      </c>
      <c r="L40" t="n">
        <v>1.25</v>
      </c>
      <c r="M40" t="n">
        <v>87</v>
      </c>
      <c r="N40" t="n">
        <v>72.76000000000001</v>
      </c>
      <c r="O40" t="n">
        <v>34097.72</v>
      </c>
      <c r="P40" t="n">
        <v>152.74</v>
      </c>
      <c r="Q40" t="n">
        <v>606.0599999999999</v>
      </c>
      <c r="R40" t="n">
        <v>80.8</v>
      </c>
      <c r="S40" t="n">
        <v>21.88</v>
      </c>
      <c r="T40" t="n">
        <v>28030.3</v>
      </c>
      <c r="U40" t="n">
        <v>0.27</v>
      </c>
      <c r="V40" t="n">
        <v>0.7</v>
      </c>
      <c r="W40" t="n">
        <v>1.15</v>
      </c>
      <c r="X40" t="n">
        <v>1.83</v>
      </c>
      <c r="Y40" t="n">
        <v>1</v>
      </c>
      <c r="Z40" t="n">
        <v>10</v>
      </c>
    </row>
    <row r="41">
      <c r="A41" t="n">
        <v>2</v>
      </c>
      <c r="B41" t="n">
        <v>140</v>
      </c>
      <c r="C41" t="inlineStr">
        <is>
          <t xml:space="preserve">CONCLUIDO	</t>
        </is>
      </c>
      <c r="D41" t="n">
        <v>6.6223</v>
      </c>
      <c r="E41" t="n">
        <v>15.1</v>
      </c>
      <c r="F41" t="n">
        <v>8.49</v>
      </c>
      <c r="G41" t="n">
        <v>7.18</v>
      </c>
      <c r="H41" t="n">
        <v>0.1</v>
      </c>
      <c r="I41" t="n">
        <v>71</v>
      </c>
      <c r="J41" t="n">
        <v>275.05</v>
      </c>
      <c r="K41" t="n">
        <v>60.56</v>
      </c>
      <c r="L41" t="n">
        <v>1.5</v>
      </c>
      <c r="M41" t="n">
        <v>69</v>
      </c>
      <c r="N41" t="n">
        <v>73</v>
      </c>
      <c r="O41" t="n">
        <v>34157.42</v>
      </c>
      <c r="P41" t="n">
        <v>145.37</v>
      </c>
      <c r="Q41" t="n">
        <v>605.97</v>
      </c>
      <c r="R41" t="n">
        <v>68.69</v>
      </c>
      <c r="S41" t="n">
        <v>21.88</v>
      </c>
      <c r="T41" t="n">
        <v>22066.28</v>
      </c>
      <c r="U41" t="n">
        <v>0.32</v>
      </c>
      <c r="V41" t="n">
        <v>0.73</v>
      </c>
      <c r="W41" t="n">
        <v>1.11</v>
      </c>
      <c r="X41" t="n">
        <v>1.43</v>
      </c>
      <c r="Y41" t="n">
        <v>1</v>
      </c>
      <c r="Z41" t="n">
        <v>10</v>
      </c>
    </row>
    <row r="42">
      <c r="A42" t="n">
        <v>3</v>
      </c>
      <c r="B42" t="n">
        <v>140</v>
      </c>
      <c r="C42" t="inlineStr">
        <is>
          <t xml:space="preserve">CONCLUIDO	</t>
        </is>
      </c>
      <c r="D42" t="n">
        <v>7.0269</v>
      </c>
      <c r="E42" t="n">
        <v>14.23</v>
      </c>
      <c r="F42" t="n">
        <v>8.25</v>
      </c>
      <c r="G42" t="n">
        <v>8.390000000000001</v>
      </c>
      <c r="H42" t="n">
        <v>0.11</v>
      </c>
      <c r="I42" t="n">
        <v>59</v>
      </c>
      <c r="J42" t="n">
        <v>275.54</v>
      </c>
      <c r="K42" t="n">
        <v>60.56</v>
      </c>
      <c r="L42" t="n">
        <v>1.75</v>
      </c>
      <c r="M42" t="n">
        <v>57</v>
      </c>
      <c r="N42" t="n">
        <v>73.23</v>
      </c>
      <c r="O42" t="n">
        <v>34217.22</v>
      </c>
      <c r="P42" t="n">
        <v>140.85</v>
      </c>
      <c r="Q42" t="n">
        <v>605.9400000000001</v>
      </c>
      <c r="R42" t="n">
        <v>61.45</v>
      </c>
      <c r="S42" t="n">
        <v>21.88</v>
      </c>
      <c r="T42" t="n">
        <v>18505.12</v>
      </c>
      <c r="U42" t="n">
        <v>0.36</v>
      </c>
      <c r="V42" t="n">
        <v>0.75</v>
      </c>
      <c r="W42" t="n">
        <v>1.08</v>
      </c>
      <c r="X42" t="n">
        <v>1.19</v>
      </c>
      <c r="Y42" t="n">
        <v>1</v>
      </c>
      <c r="Z42" t="n">
        <v>10</v>
      </c>
    </row>
    <row r="43">
      <c r="A43" t="n">
        <v>4</v>
      </c>
      <c r="B43" t="n">
        <v>140</v>
      </c>
      <c r="C43" t="inlineStr">
        <is>
          <t xml:space="preserve">CONCLUIDO	</t>
        </is>
      </c>
      <c r="D43" t="n">
        <v>7.3324</v>
      </c>
      <c r="E43" t="n">
        <v>13.64</v>
      </c>
      <c r="F43" t="n">
        <v>8.07</v>
      </c>
      <c r="G43" t="n">
        <v>9.5</v>
      </c>
      <c r="H43" t="n">
        <v>0.13</v>
      </c>
      <c r="I43" t="n">
        <v>51</v>
      </c>
      <c r="J43" t="n">
        <v>276.02</v>
      </c>
      <c r="K43" t="n">
        <v>60.56</v>
      </c>
      <c r="L43" t="n">
        <v>2</v>
      </c>
      <c r="M43" t="n">
        <v>49</v>
      </c>
      <c r="N43" t="n">
        <v>73.47</v>
      </c>
      <c r="O43" t="n">
        <v>34277.1</v>
      </c>
      <c r="P43" t="n">
        <v>137.45</v>
      </c>
      <c r="Q43" t="n">
        <v>606.04</v>
      </c>
      <c r="R43" t="n">
        <v>55.59</v>
      </c>
      <c r="S43" t="n">
        <v>21.88</v>
      </c>
      <c r="T43" t="n">
        <v>15619.02</v>
      </c>
      <c r="U43" t="n">
        <v>0.39</v>
      </c>
      <c r="V43" t="n">
        <v>0.77</v>
      </c>
      <c r="W43" t="n">
        <v>1.08</v>
      </c>
      <c r="X43" t="n">
        <v>1.01</v>
      </c>
      <c r="Y43" t="n">
        <v>1</v>
      </c>
      <c r="Z43" t="n">
        <v>10</v>
      </c>
    </row>
    <row r="44">
      <c r="A44" t="n">
        <v>5</v>
      </c>
      <c r="B44" t="n">
        <v>140</v>
      </c>
      <c r="C44" t="inlineStr">
        <is>
          <t xml:space="preserve">CONCLUIDO	</t>
        </is>
      </c>
      <c r="D44" t="n">
        <v>7.6165</v>
      </c>
      <c r="E44" t="n">
        <v>13.13</v>
      </c>
      <c r="F44" t="n">
        <v>7.93</v>
      </c>
      <c r="G44" t="n">
        <v>10.81</v>
      </c>
      <c r="H44" t="n">
        <v>0.14</v>
      </c>
      <c r="I44" t="n">
        <v>44</v>
      </c>
      <c r="J44" t="n">
        <v>276.51</v>
      </c>
      <c r="K44" t="n">
        <v>60.56</v>
      </c>
      <c r="L44" t="n">
        <v>2.25</v>
      </c>
      <c r="M44" t="n">
        <v>42</v>
      </c>
      <c r="N44" t="n">
        <v>73.70999999999999</v>
      </c>
      <c r="O44" t="n">
        <v>34337.08</v>
      </c>
      <c r="P44" t="n">
        <v>134.55</v>
      </c>
      <c r="Q44" t="n">
        <v>605.88</v>
      </c>
      <c r="R44" t="n">
        <v>51.55</v>
      </c>
      <c r="S44" t="n">
        <v>21.88</v>
      </c>
      <c r="T44" t="n">
        <v>13632.82</v>
      </c>
      <c r="U44" t="n">
        <v>0.42</v>
      </c>
      <c r="V44" t="n">
        <v>0.78</v>
      </c>
      <c r="W44" t="n">
        <v>1.05</v>
      </c>
      <c r="X44" t="n">
        <v>0.87</v>
      </c>
      <c r="Y44" t="n">
        <v>1</v>
      </c>
      <c r="Z44" t="n">
        <v>10</v>
      </c>
    </row>
    <row r="45">
      <c r="A45" t="n">
        <v>6</v>
      </c>
      <c r="B45" t="n">
        <v>140</v>
      </c>
      <c r="C45" t="inlineStr">
        <is>
          <t xml:space="preserve">CONCLUIDO	</t>
        </is>
      </c>
      <c r="D45" t="n">
        <v>7.8355</v>
      </c>
      <c r="E45" t="n">
        <v>12.76</v>
      </c>
      <c r="F45" t="n">
        <v>7.82</v>
      </c>
      <c r="G45" t="n">
        <v>12.04</v>
      </c>
      <c r="H45" t="n">
        <v>0.16</v>
      </c>
      <c r="I45" t="n">
        <v>39</v>
      </c>
      <c r="J45" t="n">
        <v>277</v>
      </c>
      <c r="K45" t="n">
        <v>60.56</v>
      </c>
      <c r="L45" t="n">
        <v>2.5</v>
      </c>
      <c r="M45" t="n">
        <v>37</v>
      </c>
      <c r="N45" t="n">
        <v>73.94</v>
      </c>
      <c r="O45" t="n">
        <v>34397.15</v>
      </c>
      <c r="P45" t="n">
        <v>132.48</v>
      </c>
      <c r="Q45" t="n">
        <v>605.99</v>
      </c>
      <c r="R45" t="n">
        <v>48.03</v>
      </c>
      <c r="S45" t="n">
        <v>21.88</v>
      </c>
      <c r="T45" t="n">
        <v>11895.19</v>
      </c>
      <c r="U45" t="n">
        <v>0.46</v>
      </c>
      <c r="V45" t="n">
        <v>0.79</v>
      </c>
      <c r="W45" t="n">
        <v>1.05</v>
      </c>
      <c r="X45" t="n">
        <v>0.77</v>
      </c>
      <c r="Y45" t="n">
        <v>1</v>
      </c>
      <c r="Z45" t="n">
        <v>10</v>
      </c>
    </row>
    <row r="46">
      <c r="A46" t="n">
        <v>7</v>
      </c>
      <c r="B46" t="n">
        <v>140</v>
      </c>
      <c r="C46" t="inlineStr">
        <is>
          <t xml:space="preserve">CONCLUIDO	</t>
        </is>
      </c>
      <c r="D46" t="n">
        <v>8.0105</v>
      </c>
      <c r="E46" t="n">
        <v>12.48</v>
      </c>
      <c r="F46" t="n">
        <v>7.75</v>
      </c>
      <c r="G46" t="n">
        <v>13.29</v>
      </c>
      <c r="H46" t="n">
        <v>0.18</v>
      </c>
      <c r="I46" t="n">
        <v>35</v>
      </c>
      <c r="J46" t="n">
        <v>277.48</v>
      </c>
      <c r="K46" t="n">
        <v>60.56</v>
      </c>
      <c r="L46" t="n">
        <v>2.75</v>
      </c>
      <c r="M46" t="n">
        <v>33</v>
      </c>
      <c r="N46" t="n">
        <v>74.18000000000001</v>
      </c>
      <c r="O46" t="n">
        <v>34457.31</v>
      </c>
      <c r="P46" t="n">
        <v>130.65</v>
      </c>
      <c r="Q46" t="n">
        <v>605.88</v>
      </c>
      <c r="R46" t="n">
        <v>45.92</v>
      </c>
      <c r="S46" t="n">
        <v>21.88</v>
      </c>
      <c r="T46" t="n">
        <v>10859.28</v>
      </c>
      <c r="U46" t="n">
        <v>0.48</v>
      </c>
      <c r="V46" t="n">
        <v>0.8</v>
      </c>
      <c r="W46" t="n">
        <v>1.04</v>
      </c>
      <c r="X46" t="n">
        <v>0.7</v>
      </c>
      <c r="Y46" t="n">
        <v>1</v>
      </c>
      <c r="Z46" t="n">
        <v>10</v>
      </c>
    </row>
    <row r="47">
      <c r="A47" t="n">
        <v>8</v>
      </c>
      <c r="B47" t="n">
        <v>140</v>
      </c>
      <c r="C47" t="inlineStr">
        <is>
          <t xml:space="preserve">CONCLUIDO	</t>
        </is>
      </c>
      <c r="D47" t="n">
        <v>8.157500000000001</v>
      </c>
      <c r="E47" t="n">
        <v>12.26</v>
      </c>
      <c r="F47" t="n">
        <v>7.69</v>
      </c>
      <c r="G47" t="n">
        <v>14.41</v>
      </c>
      <c r="H47" t="n">
        <v>0.19</v>
      </c>
      <c r="I47" t="n">
        <v>32</v>
      </c>
      <c r="J47" t="n">
        <v>277.97</v>
      </c>
      <c r="K47" t="n">
        <v>60.56</v>
      </c>
      <c r="L47" t="n">
        <v>3</v>
      </c>
      <c r="M47" t="n">
        <v>30</v>
      </c>
      <c r="N47" t="n">
        <v>74.42</v>
      </c>
      <c r="O47" t="n">
        <v>34517.57</v>
      </c>
      <c r="P47" t="n">
        <v>129.27</v>
      </c>
      <c r="Q47" t="n">
        <v>605.91</v>
      </c>
      <c r="R47" t="n">
        <v>43.84</v>
      </c>
      <c r="S47" t="n">
        <v>21.88</v>
      </c>
      <c r="T47" t="n">
        <v>9834.549999999999</v>
      </c>
      <c r="U47" t="n">
        <v>0.5</v>
      </c>
      <c r="V47" t="n">
        <v>0.8</v>
      </c>
      <c r="W47" t="n">
        <v>1.04</v>
      </c>
      <c r="X47" t="n">
        <v>0.63</v>
      </c>
      <c r="Y47" t="n">
        <v>1</v>
      </c>
      <c r="Z47" t="n">
        <v>10</v>
      </c>
    </row>
    <row r="48">
      <c r="A48" t="n">
        <v>9</v>
      </c>
      <c r="B48" t="n">
        <v>140</v>
      </c>
      <c r="C48" t="inlineStr">
        <is>
          <t xml:space="preserve">CONCLUIDO	</t>
        </is>
      </c>
      <c r="D48" t="n">
        <v>8.2425</v>
      </c>
      <c r="E48" t="n">
        <v>12.13</v>
      </c>
      <c r="F48" t="n">
        <v>7.66</v>
      </c>
      <c r="G48" t="n">
        <v>15.33</v>
      </c>
      <c r="H48" t="n">
        <v>0.21</v>
      </c>
      <c r="I48" t="n">
        <v>30</v>
      </c>
      <c r="J48" t="n">
        <v>278.46</v>
      </c>
      <c r="K48" t="n">
        <v>60.56</v>
      </c>
      <c r="L48" t="n">
        <v>3.25</v>
      </c>
      <c r="M48" t="n">
        <v>28</v>
      </c>
      <c r="N48" t="n">
        <v>74.66</v>
      </c>
      <c r="O48" t="n">
        <v>34577.92</v>
      </c>
      <c r="P48" t="n">
        <v>128.51</v>
      </c>
      <c r="Q48" t="n">
        <v>605.92</v>
      </c>
      <c r="R48" t="n">
        <v>42.87</v>
      </c>
      <c r="S48" t="n">
        <v>21.88</v>
      </c>
      <c r="T48" t="n">
        <v>9361.76</v>
      </c>
      <c r="U48" t="n">
        <v>0.51</v>
      </c>
      <c r="V48" t="n">
        <v>0.8100000000000001</v>
      </c>
      <c r="W48" t="n">
        <v>1.04</v>
      </c>
      <c r="X48" t="n">
        <v>0.61</v>
      </c>
      <c r="Y48" t="n">
        <v>1</v>
      </c>
      <c r="Z48" t="n">
        <v>10</v>
      </c>
    </row>
    <row r="49">
      <c r="A49" t="n">
        <v>10</v>
      </c>
      <c r="B49" t="n">
        <v>140</v>
      </c>
      <c r="C49" t="inlineStr">
        <is>
          <t xml:space="preserve">CONCLUIDO	</t>
        </is>
      </c>
      <c r="D49" t="n">
        <v>8.4122</v>
      </c>
      <c r="E49" t="n">
        <v>11.89</v>
      </c>
      <c r="F49" t="n">
        <v>7.58</v>
      </c>
      <c r="G49" t="n">
        <v>16.84</v>
      </c>
      <c r="H49" t="n">
        <v>0.22</v>
      </c>
      <c r="I49" t="n">
        <v>27</v>
      </c>
      <c r="J49" t="n">
        <v>278.95</v>
      </c>
      <c r="K49" t="n">
        <v>60.56</v>
      </c>
      <c r="L49" t="n">
        <v>3.5</v>
      </c>
      <c r="M49" t="n">
        <v>25</v>
      </c>
      <c r="N49" t="n">
        <v>74.90000000000001</v>
      </c>
      <c r="O49" t="n">
        <v>34638.36</v>
      </c>
      <c r="P49" t="n">
        <v>126.7</v>
      </c>
      <c r="Q49" t="n">
        <v>606.02</v>
      </c>
      <c r="R49" t="n">
        <v>40.24</v>
      </c>
      <c r="S49" t="n">
        <v>21.88</v>
      </c>
      <c r="T49" t="n">
        <v>8060.18</v>
      </c>
      <c r="U49" t="n">
        <v>0.54</v>
      </c>
      <c r="V49" t="n">
        <v>0.82</v>
      </c>
      <c r="W49" t="n">
        <v>1.03</v>
      </c>
      <c r="X49" t="n">
        <v>0.52</v>
      </c>
      <c r="Y49" t="n">
        <v>1</v>
      </c>
      <c r="Z49" t="n">
        <v>10</v>
      </c>
    </row>
    <row r="50">
      <c r="A50" t="n">
        <v>11</v>
      </c>
      <c r="B50" t="n">
        <v>140</v>
      </c>
      <c r="C50" t="inlineStr">
        <is>
          <t xml:space="preserve">CONCLUIDO	</t>
        </is>
      </c>
      <c r="D50" t="n">
        <v>8.510999999999999</v>
      </c>
      <c r="E50" t="n">
        <v>11.75</v>
      </c>
      <c r="F50" t="n">
        <v>7.54</v>
      </c>
      <c r="G50" t="n">
        <v>18.1</v>
      </c>
      <c r="H50" t="n">
        <v>0.24</v>
      </c>
      <c r="I50" t="n">
        <v>25</v>
      </c>
      <c r="J50" t="n">
        <v>279.44</v>
      </c>
      <c r="K50" t="n">
        <v>60.56</v>
      </c>
      <c r="L50" t="n">
        <v>3.75</v>
      </c>
      <c r="M50" t="n">
        <v>23</v>
      </c>
      <c r="N50" t="n">
        <v>75.14</v>
      </c>
      <c r="O50" t="n">
        <v>34698.9</v>
      </c>
      <c r="P50" t="n">
        <v>125.63</v>
      </c>
      <c r="Q50" t="n">
        <v>605.91</v>
      </c>
      <c r="R50" t="n">
        <v>39.26</v>
      </c>
      <c r="S50" t="n">
        <v>21.88</v>
      </c>
      <c r="T50" t="n">
        <v>7582.2</v>
      </c>
      <c r="U50" t="n">
        <v>0.5600000000000001</v>
      </c>
      <c r="V50" t="n">
        <v>0.82</v>
      </c>
      <c r="W50" t="n">
        <v>1.03</v>
      </c>
      <c r="X50" t="n">
        <v>0.48</v>
      </c>
      <c r="Y50" t="n">
        <v>1</v>
      </c>
      <c r="Z50" t="n">
        <v>10</v>
      </c>
    </row>
    <row r="51">
      <c r="A51" t="n">
        <v>12</v>
      </c>
      <c r="B51" t="n">
        <v>140</v>
      </c>
      <c r="C51" t="inlineStr">
        <is>
          <t xml:space="preserve">CONCLUIDO	</t>
        </is>
      </c>
      <c r="D51" t="n">
        <v>8.5564</v>
      </c>
      <c r="E51" t="n">
        <v>11.69</v>
      </c>
      <c r="F51" t="n">
        <v>7.53</v>
      </c>
      <c r="G51" t="n">
        <v>18.83</v>
      </c>
      <c r="H51" t="n">
        <v>0.25</v>
      </c>
      <c r="I51" t="n">
        <v>24</v>
      </c>
      <c r="J51" t="n">
        <v>279.94</v>
      </c>
      <c r="K51" t="n">
        <v>60.56</v>
      </c>
      <c r="L51" t="n">
        <v>4</v>
      </c>
      <c r="M51" t="n">
        <v>22</v>
      </c>
      <c r="N51" t="n">
        <v>75.38</v>
      </c>
      <c r="O51" t="n">
        <v>34759.54</v>
      </c>
      <c r="P51" t="n">
        <v>125.25</v>
      </c>
      <c r="Q51" t="n">
        <v>605.84</v>
      </c>
      <c r="R51" t="n">
        <v>38.82</v>
      </c>
      <c r="S51" t="n">
        <v>21.88</v>
      </c>
      <c r="T51" t="n">
        <v>7365.13</v>
      </c>
      <c r="U51" t="n">
        <v>0.5600000000000001</v>
      </c>
      <c r="V51" t="n">
        <v>0.82</v>
      </c>
      <c r="W51" t="n">
        <v>1.03</v>
      </c>
      <c r="X51" t="n">
        <v>0.48</v>
      </c>
      <c r="Y51" t="n">
        <v>1</v>
      </c>
      <c r="Z51" t="n">
        <v>10</v>
      </c>
    </row>
    <row r="52">
      <c r="A52" t="n">
        <v>13</v>
      </c>
      <c r="B52" t="n">
        <v>140</v>
      </c>
      <c r="C52" t="inlineStr">
        <is>
          <t xml:space="preserve">CONCLUIDO	</t>
        </is>
      </c>
      <c r="D52" t="n">
        <v>8.6762</v>
      </c>
      <c r="E52" t="n">
        <v>11.53</v>
      </c>
      <c r="F52" t="n">
        <v>7.48</v>
      </c>
      <c r="G52" t="n">
        <v>20.39</v>
      </c>
      <c r="H52" t="n">
        <v>0.27</v>
      </c>
      <c r="I52" t="n">
        <v>22</v>
      </c>
      <c r="J52" t="n">
        <v>280.43</v>
      </c>
      <c r="K52" t="n">
        <v>60.56</v>
      </c>
      <c r="L52" t="n">
        <v>4.25</v>
      </c>
      <c r="M52" t="n">
        <v>20</v>
      </c>
      <c r="N52" t="n">
        <v>75.62</v>
      </c>
      <c r="O52" t="n">
        <v>34820.27</v>
      </c>
      <c r="P52" t="n">
        <v>123.83</v>
      </c>
      <c r="Q52" t="n">
        <v>605.9299999999999</v>
      </c>
      <c r="R52" t="n">
        <v>37.28</v>
      </c>
      <c r="S52" t="n">
        <v>21.88</v>
      </c>
      <c r="T52" t="n">
        <v>6604.32</v>
      </c>
      <c r="U52" t="n">
        <v>0.59</v>
      </c>
      <c r="V52" t="n">
        <v>0.83</v>
      </c>
      <c r="W52" t="n">
        <v>1.02</v>
      </c>
      <c r="X52" t="n">
        <v>0.42</v>
      </c>
      <c r="Y52" t="n">
        <v>1</v>
      </c>
      <c r="Z52" t="n">
        <v>10</v>
      </c>
    </row>
    <row r="53">
      <c r="A53" t="n">
        <v>14</v>
      </c>
      <c r="B53" t="n">
        <v>140</v>
      </c>
      <c r="C53" t="inlineStr">
        <is>
          <t xml:space="preserve">CONCLUIDO	</t>
        </is>
      </c>
      <c r="D53" t="n">
        <v>8.743600000000001</v>
      </c>
      <c r="E53" t="n">
        <v>11.44</v>
      </c>
      <c r="F53" t="n">
        <v>7.44</v>
      </c>
      <c r="G53" t="n">
        <v>21.25</v>
      </c>
      <c r="H53" t="n">
        <v>0.29</v>
      </c>
      <c r="I53" t="n">
        <v>21</v>
      </c>
      <c r="J53" t="n">
        <v>280.92</v>
      </c>
      <c r="K53" t="n">
        <v>60.56</v>
      </c>
      <c r="L53" t="n">
        <v>4.5</v>
      </c>
      <c r="M53" t="n">
        <v>19</v>
      </c>
      <c r="N53" t="n">
        <v>75.87</v>
      </c>
      <c r="O53" t="n">
        <v>34881.09</v>
      </c>
      <c r="P53" t="n">
        <v>122.8</v>
      </c>
      <c r="Q53" t="n">
        <v>605.9</v>
      </c>
      <c r="R53" t="n">
        <v>35.94</v>
      </c>
      <c r="S53" t="n">
        <v>21.88</v>
      </c>
      <c r="T53" t="n">
        <v>5944.1</v>
      </c>
      <c r="U53" t="n">
        <v>0.61</v>
      </c>
      <c r="V53" t="n">
        <v>0.83</v>
      </c>
      <c r="W53" t="n">
        <v>1.02</v>
      </c>
      <c r="X53" t="n">
        <v>0.38</v>
      </c>
      <c r="Y53" t="n">
        <v>1</v>
      </c>
      <c r="Z53" t="n">
        <v>10</v>
      </c>
    </row>
    <row r="54">
      <c r="A54" t="n">
        <v>15</v>
      </c>
      <c r="B54" t="n">
        <v>140</v>
      </c>
      <c r="C54" t="inlineStr">
        <is>
          <t xml:space="preserve">CONCLUIDO	</t>
        </is>
      </c>
      <c r="D54" t="n">
        <v>8.7803</v>
      </c>
      <c r="E54" t="n">
        <v>11.39</v>
      </c>
      <c r="F54" t="n">
        <v>7.44</v>
      </c>
      <c r="G54" t="n">
        <v>22.33</v>
      </c>
      <c r="H54" t="n">
        <v>0.3</v>
      </c>
      <c r="I54" t="n">
        <v>20</v>
      </c>
      <c r="J54" t="n">
        <v>281.41</v>
      </c>
      <c r="K54" t="n">
        <v>60.56</v>
      </c>
      <c r="L54" t="n">
        <v>4.75</v>
      </c>
      <c r="M54" t="n">
        <v>18</v>
      </c>
      <c r="N54" t="n">
        <v>76.11</v>
      </c>
      <c r="O54" t="n">
        <v>34942.02</v>
      </c>
      <c r="P54" t="n">
        <v>122.67</v>
      </c>
      <c r="Q54" t="n">
        <v>605.84</v>
      </c>
      <c r="R54" t="n">
        <v>36.03</v>
      </c>
      <c r="S54" t="n">
        <v>21.88</v>
      </c>
      <c r="T54" t="n">
        <v>5990.31</v>
      </c>
      <c r="U54" t="n">
        <v>0.61</v>
      </c>
      <c r="V54" t="n">
        <v>0.83</v>
      </c>
      <c r="W54" t="n">
        <v>1.03</v>
      </c>
      <c r="X54" t="n">
        <v>0.39</v>
      </c>
      <c r="Y54" t="n">
        <v>1</v>
      </c>
      <c r="Z54" t="n">
        <v>10</v>
      </c>
    </row>
    <row r="55">
      <c r="A55" t="n">
        <v>16</v>
      </c>
      <c r="B55" t="n">
        <v>140</v>
      </c>
      <c r="C55" t="inlineStr">
        <is>
          <t xml:space="preserve">CONCLUIDO	</t>
        </is>
      </c>
      <c r="D55" t="n">
        <v>8.8409</v>
      </c>
      <c r="E55" t="n">
        <v>11.31</v>
      </c>
      <c r="F55" t="n">
        <v>7.42</v>
      </c>
      <c r="G55" t="n">
        <v>23.42</v>
      </c>
      <c r="H55" t="n">
        <v>0.32</v>
      </c>
      <c r="I55" t="n">
        <v>19</v>
      </c>
      <c r="J55" t="n">
        <v>281.91</v>
      </c>
      <c r="K55" t="n">
        <v>60.56</v>
      </c>
      <c r="L55" t="n">
        <v>5</v>
      </c>
      <c r="M55" t="n">
        <v>17</v>
      </c>
      <c r="N55" t="n">
        <v>76.34999999999999</v>
      </c>
      <c r="O55" t="n">
        <v>35003.04</v>
      </c>
      <c r="P55" t="n">
        <v>121.52</v>
      </c>
      <c r="Q55" t="n">
        <v>605.84</v>
      </c>
      <c r="R55" t="n">
        <v>35.33</v>
      </c>
      <c r="S55" t="n">
        <v>21.88</v>
      </c>
      <c r="T55" t="n">
        <v>5645.32</v>
      </c>
      <c r="U55" t="n">
        <v>0.62</v>
      </c>
      <c r="V55" t="n">
        <v>0.83</v>
      </c>
      <c r="W55" t="n">
        <v>1.02</v>
      </c>
      <c r="X55" t="n">
        <v>0.36</v>
      </c>
      <c r="Y55" t="n">
        <v>1</v>
      </c>
      <c r="Z55" t="n">
        <v>10</v>
      </c>
    </row>
    <row r="56">
      <c r="A56" t="n">
        <v>17</v>
      </c>
      <c r="B56" t="n">
        <v>140</v>
      </c>
      <c r="C56" t="inlineStr">
        <is>
          <t xml:space="preserve">CONCLUIDO	</t>
        </is>
      </c>
      <c r="D56" t="n">
        <v>8.8979</v>
      </c>
      <c r="E56" t="n">
        <v>11.24</v>
      </c>
      <c r="F56" t="n">
        <v>7.4</v>
      </c>
      <c r="G56" t="n">
        <v>24.66</v>
      </c>
      <c r="H56" t="n">
        <v>0.33</v>
      </c>
      <c r="I56" t="n">
        <v>18</v>
      </c>
      <c r="J56" t="n">
        <v>282.4</v>
      </c>
      <c r="K56" t="n">
        <v>60.56</v>
      </c>
      <c r="L56" t="n">
        <v>5.25</v>
      </c>
      <c r="M56" t="n">
        <v>16</v>
      </c>
      <c r="N56" t="n">
        <v>76.59999999999999</v>
      </c>
      <c r="O56" t="n">
        <v>35064.15</v>
      </c>
      <c r="P56" t="n">
        <v>120.84</v>
      </c>
      <c r="Q56" t="n">
        <v>605.88</v>
      </c>
      <c r="R56" t="n">
        <v>34.81</v>
      </c>
      <c r="S56" t="n">
        <v>21.88</v>
      </c>
      <c r="T56" t="n">
        <v>5392.89</v>
      </c>
      <c r="U56" t="n">
        <v>0.63</v>
      </c>
      <c r="V56" t="n">
        <v>0.84</v>
      </c>
      <c r="W56" t="n">
        <v>1.02</v>
      </c>
      <c r="X56" t="n">
        <v>0.34</v>
      </c>
      <c r="Y56" t="n">
        <v>1</v>
      </c>
      <c r="Z56" t="n">
        <v>10</v>
      </c>
    </row>
    <row r="57">
      <c r="A57" t="n">
        <v>18</v>
      </c>
      <c r="B57" t="n">
        <v>140</v>
      </c>
      <c r="C57" t="inlineStr">
        <is>
          <t xml:space="preserve">CONCLUIDO	</t>
        </is>
      </c>
      <c r="D57" t="n">
        <v>8.9452</v>
      </c>
      <c r="E57" t="n">
        <v>11.18</v>
      </c>
      <c r="F57" t="n">
        <v>7.39</v>
      </c>
      <c r="G57" t="n">
        <v>26.08</v>
      </c>
      <c r="H57" t="n">
        <v>0.35</v>
      </c>
      <c r="I57" t="n">
        <v>17</v>
      </c>
      <c r="J57" t="n">
        <v>282.9</v>
      </c>
      <c r="K57" t="n">
        <v>60.56</v>
      </c>
      <c r="L57" t="n">
        <v>5.5</v>
      </c>
      <c r="M57" t="n">
        <v>15</v>
      </c>
      <c r="N57" t="n">
        <v>76.84999999999999</v>
      </c>
      <c r="O57" t="n">
        <v>35125.37</v>
      </c>
      <c r="P57" t="n">
        <v>120.44</v>
      </c>
      <c r="Q57" t="n">
        <v>605.9299999999999</v>
      </c>
      <c r="R57" t="n">
        <v>34.73</v>
      </c>
      <c r="S57" t="n">
        <v>21.88</v>
      </c>
      <c r="T57" t="n">
        <v>5357.6</v>
      </c>
      <c r="U57" t="n">
        <v>0.63</v>
      </c>
      <c r="V57" t="n">
        <v>0.84</v>
      </c>
      <c r="W57" t="n">
        <v>1.01</v>
      </c>
      <c r="X57" t="n">
        <v>0.33</v>
      </c>
      <c r="Y57" t="n">
        <v>1</v>
      </c>
      <c r="Z57" t="n">
        <v>10</v>
      </c>
    </row>
    <row r="58">
      <c r="A58" t="n">
        <v>19</v>
      </c>
      <c r="B58" t="n">
        <v>140</v>
      </c>
      <c r="C58" t="inlineStr">
        <is>
          <t xml:space="preserve">CONCLUIDO	</t>
        </is>
      </c>
      <c r="D58" t="n">
        <v>9.0221</v>
      </c>
      <c r="E58" t="n">
        <v>11.08</v>
      </c>
      <c r="F58" t="n">
        <v>7.35</v>
      </c>
      <c r="G58" t="n">
        <v>27.55</v>
      </c>
      <c r="H58" t="n">
        <v>0.36</v>
      </c>
      <c r="I58" t="n">
        <v>16</v>
      </c>
      <c r="J58" t="n">
        <v>283.4</v>
      </c>
      <c r="K58" t="n">
        <v>60.56</v>
      </c>
      <c r="L58" t="n">
        <v>5.75</v>
      </c>
      <c r="M58" t="n">
        <v>14</v>
      </c>
      <c r="N58" t="n">
        <v>77.09</v>
      </c>
      <c r="O58" t="n">
        <v>35186.68</v>
      </c>
      <c r="P58" t="n">
        <v>119.45</v>
      </c>
      <c r="Q58" t="n">
        <v>605.84</v>
      </c>
      <c r="R58" t="n">
        <v>33.28</v>
      </c>
      <c r="S58" t="n">
        <v>21.88</v>
      </c>
      <c r="T58" t="n">
        <v>4635.16</v>
      </c>
      <c r="U58" t="n">
        <v>0.66</v>
      </c>
      <c r="V58" t="n">
        <v>0.84</v>
      </c>
      <c r="W58" t="n">
        <v>1.01</v>
      </c>
      <c r="X58" t="n">
        <v>0.29</v>
      </c>
      <c r="Y58" t="n">
        <v>1</v>
      </c>
      <c r="Z58" t="n">
        <v>10</v>
      </c>
    </row>
    <row r="59">
      <c r="A59" t="n">
        <v>20</v>
      </c>
      <c r="B59" t="n">
        <v>140</v>
      </c>
      <c r="C59" t="inlineStr">
        <is>
          <t xml:space="preserve">CONCLUIDO	</t>
        </is>
      </c>
      <c r="D59" t="n">
        <v>9.0016</v>
      </c>
      <c r="E59" t="n">
        <v>11.11</v>
      </c>
      <c r="F59" t="n">
        <v>7.37</v>
      </c>
      <c r="G59" t="n">
        <v>27.65</v>
      </c>
      <c r="H59" t="n">
        <v>0.38</v>
      </c>
      <c r="I59" t="n">
        <v>16</v>
      </c>
      <c r="J59" t="n">
        <v>283.9</v>
      </c>
      <c r="K59" t="n">
        <v>60.56</v>
      </c>
      <c r="L59" t="n">
        <v>6</v>
      </c>
      <c r="M59" t="n">
        <v>14</v>
      </c>
      <c r="N59" t="n">
        <v>77.34</v>
      </c>
      <c r="O59" t="n">
        <v>35248.1</v>
      </c>
      <c r="P59" t="n">
        <v>119.04</v>
      </c>
      <c r="Q59" t="n">
        <v>605.84</v>
      </c>
      <c r="R59" t="n">
        <v>34.1</v>
      </c>
      <c r="S59" t="n">
        <v>21.88</v>
      </c>
      <c r="T59" t="n">
        <v>5046.8</v>
      </c>
      <c r="U59" t="n">
        <v>0.64</v>
      </c>
      <c r="V59" t="n">
        <v>0.84</v>
      </c>
      <c r="W59" t="n">
        <v>1.01</v>
      </c>
      <c r="X59" t="n">
        <v>0.32</v>
      </c>
      <c r="Y59" t="n">
        <v>1</v>
      </c>
      <c r="Z59" t="n">
        <v>10</v>
      </c>
    </row>
    <row r="60">
      <c r="A60" t="n">
        <v>21</v>
      </c>
      <c r="B60" t="n">
        <v>140</v>
      </c>
      <c r="C60" t="inlineStr">
        <is>
          <t xml:space="preserve">CONCLUIDO	</t>
        </is>
      </c>
      <c r="D60" t="n">
        <v>9.072100000000001</v>
      </c>
      <c r="E60" t="n">
        <v>11.02</v>
      </c>
      <c r="F60" t="n">
        <v>7.34</v>
      </c>
      <c r="G60" t="n">
        <v>29.35</v>
      </c>
      <c r="H60" t="n">
        <v>0.39</v>
      </c>
      <c r="I60" t="n">
        <v>15</v>
      </c>
      <c r="J60" t="n">
        <v>284.4</v>
      </c>
      <c r="K60" t="n">
        <v>60.56</v>
      </c>
      <c r="L60" t="n">
        <v>6.25</v>
      </c>
      <c r="M60" t="n">
        <v>13</v>
      </c>
      <c r="N60" t="n">
        <v>77.59</v>
      </c>
      <c r="O60" t="n">
        <v>35309.61</v>
      </c>
      <c r="P60" t="n">
        <v>118.59</v>
      </c>
      <c r="Q60" t="n">
        <v>605.88</v>
      </c>
      <c r="R60" t="n">
        <v>32.79</v>
      </c>
      <c r="S60" t="n">
        <v>21.88</v>
      </c>
      <c r="T60" t="n">
        <v>4395.03</v>
      </c>
      <c r="U60" t="n">
        <v>0.67</v>
      </c>
      <c r="V60" t="n">
        <v>0.84</v>
      </c>
      <c r="W60" t="n">
        <v>1.02</v>
      </c>
      <c r="X60" t="n">
        <v>0.28</v>
      </c>
      <c r="Y60" t="n">
        <v>1</v>
      </c>
      <c r="Z60" t="n">
        <v>10</v>
      </c>
    </row>
    <row r="61">
      <c r="A61" t="n">
        <v>22</v>
      </c>
      <c r="B61" t="n">
        <v>140</v>
      </c>
      <c r="C61" t="inlineStr">
        <is>
          <t xml:space="preserve">CONCLUIDO	</t>
        </is>
      </c>
      <c r="D61" t="n">
        <v>9.133599999999999</v>
      </c>
      <c r="E61" t="n">
        <v>10.95</v>
      </c>
      <c r="F61" t="n">
        <v>7.32</v>
      </c>
      <c r="G61" t="n">
        <v>31.36</v>
      </c>
      <c r="H61" t="n">
        <v>0.41</v>
      </c>
      <c r="I61" t="n">
        <v>14</v>
      </c>
      <c r="J61" t="n">
        <v>284.89</v>
      </c>
      <c r="K61" t="n">
        <v>60.56</v>
      </c>
      <c r="L61" t="n">
        <v>6.5</v>
      </c>
      <c r="M61" t="n">
        <v>12</v>
      </c>
      <c r="N61" t="n">
        <v>77.84</v>
      </c>
      <c r="O61" t="n">
        <v>35371.22</v>
      </c>
      <c r="P61" t="n">
        <v>117.49</v>
      </c>
      <c r="Q61" t="n">
        <v>605.88</v>
      </c>
      <c r="R61" t="n">
        <v>32.16</v>
      </c>
      <c r="S61" t="n">
        <v>21.88</v>
      </c>
      <c r="T61" t="n">
        <v>4086.53</v>
      </c>
      <c r="U61" t="n">
        <v>0.68</v>
      </c>
      <c r="V61" t="n">
        <v>0.85</v>
      </c>
      <c r="W61" t="n">
        <v>1.01</v>
      </c>
      <c r="X61" t="n">
        <v>0.26</v>
      </c>
      <c r="Y61" t="n">
        <v>1</v>
      </c>
      <c r="Z61" t="n">
        <v>10</v>
      </c>
    </row>
    <row r="62">
      <c r="A62" t="n">
        <v>23</v>
      </c>
      <c r="B62" t="n">
        <v>140</v>
      </c>
      <c r="C62" t="inlineStr">
        <is>
          <t xml:space="preserve">CONCLUIDO	</t>
        </is>
      </c>
      <c r="D62" t="n">
        <v>9.138</v>
      </c>
      <c r="E62" t="n">
        <v>10.94</v>
      </c>
      <c r="F62" t="n">
        <v>7.31</v>
      </c>
      <c r="G62" t="n">
        <v>31.33</v>
      </c>
      <c r="H62" t="n">
        <v>0.42</v>
      </c>
      <c r="I62" t="n">
        <v>14</v>
      </c>
      <c r="J62" t="n">
        <v>285.39</v>
      </c>
      <c r="K62" t="n">
        <v>60.56</v>
      </c>
      <c r="L62" t="n">
        <v>6.75</v>
      </c>
      <c r="M62" t="n">
        <v>12</v>
      </c>
      <c r="N62" t="n">
        <v>78.09</v>
      </c>
      <c r="O62" t="n">
        <v>35432.93</v>
      </c>
      <c r="P62" t="n">
        <v>117.42</v>
      </c>
      <c r="Q62" t="n">
        <v>605.84</v>
      </c>
      <c r="R62" t="n">
        <v>31.99</v>
      </c>
      <c r="S62" t="n">
        <v>21.88</v>
      </c>
      <c r="T62" t="n">
        <v>4004.22</v>
      </c>
      <c r="U62" t="n">
        <v>0.68</v>
      </c>
      <c r="V62" t="n">
        <v>0.85</v>
      </c>
      <c r="W62" t="n">
        <v>1.01</v>
      </c>
      <c r="X62" t="n">
        <v>0.25</v>
      </c>
      <c r="Y62" t="n">
        <v>1</v>
      </c>
      <c r="Z62" t="n">
        <v>10</v>
      </c>
    </row>
    <row r="63">
      <c r="A63" t="n">
        <v>24</v>
      </c>
      <c r="B63" t="n">
        <v>140</v>
      </c>
      <c r="C63" t="inlineStr">
        <is>
          <t xml:space="preserve">CONCLUIDO	</t>
        </is>
      </c>
      <c r="D63" t="n">
        <v>9.1867</v>
      </c>
      <c r="E63" t="n">
        <v>10.89</v>
      </c>
      <c r="F63" t="n">
        <v>7.31</v>
      </c>
      <c r="G63" t="n">
        <v>33.72</v>
      </c>
      <c r="H63" t="n">
        <v>0.44</v>
      </c>
      <c r="I63" t="n">
        <v>13</v>
      </c>
      <c r="J63" t="n">
        <v>285.9</v>
      </c>
      <c r="K63" t="n">
        <v>60.56</v>
      </c>
      <c r="L63" t="n">
        <v>7</v>
      </c>
      <c r="M63" t="n">
        <v>11</v>
      </c>
      <c r="N63" t="n">
        <v>78.34</v>
      </c>
      <c r="O63" t="n">
        <v>35494.74</v>
      </c>
      <c r="P63" t="n">
        <v>116.4</v>
      </c>
      <c r="Q63" t="n">
        <v>605.9400000000001</v>
      </c>
      <c r="R63" t="n">
        <v>31.85</v>
      </c>
      <c r="S63" t="n">
        <v>21.88</v>
      </c>
      <c r="T63" t="n">
        <v>3936.37</v>
      </c>
      <c r="U63" t="n">
        <v>0.6899999999999999</v>
      </c>
      <c r="V63" t="n">
        <v>0.85</v>
      </c>
      <c r="W63" t="n">
        <v>1.01</v>
      </c>
      <c r="X63" t="n">
        <v>0.25</v>
      </c>
      <c r="Y63" t="n">
        <v>1</v>
      </c>
      <c r="Z63" t="n">
        <v>10</v>
      </c>
    </row>
    <row r="64">
      <c r="A64" t="n">
        <v>25</v>
      </c>
      <c r="B64" t="n">
        <v>140</v>
      </c>
      <c r="C64" t="inlineStr">
        <is>
          <t xml:space="preserve">CONCLUIDO	</t>
        </is>
      </c>
      <c r="D64" t="n">
        <v>9.1844</v>
      </c>
      <c r="E64" t="n">
        <v>10.89</v>
      </c>
      <c r="F64" t="n">
        <v>7.31</v>
      </c>
      <c r="G64" t="n">
        <v>33.73</v>
      </c>
      <c r="H64" t="n">
        <v>0.45</v>
      </c>
      <c r="I64" t="n">
        <v>13</v>
      </c>
      <c r="J64" t="n">
        <v>286.4</v>
      </c>
      <c r="K64" t="n">
        <v>60.56</v>
      </c>
      <c r="L64" t="n">
        <v>7.25</v>
      </c>
      <c r="M64" t="n">
        <v>11</v>
      </c>
      <c r="N64" t="n">
        <v>78.59</v>
      </c>
      <c r="O64" t="n">
        <v>35556.78</v>
      </c>
      <c r="P64" t="n">
        <v>116.5</v>
      </c>
      <c r="Q64" t="n">
        <v>605.92</v>
      </c>
      <c r="R64" t="n">
        <v>31.97</v>
      </c>
      <c r="S64" t="n">
        <v>21.88</v>
      </c>
      <c r="T64" t="n">
        <v>3997.97</v>
      </c>
      <c r="U64" t="n">
        <v>0.68</v>
      </c>
      <c r="V64" t="n">
        <v>0.85</v>
      </c>
      <c r="W64" t="n">
        <v>1.01</v>
      </c>
      <c r="X64" t="n">
        <v>0.25</v>
      </c>
      <c r="Y64" t="n">
        <v>1</v>
      </c>
      <c r="Z64" t="n">
        <v>10</v>
      </c>
    </row>
    <row r="65">
      <c r="A65" t="n">
        <v>26</v>
      </c>
      <c r="B65" t="n">
        <v>140</v>
      </c>
      <c r="C65" t="inlineStr">
        <is>
          <t xml:space="preserve">CONCLUIDO	</t>
        </is>
      </c>
      <c r="D65" t="n">
        <v>9.185499999999999</v>
      </c>
      <c r="E65" t="n">
        <v>10.89</v>
      </c>
      <c r="F65" t="n">
        <v>7.31</v>
      </c>
      <c r="G65" t="n">
        <v>33.72</v>
      </c>
      <c r="H65" t="n">
        <v>0.47</v>
      </c>
      <c r="I65" t="n">
        <v>13</v>
      </c>
      <c r="J65" t="n">
        <v>286.9</v>
      </c>
      <c r="K65" t="n">
        <v>60.56</v>
      </c>
      <c r="L65" t="n">
        <v>7.5</v>
      </c>
      <c r="M65" t="n">
        <v>11</v>
      </c>
      <c r="N65" t="n">
        <v>78.84999999999999</v>
      </c>
      <c r="O65" t="n">
        <v>35618.8</v>
      </c>
      <c r="P65" t="n">
        <v>115.91</v>
      </c>
      <c r="Q65" t="n">
        <v>605.87</v>
      </c>
      <c r="R65" t="n">
        <v>31.72</v>
      </c>
      <c r="S65" t="n">
        <v>21.88</v>
      </c>
      <c r="T65" t="n">
        <v>3870.97</v>
      </c>
      <c r="U65" t="n">
        <v>0.6899999999999999</v>
      </c>
      <c r="V65" t="n">
        <v>0.85</v>
      </c>
      <c r="W65" t="n">
        <v>1.02</v>
      </c>
      <c r="X65" t="n">
        <v>0.25</v>
      </c>
      <c r="Y65" t="n">
        <v>1</v>
      </c>
      <c r="Z65" t="n">
        <v>10</v>
      </c>
    </row>
    <row r="66">
      <c r="A66" t="n">
        <v>27</v>
      </c>
      <c r="B66" t="n">
        <v>140</v>
      </c>
      <c r="C66" t="inlineStr">
        <is>
          <t xml:space="preserve">CONCLUIDO	</t>
        </is>
      </c>
      <c r="D66" t="n">
        <v>9.253299999999999</v>
      </c>
      <c r="E66" t="n">
        <v>10.81</v>
      </c>
      <c r="F66" t="n">
        <v>7.28</v>
      </c>
      <c r="G66" t="n">
        <v>36.4</v>
      </c>
      <c r="H66" t="n">
        <v>0.48</v>
      </c>
      <c r="I66" t="n">
        <v>12</v>
      </c>
      <c r="J66" t="n">
        <v>287.41</v>
      </c>
      <c r="K66" t="n">
        <v>60.56</v>
      </c>
      <c r="L66" t="n">
        <v>7.75</v>
      </c>
      <c r="M66" t="n">
        <v>10</v>
      </c>
      <c r="N66" t="n">
        <v>79.09999999999999</v>
      </c>
      <c r="O66" t="n">
        <v>35680.92</v>
      </c>
      <c r="P66" t="n">
        <v>114.93</v>
      </c>
      <c r="Q66" t="n">
        <v>605.99</v>
      </c>
      <c r="R66" t="n">
        <v>31.2</v>
      </c>
      <c r="S66" t="n">
        <v>21.88</v>
      </c>
      <c r="T66" t="n">
        <v>3617.58</v>
      </c>
      <c r="U66" t="n">
        <v>0.7</v>
      </c>
      <c r="V66" t="n">
        <v>0.85</v>
      </c>
      <c r="W66" t="n">
        <v>1</v>
      </c>
      <c r="X66" t="n">
        <v>0.22</v>
      </c>
      <c r="Y66" t="n">
        <v>1</v>
      </c>
      <c r="Z66" t="n">
        <v>10</v>
      </c>
    </row>
    <row r="67">
      <c r="A67" t="n">
        <v>28</v>
      </c>
      <c r="B67" t="n">
        <v>140</v>
      </c>
      <c r="C67" t="inlineStr">
        <is>
          <t xml:space="preserve">CONCLUIDO	</t>
        </is>
      </c>
      <c r="D67" t="n">
        <v>9.252800000000001</v>
      </c>
      <c r="E67" t="n">
        <v>10.81</v>
      </c>
      <c r="F67" t="n">
        <v>7.28</v>
      </c>
      <c r="G67" t="n">
        <v>36.4</v>
      </c>
      <c r="H67" t="n">
        <v>0.49</v>
      </c>
      <c r="I67" t="n">
        <v>12</v>
      </c>
      <c r="J67" t="n">
        <v>287.91</v>
      </c>
      <c r="K67" t="n">
        <v>60.56</v>
      </c>
      <c r="L67" t="n">
        <v>8</v>
      </c>
      <c r="M67" t="n">
        <v>10</v>
      </c>
      <c r="N67" t="n">
        <v>79.36</v>
      </c>
      <c r="O67" t="n">
        <v>35743.15</v>
      </c>
      <c r="P67" t="n">
        <v>114.79</v>
      </c>
      <c r="Q67" t="n">
        <v>605.84</v>
      </c>
      <c r="R67" t="n">
        <v>30.99</v>
      </c>
      <c r="S67" t="n">
        <v>21.88</v>
      </c>
      <c r="T67" t="n">
        <v>3510.45</v>
      </c>
      <c r="U67" t="n">
        <v>0.71</v>
      </c>
      <c r="V67" t="n">
        <v>0.85</v>
      </c>
      <c r="W67" t="n">
        <v>1.01</v>
      </c>
      <c r="X67" t="n">
        <v>0.22</v>
      </c>
      <c r="Y67" t="n">
        <v>1</v>
      </c>
      <c r="Z67" t="n">
        <v>10</v>
      </c>
    </row>
    <row r="68">
      <c r="A68" t="n">
        <v>29</v>
      </c>
      <c r="B68" t="n">
        <v>140</v>
      </c>
      <c r="C68" t="inlineStr">
        <is>
          <t xml:space="preserve">CONCLUIDO	</t>
        </is>
      </c>
      <c r="D68" t="n">
        <v>9.326700000000001</v>
      </c>
      <c r="E68" t="n">
        <v>10.72</v>
      </c>
      <c r="F68" t="n">
        <v>7.25</v>
      </c>
      <c r="G68" t="n">
        <v>39.53</v>
      </c>
      <c r="H68" t="n">
        <v>0.51</v>
      </c>
      <c r="I68" t="n">
        <v>11</v>
      </c>
      <c r="J68" t="n">
        <v>288.42</v>
      </c>
      <c r="K68" t="n">
        <v>60.56</v>
      </c>
      <c r="L68" t="n">
        <v>8.25</v>
      </c>
      <c r="M68" t="n">
        <v>9</v>
      </c>
      <c r="N68" t="n">
        <v>79.61</v>
      </c>
      <c r="O68" t="n">
        <v>35805.48</v>
      </c>
      <c r="P68" t="n">
        <v>113.81</v>
      </c>
      <c r="Q68" t="n">
        <v>605.84</v>
      </c>
      <c r="R68" t="n">
        <v>29.91</v>
      </c>
      <c r="S68" t="n">
        <v>21.88</v>
      </c>
      <c r="T68" t="n">
        <v>2978.31</v>
      </c>
      <c r="U68" t="n">
        <v>0.73</v>
      </c>
      <c r="V68" t="n">
        <v>0.85</v>
      </c>
      <c r="W68" t="n">
        <v>1.01</v>
      </c>
      <c r="X68" t="n">
        <v>0.19</v>
      </c>
      <c r="Y68" t="n">
        <v>1</v>
      </c>
      <c r="Z68" t="n">
        <v>10</v>
      </c>
    </row>
    <row r="69">
      <c r="A69" t="n">
        <v>30</v>
      </c>
      <c r="B69" t="n">
        <v>140</v>
      </c>
      <c r="C69" t="inlineStr">
        <is>
          <t xml:space="preserve">CONCLUIDO	</t>
        </is>
      </c>
      <c r="D69" t="n">
        <v>9.3165</v>
      </c>
      <c r="E69" t="n">
        <v>10.73</v>
      </c>
      <c r="F69" t="n">
        <v>7.26</v>
      </c>
      <c r="G69" t="n">
        <v>39.59</v>
      </c>
      <c r="H69" t="n">
        <v>0.52</v>
      </c>
      <c r="I69" t="n">
        <v>11</v>
      </c>
      <c r="J69" t="n">
        <v>288.92</v>
      </c>
      <c r="K69" t="n">
        <v>60.56</v>
      </c>
      <c r="L69" t="n">
        <v>8.5</v>
      </c>
      <c r="M69" t="n">
        <v>9</v>
      </c>
      <c r="N69" t="n">
        <v>79.87</v>
      </c>
      <c r="O69" t="n">
        <v>35867.91</v>
      </c>
      <c r="P69" t="n">
        <v>113.61</v>
      </c>
      <c r="Q69" t="n">
        <v>605.86</v>
      </c>
      <c r="R69" t="n">
        <v>30.32</v>
      </c>
      <c r="S69" t="n">
        <v>21.88</v>
      </c>
      <c r="T69" t="n">
        <v>3180.87</v>
      </c>
      <c r="U69" t="n">
        <v>0.72</v>
      </c>
      <c r="V69" t="n">
        <v>0.85</v>
      </c>
      <c r="W69" t="n">
        <v>1.01</v>
      </c>
      <c r="X69" t="n">
        <v>0.2</v>
      </c>
      <c r="Y69" t="n">
        <v>1</v>
      </c>
      <c r="Z69" t="n">
        <v>10</v>
      </c>
    </row>
    <row r="70">
      <c r="A70" t="n">
        <v>31</v>
      </c>
      <c r="B70" t="n">
        <v>140</v>
      </c>
      <c r="C70" t="inlineStr">
        <is>
          <t xml:space="preserve">CONCLUIDO	</t>
        </is>
      </c>
      <c r="D70" t="n">
        <v>9.318199999999999</v>
      </c>
      <c r="E70" t="n">
        <v>10.73</v>
      </c>
      <c r="F70" t="n">
        <v>7.26</v>
      </c>
      <c r="G70" t="n">
        <v>39.58</v>
      </c>
      <c r="H70" t="n">
        <v>0.54</v>
      </c>
      <c r="I70" t="n">
        <v>11</v>
      </c>
      <c r="J70" t="n">
        <v>289.43</v>
      </c>
      <c r="K70" t="n">
        <v>60.56</v>
      </c>
      <c r="L70" t="n">
        <v>8.75</v>
      </c>
      <c r="M70" t="n">
        <v>9</v>
      </c>
      <c r="N70" t="n">
        <v>80.12</v>
      </c>
      <c r="O70" t="n">
        <v>35930.44</v>
      </c>
      <c r="P70" t="n">
        <v>113</v>
      </c>
      <c r="Q70" t="n">
        <v>605.9</v>
      </c>
      <c r="R70" t="n">
        <v>30.37</v>
      </c>
      <c r="S70" t="n">
        <v>21.88</v>
      </c>
      <c r="T70" t="n">
        <v>3208.27</v>
      </c>
      <c r="U70" t="n">
        <v>0.72</v>
      </c>
      <c r="V70" t="n">
        <v>0.85</v>
      </c>
      <c r="W70" t="n">
        <v>1.01</v>
      </c>
      <c r="X70" t="n">
        <v>0.2</v>
      </c>
      <c r="Y70" t="n">
        <v>1</v>
      </c>
      <c r="Z70" t="n">
        <v>10</v>
      </c>
    </row>
    <row r="71">
      <c r="A71" t="n">
        <v>32</v>
      </c>
      <c r="B71" t="n">
        <v>140</v>
      </c>
      <c r="C71" t="inlineStr">
        <is>
          <t xml:space="preserve">CONCLUIDO	</t>
        </is>
      </c>
      <c r="D71" t="n">
        <v>9.379899999999999</v>
      </c>
      <c r="E71" t="n">
        <v>10.66</v>
      </c>
      <c r="F71" t="n">
        <v>7.24</v>
      </c>
      <c r="G71" t="n">
        <v>43.43</v>
      </c>
      <c r="H71" t="n">
        <v>0.55</v>
      </c>
      <c r="I71" t="n">
        <v>10</v>
      </c>
      <c r="J71" t="n">
        <v>289.94</v>
      </c>
      <c r="K71" t="n">
        <v>60.56</v>
      </c>
      <c r="L71" t="n">
        <v>9</v>
      </c>
      <c r="M71" t="n">
        <v>8</v>
      </c>
      <c r="N71" t="n">
        <v>80.38</v>
      </c>
      <c r="O71" t="n">
        <v>35993.08</v>
      </c>
      <c r="P71" t="n">
        <v>112.37</v>
      </c>
      <c r="Q71" t="n">
        <v>605.84</v>
      </c>
      <c r="R71" t="n">
        <v>29.81</v>
      </c>
      <c r="S71" t="n">
        <v>21.88</v>
      </c>
      <c r="T71" t="n">
        <v>2933.14</v>
      </c>
      <c r="U71" t="n">
        <v>0.73</v>
      </c>
      <c r="V71" t="n">
        <v>0.85</v>
      </c>
      <c r="W71" t="n">
        <v>1</v>
      </c>
      <c r="X71" t="n">
        <v>0.18</v>
      </c>
      <c r="Y71" t="n">
        <v>1</v>
      </c>
      <c r="Z71" t="n">
        <v>10</v>
      </c>
    </row>
    <row r="72">
      <c r="A72" t="n">
        <v>33</v>
      </c>
      <c r="B72" t="n">
        <v>140</v>
      </c>
      <c r="C72" t="inlineStr">
        <is>
          <t xml:space="preserve">CONCLUIDO	</t>
        </is>
      </c>
      <c r="D72" t="n">
        <v>9.3796</v>
      </c>
      <c r="E72" t="n">
        <v>10.66</v>
      </c>
      <c r="F72" t="n">
        <v>7.24</v>
      </c>
      <c r="G72" t="n">
        <v>43.43</v>
      </c>
      <c r="H72" t="n">
        <v>0.57</v>
      </c>
      <c r="I72" t="n">
        <v>10</v>
      </c>
      <c r="J72" t="n">
        <v>290.45</v>
      </c>
      <c r="K72" t="n">
        <v>60.56</v>
      </c>
      <c r="L72" t="n">
        <v>9.25</v>
      </c>
      <c r="M72" t="n">
        <v>8</v>
      </c>
      <c r="N72" t="n">
        <v>80.64</v>
      </c>
      <c r="O72" t="n">
        <v>36055.83</v>
      </c>
      <c r="P72" t="n">
        <v>112.09</v>
      </c>
      <c r="Q72" t="n">
        <v>605.84</v>
      </c>
      <c r="R72" t="n">
        <v>29.71</v>
      </c>
      <c r="S72" t="n">
        <v>21.88</v>
      </c>
      <c r="T72" t="n">
        <v>2881.93</v>
      </c>
      <c r="U72" t="n">
        <v>0.74</v>
      </c>
      <c r="V72" t="n">
        <v>0.85</v>
      </c>
      <c r="W72" t="n">
        <v>1.01</v>
      </c>
      <c r="X72" t="n">
        <v>0.18</v>
      </c>
      <c r="Y72" t="n">
        <v>1</v>
      </c>
      <c r="Z72" t="n">
        <v>10</v>
      </c>
    </row>
    <row r="73">
      <c r="A73" t="n">
        <v>34</v>
      </c>
      <c r="B73" t="n">
        <v>140</v>
      </c>
      <c r="C73" t="inlineStr">
        <is>
          <t xml:space="preserve">CONCLUIDO	</t>
        </is>
      </c>
      <c r="D73" t="n">
        <v>9.375500000000001</v>
      </c>
      <c r="E73" t="n">
        <v>10.67</v>
      </c>
      <c r="F73" t="n">
        <v>7.24</v>
      </c>
      <c r="G73" t="n">
        <v>43.46</v>
      </c>
      <c r="H73" t="n">
        <v>0.58</v>
      </c>
      <c r="I73" t="n">
        <v>10</v>
      </c>
      <c r="J73" t="n">
        <v>290.96</v>
      </c>
      <c r="K73" t="n">
        <v>60.56</v>
      </c>
      <c r="L73" t="n">
        <v>9.5</v>
      </c>
      <c r="M73" t="n">
        <v>8</v>
      </c>
      <c r="N73" t="n">
        <v>80.90000000000001</v>
      </c>
      <c r="O73" t="n">
        <v>36118.68</v>
      </c>
      <c r="P73" t="n">
        <v>111.45</v>
      </c>
      <c r="Q73" t="n">
        <v>605.85</v>
      </c>
      <c r="R73" t="n">
        <v>29.82</v>
      </c>
      <c r="S73" t="n">
        <v>21.88</v>
      </c>
      <c r="T73" t="n">
        <v>2939.11</v>
      </c>
      <c r="U73" t="n">
        <v>0.73</v>
      </c>
      <c r="V73" t="n">
        <v>0.85</v>
      </c>
      <c r="W73" t="n">
        <v>1.01</v>
      </c>
      <c r="X73" t="n">
        <v>0.18</v>
      </c>
      <c r="Y73" t="n">
        <v>1</v>
      </c>
      <c r="Z73" t="n">
        <v>10</v>
      </c>
    </row>
    <row r="74">
      <c r="A74" t="n">
        <v>35</v>
      </c>
      <c r="B74" t="n">
        <v>140</v>
      </c>
      <c r="C74" t="inlineStr">
        <is>
          <t xml:space="preserve">CONCLUIDO	</t>
        </is>
      </c>
      <c r="D74" t="n">
        <v>9.3767</v>
      </c>
      <c r="E74" t="n">
        <v>10.66</v>
      </c>
      <c r="F74" t="n">
        <v>7.24</v>
      </c>
      <c r="G74" t="n">
        <v>43.45</v>
      </c>
      <c r="H74" t="n">
        <v>0.6</v>
      </c>
      <c r="I74" t="n">
        <v>10</v>
      </c>
      <c r="J74" t="n">
        <v>291.47</v>
      </c>
      <c r="K74" t="n">
        <v>60.56</v>
      </c>
      <c r="L74" t="n">
        <v>9.75</v>
      </c>
      <c r="M74" t="n">
        <v>8</v>
      </c>
      <c r="N74" t="n">
        <v>81.16</v>
      </c>
      <c r="O74" t="n">
        <v>36181.64</v>
      </c>
      <c r="P74" t="n">
        <v>110.69</v>
      </c>
      <c r="Q74" t="n">
        <v>605.84</v>
      </c>
      <c r="R74" t="n">
        <v>29.87</v>
      </c>
      <c r="S74" t="n">
        <v>21.88</v>
      </c>
      <c r="T74" t="n">
        <v>2961.82</v>
      </c>
      <c r="U74" t="n">
        <v>0.73</v>
      </c>
      <c r="V74" t="n">
        <v>0.85</v>
      </c>
      <c r="W74" t="n">
        <v>1.01</v>
      </c>
      <c r="X74" t="n">
        <v>0.18</v>
      </c>
      <c r="Y74" t="n">
        <v>1</v>
      </c>
      <c r="Z74" t="n">
        <v>10</v>
      </c>
    </row>
    <row r="75">
      <c r="A75" t="n">
        <v>36</v>
      </c>
      <c r="B75" t="n">
        <v>140</v>
      </c>
      <c r="C75" t="inlineStr">
        <is>
          <t xml:space="preserve">CONCLUIDO	</t>
        </is>
      </c>
      <c r="D75" t="n">
        <v>9.440899999999999</v>
      </c>
      <c r="E75" t="n">
        <v>10.59</v>
      </c>
      <c r="F75" t="n">
        <v>7.22</v>
      </c>
      <c r="G75" t="n">
        <v>48.14</v>
      </c>
      <c r="H75" t="n">
        <v>0.61</v>
      </c>
      <c r="I75" t="n">
        <v>9</v>
      </c>
      <c r="J75" t="n">
        <v>291.98</v>
      </c>
      <c r="K75" t="n">
        <v>60.56</v>
      </c>
      <c r="L75" t="n">
        <v>10</v>
      </c>
      <c r="M75" t="n">
        <v>7</v>
      </c>
      <c r="N75" t="n">
        <v>81.42</v>
      </c>
      <c r="O75" t="n">
        <v>36244.71</v>
      </c>
      <c r="P75" t="n">
        <v>109.97</v>
      </c>
      <c r="Q75" t="n">
        <v>605.86</v>
      </c>
      <c r="R75" t="n">
        <v>29.27</v>
      </c>
      <c r="S75" t="n">
        <v>21.88</v>
      </c>
      <c r="T75" t="n">
        <v>2669.08</v>
      </c>
      <c r="U75" t="n">
        <v>0.75</v>
      </c>
      <c r="V75" t="n">
        <v>0.86</v>
      </c>
      <c r="W75" t="n">
        <v>1</v>
      </c>
      <c r="X75" t="n">
        <v>0.16</v>
      </c>
      <c r="Y75" t="n">
        <v>1</v>
      </c>
      <c r="Z75" t="n">
        <v>10</v>
      </c>
    </row>
    <row r="76">
      <c r="A76" t="n">
        <v>37</v>
      </c>
      <c r="B76" t="n">
        <v>140</v>
      </c>
      <c r="C76" t="inlineStr">
        <is>
          <t xml:space="preserve">CONCLUIDO	</t>
        </is>
      </c>
      <c r="D76" t="n">
        <v>9.441599999999999</v>
      </c>
      <c r="E76" t="n">
        <v>10.59</v>
      </c>
      <c r="F76" t="n">
        <v>7.22</v>
      </c>
      <c r="G76" t="n">
        <v>48.14</v>
      </c>
      <c r="H76" t="n">
        <v>0.62</v>
      </c>
      <c r="I76" t="n">
        <v>9</v>
      </c>
      <c r="J76" t="n">
        <v>292.49</v>
      </c>
      <c r="K76" t="n">
        <v>60.56</v>
      </c>
      <c r="L76" t="n">
        <v>10.25</v>
      </c>
      <c r="M76" t="n">
        <v>7</v>
      </c>
      <c r="N76" t="n">
        <v>81.68000000000001</v>
      </c>
      <c r="O76" t="n">
        <v>36307.88</v>
      </c>
      <c r="P76" t="n">
        <v>110.1</v>
      </c>
      <c r="Q76" t="n">
        <v>605.84</v>
      </c>
      <c r="R76" t="n">
        <v>29.25</v>
      </c>
      <c r="S76" t="n">
        <v>21.88</v>
      </c>
      <c r="T76" t="n">
        <v>2654.96</v>
      </c>
      <c r="U76" t="n">
        <v>0.75</v>
      </c>
      <c r="V76" t="n">
        <v>0.86</v>
      </c>
      <c r="W76" t="n">
        <v>1</v>
      </c>
      <c r="X76" t="n">
        <v>0.16</v>
      </c>
      <c r="Y76" t="n">
        <v>1</v>
      </c>
      <c r="Z76" t="n">
        <v>10</v>
      </c>
    </row>
    <row r="77">
      <c r="A77" t="n">
        <v>38</v>
      </c>
      <c r="B77" t="n">
        <v>140</v>
      </c>
      <c r="C77" t="inlineStr">
        <is>
          <t xml:space="preserve">CONCLUIDO	</t>
        </is>
      </c>
      <c r="D77" t="n">
        <v>9.4429</v>
      </c>
      <c r="E77" t="n">
        <v>10.59</v>
      </c>
      <c r="F77" t="n">
        <v>7.22</v>
      </c>
      <c r="G77" t="n">
        <v>48.13</v>
      </c>
      <c r="H77" t="n">
        <v>0.64</v>
      </c>
      <c r="I77" t="n">
        <v>9</v>
      </c>
      <c r="J77" t="n">
        <v>293</v>
      </c>
      <c r="K77" t="n">
        <v>60.56</v>
      </c>
      <c r="L77" t="n">
        <v>10.5</v>
      </c>
      <c r="M77" t="n">
        <v>7</v>
      </c>
      <c r="N77" t="n">
        <v>81.95</v>
      </c>
      <c r="O77" t="n">
        <v>36371.17</v>
      </c>
      <c r="P77" t="n">
        <v>109.88</v>
      </c>
      <c r="Q77" t="n">
        <v>605.84</v>
      </c>
      <c r="R77" t="n">
        <v>29.13</v>
      </c>
      <c r="S77" t="n">
        <v>21.88</v>
      </c>
      <c r="T77" t="n">
        <v>2596.87</v>
      </c>
      <c r="U77" t="n">
        <v>0.75</v>
      </c>
      <c r="V77" t="n">
        <v>0.86</v>
      </c>
      <c r="W77" t="n">
        <v>1.01</v>
      </c>
      <c r="X77" t="n">
        <v>0.16</v>
      </c>
      <c r="Y77" t="n">
        <v>1</v>
      </c>
      <c r="Z77" t="n">
        <v>10</v>
      </c>
    </row>
    <row r="78">
      <c r="A78" t="n">
        <v>39</v>
      </c>
      <c r="B78" t="n">
        <v>140</v>
      </c>
      <c r="C78" t="inlineStr">
        <is>
          <t xml:space="preserve">CONCLUIDO	</t>
        </is>
      </c>
      <c r="D78" t="n">
        <v>9.436400000000001</v>
      </c>
      <c r="E78" t="n">
        <v>10.6</v>
      </c>
      <c r="F78" t="n">
        <v>7.23</v>
      </c>
      <c r="G78" t="n">
        <v>48.17</v>
      </c>
      <c r="H78" t="n">
        <v>0.65</v>
      </c>
      <c r="I78" t="n">
        <v>9</v>
      </c>
      <c r="J78" t="n">
        <v>293.52</v>
      </c>
      <c r="K78" t="n">
        <v>60.56</v>
      </c>
      <c r="L78" t="n">
        <v>10.75</v>
      </c>
      <c r="M78" t="n">
        <v>7</v>
      </c>
      <c r="N78" t="n">
        <v>82.20999999999999</v>
      </c>
      <c r="O78" t="n">
        <v>36434.56</v>
      </c>
      <c r="P78" t="n">
        <v>108.8</v>
      </c>
      <c r="Q78" t="n">
        <v>605.86</v>
      </c>
      <c r="R78" t="n">
        <v>29.39</v>
      </c>
      <c r="S78" t="n">
        <v>21.88</v>
      </c>
      <c r="T78" t="n">
        <v>2726.05</v>
      </c>
      <c r="U78" t="n">
        <v>0.74</v>
      </c>
      <c r="V78" t="n">
        <v>0.86</v>
      </c>
      <c r="W78" t="n">
        <v>1</v>
      </c>
      <c r="X78" t="n">
        <v>0.17</v>
      </c>
      <c r="Y78" t="n">
        <v>1</v>
      </c>
      <c r="Z78" t="n">
        <v>10</v>
      </c>
    </row>
    <row r="79">
      <c r="A79" t="n">
        <v>40</v>
      </c>
      <c r="B79" t="n">
        <v>140</v>
      </c>
      <c r="C79" t="inlineStr">
        <is>
          <t xml:space="preserve">CONCLUIDO	</t>
        </is>
      </c>
      <c r="D79" t="n">
        <v>9.501899999999999</v>
      </c>
      <c r="E79" t="n">
        <v>10.52</v>
      </c>
      <c r="F79" t="n">
        <v>7.21</v>
      </c>
      <c r="G79" t="n">
        <v>54.04</v>
      </c>
      <c r="H79" t="n">
        <v>0.67</v>
      </c>
      <c r="I79" t="n">
        <v>8</v>
      </c>
      <c r="J79" t="n">
        <v>294.03</v>
      </c>
      <c r="K79" t="n">
        <v>60.56</v>
      </c>
      <c r="L79" t="n">
        <v>11</v>
      </c>
      <c r="M79" t="n">
        <v>6</v>
      </c>
      <c r="N79" t="n">
        <v>82.48</v>
      </c>
      <c r="O79" t="n">
        <v>36498.06</v>
      </c>
      <c r="P79" t="n">
        <v>107.64</v>
      </c>
      <c r="Q79" t="n">
        <v>605.84</v>
      </c>
      <c r="R79" t="n">
        <v>28.67</v>
      </c>
      <c r="S79" t="n">
        <v>21.88</v>
      </c>
      <c r="T79" t="n">
        <v>2370.95</v>
      </c>
      <c r="U79" t="n">
        <v>0.76</v>
      </c>
      <c r="V79" t="n">
        <v>0.86</v>
      </c>
      <c r="W79" t="n">
        <v>1.01</v>
      </c>
      <c r="X79" t="n">
        <v>0.15</v>
      </c>
      <c r="Y79" t="n">
        <v>1</v>
      </c>
      <c r="Z79" t="n">
        <v>10</v>
      </c>
    </row>
    <row r="80">
      <c r="A80" t="n">
        <v>41</v>
      </c>
      <c r="B80" t="n">
        <v>140</v>
      </c>
      <c r="C80" t="inlineStr">
        <is>
          <t xml:space="preserve">CONCLUIDO	</t>
        </is>
      </c>
      <c r="D80" t="n">
        <v>9.513</v>
      </c>
      <c r="E80" t="n">
        <v>10.51</v>
      </c>
      <c r="F80" t="n">
        <v>7.19</v>
      </c>
      <c r="G80" t="n">
        <v>53.95</v>
      </c>
      <c r="H80" t="n">
        <v>0.68</v>
      </c>
      <c r="I80" t="n">
        <v>8</v>
      </c>
      <c r="J80" t="n">
        <v>294.55</v>
      </c>
      <c r="K80" t="n">
        <v>60.56</v>
      </c>
      <c r="L80" t="n">
        <v>11.25</v>
      </c>
      <c r="M80" t="n">
        <v>6</v>
      </c>
      <c r="N80" t="n">
        <v>82.73999999999999</v>
      </c>
      <c r="O80" t="n">
        <v>36561.67</v>
      </c>
      <c r="P80" t="n">
        <v>107.64</v>
      </c>
      <c r="Q80" t="n">
        <v>605.89</v>
      </c>
      <c r="R80" t="n">
        <v>28.45</v>
      </c>
      <c r="S80" t="n">
        <v>21.88</v>
      </c>
      <c r="T80" t="n">
        <v>2264.04</v>
      </c>
      <c r="U80" t="n">
        <v>0.77</v>
      </c>
      <c r="V80" t="n">
        <v>0.86</v>
      </c>
      <c r="W80" t="n">
        <v>1</v>
      </c>
      <c r="X80" t="n">
        <v>0.14</v>
      </c>
      <c r="Y80" t="n">
        <v>1</v>
      </c>
      <c r="Z80" t="n">
        <v>10</v>
      </c>
    </row>
    <row r="81">
      <c r="A81" t="n">
        <v>42</v>
      </c>
      <c r="B81" t="n">
        <v>140</v>
      </c>
      <c r="C81" t="inlineStr">
        <is>
          <t xml:space="preserve">CONCLUIDO	</t>
        </is>
      </c>
      <c r="D81" t="n">
        <v>9.52</v>
      </c>
      <c r="E81" t="n">
        <v>10.5</v>
      </c>
      <c r="F81" t="n">
        <v>7.19</v>
      </c>
      <c r="G81" t="n">
        <v>53.89</v>
      </c>
      <c r="H81" t="n">
        <v>0.6899999999999999</v>
      </c>
      <c r="I81" t="n">
        <v>8</v>
      </c>
      <c r="J81" t="n">
        <v>295.06</v>
      </c>
      <c r="K81" t="n">
        <v>60.56</v>
      </c>
      <c r="L81" t="n">
        <v>11.5</v>
      </c>
      <c r="M81" t="n">
        <v>6</v>
      </c>
      <c r="N81" t="n">
        <v>83.01000000000001</v>
      </c>
      <c r="O81" t="n">
        <v>36625.39</v>
      </c>
      <c r="P81" t="n">
        <v>106.83</v>
      </c>
      <c r="Q81" t="n">
        <v>605.84</v>
      </c>
      <c r="R81" t="n">
        <v>28.17</v>
      </c>
      <c r="S81" t="n">
        <v>21.88</v>
      </c>
      <c r="T81" t="n">
        <v>2123.46</v>
      </c>
      <c r="U81" t="n">
        <v>0.78</v>
      </c>
      <c r="V81" t="n">
        <v>0.86</v>
      </c>
      <c r="W81" t="n">
        <v>1</v>
      </c>
      <c r="X81" t="n">
        <v>0.13</v>
      </c>
      <c r="Y81" t="n">
        <v>1</v>
      </c>
      <c r="Z81" t="n">
        <v>10</v>
      </c>
    </row>
    <row r="82">
      <c r="A82" t="n">
        <v>43</v>
      </c>
      <c r="B82" t="n">
        <v>140</v>
      </c>
      <c r="C82" t="inlineStr">
        <is>
          <t xml:space="preserve">CONCLUIDO	</t>
        </is>
      </c>
      <c r="D82" t="n">
        <v>9.513</v>
      </c>
      <c r="E82" t="n">
        <v>10.51</v>
      </c>
      <c r="F82" t="n">
        <v>7.19</v>
      </c>
      <c r="G82" t="n">
        <v>53.95</v>
      </c>
      <c r="H82" t="n">
        <v>0.71</v>
      </c>
      <c r="I82" t="n">
        <v>8</v>
      </c>
      <c r="J82" t="n">
        <v>295.58</v>
      </c>
      <c r="K82" t="n">
        <v>60.56</v>
      </c>
      <c r="L82" t="n">
        <v>11.75</v>
      </c>
      <c r="M82" t="n">
        <v>6</v>
      </c>
      <c r="N82" t="n">
        <v>83.28</v>
      </c>
      <c r="O82" t="n">
        <v>36689.22</v>
      </c>
      <c r="P82" t="n">
        <v>106.32</v>
      </c>
      <c r="Q82" t="n">
        <v>605.84</v>
      </c>
      <c r="R82" t="n">
        <v>28.27</v>
      </c>
      <c r="S82" t="n">
        <v>21.88</v>
      </c>
      <c r="T82" t="n">
        <v>2170.9</v>
      </c>
      <c r="U82" t="n">
        <v>0.77</v>
      </c>
      <c r="V82" t="n">
        <v>0.86</v>
      </c>
      <c r="W82" t="n">
        <v>1</v>
      </c>
      <c r="X82" t="n">
        <v>0.14</v>
      </c>
      <c r="Y82" t="n">
        <v>1</v>
      </c>
      <c r="Z82" t="n">
        <v>10</v>
      </c>
    </row>
    <row r="83">
      <c r="A83" t="n">
        <v>44</v>
      </c>
      <c r="B83" t="n">
        <v>140</v>
      </c>
      <c r="C83" t="inlineStr">
        <is>
          <t xml:space="preserve">CONCLUIDO	</t>
        </is>
      </c>
      <c r="D83" t="n">
        <v>9.512</v>
      </c>
      <c r="E83" t="n">
        <v>10.51</v>
      </c>
      <c r="F83" t="n">
        <v>7.19</v>
      </c>
      <c r="G83" t="n">
        <v>53.96</v>
      </c>
      <c r="H83" t="n">
        <v>0.72</v>
      </c>
      <c r="I83" t="n">
        <v>8</v>
      </c>
      <c r="J83" t="n">
        <v>296.1</v>
      </c>
      <c r="K83" t="n">
        <v>60.56</v>
      </c>
      <c r="L83" t="n">
        <v>12</v>
      </c>
      <c r="M83" t="n">
        <v>6</v>
      </c>
      <c r="N83" t="n">
        <v>83.54000000000001</v>
      </c>
      <c r="O83" t="n">
        <v>36753.16</v>
      </c>
      <c r="P83" t="n">
        <v>105.58</v>
      </c>
      <c r="Q83" t="n">
        <v>605.84</v>
      </c>
      <c r="R83" t="n">
        <v>28.31</v>
      </c>
      <c r="S83" t="n">
        <v>21.88</v>
      </c>
      <c r="T83" t="n">
        <v>2194.03</v>
      </c>
      <c r="U83" t="n">
        <v>0.77</v>
      </c>
      <c r="V83" t="n">
        <v>0.86</v>
      </c>
      <c r="W83" t="n">
        <v>1</v>
      </c>
      <c r="X83" t="n">
        <v>0.14</v>
      </c>
      <c r="Y83" t="n">
        <v>1</v>
      </c>
      <c r="Z83" t="n">
        <v>10</v>
      </c>
    </row>
    <row r="84">
      <c r="A84" t="n">
        <v>45</v>
      </c>
      <c r="B84" t="n">
        <v>140</v>
      </c>
      <c r="C84" t="inlineStr">
        <is>
          <t xml:space="preserve">CONCLUIDO	</t>
        </is>
      </c>
      <c r="D84" t="n">
        <v>9.512499999999999</v>
      </c>
      <c r="E84" t="n">
        <v>10.51</v>
      </c>
      <c r="F84" t="n">
        <v>7.19</v>
      </c>
      <c r="G84" t="n">
        <v>53.95</v>
      </c>
      <c r="H84" t="n">
        <v>0.74</v>
      </c>
      <c r="I84" t="n">
        <v>8</v>
      </c>
      <c r="J84" t="n">
        <v>296.62</v>
      </c>
      <c r="K84" t="n">
        <v>60.56</v>
      </c>
      <c r="L84" t="n">
        <v>12.25</v>
      </c>
      <c r="M84" t="n">
        <v>6</v>
      </c>
      <c r="N84" t="n">
        <v>83.81</v>
      </c>
      <c r="O84" t="n">
        <v>36817.22</v>
      </c>
      <c r="P84" t="n">
        <v>105.18</v>
      </c>
      <c r="Q84" t="n">
        <v>605.84</v>
      </c>
      <c r="R84" t="n">
        <v>28.39</v>
      </c>
      <c r="S84" t="n">
        <v>21.88</v>
      </c>
      <c r="T84" t="n">
        <v>2234.11</v>
      </c>
      <c r="U84" t="n">
        <v>0.77</v>
      </c>
      <c r="V84" t="n">
        <v>0.86</v>
      </c>
      <c r="W84" t="n">
        <v>1</v>
      </c>
      <c r="X84" t="n">
        <v>0.14</v>
      </c>
      <c r="Y84" t="n">
        <v>1</v>
      </c>
      <c r="Z84" t="n">
        <v>10</v>
      </c>
    </row>
    <row r="85">
      <c r="A85" t="n">
        <v>46</v>
      </c>
      <c r="B85" t="n">
        <v>140</v>
      </c>
      <c r="C85" t="inlineStr">
        <is>
          <t xml:space="preserve">CONCLUIDO	</t>
        </is>
      </c>
      <c r="D85" t="n">
        <v>9.571199999999999</v>
      </c>
      <c r="E85" t="n">
        <v>10.45</v>
      </c>
      <c r="F85" t="n">
        <v>7.18</v>
      </c>
      <c r="G85" t="n">
        <v>61.55</v>
      </c>
      <c r="H85" t="n">
        <v>0.75</v>
      </c>
      <c r="I85" t="n">
        <v>7</v>
      </c>
      <c r="J85" t="n">
        <v>297.14</v>
      </c>
      <c r="K85" t="n">
        <v>60.56</v>
      </c>
      <c r="L85" t="n">
        <v>12.5</v>
      </c>
      <c r="M85" t="n">
        <v>5</v>
      </c>
      <c r="N85" t="n">
        <v>84.08</v>
      </c>
      <c r="O85" t="n">
        <v>36881.39</v>
      </c>
      <c r="P85" t="n">
        <v>104.08</v>
      </c>
      <c r="Q85" t="n">
        <v>605.84</v>
      </c>
      <c r="R85" t="n">
        <v>27.97</v>
      </c>
      <c r="S85" t="n">
        <v>21.88</v>
      </c>
      <c r="T85" t="n">
        <v>2024.42</v>
      </c>
      <c r="U85" t="n">
        <v>0.78</v>
      </c>
      <c r="V85" t="n">
        <v>0.86</v>
      </c>
      <c r="W85" t="n">
        <v>1</v>
      </c>
      <c r="X85" t="n">
        <v>0.12</v>
      </c>
      <c r="Y85" t="n">
        <v>1</v>
      </c>
      <c r="Z85" t="n">
        <v>10</v>
      </c>
    </row>
    <row r="86">
      <c r="A86" t="n">
        <v>47</v>
      </c>
      <c r="B86" t="n">
        <v>140</v>
      </c>
      <c r="C86" t="inlineStr">
        <is>
          <t xml:space="preserve">CONCLUIDO	</t>
        </is>
      </c>
      <c r="D86" t="n">
        <v>9.5778</v>
      </c>
      <c r="E86" t="n">
        <v>10.44</v>
      </c>
      <c r="F86" t="n">
        <v>7.17</v>
      </c>
      <c r="G86" t="n">
        <v>61.49</v>
      </c>
      <c r="H86" t="n">
        <v>0.76</v>
      </c>
      <c r="I86" t="n">
        <v>7</v>
      </c>
      <c r="J86" t="n">
        <v>297.66</v>
      </c>
      <c r="K86" t="n">
        <v>60.56</v>
      </c>
      <c r="L86" t="n">
        <v>12.75</v>
      </c>
      <c r="M86" t="n">
        <v>5</v>
      </c>
      <c r="N86" t="n">
        <v>84.36</v>
      </c>
      <c r="O86" t="n">
        <v>36945.67</v>
      </c>
      <c r="P86" t="n">
        <v>103.88</v>
      </c>
      <c r="Q86" t="n">
        <v>605.84</v>
      </c>
      <c r="R86" t="n">
        <v>27.81</v>
      </c>
      <c r="S86" t="n">
        <v>21.88</v>
      </c>
      <c r="T86" t="n">
        <v>1946.07</v>
      </c>
      <c r="U86" t="n">
        <v>0.79</v>
      </c>
      <c r="V86" t="n">
        <v>0.86</v>
      </c>
      <c r="W86" t="n">
        <v>1</v>
      </c>
      <c r="X86" t="n">
        <v>0.12</v>
      </c>
      <c r="Y86" t="n">
        <v>1</v>
      </c>
      <c r="Z86" t="n">
        <v>10</v>
      </c>
    </row>
    <row r="87">
      <c r="A87" t="n">
        <v>48</v>
      </c>
      <c r="B87" t="n">
        <v>140</v>
      </c>
      <c r="C87" t="inlineStr">
        <is>
          <t xml:space="preserve">CONCLUIDO	</t>
        </is>
      </c>
      <c r="D87" t="n">
        <v>9.571400000000001</v>
      </c>
      <c r="E87" t="n">
        <v>10.45</v>
      </c>
      <c r="F87" t="n">
        <v>7.18</v>
      </c>
      <c r="G87" t="n">
        <v>61.55</v>
      </c>
      <c r="H87" t="n">
        <v>0.78</v>
      </c>
      <c r="I87" t="n">
        <v>7</v>
      </c>
      <c r="J87" t="n">
        <v>298.18</v>
      </c>
      <c r="K87" t="n">
        <v>60.56</v>
      </c>
      <c r="L87" t="n">
        <v>13</v>
      </c>
      <c r="M87" t="n">
        <v>5</v>
      </c>
      <c r="N87" t="n">
        <v>84.63</v>
      </c>
      <c r="O87" t="n">
        <v>37010.06</v>
      </c>
      <c r="P87" t="n">
        <v>104.43</v>
      </c>
      <c r="Q87" t="n">
        <v>605.84</v>
      </c>
      <c r="R87" t="n">
        <v>28.09</v>
      </c>
      <c r="S87" t="n">
        <v>21.88</v>
      </c>
      <c r="T87" t="n">
        <v>2086.21</v>
      </c>
      <c r="U87" t="n">
        <v>0.78</v>
      </c>
      <c r="V87" t="n">
        <v>0.86</v>
      </c>
      <c r="W87" t="n">
        <v>1</v>
      </c>
      <c r="X87" t="n">
        <v>0.12</v>
      </c>
      <c r="Y87" t="n">
        <v>1</v>
      </c>
      <c r="Z87" t="n">
        <v>10</v>
      </c>
    </row>
    <row r="88">
      <c r="A88" t="n">
        <v>49</v>
      </c>
      <c r="B88" t="n">
        <v>140</v>
      </c>
      <c r="C88" t="inlineStr">
        <is>
          <t xml:space="preserve">CONCLUIDO	</t>
        </is>
      </c>
      <c r="D88" t="n">
        <v>9.5663</v>
      </c>
      <c r="E88" t="n">
        <v>10.45</v>
      </c>
      <c r="F88" t="n">
        <v>7.19</v>
      </c>
      <c r="G88" t="n">
        <v>61.6</v>
      </c>
      <c r="H88" t="n">
        <v>0.79</v>
      </c>
      <c r="I88" t="n">
        <v>7</v>
      </c>
      <c r="J88" t="n">
        <v>298.71</v>
      </c>
      <c r="K88" t="n">
        <v>60.56</v>
      </c>
      <c r="L88" t="n">
        <v>13.25</v>
      </c>
      <c r="M88" t="n">
        <v>5</v>
      </c>
      <c r="N88" t="n">
        <v>84.90000000000001</v>
      </c>
      <c r="O88" t="n">
        <v>37074.57</v>
      </c>
      <c r="P88" t="n">
        <v>104.58</v>
      </c>
      <c r="Q88" t="n">
        <v>605.84</v>
      </c>
      <c r="R88" t="n">
        <v>28.22</v>
      </c>
      <c r="S88" t="n">
        <v>21.88</v>
      </c>
      <c r="T88" t="n">
        <v>2149.92</v>
      </c>
      <c r="U88" t="n">
        <v>0.78</v>
      </c>
      <c r="V88" t="n">
        <v>0.86</v>
      </c>
      <c r="W88" t="n">
        <v>1</v>
      </c>
      <c r="X88" t="n">
        <v>0.13</v>
      </c>
      <c r="Y88" t="n">
        <v>1</v>
      </c>
      <c r="Z88" t="n">
        <v>10</v>
      </c>
    </row>
    <row r="89">
      <c r="A89" t="n">
        <v>50</v>
      </c>
      <c r="B89" t="n">
        <v>140</v>
      </c>
      <c r="C89" t="inlineStr">
        <is>
          <t xml:space="preserve">CONCLUIDO	</t>
        </is>
      </c>
      <c r="D89" t="n">
        <v>9.5801</v>
      </c>
      <c r="E89" t="n">
        <v>10.44</v>
      </c>
      <c r="F89" t="n">
        <v>7.17</v>
      </c>
      <c r="G89" t="n">
        <v>61.47</v>
      </c>
      <c r="H89" t="n">
        <v>0.8</v>
      </c>
      <c r="I89" t="n">
        <v>7</v>
      </c>
      <c r="J89" t="n">
        <v>299.23</v>
      </c>
      <c r="K89" t="n">
        <v>60.56</v>
      </c>
      <c r="L89" t="n">
        <v>13.5</v>
      </c>
      <c r="M89" t="n">
        <v>5</v>
      </c>
      <c r="N89" t="n">
        <v>85.18000000000001</v>
      </c>
      <c r="O89" t="n">
        <v>37139.2</v>
      </c>
      <c r="P89" t="n">
        <v>103.81</v>
      </c>
      <c r="Q89" t="n">
        <v>605.88</v>
      </c>
      <c r="R89" t="n">
        <v>27.75</v>
      </c>
      <c r="S89" t="n">
        <v>21.88</v>
      </c>
      <c r="T89" t="n">
        <v>1916.25</v>
      </c>
      <c r="U89" t="n">
        <v>0.79</v>
      </c>
      <c r="V89" t="n">
        <v>0.86</v>
      </c>
      <c r="W89" t="n">
        <v>1</v>
      </c>
      <c r="X89" t="n">
        <v>0.11</v>
      </c>
      <c r="Y89" t="n">
        <v>1</v>
      </c>
      <c r="Z89" t="n">
        <v>10</v>
      </c>
    </row>
    <row r="90">
      <c r="A90" t="n">
        <v>51</v>
      </c>
      <c r="B90" t="n">
        <v>140</v>
      </c>
      <c r="C90" t="inlineStr">
        <is>
          <t xml:space="preserve">CONCLUIDO	</t>
        </is>
      </c>
      <c r="D90" t="n">
        <v>9.571899999999999</v>
      </c>
      <c r="E90" t="n">
        <v>10.45</v>
      </c>
      <c r="F90" t="n">
        <v>7.18</v>
      </c>
      <c r="G90" t="n">
        <v>61.55</v>
      </c>
      <c r="H90" t="n">
        <v>0.82</v>
      </c>
      <c r="I90" t="n">
        <v>7</v>
      </c>
      <c r="J90" t="n">
        <v>299.76</v>
      </c>
      <c r="K90" t="n">
        <v>60.56</v>
      </c>
      <c r="L90" t="n">
        <v>13.75</v>
      </c>
      <c r="M90" t="n">
        <v>5</v>
      </c>
      <c r="N90" t="n">
        <v>85.45</v>
      </c>
      <c r="O90" t="n">
        <v>37204.07</v>
      </c>
      <c r="P90" t="n">
        <v>103.28</v>
      </c>
      <c r="Q90" t="n">
        <v>605.87</v>
      </c>
      <c r="R90" t="n">
        <v>27.94</v>
      </c>
      <c r="S90" t="n">
        <v>21.88</v>
      </c>
      <c r="T90" t="n">
        <v>2013.69</v>
      </c>
      <c r="U90" t="n">
        <v>0.78</v>
      </c>
      <c r="V90" t="n">
        <v>0.86</v>
      </c>
      <c r="W90" t="n">
        <v>1</v>
      </c>
      <c r="X90" t="n">
        <v>0.12</v>
      </c>
      <c r="Y90" t="n">
        <v>1</v>
      </c>
      <c r="Z90" t="n">
        <v>10</v>
      </c>
    </row>
    <row r="91">
      <c r="A91" t="n">
        <v>52</v>
      </c>
      <c r="B91" t="n">
        <v>140</v>
      </c>
      <c r="C91" t="inlineStr">
        <is>
          <t xml:space="preserve">CONCLUIDO	</t>
        </is>
      </c>
      <c r="D91" t="n">
        <v>9.569900000000001</v>
      </c>
      <c r="E91" t="n">
        <v>10.45</v>
      </c>
      <c r="F91" t="n">
        <v>7.18</v>
      </c>
      <c r="G91" t="n">
        <v>61.57</v>
      </c>
      <c r="H91" t="n">
        <v>0.83</v>
      </c>
      <c r="I91" t="n">
        <v>7</v>
      </c>
      <c r="J91" t="n">
        <v>300.28</v>
      </c>
      <c r="K91" t="n">
        <v>60.56</v>
      </c>
      <c r="L91" t="n">
        <v>14</v>
      </c>
      <c r="M91" t="n">
        <v>5</v>
      </c>
      <c r="N91" t="n">
        <v>85.73</v>
      </c>
      <c r="O91" t="n">
        <v>37268.93</v>
      </c>
      <c r="P91" t="n">
        <v>102.79</v>
      </c>
      <c r="Q91" t="n">
        <v>605.84</v>
      </c>
      <c r="R91" t="n">
        <v>28.13</v>
      </c>
      <c r="S91" t="n">
        <v>21.88</v>
      </c>
      <c r="T91" t="n">
        <v>2107.78</v>
      </c>
      <c r="U91" t="n">
        <v>0.78</v>
      </c>
      <c r="V91" t="n">
        <v>0.86</v>
      </c>
      <c r="W91" t="n">
        <v>1</v>
      </c>
      <c r="X91" t="n">
        <v>0.13</v>
      </c>
      <c r="Y91" t="n">
        <v>1</v>
      </c>
      <c r="Z91" t="n">
        <v>10</v>
      </c>
    </row>
    <row r="92">
      <c r="A92" t="n">
        <v>53</v>
      </c>
      <c r="B92" t="n">
        <v>140</v>
      </c>
      <c r="C92" t="inlineStr">
        <is>
          <t xml:space="preserve">CONCLUIDO	</t>
        </is>
      </c>
      <c r="D92" t="n">
        <v>9.579800000000001</v>
      </c>
      <c r="E92" t="n">
        <v>10.44</v>
      </c>
      <c r="F92" t="n">
        <v>7.17</v>
      </c>
      <c r="G92" t="n">
        <v>61.47</v>
      </c>
      <c r="H92" t="n">
        <v>0.84</v>
      </c>
      <c r="I92" t="n">
        <v>7</v>
      </c>
      <c r="J92" t="n">
        <v>300.81</v>
      </c>
      <c r="K92" t="n">
        <v>60.56</v>
      </c>
      <c r="L92" t="n">
        <v>14.25</v>
      </c>
      <c r="M92" t="n">
        <v>5</v>
      </c>
      <c r="N92" t="n">
        <v>86</v>
      </c>
      <c r="O92" t="n">
        <v>37333.9</v>
      </c>
      <c r="P92" t="n">
        <v>101.65</v>
      </c>
      <c r="Q92" t="n">
        <v>605.84</v>
      </c>
      <c r="R92" t="n">
        <v>27.69</v>
      </c>
      <c r="S92" t="n">
        <v>21.88</v>
      </c>
      <c r="T92" t="n">
        <v>1884.59</v>
      </c>
      <c r="U92" t="n">
        <v>0.79</v>
      </c>
      <c r="V92" t="n">
        <v>0.86</v>
      </c>
      <c r="W92" t="n">
        <v>1</v>
      </c>
      <c r="X92" t="n">
        <v>0.11</v>
      </c>
      <c r="Y92" t="n">
        <v>1</v>
      </c>
      <c r="Z92" t="n">
        <v>10</v>
      </c>
    </row>
    <row r="93">
      <c r="A93" t="n">
        <v>54</v>
      </c>
      <c r="B93" t="n">
        <v>140</v>
      </c>
      <c r="C93" t="inlineStr">
        <is>
          <t xml:space="preserve">CONCLUIDO	</t>
        </is>
      </c>
      <c r="D93" t="n">
        <v>9.652799999999999</v>
      </c>
      <c r="E93" t="n">
        <v>10.36</v>
      </c>
      <c r="F93" t="n">
        <v>7.15</v>
      </c>
      <c r="G93" t="n">
        <v>71.45</v>
      </c>
      <c r="H93" t="n">
        <v>0.86</v>
      </c>
      <c r="I93" t="n">
        <v>6</v>
      </c>
      <c r="J93" t="n">
        <v>301.34</v>
      </c>
      <c r="K93" t="n">
        <v>60.56</v>
      </c>
      <c r="L93" t="n">
        <v>14.5</v>
      </c>
      <c r="M93" t="n">
        <v>4</v>
      </c>
      <c r="N93" t="n">
        <v>86.28</v>
      </c>
      <c r="O93" t="n">
        <v>37399</v>
      </c>
      <c r="P93" t="n">
        <v>100.75</v>
      </c>
      <c r="Q93" t="n">
        <v>605.85</v>
      </c>
      <c r="R93" t="n">
        <v>26.94</v>
      </c>
      <c r="S93" t="n">
        <v>21.88</v>
      </c>
      <c r="T93" t="n">
        <v>1518.02</v>
      </c>
      <c r="U93" t="n">
        <v>0.8100000000000001</v>
      </c>
      <c r="V93" t="n">
        <v>0.87</v>
      </c>
      <c r="W93" t="n">
        <v>1</v>
      </c>
      <c r="X93" t="n">
        <v>0.09</v>
      </c>
      <c r="Y93" t="n">
        <v>1</v>
      </c>
      <c r="Z93" t="n">
        <v>10</v>
      </c>
    </row>
    <row r="94">
      <c r="A94" t="n">
        <v>55</v>
      </c>
      <c r="B94" t="n">
        <v>140</v>
      </c>
      <c r="C94" t="inlineStr">
        <is>
          <t xml:space="preserve">CONCLUIDO	</t>
        </is>
      </c>
      <c r="D94" t="n">
        <v>9.645</v>
      </c>
      <c r="E94" t="n">
        <v>10.37</v>
      </c>
      <c r="F94" t="n">
        <v>7.15</v>
      </c>
      <c r="G94" t="n">
        <v>71.54000000000001</v>
      </c>
      <c r="H94" t="n">
        <v>0.87</v>
      </c>
      <c r="I94" t="n">
        <v>6</v>
      </c>
      <c r="J94" t="n">
        <v>301.86</v>
      </c>
      <c r="K94" t="n">
        <v>60.56</v>
      </c>
      <c r="L94" t="n">
        <v>14.75</v>
      </c>
      <c r="M94" t="n">
        <v>3</v>
      </c>
      <c r="N94" t="n">
        <v>86.56</v>
      </c>
      <c r="O94" t="n">
        <v>37464.21</v>
      </c>
      <c r="P94" t="n">
        <v>100.55</v>
      </c>
      <c r="Q94" t="n">
        <v>605.84</v>
      </c>
      <c r="R94" t="n">
        <v>27.04</v>
      </c>
      <c r="S94" t="n">
        <v>21.88</v>
      </c>
      <c r="T94" t="n">
        <v>1565.75</v>
      </c>
      <c r="U94" t="n">
        <v>0.8100000000000001</v>
      </c>
      <c r="V94" t="n">
        <v>0.86</v>
      </c>
      <c r="W94" t="n">
        <v>1</v>
      </c>
      <c r="X94" t="n">
        <v>0.1</v>
      </c>
      <c r="Y94" t="n">
        <v>1</v>
      </c>
      <c r="Z94" t="n">
        <v>10</v>
      </c>
    </row>
    <row r="95">
      <c r="A95" t="n">
        <v>56</v>
      </c>
      <c r="B95" t="n">
        <v>140</v>
      </c>
      <c r="C95" t="inlineStr">
        <is>
          <t xml:space="preserve">CONCLUIDO	</t>
        </is>
      </c>
      <c r="D95" t="n">
        <v>9.6432</v>
      </c>
      <c r="E95" t="n">
        <v>10.37</v>
      </c>
      <c r="F95" t="n">
        <v>7.16</v>
      </c>
      <c r="G95" t="n">
        <v>71.56</v>
      </c>
      <c r="H95" t="n">
        <v>0.88</v>
      </c>
      <c r="I95" t="n">
        <v>6</v>
      </c>
      <c r="J95" t="n">
        <v>302.39</v>
      </c>
      <c r="K95" t="n">
        <v>60.56</v>
      </c>
      <c r="L95" t="n">
        <v>15</v>
      </c>
      <c r="M95" t="n">
        <v>3</v>
      </c>
      <c r="N95" t="n">
        <v>86.84</v>
      </c>
      <c r="O95" t="n">
        <v>37529.55</v>
      </c>
      <c r="P95" t="n">
        <v>100.24</v>
      </c>
      <c r="Q95" t="n">
        <v>605.84</v>
      </c>
      <c r="R95" t="n">
        <v>27.21</v>
      </c>
      <c r="S95" t="n">
        <v>21.88</v>
      </c>
      <c r="T95" t="n">
        <v>1653.59</v>
      </c>
      <c r="U95" t="n">
        <v>0.8</v>
      </c>
      <c r="V95" t="n">
        <v>0.86</v>
      </c>
      <c r="W95" t="n">
        <v>1</v>
      </c>
      <c r="X95" t="n">
        <v>0.1</v>
      </c>
      <c r="Y95" t="n">
        <v>1</v>
      </c>
      <c r="Z95" t="n">
        <v>10</v>
      </c>
    </row>
    <row r="96">
      <c r="A96" t="n">
        <v>57</v>
      </c>
      <c r="B96" t="n">
        <v>140</v>
      </c>
      <c r="C96" t="inlineStr">
        <is>
          <t xml:space="preserve">CONCLUIDO	</t>
        </is>
      </c>
      <c r="D96" t="n">
        <v>9.6432</v>
      </c>
      <c r="E96" t="n">
        <v>10.37</v>
      </c>
      <c r="F96" t="n">
        <v>7.16</v>
      </c>
      <c r="G96" t="n">
        <v>71.56</v>
      </c>
      <c r="H96" t="n">
        <v>0.9</v>
      </c>
      <c r="I96" t="n">
        <v>6</v>
      </c>
      <c r="J96" t="n">
        <v>302.92</v>
      </c>
      <c r="K96" t="n">
        <v>60.56</v>
      </c>
      <c r="L96" t="n">
        <v>15.25</v>
      </c>
      <c r="M96" t="n">
        <v>3</v>
      </c>
      <c r="N96" t="n">
        <v>87.12</v>
      </c>
      <c r="O96" t="n">
        <v>37595</v>
      </c>
      <c r="P96" t="n">
        <v>99.98</v>
      </c>
      <c r="Q96" t="n">
        <v>605.85</v>
      </c>
      <c r="R96" t="n">
        <v>27.24</v>
      </c>
      <c r="S96" t="n">
        <v>21.88</v>
      </c>
      <c r="T96" t="n">
        <v>1666.04</v>
      </c>
      <c r="U96" t="n">
        <v>0.8</v>
      </c>
      <c r="V96" t="n">
        <v>0.86</v>
      </c>
      <c r="W96" t="n">
        <v>1</v>
      </c>
      <c r="X96" t="n">
        <v>0.1</v>
      </c>
      <c r="Y96" t="n">
        <v>1</v>
      </c>
      <c r="Z96" t="n">
        <v>10</v>
      </c>
    </row>
    <row r="97">
      <c r="A97" t="n">
        <v>58</v>
      </c>
      <c r="B97" t="n">
        <v>140</v>
      </c>
      <c r="C97" t="inlineStr">
        <is>
          <t xml:space="preserve">CONCLUIDO	</t>
        </is>
      </c>
      <c r="D97" t="n">
        <v>9.638299999999999</v>
      </c>
      <c r="E97" t="n">
        <v>10.38</v>
      </c>
      <c r="F97" t="n">
        <v>7.16</v>
      </c>
      <c r="G97" t="n">
        <v>71.61</v>
      </c>
      <c r="H97" t="n">
        <v>0.91</v>
      </c>
      <c r="I97" t="n">
        <v>6</v>
      </c>
      <c r="J97" t="n">
        <v>303.46</v>
      </c>
      <c r="K97" t="n">
        <v>60.56</v>
      </c>
      <c r="L97" t="n">
        <v>15.5</v>
      </c>
      <c r="M97" t="n">
        <v>2</v>
      </c>
      <c r="N97" t="n">
        <v>87.40000000000001</v>
      </c>
      <c r="O97" t="n">
        <v>37660.57</v>
      </c>
      <c r="P97" t="n">
        <v>99.92</v>
      </c>
      <c r="Q97" t="n">
        <v>605.88</v>
      </c>
      <c r="R97" t="n">
        <v>27.25</v>
      </c>
      <c r="S97" t="n">
        <v>21.88</v>
      </c>
      <c r="T97" t="n">
        <v>1674.18</v>
      </c>
      <c r="U97" t="n">
        <v>0.8</v>
      </c>
      <c r="V97" t="n">
        <v>0.86</v>
      </c>
      <c r="W97" t="n">
        <v>1</v>
      </c>
      <c r="X97" t="n">
        <v>0.1</v>
      </c>
      <c r="Y97" t="n">
        <v>1</v>
      </c>
      <c r="Z97" t="n">
        <v>10</v>
      </c>
    </row>
    <row r="98">
      <c r="A98" t="n">
        <v>59</v>
      </c>
      <c r="B98" t="n">
        <v>140</v>
      </c>
      <c r="C98" t="inlineStr">
        <is>
          <t xml:space="preserve">CONCLUIDO	</t>
        </is>
      </c>
      <c r="D98" t="n">
        <v>9.639799999999999</v>
      </c>
      <c r="E98" t="n">
        <v>10.37</v>
      </c>
      <c r="F98" t="n">
        <v>7.16</v>
      </c>
      <c r="G98" t="n">
        <v>71.59</v>
      </c>
      <c r="H98" t="n">
        <v>0.92</v>
      </c>
      <c r="I98" t="n">
        <v>6</v>
      </c>
      <c r="J98" t="n">
        <v>303.99</v>
      </c>
      <c r="K98" t="n">
        <v>60.56</v>
      </c>
      <c r="L98" t="n">
        <v>15.75</v>
      </c>
      <c r="M98" t="n">
        <v>1</v>
      </c>
      <c r="N98" t="n">
        <v>87.68000000000001</v>
      </c>
      <c r="O98" t="n">
        <v>37726.27</v>
      </c>
      <c r="P98" t="n">
        <v>99.95</v>
      </c>
      <c r="Q98" t="n">
        <v>605.84</v>
      </c>
      <c r="R98" t="n">
        <v>27.24</v>
      </c>
      <c r="S98" t="n">
        <v>21.88</v>
      </c>
      <c r="T98" t="n">
        <v>1667.45</v>
      </c>
      <c r="U98" t="n">
        <v>0.8</v>
      </c>
      <c r="V98" t="n">
        <v>0.86</v>
      </c>
      <c r="W98" t="n">
        <v>1</v>
      </c>
      <c r="X98" t="n">
        <v>0.1</v>
      </c>
      <c r="Y98" t="n">
        <v>1</v>
      </c>
      <c r="Z98" t="n">
        <v>10</v>
      </c>
    </row>
    <row r="99">
      <c r="A99" t="n">
        <v>60</v>
      </c>
      <c r="B99" t="n">
        <v>140</v>
      </c>
      <c r="C99" t="inlineStr">
        <is>
          <t xml:space="preserve">CONCLUIDO	</t>
        </is>
      </c>
      <c r="D99" t="n">
        <v>9.6419</v>
      </c>
      <c r="E99" t="n">
        <v>10.37</v>
      </c>
      <c r="F99" t="n">
        <v>7.16</v>
      </c>
      <c r="G99" t="n">
        <v>71.56999999999999</v>
      </c>
      <c r="H99" t="n">
        <v>0.9399999999999999</v>
      </c>
      <c r="I99" t="n">
        <v>6</v>
      </c>
      <c r="J99" t="n">
        <v>304.52</v>
      </c>
      <c r="K99" t="n">
        <v>60.56</v>
      </c>
      <c r="L99" t="n">
        <v>16</v>
      </c>
      <c r="M99" t="n">
        <v>1</v>
      </c>
      <c r="N99" t="n">
        <v>87.97</v>
      </c>
      <c r="O99" t="n">
        <v>37792.08</v>
      </c>
      <c r="P99" t="n">
        <v>100.07</v>
      </c>
      <c r="Q99" t="n">
        <v>605.84</v>
      </c>
      <c r="R99" t="n">
        <v>27.1</v>
      </c>
      <c r="S99" t="n">
        <v>21.88</v>
      </c>
      <c r="T99" t="n">
        <v>1594.74</v>
      </c>
      <c r="U99" t="n">
        <v>0.8100000000000001</v>
      </c>
      <c r="V99" t="n">
        <v>0.86</v>
      </c>
      <c r="W99" t="n">
        <v>1</v>
      </c>
      <c r="X99" t="n">
        <v>0.1</v>
      </c>
      <c r="Y99" t="n">
        <v>1</v>
      </c>
      <c r="Z99" t="n">
        <v>10</v>
      </c>
    </row>
    <row r="100">
      <c r="A100" t="n">
        <v>61</v>
      </c>
      <c r="B100" t="n">
        <v>140</v>
      </c>
      <c r="C100" t="inlineStr">
        <is>
          <t xml:space="preserve">CONCLUIDO	</t>
        </is>
      </c>
      <c r="D100" t="n">
        <v>9.645300000000001</v>
      </c>
      <c r="E100" t="n">
        <v>10.37</v>
      </c>
      <c r="F100" t="n">
        <v>7.15</v>
      </c>
      <c r="G100" t="n">
        <v>71.53</v>
      </c>
      <c r="H100" t="n">
        <v>0.95</v>
      </c>
      <c r="I100" t="n">
        <v>6</v>
      </c>
      <c r="J100" t="n">
        <v>305.06</v>
      </c>
      <c r="K100" t="n">
        <v>60.56</v>
      </c>
      <c r="L100" t="n">
        <v>16.25</v>
      </c>
      <c r="M100" t="n">
        <v>1</v>
      </c>
      <c r="N100" t="n">
        <v>88.25</v>
      </c>
      <c r="O100" t="n">
        <v>37858.02</v>
      </c>
      <c r="P100" t="n">
        <v>100.19</v>
      </c>
      <c r="Q100" t="n">
        <v>605.84</v>
      </c>
      <c r="R100" t="n">
        <v>27.04</v>
      </c>
      <c r="S100" t="n">
        <v>21.88</v>
      </c>
      <c r="T100" t="n">
        <v>1567.52</v>
      </c>
      <c r="U100" t="n">
        <v>0.8100000000000001</v>
      </c>
      <c r="V100" t="n">
        <v>0.86</v>
      </c>
      <c r="W100" t="n">
        <v>1</v>
      </c>
      <c r="X100" t="n">
        <v>0.1</v>
      </c>
      <c r="Y100" t="n">
        <v>1</v>
      </c>
      <c r="Z100" t="n">
        <v>10</v>
      </c>
    </row>
    <row r="101">
      <c r="A101" t="n">
        <v>62</v>
      </c>
      <c r="B101" t="n">
        <v>140</v>
      </c>
      <c r="C101" t="inlineStr">
        <is>
          <t xml:space="preserve">CONCLUIDO	</t>
        </is>
      </c>
      <c r="D101" t="n">
        <v>9.6432</v>
      </c>
      <c r="E101" t="n">
        <v>10.37</v>
      </c>
      <c r="F101" t="n">
        <v>7.16</v>
      </c>
      <c r="G101" t="n">
        <v>71.56</v>
      </c>
      <c r="H101" t="n">
        <v>0.96</v>
      </c>
      <c r="I101" t="n">
        <v>6</v>
      </c>
      <c r="J101" t="n">
        <v>305.59</v>
      </c>
      <c r="K101" t="n">
        <v>60.56</v>
      </c>
      <c r="L101" t="n">
        <v>16.5</v>
      </c>
      <c r="M101" t="n">
        <v>1</v>
      </c>
      <c r="N101" t="n">
        <v>88.54000000000001</v>
      </c>
      <c r="O101" t="n">
        <v>37924.08</v>
      </c>
      <c r="P101" t="n">
        <v>100.15</v>
      </c>
      <c r="Q101" t="n">
        <v>605.84</v>
      </c>
      <c r="R101" t="n">
        <v>27.13</v>
      </c>
      <c r="S101" t="n">
        <v>21.88</v>
      </c>
      <c r="T101" t="n">
        <v>1612.15</v>
      </c>
      <c r="U101" t="n">
        <v>0.8100000000000001</v>
      </c>
      <c r="V101" t="n">
        <v>0.86</v>
      </c>
      <c r="W101" t="n">
        <v>1</v>
      </c>
      <c r="X101" t="n">
        <v>0.1</v>
      </c>
      <c r="Y101" t="n">
        <v>1</v>
      </c>
      <c r="Z101" t="n">
        <v>10</v>
      </c>
    </row>
    <row r="102">
      <c r="A102" t="n">
        <v>63</v>
      </c>
      <c r="B102" t="n">
        <v>140</v>
      </c>
      <c r="C102" t="inlineStr">
        <is>
          <t xml:space="preserve">CONCLUIDO	</t>
        </is>
      </c>
      <c r="D102" t="n">
        <v>9.637</v>
      </c>
      <c r="E102" t="n">
        <v>10.38</v>
      </c>
      <c r="F102" t="n">
        <v>7.16</v>
      </c>
      <c r="G102" t="n">
        <v>71.62</v>
      </c>
      <c r="H102" t="n">
        <v>0.97</v>
      </c>
      <c r="I102" t="n">
        <v>6</v>
      </c>
      <c r="J102" t="n">
        <v>306.13</v>
      </c>
      <c r="K102" t="n">
        <v>60.56</v>
      </c>
      <c r="L102" t="n">
        <v>16.75</v>
      </c>
      <c r="M102" t="n">
        <v>1</v>
      </c>
      <c r="N102" t="n">
        <v>88.83</v>
      </c>
      <c r="O102" t="n">
        <v>37990.27</v>
      </c>
      <c r="P102" t="n">
        <v>100.3</v>
      </c>
      <c r="Q102" t="n">
        <v>605.88</v>
      </c>
      <c r="R102" t="n">
        <v>27.24</v>
      </c>
      <c r="S102" t="n">
        <v>21.88</v>
      </c>
      <c r="T102" t="n">
        <v>1665.88</v>
      </c>
      <c r="U102" t="n">
        <v>0.8</v>
      </c>
      <c r="V102" t="n">
        <v>0.86</v>
      </c>
      <c r="W102" t="n">
        <v>1</v>
      </c>
      <c r="X102" t="n">
        <v>0.1</v>
      </c>
      <c r="Y102" t="n">
        <v>1</v>
      </c>
      <c r="Z102" t="n">
        <v>10</v>
      </c>
    </row>
    <row r="103">
      <c r="A103" t="n">
        <v>64</v>
      </c>
      <c r="B103" t="n">
        <v>140</v>
      </c>
      <c r="C103" t="inlineStr">
        <is>
          <t xml:space="preserve">CONCLUIDO	</t>
        </is>
      </c>
      <c r="D103" t="n">
        <v>9.6388</v>
      </c>
      <c r="E103" t="n">
        <v>10.37</v>
      </c>
      <c r="F103" t="n">
        <v>7.16</v>
      </c>
      <c r="G103" t="n">
        <v>71.59999999999999</v>
      </c>
      <c r="H103" t="n">
        <v>0.99</v>
      </c>
      <c r="I103" t="n">
        <v>6</v>
      </c>
      <c r="J103" t="n">
        <v>306.67</v>
      </c>
      <c r="K103" t="n">
        <v>60.56</v>
      </c>
      <c r="L103" t="n">
        <v>17</v>
      </c>
      <c r="M103" t="n">
        <v>1</v>
      </c>
      <c r="N103" t="n">
        <v>89.11</v>
      </c>
      <c r="O103" t="n">
        <v>38056.58</v>
      </c>
      <c r="P103" t="n">
        <v>100.1</v>
      </c>
      <c r="Q103" t="n">
        <v>605.84</v>
      </c>
      <c r="R103" t="n">
        <v>27.22</v>
      </c>
      <c r="S103" t="n">
        <v>21.88</v>
      </c>
      <c r="T103" t="n">
        <v>1654.41</v>
      </c>
      <c r="U103" t="n">
        <v>0.8</v>
      </c>
      <c r="V103" t="n">
        <v>0.86</v>
      </c>
      <c r="W103" t="n">
        <v>1</v>
      </c>
      <c r="X103" t="n">
        <v>0.1</v>
      </c>
      <c r="Y103" t="n">
        <v>1</v>
      </c>
      <c r="Z103" t="n">
        <v>10</v>
      </c>
    </row>
    <row r="104">
      <c r="A104" t="n">
        <v>65</v>
      </c>
      <c r="B104" t="n">
        <v>140</v>
      </c>
      <c r="C104" t="inlineStr">
        <is>
          <t xml:space="preserve">CONCLUIDO	</t>
        </is>
      </c>
      <c r="D104" t="n">
        <v>9.6471</v>
      </c>
      <c r="E104" t="n">
        <v>10.37</v>
      </c>
      <c r="F104" t="n">
        <v>7.15</v>
      </c>
      <c r="G104" t="n">
        <v>71.51000000000001</v>
      </c>
      <c r="H104" t="n">
        <v>1</v>
      </c>
      <c r="I104" t="n">
        <v>6</v>
      </c>
      <c r="J104" t="n">
        <v>307.21</v>
      </c>
      <c r="K104" t="n">
        <v>60.56</v>
      </c>
      <c r="L104" t="n">
        <v>17.25</v>
      </c>
      <c r="M104" t="n">
        <v>1</v>
      </c>
      <c r="N104" t="n">
        <v>89.40000000000001</v>
      </c>
      <c r="O104" t="n">
        <v>38123.01</v>
      </c>
      <c r="P104" t="n">
        <v>99.8</v>
      </c>
      <c r="Q104" t="n">
        <v>605.84</v>
      </c>
      <c r="R104" t="n">
        <v>26.98</v>
      </c>
      <c r="S104" t="n">
        <v>21.88</v>
      </c>
      <c r="T104" t="n">
        <v>1535.26</v>
      </c>
      <c r="U104" t="n">
        <v>0.8100000000000001</v>
      </c>
      <c r="V104" t="n">
        <v>0.86</v>
      </c>
      <c r="W104" t="n">
        <v>1</v>
      </c>
      <c r="X104" t="n">
        <v>0.09</v>
      </c>
      <c r="Y104" t="n">
        <v>1</v>
      </c>
      <c r="Z104" t="n">
        <v>10</v>
      </c>
    </row>
    <row r="105">
      <c r="A105" t="n">
        <v>66</v>
      </c>
      <c r="B105" t="n">
        <v>140</v>
      </c>
      <c r="C105" t="inlineStr">
        <is>
          <t xml:space="preserve">CONCLUIDO	</t>
        </is>
      </c>
      <c r="D105" t="n">
        <v>9.6442</v>
      </c>
      <c r="E105" t="n">
        <v>10.37</v>
      </c>
      <c r="F105" t="n">
        <v>7.15</v>
      </c>
      <c r="G105" t="n">
        <v>71.54000000000001</v>
      </c>
      <c r="H105" t="n">
        <v>1.01</v>
      </c>
      <c r="I105" t="n">
        <v>6</v>
      </c>
      <c r="J105" t="n">
        <v>307.75</v>
      </c>
      <c r="K105" t="n">
        <v>60.56</v>
      </c>
      <c r="L105" t="n">
        <v>17.5</v>
      </c>
      <c r="M105" t="n">
        <v>0</v>
      </c>
      <c r="N105" t="n">
        <v>89.69</v>
      </c>
      <c r="O105" t="n">
        <v>38189.58</v>
      </c>
      <c r="P105" t="n">
        <v>99.56999999999999</v>
      </c>
      <c r="Q105" t="n">
        <v>605.87</v>
      </c>
      <c r="R105" t="n">
        <v>27</v>
      </c>
      <c r="S105" t="n">
        <v>21.88</v>
      </c>
      <c r="T105" t="n">
        <v>1545.64</v>
      </c>
      <c r="U105" t="n">
        <v>0.8100000000000001</v>
      </c>
      <c r="V105" t="n">
        <v>0.86</v>
      </c>
      <c r="W105" t="n">
        <v>1</v>
      </c>
      <c r="X105" t="n">
        <v>0.1</v>
      </c>
      <c r="Y105" t="n">
        <v>1</v>
      </c>
      <c r="Z105" t="n">
        <v>10</v>
      </c>
    </row>
    <row r="106">
      <c r="A106" t="n">
        <v>0</v>
      </c>
      <c r="B106" t="n">
        <v>40</v>
      </c>
      <c r="C106" t="inlineStr">
        <is>
          <t xml:space="preserve">CONCLUIDO	</t>
        </is>
      </c>
      <c r="D106" t="n">
        <v>9.269299999999999</v>
      </c>
      <c r="E106" t="n">
        <v>10.79</v>
      </c>
      <c r="F106" t="n">
        <v>7.98</v>
      </c>
      <c r="G106" t="n">
        <v>10.41</v>
      </c>
      <c r="H106" t="n">
        <v>0.2</v>
      </c>
      <c r="I106" t="n">
        <v>46</v>
      </c>
      <c r="J106" t="n">
        <v>89.87</v>
      </c>
      <c r="K106" t="n">
        <v>37.55</v>
      </c>
      <c r="L106" t="n">
        <v>1</v>
      </c>
      <c r="M106" t="n">
        <v>44</v>
      </c>
      <c r="N106" t="n">
        <v>11.32</v>
      </c>
      <c r="O106" t="n">
        <v>11317.98</v>
      </c>
      <c r="P106" t="n">
        <v>62.51</v>
      </c>
      <c r="Q106" t="n">
        <v>605.9</v>
      </c>
      <c r="R106" t="n">
        <v>52.65</v>
      </c>
      <c r="S106" t="n">
        <v>21.88</v>
      </c>
      <c r="T106" t="n">
        <v>14171.16</v>
      </c>
      <c r="U106" t="n">
        <v>0.42</v>
      </c>
      <c r="V106" t="n">
        <v>0.78</v>
      </c>
      <c r="W106" t="n">
        <v>1.07</v>
      </c>
      <c r="X106" t="n">
        <v>0.92</v>
      </c>
      <c r="Y106" t="n">
        <v>1</v>
      </c>
      <c r="Z106" t="n">
        <v>10</v>
      </c>
    </row>
    <row r="107">
      <c r="A107" t="n">
        <v>1</v>
      </c>
      <c r="B107" t="n">
        <v>40</v>
      </c>
      <c r="C107" t="inlineStr">
        <is>
          <t xml:space="preserve">CONCLUIDO	</t>
        </is>
      </c>
      <c r="D107" t="n">
        <v>9.651</v>
      </c>
      <c r="E107" t="n">
        <v>10.36</v>
      </c>
      <c r="F107" t="n">
        <v>7.76</v>
      </c>
      <c r="G107" t="n">
        <v>13.3</v>
      </c>
      <c r="H107" t="n">
        <v>0.24</v>
      </c>
      <c r="I107" t="n">
        <v>35</v>
      </c>
      <c r="J107" t="n">
        <v>90.18000000000001</v>
      </c>
      <c r="K107" t="n">
        <v>37.55</v>
      </c>
      <c r="L107" t="n">
        <v>1.25</v>
      </c>
      <c r="M107" t="n">
        <v>33</v>
      </c>
      <c r="N107" t="n">
        <v>11.37</v>
      </c>
      <c r="O107" t="n">
        <v>11355.7</v>
      </c>
      <c r="P107" t="n">
        <v>59.05</v>
      </c>
      <c r="Q107" t="n">
        <v>606.13</v>
      </c>
      <c r="R107" t="n">
        <v>46.16</v>
      </c>
      <c r="S107" t="n">
        <v>21.88</v>
      </c>
      <c r="T107" t="n">
        <v>10983.41</v>
      </c>
      <c r="U107" t="n">
        <v>0.47</v>
      </c>
      <c r="V107" t="n">
        <v>0.8</v>
      </c>
      <c r="W107" t="n">
        <v>1.04</v>
      </c>
      <c r="X107" t="n">
        <v>0.7</v>
      </c>
      <c r="Y107" t="n">
        <v>1</v>
      </c>
      <c r="Z107" t="n">
        <v>10</v>
      </c>
    </row>
    <row r="108">
      <c r="A108" t="n">
        <v>2</v>
      </c>
      <c r="B108" t="n">
        <v>40</v>
      </c>
      <c r="C108" t="inlineStr">
        <is>
          <t xml:space="preserve">CONCLUIDO	</t>
        </is>
      </c>
      <c r="D108" t="n">
        <v>9.9217</v>
      </c>
      <c r="E108" t="n">
        <v>10.08</v>
      </c>
      <c r="F108" t="n">
        <v>7.61</v>
      </c>
      <c r="G108" t="n">
        <v>16.31</v>
      </c>
      <c r="H108" t="n">
        <v>0.29</v>
      </c>
      <c r="I108" t="n">
        <v>28</v>
      </c>
      <c r="J108" t="n">
        <v>90.48</v>
      </c>
      <c r="K108" t="n">
        <v>37.55</v>
      </c>
      <c r="L108" t="n">
        <v>1.5</v>
      </c>
      <c r="M108" t="n">
        <v>26</v>
      </c>
      <c r="N108" t="n">
        <v>11.43</v>
      </c>
      <c r="O108" t="n">
        <v>11393.43</v>
      </c>
      <c r="P108" t="n">
        <v>56.44</v>
      </c>
      <c r="Q108" t="n">
        <v>605.92</v>
      </c>
      <c r="R108" t="n">
        <v>41.4</v>
      </c>
      <c r="S108" t="n">
        <v>21.88</v>
      </c>
      <c r="T108" t="n">
        <v>8636.200000000001</v>
      </c>
      <c r="U108" t="n">
        <v>0.53</v>
      </c>
      <c r="V108" t="n">
        <v>0.8100000000000001</v>
      </c>
      <c r="W108" t="n">
        <v>1.03</v>
      </c>
      <c r="X108" t="n">
        <v>0.55</v>
      </c>
      <c r="Y108" t="n">
        <v>1</v>
      </c>
      <c r="Z108" t="n">
        <v>10</v>
      </c>
    </row>
    <row r="109">
      <c r="A109" t="n">
        <v>3</v>
      </c>
      <c r="B109" t="n">
        <v>40</v>
      </c>
      <c r="C109" t="inlineStr">
        <is>
          <t xml:space="preserve">CONCLUIDO	</t>
        </is>
      </c>
      <c r="D109" t="n">
        <v>10.1272</v>
      </c>
      <c r="E109" t="n">
        <v>9.869999999999999</v>
      </c>
      <c r="F109" t="n">
        <v>7.5</v>
      </c>
      <c r="G109" t="n">
        <v>19.57</v>
      </c>
      <c r="H109" t="n">
        <v>0.34</v>
      </c>
      <c r="I109" t="n">
        <v>23</v>
      </c>
      <c r="J109" t="n">
        <v>90.79000000000001</v>
      </c>
      <c r="K109" t="n">
        <v>37.55</v>
      </c>
      <c r="L109" t="n">
        <v>1.75</v>
      </c>
      <c r="M109" t="n">
        <v>21</v>
      </c>
      <c r="N109" t="n">
        <v>11.49</v>
      </c>
      <c r="O109" t="n">
        <v>11431.19</v>
      </c>
      <c r="P109" t="n">
        <v>53.68</v>
      </c>
      <c r="Q109" t="n">
        <v>605.84</v>
      </c>
      <c r="R109" t="n">
        <v>37.98</v>
      </c>
      <c r="S109" t="n">
        <v>21.88</v>
      </c>
      <c r="T109" t="n">
        <v>6953.99</v>
      </c>
      <c r="U109" t="n">
        <v>0.58</v>
      </c>
      <c r="V109" t="n">
        <v>0.82</v>
      </c>
      <c r="W109" t="n">
        <v>1.02</v>
      </c>
      <c r="X109" t="n">
        <v>0.44</v>
      </c>
      <c r="Y109" t="n">
        <v>1</v>
      </c>
      <c r="Z109" t="n">
        <v>10</v>
      </c>
    </row>
    <row r="110">
      <c r="A110" t="n">
        <v>4</v>
      </c>
      <c r="B110" t="n">
        <v>40</v>
      </c>
      <c r="C110" t="inlineStr">
        <is>
          <t xml:space="preserve">CONCLUIDO	</t>
        </is>
      </c>
      <c r="D110" t="n">
        <v>10.2526</v>
      </c>
      <c r="E110" t="n">
        <v>9.75</v>
      </c>
      <c r="F110" t="n">
        <v>7.44</v>
      </c>
      <c r="G110" t="n">
        <v>22.31</v>
      </c>
      <c r="H110" t="n">
        <v>0.39</v>
      </c>
      <c r="I110" t="n">
        <v>20</v>
      </c>
      <c r="J110" t="n">
        <v>91.09999999999999</v>
      </c>
      <c r="K110" t="n">
        <v>37.55</v>
      </c>
      <c r="L110" t="n">
        <v>2</v>
      </c>
      <c r="M110" t="n">
        <v>17</v>
      </c>
      <c r="N110" t="n">
        <v>11.54</v>
      </c>
      <c r="O110" t="n">
        <v>11468.97</v>
      </c>
      <c r="P110" t="n">
        <v>51.81</v>
      </c>
      <c r="Q110" t="n">
        <v>605.87</v>
      </c>
      <c r="R110" t="n">
        <v>35.84</v>
      </c>
      <c r="S110" t="n">
        <v>21.88</v>
      </c>
      <c r="T110" t="n">
        <v>5899.07</v>
      </c>
      <c r="U110" t="n">
        <v>0.61</v>
      </c>
      <c r="V110" t="n">
        <v>0.83</v>
      </c>
      <c r="W110" t="n">
        <v>1.02</v>
      </c>
      <c r="X110" t="n">
        <v>0.38</v>
      </c>
      <c r="Y110" t="n">
        <v>1</v>
      </c>
      <c r="Z110" t="n">
        <v>10</v>
      </c>
    </row>
    <row r="111">
      <c r="A111" t="n">
        <v>5</v>
      </c>
      <c r="B111" t="n">
        <v>40</v>
      </c>
      <c r="C111" t="inlineStr">
        <is>
          <t xml:space="preserve">CONCLUIDO	</t>
        </is>
      </c>
      <c r="D111" t="n">
        <v>10.3232</v>
      </c>
      <c r="E111" t="n">
        <v>9.69</v>
      </c>
      <c r="F111" t="n">
        <v>7.41</v>
      </c>
      <c r="G111" t="n">
        <v>24.69</v>
      </c>
      <c r="H111" t="n">
        <v>0.43</v>
      </c>
      <c r="I111" t="n">
        <v>18</v>
      </c>
      <c r="J111" t="n">
        <v>91.40000000000001</v>
      </c>
      <c r="K111" t="n">
        <v>37.55</v>
      </c>
      <c r="L111" t="n">
        <v>2.25</v>
      </c>
      <c r="M111" t="n">
        <v>8</v>
      </c>
      <c r="N111" t="n">
        <v>11.6</v>
      </c>
      <c r="O111" t="n">
        <v>11506.78</v>
      </c>
      <c r="P111" t="n">
        <v>49.42</v>
      </c>
      <c r="Q111" t="n">
        <v>605.84</v>
      </c>
      <c r="R111" t="n">
        <v>34.8</v>
      </c>
      <c r="S111" t="n">
        <v>21.88</v>
      </c>
      <c r="T111" t="n">
        <v>5389.17</v>
      </c>
      <c r="U111" t="n">
        <v>0.63</v>
      </c>
      <c r="V111" t="n">
        <v>0.84</v>
      </c>
      <c r="W111" t="n">
        <v>1.03</v>
      </c>
      <c r="X111" t="n">
        <v>0.35</v>
      </c>
      <c r="Y111" t="n">
        <v>1</v>
      </c>
      <c r="Z111" t="n">
        <v>10</v>
      </c>
    </row>
    <row r="112">
      <c r="A112" t="n">
        <v>6</v>
      </c>
      <c r="B112" t="n">
        <v>40</v>
      </c>
      <c r="C112" t="inlineStr">
        <is>
          <t xml:space="preserve">CONCLUIDO	</t>
        </is>
      </c>
      <c r="D112" t="n">
        <v>10.3448</v>
      </c>
      <c r="E112" t="n">
        <v>9.67</v>
      </c>
      <c r="F112" t="n">
        <v>7.41</v>
      </c>
      <c r="G112" t="n">
        <v>26.14</v>
      </c>
      <c r="H112" t="n">
        <v>0.48</v>
      </c>
      <c r="I112" t="n">
        <v>17</v>
      </c>
      <c r="J112" t="n">
        <v>91.70999999999999</v>
      </c>
      <c r="K112" t="n">
        <v>37.55</v>
      </c>
      <c r="L112" t="n">
        <v>2.5</v>
      </c>
      <c r="M112" t="n">
        <v>2</v>
      </c>
      <c r="N112" t="n">
        <v>11.66</v>
      </c>
      <c r="O112" t="n">
        <v>11544.61</v>
      </c>
      <c r="P112" t="n">
        <v>49.32</v>
      </c>
      <c r="Q112" t="n">
        <v>605.89</v>
      </c>
      <c r="R112" t="n">
        <v>34.4</v>
      </c>
      <c r="S112" t="n">
        <v>21.88</v>
      </c>
      <c r="T112" t="n">
        <v>5189.31</v>
      </c>
      <c r="U112" t="n">
        <v>0.64</v>
      </c>
      <c r="V112" t="n">
        <v>0.84</v>
      </c>
      <c r="W112" t="n">
        <v>1.04</v>
      </c>
      <c r="X112" t="n">
        <v>0.35</v>
      </c>
      <c r="Y112" t="n">
        <v>1</v>
      </c>
      <c r="Z112" t="n">
        <v>10</v>
      </c>
    </row>
    <row r="113">
      <c r="A113" t="n">
        <v>7</v>
      </c>
      <c r="B113" t="n">
        <v>40</v>
      </c>
      <c r="C113" t="inlineStr">
        <is>
          <t xml:space="preserve">CONCLUIDO	</t>
        </is>
      </c>
      <c r="D113" t="n">
        <v>10.3436</v>
      </c>
      <c r="E113" t="n">
        <v>9.67</v>
      </c>
      <c r="F113" t="n">
        <v>7.41</v>
      </c>
      <c r="G113" t="n">
        <v>26.14</v>
      </c>
      <c r="H113" t="n">
        <v>0.52</v>
      </c>
      <c r="I113" t="n">
        <v>17</v>
      </c>
      <c r="J113" t="n">
        <v>92.02</v>
      </c>
      <c r="K113" t="n">
        <v>37.55</v>
      </c>
      <c r="L113" t="n">
        <v>2.75</v>
      </c>
      <c r="M113" t="n">
        <v>0</v>
      </c>
      <c r="N113" t="n">
        <v>11.71</v>
      </c>
      <c r="O113" t="n">
        <v>11582.46</v>
      </c>
      <c r="P113" t="n">
        <v>49.27</v>
      </c>
      <c r="Q113" t="n">
        <v>605.89</v>
      </c>
      <c r="R113" t="n">
        <v>34.37</v>
      </c>
      <c r="S113" t="n">
        <v>21.88</v>
      </c>
      <c r="T113" t="n">
        <v>5177.67</v>
      </c>
      <c r="U113" t="n">
        <v>0.64</v>
      </c>
      <c r="V113" t="n">
        <v>0.84</v>
      </c>
      <c r="W113" t="n">
        <v>1.04</v>
      </c>
      <c r="X113" t="n">
        <v>0.35</v>
      </c>
      <c r="Y113" t="n">
        <v>1</v>
      </c>
      <c r="Z113" t="n">
        <v>10</v>
      </c>
    </row>
    <row r="114">
      <c r="A114" t="n">
        <v>0</v>
      </c>
      <c r="B114" t="n">
        <v>125</v>
      </c>
      <c r="C114" t="inlineStr">
        <is>
          <t xml:space="preserve">CONCLUIDO	</t>
        </is>
      </c>
      <c r="D114" t="n">
        <v>5.8569</v>
      </c>
      <c r="E114" t="n">
        <v>17.07</v>
      </c>
      <c r="F114" t="n">
        <v>9.26</v>
      </c>
      <c r="G114" t="n">
        <v>5.19</v>
      </c>
      <c r="H114" t="n">
        <v>0.07000000000000001</v>
      </c>
      <c r="I114" t="n">
        <v>107</v>
      </c>
      <c r="J114" t="n">
        <v>242.64</v>
      </c>
      <c r="K114" t="n">
        <v>58.47</v>
      </c>
      <c r="L114" t="n">
        <v>1</v>
      </c>
      <c r="M114" t="n">
        <v>105</v>
      </c>
      <c r="N114" t="n">
        <v>58.17</v>
      </c>
      <c r="O114" t="n">
        <v>30160.1</v>
      </c>
      <c r="P114" t="n">
        <v>147.55</v>
      </c>
      <c r="Q114" t="n">
        <v>606.13</v>
      </c>
      <c r="R114" t="n">
        <v>92.91</v>
      </c>
      <c r="S114" t="n">
        <v>21.88</v>
      </c>
      <c r="T114" t="n">
        <v>33994.98</v>
      </c>
      <c r="U114" t="n">
        <v>0.24</v>
      </c>
      <c r="V114" t="n">
        <v>0.67</v>
      </c>
      <c r="W114" t="n">
        <v>1.17</v>
      </c>
      <c r="X114" t="n">
        <v>2.2</v>
      </c>
      <c r="Y114" t="n">
        <v>1</v>
      </c>
      <c r="Z114" t="n">
        <v>10</v>
      </c>
    </row>
    <row r="115">
      <c r="A115" t="n">
        <v>1</v>
      </c>
      <c r="B115" t="n">
        <v>125</v>
      </c>
      <c r="C115" t="inlineStr">
        <is>
          <t xml:space="preserve">CONCLUIDO	</t>
        </is>
      </c>
      <c r="D115" t="n">
        <v>6.5727</v>
      </c>
      <c r="E115" t="n">
        <v>15.21</v>
      </c>
      <c r="F115" t="n">
        <v>8.68</v>
      </c>
      <c r="G115" t="n">
        <v>6.51</v>
      </c>
      <c r="H115" t="n">
        <v>0.09</v>
      </c>
      <c r="I115" t="n">
        <v>80</v>
      </c>
      <c r="J115" t="n">
        <v>243.08</v>
      </c>
      <c r="K115" t="n">
        <v>58.47</v>
      </c>
      <c r="L115" t="n">
        <v>1.25</v>
      </c>
      <c r="M115" t="n">
        <v>78</v>
      </c>
      <c r="N115" t="n">
        <v>58.36</v>
      </c>
      <c r="O115" t="n">
        <v>30214.33</v>
      </c>
      <c r="P115" t="n">
        <v>137.68</v>
      </c>
      <c r="Q115" t="n">
        <v>605.91</v>
      </c>
      <c r="R115" t="n">
        <v>74.45</v>
      </c>
      <c r="S115" t="n">
        <v>21.88</v>
      </c>
      <c r="T115" t="n">
        <v>24903.02</v>
      </c>
      <c r="U115" t="n">
        <v>0.29</v>
      </c>
      <c r="V115" t="n">
        <v>0.71</v>
      </c>
      <c r="W115" t="n">
        <v>1.13</v>
      </c>
      <c r="X115" t="n">
        <v>1.62</v>
      </c>
      <c r="Y115" t="n">
        <v>1</v>
      </c>
      <c r="Z115" t="n">
        <v>10</v>
      </c>
    </row>
    <row r="116">
      <c r="A116" t="n">
        <v>2</v>
      </c>
      <c r="B116" t="n">
        <v>125</v>
      </c>
      <c r="C116" t="inlineStr">
        <is>
          <t xml:space="preserve">CONCLUIDO	</t>
        </is>
      </c>
      <c r="D116" t="n">
        <v>7.0833</v>
      </c>
      <c r="E116" t="n">
        <v>14.12</v>
      </c>
      <c r="F116" t="n">
        <v>8.34</v>
      </c>
      <c r="G116" t="n">
        <v>7.82</v>
      </c>
      <c r="H116" t="n">
        <v>0.11</v>
      </c>
      <c r="I116" t="n">
        <v>64</v>
      </c>
      <c r="J116" t="n">
        <v>243.52</v>
      </c>
      <c r="K116" t="n">
        <v>58.47</v>
      </c>
      <c r="L116" t="n">
        <v>1.5</v>
      </c>
      <c r="M116" t="n">
        <v>62</v>
      </c>
      <c r="N116" t="n">
        <v>58.55</v>
      </c>
      <c r="O116" t="n">
        <v>30268.64</v>
      </c>
      <c r="P116" t="n">
        <v>131.78</v>
      </c>
      <c r="Q116" t="n">
        <v>606.03</v>
      </c>
      <c r="R116" t="n">
        <v>64.06</v>
      </c>
      <c r="S116" t="n">
        <v>21.88</v>
      </c>
      <c r="T116" t="n">
        <v>19787.28</v>
      </c>
      <c r="U116" t="n">
        <v>0.34</v>
      </c>
      <c r="V116" t="n">
        <v>0.74</v>
      </c>
      <c r="W116" t="n">
        <v>1.09</v>
      </c>
      <c r="X116" t="n">
        <v>1.28</v>
      </c>
      <c r="Y116" t="n">
        <v>1</v>
      </c>
      <c r="Z116" t="n">
        <v>10</v>
      </c>
    </row>
    <row r="117">
      <c r="A117" t="n">
        <v>3</v>
      </c>
      <c r="B117" t="n">
        <v>125</v>
      </c>
      <c r="C117" t="inlineStr">
        <is>
          <t xml:space="preserve">CONCLUIDO	</t>
        </is>
      </c>
      <c r="D117" t="n">
        <v>7.4382</v>
      </c>
      <c r="E117" t="n">
        <v>13.44</v>
      </c>
      <c r="F117" t="n">
        <v>8.140000000000001</v>
      </c>
      <c r="G117" t="n">
        <v>9.039999999999999</v>
      </c>
      <c r="H117" t="n">
        <v>0.13</v>
      </c>
      <c r="I117" t="n">
        <v>54</v>
      </c>
      <c r="J117" t="n">
        <v>243.96</v>
      </c>
      <c r="K117" t="n">
        <v>58.47</v>
      </c>
      <c r="L117" t="n">
        <v>1.75</v>
      </c>
      <c r="M117" t="n">
        <v>52</v>
      </c>
      <c r="N117" t="n">
        <v>58.74</v>
      </c>
      <c r="O117" t="n">
        <v>30323.01</v>
      </c>
      <c r="P117" t="n">
        <v>128.16</v>
      </c>
      <c r="Q117" t="n">
        <v>606</v>
      </c>
      <c r="R117" t="n">
        <v>57.59</v>
      </c>
      <c r="S117" t="n">
        <v>21.88</v>
      </c>
      <c r="T117" t="n">
        <v>16602.4</v>
      </c>
      <c r="U117" t="n">
        <v>0.38</v>
      </c>
      <c r="V117" t="n">
        <v>0.76</v>
      </c>
      <c r="W117" t="n">
        <v>1.08</v>
      </c>
      <c r="X117" t="n">
        <v>1.08</v>
      </c>
      <c r="Y117" t="n">
        <v>1</v>
      </c>
      <c r="Z117" t="n">
        <v>10</v>
      </c>
    </row>
    <row r="118">
      <c r="A118" t="n">
        <v>4</v>
      </c>
      <c r="B118" t="n">
        <v>125</v>
      </c>
      <c r="C118" t="inlineStr">
        <is>
          <t xml:space="preserve">CONCLUIDO	</t>
        </is>
      </c>
      <c r="D118" t="n">
        <v>7.7444</v>
      </c>
      <c r="E118" t="n">
        <v>12.91</v>
      </c>
      <c r="F118" t="n">
        <v>7.98</v>
      </c>
      <c r="G118" t="n">
        <v>10.41</v>
      </c>
      <c r="H118" t="n">
        <v>0.15</v>
      </c>
      <c r="I118" t="n">
        <v>46</v>
      </c>
      <c r="J118" t="n">
        <v>244.41</v>
      </c>
      <c r="K118" t="n">
        <v>58.47</v>
      </c>
      <c r="L118" t="n">
        <v>2</v>
      </c>
      <c r="M118" t="n">
        <v>44</v>
      </c>
      <c r="N118" t="n">
        <v>58.93</v>
      </c>
      <c r="O118" t="n">
        <v>30377.45</v>
      </c>
      <c r="P118" t="n">
        <v>125.2</v>
      </c>
      <c r="Q118" t="n">
        <v>605.88</v>
      </c>
      <c r="R118" t="n">
        <v>53.04</v>
      </c>
      <c r="S118" t="n">
        <v>21.88</v>
      </c>
      <c r="T118" t="n">
        <v>14366.96</v>
      </c>
      <c r="U118" t="n">
        <v>0.41</v>
      </c>
      <c r="V118" t="n">
        <v>0.77</v>
      </c>
      <c r="W118" t="n">
        <v>1.06</v>
      </c>
      <c r="X118" t="n">
        <v>0.92</v>
      </c>
      <c r="Y118" t="n">
        <v>1</v>
      </c>
      <c r="Z118" t="n">
        <v>10</v>
      </c>
    </row>
    <row r="119">
      <c r="A119" t="n">
        <v>5</v>
      </c>
      <c r="B119" t="n">
        <v>125</v>
      </c>
      <c r="C119" t="inlineStr">
        <is>
          <t xml:space="preserve">CONCLUIDO	</t>
        </is>
      </c>
      <c r="D119" t="n">
        <v>7.9576</v>
      </c>
      <c r="E119" t="n">
        <v>12.57</v>
      </c>
      <c r="F119" t="n">
        <v>7.87</v>
      </c>
      <c r="G119" t="n">
        <v>11.52</v>
      </c>
      <c r="H119" t="n">
        <v>0.16</v>
      </c>
      <c r="I119" t="n">
        <v>41</v>
      </c>
      <c r="J119" t="n">
        <v>244.85</v>
      </c>
      <c r="K119" t="n">
        <v>58.47</v>
      </c>
      <c r="L119" t="n">
        <v>2.25</v>
      </c>
      <c r="M119" t="n">
        <v>39</v>
      </c>
      <c r="N119" t="n">
        <v>59.12</v>
      </c>
      <c r="O119" t="n">
        <v>30431.96</v>
      </c>
      <c r="P119" t="n">
        <v>123.12</v>
      </c>
      <c r="Q119" t="n">
        <v>605.89</v>
      </c>
      <c r="R119" t="n">
        <v>49.27</v>
      </c>
      <c r="S119" t="n">
        <v>21.88</v>
      </c>
      <c r="T119" t="n">
        <v>12509.22</v>
      </c>
      <c r="U119" t="n">
        <v>0.44</v>
      </c>
      <c r="V119" t="n">
        <v>0.79</v>
      </c>
      <c r="W119" t="n">
        <v>1.06</v>
      </c>
      <c r="X119" t="n">
        <v>0.82</v>
      </c>
      <c r="Y119" t="n">
        <v>1</v>
      </c>
      <c r="Z119" t="n">
        <v>10</v>
      </c>
    </row>
    <row r="120">
      <c r="A120" t="n">
        <v>6</v>
      </c>
      <c r="B120" t="n">
        <v>125</v>
      </c>
      <c r="C120" t="inlineStr">
        <is>
          <t xml:space="preserve">CONCLUIDO	</t>
        </is>
      </c>
      <c r="D120" t="n">
        <v>8.1753</v>
      </c>
      <c r="E120" t="n">
        <v>12.23</v>
      </c>
      <c r="F120" t="n">
        <v>7.78</v>
      </c>
      <c r="G120" t="n">
        <v>12.96</v>
      </c>
      <c r="H120" t="n">
        <v>0.18</v>
      </c>
      <c r="I120" t="n">
        <v>36</v>
      </c>
      <c r="J120" t="n">
        <v>245.29</v>
      </c>
      <c r="K120" t="n">
        <v>58.47</v>
      </c>
      <c r="L120" t="n">
        <v>2.5</v>
      </c>
      <c r="M120" t="n">
        <v>34</v>
      </c>
      <c r="N120" t="n">
        <v>59.32</v>
      </c>
      <c r="O120" t="n">
        <v>30486.54</v>
      </c>
      <c r="P120" t="n">
        <v>121.04</v>
      </c>
      <c r="Q120" t="n">
        <v>605.95</v>
      </c>
      <c r="R120" t="n">
        <v>46.42</v>
      </c>
      <c r="S120" t="n">
        <v>21.88</v>
      </c>
      <c r="T120" t="n">
        <v>11107.38</v>
      </c>
      <c r="U120" t="n">
        <v>0.47</v>
      </c>
      <c r="V120" t="n">
        <v>0.8</v>
      </c>
      <c r="W120" t="n">
        <v>1.05</v>
      </c>
      <c r="X120" t="n">
        <v>0.72</v>
      </c>
      <c r="Y120" t="n">
        <v>1</v>
      </c>
      <c r="Z120" t="n">
        <v>10</v>
      </c>
    </row>
    <row r="121">
      <c r="A121" t="n">
        <v>7</v>
      </c>
      <c r="B121" t="n">
        <v>125</v>
      </c>
      <c r="C121" t="inlineStr">
        <is>
          <t xml:space="preserve">CONCLUIDO	</t>
        </is>
      </c>
      <c r="D121" t="n">
        <v>8.3665</v>
      </c>
      <c r="E121" t="n">
        <v>11.95</v>
      </c>
      <c r="F121" t="n">
        <v>7.68</v>
      </c>
      <c r="G121" t="n">
        <v>14.41</v>
      </c>
      <c r="H121" t="n">
        <v>0.2</v>
      </c>
      <c r="I121" t="n">
        <v>32</v>
      </c>
      <c r="J121" t="n">
        <v>245.73</v>
      </c>
      <c r="K121" t="n">
        <v>58.47</v>
      </c>
      <c r="L121" t="n">
        <v>2.75</v>
      </c>
      <c r="M121" t="n">
        <v>30</v>
      </c>
      <c r="N121" t="n">
        <v>59.51</v>
      </c>
      <c r="O121" t="n">
        <v>30541.19</v>
      </c>
      <c r="P121" t="n">
        <v>119.05</v>
      </c>
      <c r="Q121" t="n">
        <v>605.88</v>
      </c>
      <c r="R121" t="n">
        <v>43.69</v>
      </c>
      <c r="S121" t="n">
        <v>21.88</v>
      </c>
      <c r="T121" t="n">
        <v>9761.26</v>
      </c>
      <c r="U121" t="n">
        <v>0.5</v>
      </c>
      <c r="V121" t="n">
        <v>0.8</v>
      </c>
      <c r="W121" t="n">
        <v>1.04</v>
      </c>
      <c r="X121" t="n">
        <v>0.63</v>
      </c>
      <c r="Y121" t="n">
        <v>1</v>
      </c>
      <c r="Z121" t="n">
        <v>10</v>
      </c>
    </row>
    <row r="122">
      <c r="A122" t="n">
        <v>8</v>
      </c>
      <c r="B122" t="n">
        <v>125</v>
      </c>
      <c r="C122" t="inlineStr">
        <is>
          <t xml:space="preserve">CONCLUIDO	</t>
        </is>
      </c>
      <c r="D122" t="n">
        <v>8.4529</v>
      </c>
      <c r="E122" t="n">
        <v>11.83</v>
      </c>
      <c r="F122" t="n">
        <v>7.66</v>
      </c>
      <c r="G122" t="n">
        <v>15.31</v>
      </c>
      <c r="H122" t="n">
        <v>0.22</v>
      </c>
      <c r="I122" t="n">
        <v>30</v>
      </c>
      <c r="J122" t="n">
        <v>246.18</v>
      </c>
      <c r="K122" t="n">
        <v>58.47</v>
      </c>
      <c r="L122" t="n">
        <v>3</v>
      </c>
      <c r="M122" t="n">
        <v>28</v>
      </c>
      <c r="N122" t="n">
        <v>59.7</v>
      </c>
      <c r="O122" t="n">
        <v>30595.91</v>
      </c>
      <c r="P122" t="n">
        <v>118.22</v>
      </c>
      <c r="Q122" t="n">
        <v>605.92</v>
      </c>
      <c r="R122" t="n">
        <v>42.85</v>
      </c>
      <c r="S122" t="n">
        <v>21.88</v>
      </c>
      <c r="T122" t="n">
        <v>9353.23</v>
      </c>
      <c r="U122" t="n">
        <v>0.51</v>
      </c>
      <c r="V122" t="n">
        <v>0.8100000000000001</v>
      </c>
      <c r="W122" t="n">
        <v>1.04</v>
      </c>
      <c r="X122" t="n">
        <v>0.6</v>
      </c>
      <c r="Y122" t="n">
        <v>1</v>
      </c>
      <c r="Z122" t="n">
        <v>10</v>
      </c>
    </row>
    <row r="123">
      <c r="A123" t="n">
        <v>9</v>
      </c>
      <c r="B123" t="n">
        <v>125</v>
      </c>
      <c r="C123" t="inlineStr">
        <is>
          <t xml:space="preserve">CONCLUIDO	</t>
        </is>
      </c>
      <c r="D123" t="n">
        <v>8.6098</v>
      </c>
      <c r="E123" t="n">
        <v>11.61</v>
      </c>
      <c r="F123" t="n">
        <v>7.58</v>
      </c>
      <c r="G123" t="n">
        <v>16.85</v>
      </c>
      <c r="H123" t="n">
        <v>0.23</v>
      </c>
      <c r="I123" t="n">
        <v>27</v>
      </c>
      <c r="J123" t="n">
        <v>246.62</v>
      </c>
      <c r="K123" t="n">
        <v>58.47</v>
      </c>
      <c r="L123" t="n">
        <v>3.25</v>
      </c>
      <c r="M123" t="n">
        <v>25</v>
      </c>
      <c r="N123" t="n">
        <v>59.9</v>
      </c>
      <c r="O123" t="n">
        <v>30650.7</v>
      </c>
      <c r="P123" t="n">
        <v>116.58</v>
      </c>
      <c r="Q123" t="n">
        <v>605.9400000000001</v>
      </c>
      <c r="R123" t="n">
        <v>40.43</v>
      </c>
      <c r="S123" t="n">
        <v>21.88</v>
      </c>
      <c r="T123" t="n">
        <v>8156.4</v>
      </c>
      <c r="U123" t="n">
        <v>0.54</v>
      </c>
      <c r="V123" t="n">
        <v>0.82</v>
      </c>
      <c r="W123" t="n">
        <v>1.04</v>
      </c>
      <c r="X123" t="n">
        <v>0.52</v>
      </c>
      <c r="Y123" t="n">
        <v>1</v>
      </c>
      <c r="Z123" t="n">
        <v>10</v>
      </c>
    </row>
    <row r="124">
      <c r="A124" t="n">
        <v>10</v>
      </c>
      <c r="B124" t="n">
        <v>125</v>
      </c>
      <c r="C124" t="inlineStr">
        <is>
          <t xml:space="preserve">CONCLUIDO	</t>
        </is>
      </c>
      <c r="D124" t="n">
        <v>8.711399999999999</v>
      </c>
      <c r="E124" t="n">
        <v>11.48</v>
      </c>
      <c r="F124" t="n">
        <v>7.54</v>
      </c>
      <c r="G124" t="n">
        <v>18.1</v>
      </c>
      <c r="H124" t="n">
        <v>0.25</v>
      </c>
      <c r="I124" t="n">
        <v>25</v>
      </c>
      <c r="J124" t="n">
        <v>247.07</v>
      </c>
      <c r="K124" t="n">
        <v>58.47</v>
      </c>
      <c r="L124" t="n">
        <v>3.5</v>
      </c>
      <c r="M124" t="n">
        <v>23</v>
      </c>
      <c r="N124" t="n">
        <v>60.09</v>
      </c>
      <c r="O124" t="n">
        <v>30705.56</v>
      </c>
      <c r="P124" t="n">
        <v>115.4</v>
      </c>
      <c r="Q124" t="n">
        <v>605.9</v>
      </c>
      <c r="R124" t="n">
        <v>39.29</v>
      </c>
      <c r="S124" t="n">
        <v>21.88</v>
      </c>
      <c r="T124" t="n">
        <v>7596.36</v>
      </c>
      <c r="U124" t="n">
        <v>0.5600000000000001</v>
      </c>
      <c r="V124" t="n">
        <v>0.82</v>
      </c>
      <c r="W124" t="n">
        <v>1.03</v>
      </c>
      <c r="X124" t="n">
        <v>0.48</v>
      </c>
      <c r="Y124" t="n">
        <v>1</v>
      </c>
      <c r="Z124" t="n">
        <v>10</v>
      </c>
    </row>
    <row r="125">
      <c r="A125" t="n">
        <v>11</v>
      </c>
      <c r="B125" t="n">
        <v>125</v>
      </c>
      <c r="C125" t="inlineStr">
        <is>
          <t xml:space="preserve">CONCLUIDO	</t>
        </is>
      </c>
      <c r="D125" t="n">
        <v>8.8209</v>
      </c>
      <c r="E125" t="n">
        <v>11.34</v>
      </c>
      <c r="F125" t="n">
        <v>7.49</v>
      </c>
      <c r="G125" t="n">
        <v>19.55</v>
      </c>
      <c r="H125" t="n">
        <v>0.27</v>
      </c>
      <c r="I125" t="n">
        <v>23</v>
      </c>
      <c r="J125" t="n">
        <v>247.51</v>
      </c>
      <c r="K125" t="n">
        <v>58.47</v>
      </c>
      <c r="L125" t="n">
        <v>3.75</v>
      </c>
      <c r="M125" t="n">
        <v>21</v>
      </c>
      <c r="N125" t="n">
        <v>60.29</v>
      </c>
      <c r="O125" t="n">
        <v>30760.49</v>
      </c>
      <c r="P125" t="n">
        <v>114.33</v>
      </c>
      <c r="Q125" t="n">
        <v>605.9</v>
      </c>
      <c r="R125" t="n">
        <v>37.69</v>
      </c>
      <c r="S125" t="n">
        <v>21.88</v>
      </c>
      <c r="T125" t="n">
        <v>6806.59</v>
      </c>
      <c r="U125" t="n">
        <v>0.58</v>
      </c>
      <c r="V125" t="n">
        <v>0.83</v>
      </c>
      <c r="W125" t="n">
        <v>1.02</v>
      </c>
      <c r="X125" t="n">
        <v>0.44</v>
      </c>
      <c r="Y125" t="n">
        <v>1</v>
      </c>
      <c r="Z125" t="n">
        <v>10</v>
      </c>
    </row>
    <row r="126">
      <c r="A126" t="n">
        <v>12</v>
      </c>
      <c r="B126" t="n">
        <v>125</v>
      </c>
      <c r="C126" t="inlineStr">
        <is>
          <t xml:space="preserve">CONCLUIDO	</t>
        </is>
      </c>
      <c r="D126" t="n">
        <v>8.8705</v>
      </c>
      <c r="E126" t="n">
        <v>11.27</v>
      </c>
      <c r="F126" t="n">
        <v>7.48</v>
      </c>
      <c r="G126" t="n">
        <v>20.39</v>
      </c>
      <c r="H126" t="n">
        <v>0.29</v>
      </c>
      <c r="I126" t="n">
        <v>22</v>
      </c>
      <c r="J126" t="n">
        <v>247.96</v>
      </c>
      <c r="K126" t="n">
        <v>58.47</v>
      </c>
      <c r="L126" t="n">
        <v>4</v>
      </c>
      <c r="M126" t="n">
        <v>20</v>
      </c>
      <c r="N126" t="n">
        <v>60.48</v>
      </c>
      <c r="O126" t="n">
        <v>30815.5</v>
      </c>
      <c r="P126" t="n">
        <v>113.58</v>
      </c>
      <c r="Q126" t="n">
        <v>605.85</v>
      </c>
      <c r="R126" t="n">
        <v>37.32</v>
      </c>
      <c r="S126" t="n">
        <v>21.88</v>
      </c>
      <c r="T126" t="n">
        <v>6627.68</v>
      </c>
      <c r="U126" t="n">
        <v>0.59</v>
      </c>
      <c r="V126" t="n">
        <v>0.83</v>
      </c>
      <c r="W126" t="n">
        <v>1.02</v>
      </c>
      <c r="X126" t="n">
        <v>0.42</v>
      </c>
      <c r="Y126" t="n">
        <v>1</v>
      </c>
      <c r="Z126" t="n">
        <v>10</v>
      </c>
    </row>
    <row r="127">
      <c r="A127" t="n">
        <v>13</v>
      </c>
      <c r="B127" t="n">
        <v>125</v>
      </c>
      <c r="C127" t="inlineStr">
        <is>
          <t xml:space="preserve">CONCLUIDO	</t>
        </is>
      </c>
      <c r="D127" t="n">
        <v>8.9733</v>
      </c>
      <c r="E127" t="n">
        <v>11.14</v>
      </c>
      <c r="F127" t="n">
        <v>7.44</v>
      </c>
      <c r="G127" t="n">
        <v>22.33</v>
      </c>
      <c r="H127" t="n">
        <v>0.3</v>
      </c>
      <c r="I127" t="n">
        <v>20</v>
      </c>
      <c r="J127" t="n">
        <v>248.4</v>
      </c>
      <c r="K127" t="n">
        <v>58.47</v>
      </c>
      <c r="L127" t="n">
        <v>4.25</v>
      </c>
      <c r="M127" t="n">
        <v>18</v>
      </c>
      <c r="N127" t="n">
        <v>60.68</v>
      </c>
      <c r="O127" t="n">
        <v>30870.57</v>
      </c>
      <c r="P127" t="n">
        <v>112.66</v>
      </c>
      <c r="Q127" t="n">
        <v>605.84</v>
      </c>
      <c r="R127" t="n">
        <v>36.09</v>
      </c>
      <c r="S127" t="n">
        <v>21.88</v>
      </c>
      <c r="T127" t="n">
        <v>6022.79</v>
      </c>
      <c r="U127" t="n">
        <v>0.61</v>
      </c>
      <c r="V127" t="n">
        <v>0.83</v>
      </c>
      <c r="W127" t="n">
        <v>1.02</v>
      </c>
      <c r="X127" t="n">
        <v>0.39</v>
      </c>
      <c r="Y127" t="n">
        <v>1</v>
      </c>
      <c r="Z127" t="n">
        <v>10</v>
      </c>
    </row>
    <row r="128">
      <c r="A128" t="n">
        <v>14</v>
      </c>
      <c r="B128" t="n">
        <v>125</v>
      </c>
      <c r="C128" t="inlineStr">
        <is>
          <t xml:space="preserve">CONCLUIDO	</t>
        </is>
      </c>
      <c r="D128" t="n">
        <v>9.0364</v>
      </c>
      <c r="E128" t="n">
        <v>11.07</v>
      </c>
      <c r="F128" t="n">
        <v>7.41</v>
      </c>
      <c r="G128" t="n">
        <v>23.41</v>
      </c>
      <c r="H128" t="n">
        <v>0.32</v>
      </c>
      <c r="I128" t="n">
        <v>19</v>
      </c>
      <c r="J128" t="n">
        <v>248.85</v>
      </c>
      <c r="K128" t="n">
        <v>58.47</v>
      </c>
      <c r="L128" t="n">
        <v>4.5</v>
      </c>
      <c r="M128" t="n">
        <v>17</v>
      </c>
      <c r="N128" t="n">
        <v>60.88</v>
      </c>
      <c r="O128" t="n">
        <v>30925.72</v>
      </c>
      <c r="P128" t="n">
        <v>111.52</v>
      </c>
      <c r="Q128" t="n">
        <v>605.84</v>
      </c>
      <c r="R128" t="n">
        <v>35.07</v>
      </c>
      <c r="S128" t="n">
        <v>21.88</v>
      </c>
      <c r="T128" t="n">
        <v>5516.53</v>
      </c>
      <c r="U128" t="n">
        <v>0.62</v>
      </c>
      <c r="V128" t="n">
        <v>0.83</v>
      </c>
      <c r="W128" t="n">
        <v>1.02</v>
      </c>
      <c r="X128" t="n">
        <v>0.35</v>
      </c>
      <c r="Y128" t="n">
        <v>1</v>
      </c>
      <c r="Z128" t="n">
        <v>10</v>
      </c>
    </row>
    <row r="129">
      <c r="A129" t="n">
        <v>15</v>
      </c>
      <c r="B129" t="n">
        <v>125</v>
      </c>
      <c r="C129" t="inlineStr">
        <is>
          <t xml:space="preserve">CONCLUIDO	</t>
        </is>
      </c>
      <c r="D129" t="n">
        <v>9.0778</v>
      </c>
      <c r="E129" t="n">
        <v>11.02</v>
      </c>
      <c r="F129" t="n">
        <v>7.41</v>
      </c>
      <c r="G129" t="n">
        <v>24.7</v>
      </c>
      <c r="H129" t="n">
        <v>0.34</v>
      </c>
      <c r="I129" t="n">
        <v>18</v>
      </c>
      <c r="J129" t="n">
        <v>249.3</v>
      </c>
      <c r="K129" t="n">
        <v>58.47</v>
      </c>
      <c r="L129" t="n">
        <v>4.75</v>
      </c>
      <c r="M129" t="n">
        <v>16</v>
      </c>
      <c r="N129" t="n">
        <v>61.07</v>
      </c>
      <c r="O129" t="n">
        <v>30980.93</v>
      </c>
      <c r="P129" t="n">
        <v>110.96</v>
      </c>
      <c r="Q129" t="n">
        <v>605.84</v>
      </c>
      <c r="R129" t="n">
        <v>35.31</v>
      </c>
      <c r="S129" t="n">
        <v>21.88</v>
      </c>
      <c r="T129" t="n">
        <v>5639.74</v>
      </c>
      <c r="U129" t="n">
        <v>0.62</v>
      </c>
      <c r="V129" t="n">
        <v>0.83</v>
      </c>
      <c r="W129" t="n">
        <v>1.01</v>
      </c>
      <c r="X129" t="n">
        <v>0.35</v>
      </c>
      <c r="Y129" t="n">
        <v>1</v>
      </c>
      <c r="Z129" t="n">
        <v>10</v>
      </c>
    </row>
    <row r="130">
      <c r="A130" t="n">
        <v>16</v>
      </c>
      <c r="B130" t="n">
        <v>125</v>
      </c>
      <c r="C130" t="inlineStr">
        <is>
          <t xml:space="preserve">CONCLUIDO	</t>
        </is>
      </c>
      <c r="D130" t="n">
        <v>9.136100000000001</v>
      </c>
      <c r="E130" t="n">
        <v>10.95</v>
      </c>
      <c r="F130" t="n">
        <v>7.39</v>
      </c>
      <c r="G130" t="n">
        <v>26.07</v>
      </c>
      <c r="H130" t="n">
        <v>0.36</v>
      </c>
      <c r="I130" t="n">
        <v>17</v>
      </c>
      <c r="J130" t="n">
        <v>249.75</v>
      </c>
      <c r="K130" t="n">
        <v>58.47</v>
      </c>
      <c r="L130" t="n">
        <v>5</v>
      </c>
      <c r="M130" t="n">
        <v>15</v>
      </c>
      <c r="N130" t="n">
        <v>61.27</v>
      </c>
      <c r="O130" t="n">
        <v>31036.22</v>
      </c>
      <c r="P130" t="n">
        <v>110.39</v>
      </c>
      <c r="Q130" t="n">
        <v>605.84</v>
      </c>
      <c r="R130" t="n">
        <v>34.45</v>
      </c>
      <c r="S130" t="n">
        <v>21.88</v>
      </c>
      <c r="T130" t="n">
        <v>5218.6</v>
      </c>
      <c r="U130" t="n">
        <v>0.64</v>
      </c>
      <c r="V130" t="n">
        <v>0.84</v>
      </c>
      <c r="W130" t="n">
        <v>1.01</v>
      </c>
      <c r="X130" t="n">
        <v>0.33</v>
      </c>
      <c r="Y130" t="n">
        <v>1</v>
      </c>
      <c r="Z130" t="n">
        <v>10</v>
      </c>
    </row>
    <row r="131">
      <c r="A131" t="n">
        <v>17</v>
      </c>
      <c r="B131" t="n">
        <v>125</v>
      </c>
      <c r="C131" t="inlineStr">
        <is>
          <t xml:space="preserve">CONCLUIDO	</t>
        </is>
      </c>
      <c r="D131" t="n">
        <v>9.205500000000001</v>
      </c>
      <c r="E131" t="n">
        <v>10.86</v>
      </c>
      <c r="F131" t="n">
        <v>7.35</v>
      </c>
      <c r="G131" t="n">
        <v>27.56</v>
      </c>
      <c r="H131" t="n">
        <v>0.37</v>
      </c>
      <c r="I131" t="n">
        <v>16</v>
      </c>
      <c r="J131" t="n">
        <v>250.2</v>
      </c>
      <c r="K131" t="n">
        <v>58.47</v>
      </c>
      <c r="L131" t="n">
        <v>5.25</v>
      </c>
      <c r="M131" t="n">
        <v>14</v>
      </c>
      <c r="N131" t="n">
        <v>61.47</v>
      </c>
      <c r="O131" t="n">
        <v>31091.59</v>
      </c>
      <c r="P131" t="n">
        <v>109.34</v>
      </c>
      <c r="Q131" t="n">
        <v>605.89</v>
      </c>
      <c r="R131" t="n">
        <v>33.11</v>
      </c>
      <c r="S131" t="n">
        <v>21.88</v>
      </c>
      <c r="T131" t="n">
        <v>4553.46</v>
      </c>
      <c r="U131" t="n">
        <v>0.66</v>
      </c>
      <c r="V131" t="n">
        <v>0.84</v>
      </c>
      <c r="W131" t="n">
        <v>1.02</v>
      </c>
      <c r="X131" t="n">
        <v>0.29</v>
      </c>
      <c r="Y131" t="n">
        <v>1</v>
      </c>
      <c r="Z131" t="n">
        <v>10</v>
      </c>
    </row>
    <row r="132">
      <c r="A132" t="n">
        <v>18</v>
      </c>
      <c r="B132" t="n">
        <v>125</v>
      </c>
      <c r="C132" t="inlineStr">
        <is>
          <t xml:space="preserve">CONCLUIDO	</t>
        </is>
      </c>
      <c r="D132" t="n">
        <v>9.184100000000001</v>
      </c>
      <c r="E132" t="n">
        <v>10.89</v>
      </c>
      <c r="F132" t="n">
        <v>7.38</v>
      </c>
      <c r="G132" t="n">
        <v>27.66</v>
      </c>
      <c r="H132" t="n">
        <v>0.39</v>
      </c>
      <c r="I132" t="n">
        <v>16</v>
      </c>
      <c r="J132" t="n">
        <v>250.64</v>
      </c>
      <c r="K132" t="n">
        <v>58.47</v>
      </c>
      <c r="L132" t="n">
        <v>5.5</v>
      </c>
      <c r="M132" t="n">
        <v>14</v>
      </c>
      <c r="N132" t="n">
        <v>61.67</v>
      </c>
      <c r="O132" t="n">
        <v>31147.02</v>
      </c>
      <c r="P132" t="n">
        <v>108.88</v>
      </c>
      <c r="Q132" t="n">
        <v>605.91</v>
      </c>
      <c r="R132" t="n">
        <v>34.06</v>
      </c>
      <c r="S132" t="n">
        <v>21.88</v>
      </c>
      <c r="T132" t="n">
        <v>5025.57</v>
      </c>
      <c r="U132" t="n">
        <v>0.64</v>
      </c>
      <c r="V132" t="n">
        <v>0.84</v>
      </c>
      <c r="W132" t="n">
        <v>1.02</v>
      </c>
      <c r="X132" t="n">
        <v>0.32</v>
      </c>
      <c r="Y132" t="n">
        <v>1</v>
      </c>
      <c r="Z132" t="n">
        <v>10</v>
      </c>
    </row>
    <row r="133">
      <c r="A133" t="n">
        <v>19</v>
      </c>
      <c r="B133" t="n">
        <v>125</v>
      </c>
      <c r="C133" t="inlineStr">
        <is>
          <t xml:space="preserve">CONCLUIDO	</t>
        </is>
      </c>
      <c r="D133" t="n">
        <v>9.2547</v>
      </c>
      <c r="E133" t="n">
        <v>10.81</v>
      </c>
      <c r="F133" t="n">
        <v>7.34</v>
      </c>
      <c r="G133" t="n">
        <v>29.36</v>
      </c>
      <c r="H133" t="n">
        <v>0.41</v>
      </c>
      <c r="I133" t="n">
        <v>15</v>
      </c>
      <c r="J133" t="n">
        <v>251.09</v>
      </c>
      <c r="K133" t="n">
        <v>58.47</v>
      </c>
      <c r="L133" t="n">
        <v>5.75</v>
      </c>
      <c r="M133" t="n">
        <v>13</v>
      </c>
      <c r="N133" t="n">
        <v>61.87</v>
      </c>
      <c r="O133" t="n">
        <v>31202.53</v>
      </c>
      <c r="P133" t="n">
        <v>108.35</v>
      </c>
      <c r="Q133" t="n">
        <v>605.87</v>
      </c>
      <c r="R133" t="n">
        <v>32.95</v>
      </c>
      <c r="S133" t="n">
        <v>21.88</v>
      </c>
      <c r="T133" t="n">
        <v>4474.41</v>
      </c>
      <c r="U133" t="n">
        <v>0.66</v>
      </c>
      <c r="V133" t="n">
        <v>0.84</v>
      </c>
      <c r="W133" t="n">
        <v>1.01</v>
      </c>
      <c r="X133" t="n">
        <v>0.28</v>
      </c>
      <c r="Y133" t="n">
        <v>1</v>
      </c>
      <c r="Z133" t="n">
        <v>10</v>
      </c>
    </row>
    <row r="134">
      <c r="A134" t="n">
        <v>20</v>
      </c>
      <c r="B134" t="n">
        <v>125</v>
      </c>
      <c r="C134" t="inlineStr">
        <is>
          <t xml:space="preserve">CONCLUIDO	</t>
        </is>
      </c>
      <c r="D134" t="n">
        <v>9.3095</v>
      </c>
      <c r="E134" t="n">
        <v>10.74</v>
      </c>
      <c r="F134" t="n">
        <v>7.32</v>
      </c>
      <c r="G134" t="n">
        <v>31.39</v>
      </c>
      <c r="H134" t="n">
        <v>0.42</v>
      </c>
      <c r="I134" t="n">
        <v>14</v>
      </c>
      <c r="J134" t="n">
        <v>251.55</v>
      </c>
      <c r="K134" t="n">
        <v>58.47</v>
      </c>
      <c r="L134" t="n">
        <v>6</v>
      </c>
      <c r="M134" t="n">
        <v>12</v>
      </c>
      <c r="N134" t="n">
        <v>62.07</v>
      </c>
      <c r="O134" t="n">
        <v>31258.11</v>
      </c>
      <c r="P134" t="n">
        <v>107.28</v>
      </c>
      <c r="Q134" t="n">
        <v>605.9</v>
      </c>
      <c r="R134" t="n">
        <v>32.34</v>
      </c>
      <c r="S134" t="n">
        <v>21.88</v>
      </c>
      <c r="T134" t="n">
        <v>4175.53</v>
      </c>
      <c r="U134" t="n">
        <v>0.68</v>
      </c>
      <c r="V134" t="n">
        <v>0.84</v>
      </c>
      <c r="W134" t="n">
        <v>1.01</v>
      </c>
      <c r="X134" t="n">
        <v>0.27</v>
      </c>
      <c r="Y134" t="n">
        <v>1</v>
      </c>
      <c r="Z134" t="n">
        <v>10</v>
      </c>
    </row>
    <row r="135">
      <c r="A135" t="n">
        <v>21</v>
      </c>
      <c r="B135" t="n">
        <v>125</v>
      </c>
      <c r="C135" t="inlineStr">
        <is>
          <t xml:space="preserve">CONCLUIDO	</t>
        </is>
      </c>
      <c r="D135" t="n">
        <v>9.3062</v>
      </c>
      <c r="E135" t="n">
        <v>10.75</v>
      </c>
      <c r="F135" t="n">
        <v>7.33</v>
      </c>
      <c r="G135" t="n">
        <v>31.4</v>
      </c>
      <c r="H135" t="n">
        <v>0.44</v>
      </c>
      <c r="I135" t="n">
        <v>14</v>
      </c>
      <c r="J135" t="n">
        <v>252</v>
      </c>
      <c r="K135" t="n">
        <v>58.47</v>
      </c>
      <c r="L135" t="n">
        <v>6.25</v>
      </c>
      <c r="M135" t="n">
        <v>12</v>
      </c>
      <c r="N135" t="n">
        <v>62.27</v>
      </c>
      <c r="O135" t="n">
        <v>31313.77</v>
      </c>
      <c r="P135" t="n">
        <v>107.07</v>
      </c>
      <c r="Q135" t="n">
        <v>605.89</v>
      </c>
      <c r="R135" t="n">
        <v>32.6</v>
      </c>
      <c r="S135" t="n">
        <v>21.88</v>
      </c>
      <c r="T135" t="n">
        <v>4309.07</v>
      </c>
      <c r="U135" t="n">
        <v>0.67</v>
      </c>
      <c r="V135" t="n">
        <v>0.84</v>
      </c>
      <c r="W135" t="n">
        <v>1.01</v>
      </c>
      <c r="X135" t="n">
        <v>0.27</v>
      </c>
      <c r="Y135" t="n">
        <v>1</v>
      </c>
      <c r="Z135" t="n">
        <v>10</v>
      </c>
    </row>
    <row r="136">
      <c r="A136" t="n">
        <v>22</v>
      </c>
      <c r="B136" t="n">
        <v>125</v>
      </c>
      <c r="C136" t="inlineStr">
        <is>
          <t xml:space="preserve">CONCLUIDO	</t>
        </is>
      </c>
      <c r="D136" t="n">
        <v>9.3772</v>
      </c>
      <c r="E136" t="n">
        <v>10.66</v>
      </c>
      <c r="F136" t="n">
        <v>7.29</v>
      </c>
      <c r="G136" t="n">
        <v>33.66</v>
      </c>
      <c r="H136" t="n">
        <v>0.46</v>
      </c>
      <c r="I136" t="n">
        <v>13</v>
      </c>
      <c r="J136" t="n">
        <v>252.45</v>
      </c>
      <c r="K136" t="n">
        <v>58.47</v>
      </c>
      <c r="L136" t="n">
        <v>6.5</v>
      </c>
      <c r="M136" t="n">
        <v>11</v>
      </c>
      <c r="N136" t="n">
        <v>62.47</v>
      </c>
      <c r="O136" t="n">
        <v>31369.49</v>
      </c>
      <c r="P136" t="n">
        <v>105.81</v>
      </c>
      <c r="Q136" t="n">
        <v>605.88</v>
      </c>
      <c r="R136" t="n">
        <v>31.6</v>
      </c>
      <c r="S136" t="n">
        <v>21.88</v>
      </c>
      <c r="T136" t="n">
        <v>3811.48</v>
      </c>
      <c r="U136" t="n">
        <v>0.6899999999999999</v>
      </c>
      <c r="V136" t="n">
        <v>0.85</v>
      </c>
      <c r="W136" t="n">
        <v>1.01</v>
      </c>
      <c r="X136" t="n">
        <v>0.24</v>
      </c>
      <c r="Y136" t="n">
        <v>1</v>
      </c>
      <c r="Z136" t="n">
        <v>10</v>
      </c>
    </row>
    <row r="137">
      <c r="A137" t="n">
        <v>23</v>
      </c>
      <c r="B137" t="n">
        <v>125</v>
      </c>
      <c r="C137" t="inlineStr">
        <is>
          <t xml:space="preserve">CONCLUIDO	</t>
        </is>
      </c>
      <c r="D137" t="n">
        <v>9.361800000000001</v>
      </c>
      <c r="E137" t="n">
        <v>10.68</v>
      </c>
      <c r="F137" t="n">
        <v>7.31</v>
      </c>
      <c r="G137" t="n">
        <v>33.74</v>
      </c>
      <c r="H137" t="n">
        <v>0.47</v>
      </c>
      <c r="I137" t="n">
        <v>13</v>
      </c>
      <c r="J137" t="n">
        <v>252.9</v>
      </c>
      <c r="K137" t="n">
        <v>58.47</v>
      </c>
      <c r="L137" t="n">
        <v>6.75</v>
      </c>
      <c r="M137" t="n">
        <v>11</v>
      </c>
      <c r="N137" t="n">
        <v>62.68</v>
      </c>
      <c r="O137" t="n">
        <v>31425.3</v>
      </c>
      <c r="P137" t="n">
        <v>106.11</v>
      </c>
      <c r="Q137" t="n">
        <v>605.85</v>
      </c>
      <c r="R137" t="n">
        <v>31.98</v>
      </c>
      <c r="S137" t="n">
        <v>21.88</v>
      </c>
      <c r="T137" t="n">
        <v>4003.79</v>
      </c>
      <c r="U137" t="n">
        <v>0.68</v>
      </c>
      <c r="V137" t="n">
        <v>0.85</v>
      </c>
      <c r="W137" t="n">
        <v>1.01</v>
      </c>
      <c r="X137" t="n">
        <v>0.25</v>
      </c>
      <c r="Y137" t="n">
        <v>1</v>
      </c>
      <c r="Z137" t="n">
        <v>10</v>
      </c>
    </row>
    <row r="138">
      <c r="A138" t="n">
        <v>24</v>
      </c>
      <c r="B138" t="n">
        <v>125</v>
      </c>
      <c r="C138" t="inlineStr">
        <is>
          <t xml:space="preserve">CONCLUIDO	</t>
        </is>
      </c>
      <c r="D138" t="n">
        <v>9.432</v>
      </c>
      <c r="E138" t="n">
        <v>10.6</v>
      </c>
      <c r="F138" t="n">
        <v>7.28</v>
      </c>
      <c r="G138" t="n">
        <v>36.39</v>
      </c>
      <c r="H138" t="n">
        <v>0.49</v>
      </c>
      <c r="I138" t="n">
        <v>12</v>
      </c>
      <c r="J138" t="n">
        <v>253.35</v>
      </c>
      <c r="K138" t="n">
        <v>58.47</v>
      </c>
      <c r="L138" t="n">
        <v>7</v>
      </c>
      <c r="M138" t="n">
        <v>10</v>
      </c>
      <c r="N138" t="n">
        <v>62.88</v>
      </c>
      <c r="O138" t="n">
        <v>31481.17</v>
      </c>
      <c r="P138" t="n">
        <v>104.68</v>
      </c>
      <c r="Q138" t="n">
        <v>605.84</v>
      </c>
      <c r="R138" t="n">
        <v>31.06</v>
      </c>
      <c r="S138" t="n">
        <v>21.88</v>
      </c>
      <c r="T138" t="n">
        <v>3547.08</v>
      </c>
      <c r="U138" t="n">
        <v>0.7</v>
      </c>
      <c r="V138" t="n">
        <v>0.85</v>
      </c>
      <c r="W138" t="n">
        <v>1.01</v>
      </c>
      <c r="X138" t="n">
        <v>0.22</v>
      </c>
      <c r="Y138" t="n">
        <v>1</v>
      </c>
      <c r="Z138" t="n">
        <v>10</v>
      </c>
    </row>
    <row r="139">
      <c r="A139" t="n">
        <v>25</v>
      </c>
      <c r="B139" t="n">
        <v>125</v>
      </c>
      <c r="C139" t="inlineStr">
        <is>
          <t xml:space="preserve">CONCLUIDO	</t>
        </is>
      </c>
      <c r="D139" t="n">
        <v>9.436400000000001</v>
      </c>
      <c r="E139" t="n">
        <v>10.6</v>
      </c>
      <c r="F139" t="n">
        <v>7.27</v>
      </c>
      <c r="G139" t="n">
        <v>36.37</v>
      </c>
      <c r="H139" t="n">
        <v>0.51</v>
      </c>
      <c r="I139" t="n">
        <v>12</v>
      </c>
      <c r="J139" t="n">
        <v>253.81</v>
      </c>
      <c r="K139" t="n">
        <v>58.47</v>
      </c>
      <c r="L139" t="n">
        <v>7.25</v>
      </c>
      <c r="M139" t="n">
        <v>10</v>
      </c>
      <c r="N139" t="n">
        <v>63.08</v>
      </c>
      <c r="O139" t="n">
        <v>31537.13</v>
      </c>
      <c r="P139" t="n">
        <v>104.45</v>
      </c>
      <c r="Q139" t="n">
        <v>605.88</v>
      </c>
      <c r="R139" t="n">
        <v>31.03</v>
      </c>
      <c r="S139" t="n">
        <v>21.88</v>
      </c>
      <c r="T139" t="n">
        <v>3530.29</v>
      </c>
      <c r="U139" t="n">
        <v>0.71</v>
      </c>
      <c r="V139" t="n">
        <v>0.85</v>
      </c>
      <c r="W139" t="n">
        <v>1</v>
      </c>
      <c r="X139" t="n">
        <v>0.22</v>
      </c>
      <c r="Y139" t="n">
        <v>1</v>
      </c>
      <c r="Z139" t="n">
        <v>10</v>
      </c>
    </row>
    <row r="140">
      <c r="A140" t="n">
        <v>26</v>
      </c>
      <c r="B140" t="n">
        <v>125</v>
      </c>
      <c r="C140" t="inlineStr">
        <is>
          <t xml:space="preserve">CONCLUIDO	</t>
        </is>
      </c>
      <c r="D140" t="n">
        <v>9.499700000000001</v>
      </c>
      <c r="E140" t="n">
        <v>10.53</v>
      </c>
      <c r="F140" t="n">
        <v>7.25</v>
      </c>
      <c r="G140" t="n">
        <v>39.55</v>
      </c>
      <c r="H140" t="n">
        <v>0.52</v>
      </c>
      <c r="I140" t="n">
        <v>11</v>
      </c>
      <c r="J140" t="n">
        <v>254.26</v>
      </c>
      <c r="K140" t="n">
        <v>58.47</v>
      </c>
      <c r="L140" t="n">
        <v>7.5</v>
      </c>
      <c r="M140" t="n">
        <v>9</v>
      </c>
      <c r="N140" t="n">
        <v>63.29</v>
      </c>
      <c r="O140" t="n">
        <v>31593.16</v>
      </c>
      <c r="P140" t="n">
        <v>103.55</v>
      </c>
      <c r="Q140" t="n">
        <v>605.88</v>
      </c>
      <c r="R140" t="n">
        <v>29.9</v>
      </c>
      <c r="S140" t="n">
        <v>21.88</v>
      </c>
      <c r="T140" t="n">
        <v>2970.64</v>
      </c>
      <c r="U140" t="n">
        <v>0.73</v>
      </c>
      <c r="V140" t="n">
        <v>0.85</v>
      </c>
      <c r="W140" t="n">
        <v>1.01</v>
      </c>
      <c r="X140" t="n">
        <v>0.19</v>
      </c>
      <c r="Y140" t="n">
        <v>1</v>
      </c>
      <c r="Z140" t="n">
        <v>10</v>
      </c>
    </row>
    <row r="141">
      <c r="A141" t="n">
        <v>27</v>
      </c>
      <c r="B141" t="n">
        <v>125</v>
      </c>
      <c r="C141" t="inlineStr">
        <is>
          <t xml:space="preserve">CONCLUIDO	</t>
        </is>
      </c>
      <c r="D141" t="n">
        <v>9.488899999999999</v>
      </c>
      <c r="E141" t="n">
        <v>10.54</v>
      </c>
      <c r="F141" t="n">
        <v>7.26</v>
      </c>
      <c r="G141" t="n">
        <v>39.61</v>
      </c>
      <c r="H141" t="n">
        <v>0.54</v>
      </c>
      <c r="I141" t="n">
        <v>11</v>
      </c>
      <c r="J141" t="n">
        <v>254.72</v>
      </c>
      <c r="K141" t="n">
        <v>58.47</v>
      </c>
      <c r="L141" t="n">
        <v>7.75</v>
      </c>
      <c r="M141" t="n">
        <v>9</v>
      </c>
      <c r="N141" t="n">
        <v>63.49</v>
      </c>
      <c r="O141" t="n">
        <v>31649.26</v>
      </c>
      <c r="P141" t="n">
        <v>103.07</v>
      </c>
      <c r="Q141" t="n">
        <v>605.85</v>
      </c>
      <c r="R141" t="n">
        <v>30.53</v>
      </c>
      <c r="S141" t="n">
        <v>21.88</v>
      </c>
      <c r="T141" t="n">
        <v>3287.36</v>
      </c>
      <c r="U141" t="n">
        <v>0.72</v>
      </c>
      <c r="V141" t="n">
        <v>0.85</v>
      </c>
      <c r="W141" t="n">
        <v>1.01</v>
      </c>
      <c r="X141" t="n">
        <v>0.2</v>
      </c>
      <c r="Y141" t="n">
        <v>1</v>
      </c>
      <c r="Z141" t="n">
        <v>10</v>
      </c>
    </row>
    <row r="142">
      <c r="A142" t="n">
        <v>28</v>
      </c>
      <c r="B142" t="n">
        <v>125</v>
      </c>
      <c r="C142" t="inlineStr">
        <is>
          <t xml:space="preserve">CONCLUIDO	</t>
        </is>
      </c>
      <c r="D142" t="n">
        <v>9.4899</v>
      </c>
      <c r="E142" t="n">
        <v>10.54</v>
      </c>
      <c r="F142" t="n">
        <v>7.26</v>
      </c>
      <c r="G142" t="n">
        <v>39.61</v>
      </c>
      <c r="H142" t="n">
        <v>0.5600000000000001</v>
      </c>
      <c r="I142" t="n">
        <v>11</v>
      </c>
      <c r="J142" t="n">
        <v>255.17</v>
      </c>
      <c r="K142" t="n">
        <v>58.47</v>
      </c>
      <c r="L142" t="n">
        <v>8</v>
      </c>
      <c r="M142" t="n">
        <v>9</v>
      </c>
      <c r="N142" t="n">
        <v>63.7</v>
      </c>
      <c r="O142" t="n">
        <v>31705.44</v>
      </c>
      <c r="P142" t="n">
        <v>102.54</v>
      </c>
      <c r="Q142" t="n">
        <v>605.84</v>
      </c>
      <c r="R142" t="n">
        <v>30.66</v>
      </c>
      <c r="S142" t="n">
        <v>21.88</v>
      </c>
      <c r="T142" t="n">
        <v>3349.62</v>
      </c>
      <c r="U142" t="n">
        <v>0.71</v>
      </c>
      <c r="V142" t="n">
        <v>0.85</v>
      </c>
      <c r="W142" t="n">
        <v>1</v>
      </c>
      <c r="X142" t="n">
        <v>0.2</v>
      </c>
      <c r="Y142" t="n">
        <v>1</v>
      </c>
      <c r="Z142" t="n">
        <v>10</v>
      </c>
    </row>
    <row r="143">
      <c r="A143" t="n">
        <v>29</v>
      </c>
      <c r="B143" t="n">
        <v>125</v>
      </c>
      <c r="C143" t="inlineStr">
        <is>
          <t xml:space="preserve">CONCLUIDO	</t>
        </is>
      </c>
      <c r="D143" t="n">
        <v>9.555899999999999</v>
      </c>
      <c r="E143" t="n">
        <v>10.46</v>
      </c>
      <c r="F143" t="n">
        <v>7.24</v>
      </c>
      <c r="G143" t="n">
        <v>43.41</v>
      </c>
      <c r="H143" t="n">
        <v>0.57</v>
      </c>
      <c r="I143" t="n">
        <v>10</v>
      </c>
      <c r="J143" t="n">
        <v>255.63</v>
      </c>
      <c r="K143" t="n">
        <v>58.47</v>
      </c>
      <c r="L143" t="n">
        <v>8.25</v>
      </c>
      <c r="M143" t="n">
        <v>8</v>
      </c>
      <c r="N143" t="n">
        <v>63.91</v>
      </c>
      <c r="O143" t="n">
        <v>31761.69</v>
      </c>
      <c r="P143" t="n">
        <v>101.39</v>
      </c>
      <c r="Q143" t="n">
        <v>605.84</v>
      </c>
      <c r="R143" t="n">
        <v>29.59</v>
      </c>
      <c r="S143" t="n">
        <v>21.88</v>
      </c>
      <c r="T143" t="n">
        <v>2820.27</v>
      </c>
      <c r="U143" t="n">
        <v>0.74</v>
      </c>
      <c r="V143" t="n">
        <v>0.85</v>
      </c>
      <c r="W143" t="n">
        <v>1.01</v>
      </c>
      <c r="X143" t="n">
        <v>0.18</v>
      </c>
      <c r="Y143" t="n">
        <v>1</v>
      </c>
      <c r="Z143" t="n">
        <v>10</v>
      </c>
    </row>
    <row r="144">
      <c r="A144" t="n">
        <v>30</v>
      </c>
      <c r="B144" t="n">
        <v>125</v>
      </c>
      <c r="C144" t="inlineStr">
        <is>
          <t xml:space="preserve">CONCLUIDO	</t>
        </is>
      </c>
      <c r="D144" t="n">
        <v>9.5557</v>
      </c>
      <c r="E144" t="n">
        <v>10.46</v>
      </c>
      <c r="F144" t="n">
        <v>7.24</v>
      </c>
      <c r="G144" t="n">
        <v>43.41</v>
      </c>
      <c r="H144" t="n">
        <v>0.59</v>
      </c>
      <c r="I144" t="n">
        <v>10</v>
      </c>
      <c r="J144" t="n">
        <v>256.09</v>
      </c>
      <c r="K144" t="n">
        <v>58.47</v>
      </c>
      <c r="L144" t="n">
        <v>8.5</v>
      </c>
      <c r="M144" t="n">
        <v>8</v>
      </c>
      <c r="N144" t="n">
        <v>64.11</v>
      </c>
      <c r="O144" t="n">
        <v>31818.02</v>
      </c>
      <c r="P144" t="n">
        <v>100.78</v>
      </c>
      <c r="Q144" t="n">
        <v>605.91</v>
      </c>
      <c r="R144" t="n">
        <v>29.63</v>
      </c>
      <c r="S144" t="n">
        <v>21.88</v>
      </c>
      <c r="T144" t="n">
        <v>2840.8</v>
      </c>
      <c r="U144" t="n">
        <v>0.74</v>
      </c>
      <c r="V144" t="n">
        <v>0.85</v>
      </c>
      <c r="W144" t="n">
        <v>1.01</v>
      </c>
      <c r="X144" t="n">
        <v>0.18</v>
      </c>
      <c r="Y144" t="n">
        <v>1</v>
      </c>
      <c r="Z144" t="n">
        <v>10</v>
      </c>
    </row>
    <row r="145">
      <c r="A145" t="n">
        <v>31</v>
      </c>
      <c r="B145" t="n">
        <v>125</v>
      </c>
      <c r="C145" t="inlineStr">
        <is>
          <t xml:space="preserve">CONCLUIDO	</t>
        </is>
      </c>
      <c r="D145" t="n">
        <v>9.560700000000001</v>
      </c>
      <c r="E145" t="n">
        <v>10.46</v>
      </c>
      <c r="F145" t="n">
        <v>7.23</v>
      </c>
      <c r="G145" t="n">
        <v>43.38</v>
      </c>
      <c r="H145" t="n">
        <v>0.61</v>
      </c>
      <c r="I145" t="n">
        <v>10</v>
      </c>
      <c r="J145" t="n">
        <v>256.54</v>
      </c>
      <c r="K145" t="n">
        <v>58.47</v>
      </c>
      <c r="L145" t="n">
        <v>8.75</v>
      </c>
      <c r="M145" t="n">
        <v>8</v>
      </c>
      <c r="N145" t="n">
        <v>64.31999999999999</v>
      </c>
      <c r="O145" t="n">
        <v>31874.43</v>
      </c>
      <c r="P145" t="n">
        <v>100.17</v>
      </c>
      <c r="Q145" t="n">
        <v>605.84</v>
      </c>
      <c r="R145" t="n">
        <v>29.5</v>
      </c>
      <c r="S145" t="n">
        <v>21.88</v>
      </c>
      <c r="T145" t="n">
        <v>2776.09</v>
      </c>
      <c r="U145" t="n">
        <v>0.74</v>
      </c>
      <c r="V145" t="n">
        <v>0.86</v>
      </c>
      <c r="W145" t="n">
        <v>1</v>
      </c>
      <c r="X145" t="n">
        <v>0.17</v>
      </c>
      <c r="Y145" t="n">
        <v>1</v>
      </c>
      <c r="Z145" t="n">
        <v>10</v>
      </c>
    </row>
    <row r="146">
      <c r="A146" t="n">
        <v>32</v>
      </c>
      <c r="B146" t="n">
        <v>125</v>
      </c>
      <c r="C146" t="inlineStr">
        <is>
          <t xml:space="preserve">CONCLUIDO	</t>
        </is>
      </c>
      <c r="D146" t="n">
        <v>9.616899999999999</v>
      </c>
      <c r="E146" t="n">
        <v>10.4</v>
      </c>
      <c r="F146" t="n">
        <v>7.22</v>
      </c>
      <c r="G146" t="n">
        <v>48.11</v>
      </c>
      <c r="H146" t="n">
        <v>0.62</v>
      </c>
      <c r="I146" t="n">
        <v>9</v>
      </c>
      <c r="J146" t="n">
        <v>257</v>
      </c>
      <c r="K146" t="n">
        <v>58.47</v>
      </c>
      <c r="L146" t="n">
        <v>9</v>
      </c>
      <c r="M146" t="n">
        <v>7</v>
      </c>
      <c r="N146" t="n">
        <v>64.53</v>
      </c>
      <c r="O146" t="n">
        <v>31931.04</v>
      </c>
      <c r="P146" t="n">
        <v>99.34</v>
      </c>
      <c r="Q146" t="n">
        <v>605.85</v>
      </c>
      <c r="R146" t="n">
        <v>29.17</v>
      </c>
      <c r="S146" t="n">
        <v>21.88</v>
      </c>
      <c r="T146" t="n">
        <v>2614.32</v>
      </c>
      <c r="U146" t="n">
        <v>0.75</v>
      </c>
      <c r="V146" t="n">
        <v>0.86</v>
      </c>
      <c r="W146" t="n">
        <v>1</v>
      </c>
      <c r="X146" t="n">
        <v>0.16</v>
      </c>
      <c r="Y146" t="n">
        <v>1</v>
      </c>
      <c r="Z146" t="n">
        <v>10</v>
      </c>
    </row>
    <row r="147">
      <c r="A147" t="n">
        <v>33</v>
      </c>
      <c r="B147" t="n">
        <v>125</v>
      </c>
      <c r="C147" t="inlineStr">
        <is>
          <t xml:space="preserve">CONCLUIDO	</t>
        </is>
      </c>
      <c r="D147" t="n">
        <v>9.609999999999999</v>
      </c>
      <c r="E147" t="n">
        <v>10.41</v>
      </c>
      <c r="F147" t="n">
        <v>7.22</v>
      </c>
      <c r="G147" t="n">
        <v>48.16</v>
      </c>
      <c r="H147" t="n">
        <v>0.64</v>
      </c>
      <c r="I147" t="n">
        <v>9</v>
      </c>
      <c r="J147" t="n">
        <v>257.46</v>
      </c>
      <c r="K147" t="n">
        <v>58.47</v>
      </c>
      <c r="L147" t="n">
        <v>9.25</v>
      </c>
      <c r="M147" t="n">
        <v>7</v>
      </c>
      <c r="N147" t="n">
        <v>64.73999999999999</v>
      </c>
      <c r="O147" t="n">
        <v>31987.61</v>
      </c>
      <c r="P147" t="n">
        <v>99.45999999999999</v>
      </c>
      <c r="Q147" t="n">
        <v>605.87</v>
      </c>
      <c r="R147" t="n">
        <v>29.28</v>
      </c>
      <c r="S147" t="n">
        <v>21.88</v>
      </c>
      <c r="T147" t="n">
        <v>2670.77</v>
      </c>
      <c r="U147" t="n">
        <v>0.75</v>
      </c>
      <c r="V147" t="n">
        <v>0.86</v>
      </c>
      <c r="W147" t="n">
        <v>1.01</v>
      </c>
      <c r="X147" t="n">
        <v>0.17</v>
      </c>
      <c r="Y147" t="n">
        <v>1</v>
      </c>
      <c r="Z147" t="n">
        <v>10</v>
      </c>
    </row>
    <row r="148">
      <c r="A148" t="n">
        <v>34</v>
      </c>
      <c r="B148" t="n">
        <v>125</v>
      </c>
      <c r="C148" t="inlineStr">
        <is>
          <t xml:space="preserve">CONCLUIDO	</t>
        </is>
      </c>
      <c r="D148" t="n">
        <v>9.616899999999999</v>
      </c>
      <c r="E148" t="n">
        <v>10.4</v>
      </c>
      <c r="F148" t="n">
        <v>7.22</v>
      </c>
      <c r="G148" t="n">
        <v>48.11</v>
      </c>
      <c r="H148" t="n">
        <v>0.66</v>
      </c>
      <c r="I148" t="n">
        <v>9</v>
      </c>
      <c r="J148" t="n">
        <v>257.92</v>
      </c>
      <c r="K148" t="n">
        <v>58.47</v>
      </c>
      <c r="L148" t="n">
        <v>9.5</v>
      </c>
      <c r="M148" t="n">
        <v>7</v>
      </c>
      <c r="N148" t="n">
        <v>64.95</v>
      </c>
      <c r="O148" t="n">
        <v>32044.25</v>
      </c>
      <c r="P148" t="n">
        <v>99.16</v>
      </c>
      <c r="Q148" t="n">
        <v>605.86</v>
      </c>
      <c r="R148" t="n">
        <v>29.1</v>
      </c>
      <c r="S148" t="n">
        <v>21.88</v>
      </c>
      <c r="T148" t="n">
        <v>2579.77</v>
      </c>
      <c r="U148" t="n">
        <v>0.75</v>
      </c>
      <c r="V148" t="n">
        <v>0.86</v>
      </c>
      <c r="W148" t="n">
        <v>1</v>
      </c>
      <c r="X148" t="n">
        <v>0.16</v>
      </c>
      <c r="Y148" t="n">
        <v>1</v>
      </c>
      <c r="Z148" t="n">
        <v>10</v>
      </c>
    </row>
    <row r="149">
      <c r="A149" t="n">
        <v>35</v>
      </c>
      <c r="B149" t="n">
        <v>125</v>
      </c>
      <c r="C149" t="inlineStr">
        <is>
          <t xml:space="preserve">CONCLUIDO	</t>
        </is>
      </c>
      <c r="D149" t="n">
        <v>9.6097</v>
      </c>
      <c r="E149" t="n">
        <v>10.41</v>
      </c>
      <c r="F149" t="n">
        <v>7.22</v>
      </c>
      <c r="G149" t="n">
        <v>48.16</v>
      </c>
      <c r="H149" t="n">
        <v>0.67</v>
      </c>
      <c r="I149" t="n">
        <v>9</v>
      </c>
      <c r="J149" t="n">
        <v>258.38</v>
      </c>
      <c r="K149" t="n">
        <v>58.47</v>
      </c>
      <c r="L149" t="n">
        <v>9.75</v>
      </c>
      <c r="M149" t="n">
        <v>7</v>
      </c>
      <c r="N149" t="n">
        <v>65.16</v>
      </c>
      <c r="O149" t="n">
        <v>32100.97</v>
      </c>
      <c r="P149" t="n">
        <v>97.7</v>
      </c>
      <c r="Q149" t="n">
        <v>605.84</v>
      </c>
      <c r="R149" t="n">
        <v>29.38</v>
      </c>
      <c r="S149" t="n">
        <v>21.88</v>
      </c>
      <c r="T149" t="n">
        <v>2721.24</v>
      </c>
      <c r="U149" t="n">
        <v>0.74</v>
      </c>
      <c r="V149" t="n">
        <v>0.86</v>
      </c>
      <c r="W149" t="n">
        <v>1</v>
      </c>
      <c r="X149" t="n">
        <v>0.17</v>
      </c>
      <c r="Y149" t="n">
        <v>1</v>
      </c>
      <c r="Z149" t="n">
        <v>10</v>
      </c>
    </row>
    <row r="150">
      <c r="A150" t="n">
        <v>36</v>
      </c>
      <c r="B150" t="n">
        <v>125</v>
      </c>
      <c r="C150" t="inlineStr">
        <is>
          <t xml:space="preserve">CONCLUIDO	</t>
        </is>
      </c>
      <c r="D150" t="n">
        <v>9.6837</v>
      </c>
      <c r="E150" t="n">
        <v>10.33</v>
      </c>
      <c r="F150" t="n">
        <v>7.19</v>
      </c>
      <c r="G150" t="n">
        <v>53.94</v>
      </c>
      <c r="H150" t="n">
        <v>0.6899999999999999</v>
      </c>
      <c r="I150" t="n">
        <v>8</v>
      </c>
      <c r="J150" t="n">
        <v>258.84</v>
      </c>
      <c r="K150" t="n">
        <v>58.47</v>
      </c>
      <c r="L150" t="n">
        <v>10</v>
      </c>
      <c r="M150" t="n">
        <v>6</v>
      </c>
      <c r="N150" t="n">
        <v>65.37</v>
      </c>
      <c r="O150" t="n">
        <v>32157.77</v>
      </c>
      <c r="P150" t="n">
        <v>96.68000000000001</v>
      </c>
      <c r="Q150" t="n">
        <v>605.84</v>
      </c>
      <c r="R150" t="n">
        <v>28.39</v>
      </c>
      <c r="S150" t="n">
        <v>21.88</v>
      </c>
      <c r="T150" t="n">
        <v>2230.13</v>
      </c>
      <c r="U150" t="n">
        <v>0.77</v>
      </c>
      <c r="V150" t="n">
        <v>0.86</v>
      </c>
      <c r="W150" t="n">
        <v>1</v>
      </c>
      <c r="X150" t="n">
        <v>0.13</v>
      </c>
      <c r="Y150" t="n">
        <v>1</v>
      </c>
      <c r="Z150" t="n">
        <v>10</v>
      </c>
    </row>
    <row r="151">
      <c r="A151" t="n">
        <v>37</v>
      </c>
      <c r="B151" t="n">
        <v>125</v>
      </c>
      <c r="C151" t="inlineStr">
        <is>
          <t xml:space="preserve">CONCLUIDO	</t>
        </is>
      </c>
      <c r="D151" t="n">
        <v>9.6891</v>
      </c>
      <c r="E151" t="n">
        <v>10.32</v>
      </c>
      <c r="F151" t="n">
        <v>7.19</v>
      </c>
      <c r="G151" t="n">
        <v>53.9</v>
      </c>
      <c r="H151" t="n">
        <v>0.7</v>
      </c>
      <c r="I151" t="n">
        <v>8</v>
      </c>
      <c r="J151" t="n">
        <v>259.3</v>
      </c>
      <c r="K151" t="n">
        <v>58.47</v>
      </c>
      <c r="L151" t="n">
        <v>10.25</v>
      </c>
      <c r="M151" t="n">
        <v>6</v>
      </c>
      <c r="N151" t="n">
        <v>65.58</v>
      </c>
      <c r="O151" t="n">
        <v>32214.64</v>
      </c>
      <c r="P151" t="n">
        <v>95.89</v>
      </c>
      <c r="Q151" t="n">
        <v>605.84</v>
      </c>
      <c r="R151" t="n">
        <v>28.12</v>
      </c>
      <c r="S151" t="n">
        <v>21.88</v>
      </c>
      <c r="T151" t="n">
        <v>2096.82</v>
      </c>
      <c r="U151" t="n">
        <v>0.78</v>
      </c>
      <c r="V151" t="n">
        <v>0.86</v>
      </c>
      <c r="W151" t="n">
        <v>1</v>
      </c>
      <c r="X151" t="n">
        <v>0.13</v>
      </c>
      <c r="Y151" t="n">
        <v>1</v>
      </c>
      <c r="Z151" t="n">
        <v>10</v>
      </c>
    </row>
    <row r="152">
      <c r="A152" t="n">
        <v>38</v>
      </c>
      <c r="B152" t="n">
        <v>125</v>
      </c>
      <c r="C152" t="inlineStr">
        <is>
          <t xml:space="preserve">CONCLUIDO	</t>
        </is>
      </c>
      <c r="D152" t="n">
        <v>9.6839</v>
      </c>
      <c r="E152" t="n">
        <v>10.33</v>
      </c>
      <c r="F152" t="n">
        <v>7.19</v>
      </c>
      <c r="G152" t="n">
        <v>53.94</v>
      </c>
      <c r="H152" t="n">
        <v>0.72</v>
      </c>
      <c r="I152" t="n">
        <v>8</v>
      </c>
      <c r="J152" t="n">
        <v>259.76</v>
      </c>
      <c r="K152" t="n">
        <v>58.47</v>
      </c>
      <c r="L152" t="n">
        <v>10.5</v>
      </c>
      <c r="M152" t="n">
        <v>6</v>
      </c>
      <c r="N152" t="n">
        <v>65.79000000000001</v>
      </c>
      <c r="O152" t="n">
        <v>32271.6</v>
      </c>
      <c r="P152" t="n">
        <v>95.62</v>
      </c>
      <c r="Q152" t="n">
        <v>605.84</v>
      </c>
      <c r="R152" t="n">
        <v>28.26</v>
      </c>
      <c r="S152" t="n">
        <v>21.88</v>
      </c>
      <c r="T152" t="n">
        <v>2166.96</v>
      </c>
      <c r="U152" t="n">
        <v>0.77</v>
      </c>
      <c r="V152" t="n">
        <v>0.86</v>
      </c>
      <c r="W152" t="n">
        <v>1</v>
      </c>
      <c r="X152" t="n">
        <v>0.13</v>
      </c>
      <c r="Y152" t="n">
        <v>1</v>
      </c>
      <c r="Z152" t="n">
        <v>10</v>
      </c>
    </row>
    <row r="153">
      <c r="A153" t="n">
        <v>39</v>
      </c>
      <c r="B153" t="n">
        <v>125</v>
      </c>
      <c r="C153" t="inlineStr">
        <is>
          <t xml:space="preserve">CONCLUIDO	</t>
        </is>
      </c>
      <c r="D153" t="n">
        <v>9.6785</v>
      </c>
      <c r="E153" t="n">
        <v>10.33</v>
      </c>
      <c r="F153" t="n">
        <v>7.2</v>
      </c>
      <c r="G153" t="n">
        <v>53.98</v>
      </c>
      <c r="H153" t="n">
        <v>0.74</v>
      </c>
      <c r="I153" t="n">
        <v>8</v>
      </c>
      <c r="J153" t="n">
        <v>260.23</v>
      </c>
      <c r="K153" t="n">
        <v>58.47</v>
      </c>
      <c r="L153" t="n">
        <v>10.75</v>
      </c>
      <c r="M153" t="n">
        <v>6</v>
      </c>
      <c r="N153" t="n">
        <v>66</v>
      </c>
      <c r="O153" t="n">
        <v>32328.64</v>
      </c>
      <c r="P153" t="n">
        <v>94.63</v>
      </c>
      <c r="Q153" t="n">
        <v>605.84</v>
      </c>
      <c r="R153" t="n">
        <v>28.46</v>
      </c>
      <c r="S153" t="n">
        <v>21.88</v>
      </c>
      <c r="T153" t="n">
        <v>2266.04</v>
      </c>
      <c r="U153" t="n">
        <v>0.77</v>
      </c>
      <c r="V153" t="n">
        <v>0.86</v>
      </c>
      <c r="W153" t="n">
        <v>1</v>
      </c>
      <c r="X153" t="n">
        <v>0.14</v>
      </c>
      <c r="Y153" t="n">
        <v>1</v>
      </c>
      <c r="Z153" t="n">
        <v>10</v>
      </c>
    </row>
    <row r="154">
      <c r="A154" t="n">
        <v>40</v>
      </c>
      <c r="B154" t="n">
        <v>125</v>
      </c>
      <c r="C154" t="inlineStr">
        <is>
          <t xml:space="preserve">CONCLUIDO	</t>
        </is>
      </c>
      <c r="D154" t="n">
        <v>9.68</v>
      </c>
      <c r="E154" t="n">
        <v>10.33</v>
      </c>
      <c r="F154" t="n">
        <v>7.2</v>
      </c>
      <c r="G154" t="n">
        <v>53.97</v>
      </c>
      <c r="H154" t="n">
        <v>0.75</v>
      </c>
      <c r="I154" t="n">
        <v>8</v>
      </c>
      <c r="J154" t="n">
        <v>260.69</v>
      </c>
      <c r="K154" t="n">
        <v>58.47</v>
      </c>
      <c r="L154" t="n">
        <v>11</v>
      </c>
      <c r="M154" t="n">
        <v>6</v>
      </c>
      <c r="N154" t="n">
        <v>66.20999999999999</v>
      </c>
      <c r="O154" t="n">
        <v>32385.75</v>
      </c>
      <c r="P154" t="n">
        <v>93.33</v>
      </c>
      <c r="Q154" t="n">
        <v>605.84</v>
      </c>
      <c r="R154" t="n">
        <v>28.47</v>
      </c>
      <c r="S154" t="n">
        <v>21.88</v>
      </c>
      <c r="T154" t="n">
        <v>2271.01</v>
      </c>
      <c r="U154" t="n">
        <v>0.77</v>
      </c>
      <c r="V154" t="n">
        <v>0.86</v>
      </c>
      <c r="W154" t="n">
        <v>1</v>
      </c>
      <c r="X154" t="n">
        <v>0.14</v>
      </c>
      <c r="Y154" t="n">
        <v>1</v>
      </c>
      <c r="Z154" t="n">
        <v>10</v>
      </c>
    </row>
    <row r="155">
      <c r="A155" t="n">
        <v>41</v>
      </c>
      <c r="B155" t="n">
        <v>125</v>
      </c>
      <c r="C155" t="inlineStr">
        <is>
          <t xml:space="preserve">CONCLUIDO	</t>
        </is>
      </c>
      <c r="D155" t="n">
        <v>9.7445</v>
      </c>
      <c r="E155" t="n">
        <v>10.26</v>
      </c>
      <c r="F155" t="n">
        <v>7.17</v>
      </c>
      <c r="G155" t="n">
        <v>61.5</v>
      </c>
      <c r="H155" t="n">
        <v>0.77</v>
      </c>
      <c r="I155" t="n">
        <v>7</v>
      </c>
      <c r="J155" t="n">
        <v>261.15</v>
      </c>
      <c r="K155" t="n">
        <v>58.47</v>
      </c>
      <c r="L155" t="n">
        <v>11.25</v>
      </c>
      <c r="M155" t="n">
        <v>5</v>
      </c>
      <c r="N155" t="n">
        <v>66.43000000000001</v>
      </c>
      <c r="O155" t="n">
        <v>32442.95</v>
      </c>
      <c r="P155" t="n">
        <v>92.70999999999999</v>
      </c>
      <c r="Q155" t="n">
        <v>605.84</v>
      </c>
      <c r="R155" t="n">
        <v>27.69</v>
      </c>
      <c r="S155" t="n">
        <v>21.88</v>
      </c>
      <c r="T155" t="n">
        <v>1887.35</v>
      </c>
      <c r="U155" t="n">
        <v>0.79</v>
      </c>
      <c r="V155" t="n">
        <v>0.86</v>
      </c>
      <c r="W155" t="n">
        <v>1</v>
      </c>
      <c r="X155" t="n">
        <v>0.12</v>
      </c>
      <c r="Y155" t="n">
        <v>1</v>
      </c>
      <c r="Z155" t="n">
        <v>10</v>
      </c>
    </row>
    <row r="156">
      <c r="A156" t="n">
        <v>42</v>
      </c>
      <c r="B156" t="n">
        <v>125</v>
      </c>
      <c r="C156" t="inlineStr">
        <is>
          <t xml:space="preserve">CONCLUIDO	</t>
        </is>
      </c>
      <c r="D156" t="n">
        <v>9.7387</v>
      </c>
      <c r="E156" t="n">
        <v>10.27</v>
      </c>
      <c r="F156" t="n">
        <v>7.18</v>
      </c>
      <c r="G156" t="n">
        <v>61.55</v>
      </c>
      <c r="H156" t="n">
        <v>0.78</v>
      </c>
      <c r="I156" t="n">
        <v>7</v>
      </c>
      <c r="J156" t="n">
        <v>261.62</v>
      </c>
      <c r="K156" t="n">
        <v>58.47</v>
      </c>
      <c r="L156" t="n">
        <v>11.5</v>
      </c>
      <c r="M156" t="n">
        <v>5</v>
      </c>
      <c r="N156" t="n">
        <v>66.64</v>
      </c>
      <c r="O156" t="n">
        <v>32500.22</v>
      </c>
      <c r="P156" t="n">
        <v>93.13</v>
      </c>
      <c r="Q156" t="n">
        <v>605.84</v>
      </c>
      <c r="R156" t="n">
        <v>28.02</v>
      </c>
      <c r="S156" t="n">
        <v>21.88</v>
      </c>
      <c r="T156" t="n">
        <v>2051.13</v>
      </c>
      <c r="U156" t="n">
        <v>0.78</v>
      </c>
      <c r="V156" t="n">
        <v>0.86</v>
      </c>
      <c r="W156" t="n">
        <v>1</v>
      </c>
      <c r="X156" t="n">
        <v>0.12</v>
      </c>
      <c r="Y156" t="n">
        <v>1</v>
      </c>
      <c r="Z156" t="n">
        <v>10</v>
      </c>
    </row>
    <row r="157">
      <c r="A157" t="n">
        <v>43</v>
      </c>
      <c r="B157" t="n">
        <v>125</v>
      </c>
      <c r="C157" t="inlineStr">
        <is>
          <t xml:space="preserve">CONCLUIDO	</t>
        </is>
      </c>
      <c r="D157" t="n">
        <v>9.7326</v>
      </c>
      <c r="E157" t="n">
        <v>10.27</v>
      </c>
      <c r="F157" t="n">
        <v>7.19</v>
      </c>
      <c r="G157" t="n">
        <v>61.6</v>
      </c>
      <c r="H157" t="n">
        <v>0.8</v>
      </c>
      <c r="I157" t="n">
        <v>7</v>
      </c>
      <c r="J157" t="n">
        <v>262.08</v>
      </c>
      <c r="K157" t="n">
        <v>58.47</v>
      </c>
      <c r="L157" t="n">
        <v>11.75</v>
      </c>
      <c r="M157" t="n">
        <v>5</v>
      </c>
      <c r="N157" t="n">
        <v>66.86</v>
      </c>
      <c r="O157" t="n">
        <v>32557.58</v>
      </c>
      <c r="P157" t="n">
        <v>93.55</v>
      </c>
      <c r="Q157" t="n">
        <v>605.84</v>
      </c>
      <c r="R157" t="n">
        <v>28.22</v>
      </c>
      <c r="S157" t="n">
        <v>21.88</v>
      </c>
      <c r="T157" t="n">
        <v>2152.76</v>
      </c>
      <c r="U157" t="n">
        <v>0.78</v>
      </c>
      <c r="V157" t="n">
        <v>0.86</v>
      </c>
      <c r="W157" t="n">
        <v>1</v>
      </c>
      <c r="X157" t="n">
        <v>0.13</v>
      </c>
      <c r="Y157" t="n">
        <v>1</v>
      </c>
      <c r="Z157" t="n">
        <v>10</v>
      </c>
    </row>
    <row r="158">
      <c r="A158" t="n">
        <v>44</v>
      </c>
      <c r="B158" t="n">
        <v>125</v>
      </c>
      <c r="C158" t="inlineStr">
        <is>
          <t xml:space="preserve">CONCLUIDO	</t>
        </is>
      </c>
      <c r="D158" t="n">
        <v>9.7476</v>
      </c>
      <c r="E158" t="n">
        <v>10.26</v>
      </c>
      <c r="F158" t="n">
        <v>7.17</v>
      </c>
      <c r="G158" t="n">
        <v>61.47</v>
      </c>
      <c r="H158" t="n">
        <v>0.8100000000000001</v>
      </c>
      <c r="I158" t="n">
        <v>7</v>
      </c>
      <c r="J158" t="n">
        <v>262.55</v>
      </c>
      <c r="K158" t="n">
        <v>58.47</v>
      </c>
      <c r="L158" t="n">
        <v>12</v>
      </c>
      <c r="M158" t="n">
        <v>4</v>
      </c>
      <c r="N158" t="n">
        <v>67.06999999999999</v>
      </c>
      <c r="O158" t="n">
        <v>32615.02</v>
      </c>
      <c r="P158" t="n">
        <v>92.81999999999999</v>
      </c>
      <c r="Q158" t="n">
        <v>605.84</v>
      </c>
      <c r="R158" t="n">
        <v>27.69</v>
      </c>
      <c r="S158" t="n">
        <v>21.88</v>
      </c>
      <c r="T158" t="n">
        <v>1888.29</v>
      </c>
      <c r="U158" t="n">
        <v>0.79</v>
      </c>
      <c r="V158" t="n">
        <v>0.86</v>
      </c>
      <c r="W158" t="n">
        <v>1</v>
      </c>
      <c r="X158" t="n">
        <v>0.11</v>
      </c>
      <c r="Y158" t="n">
        <v>1</v>
      </c>
      <c r="Z158" t="n">
        <v>10</v>
      </c>
    </row>
    <row r="159">
      <c r="A159" t="n">
        <v>45</v>
      </c>
      <c r="B159" t="n">
        <v>125</v>
      </c>
      <c r="C159" t="inlineStr">
        <is>
          <t xml:space="preserve">CONCLUIDO	</t>
        </is>
      </c>
      <c r="D159" t="n">
        <v>9.7453</v>
      </c>
      <c r="E159" t="n">
        <v>10.26</v>
      </c>
      <c r="F159" t="n">
        <v>7.17</v>
      </c>
      <c r="G159" t="n">
        <v>61.49</v>
      </c>
      <c r="H159" t="n">
        <v>0.83</v>
      </c>
      <c r="I159" t="n">
        <v>7</v>
      </c>
      <c r="J159" t="n">
        <v>263.01</v>
      </c>
      <c r="K159" t="n">
        <v>58.47</v>
      </c>
      <c r="L159" t="n">
        <v>12.25</v>
      </c>
      <c r="M159" t="n">
        <v>3</v>
      </c>
      <c r="N159" t="n">
        <v>67.29000000000001</v>
      </c>
      <c r="O159" t="n">
        <v>32672.53</v>
      </c>
      <c r="P159" t="n">
        <v>91.84</v>
      </c>
      <c r="Q159" t="n">
        <v>605.84</v>
      </c>
      <c r="R159" t="n">
        <v>27.74</v>
      </c>
      <c r="S159" t="n">
        <v>21.88</v>
      </c>
      <c r="T159" t="n">
        <v>1914.16</v>
      </c>
      <c r="U159" t="n">
        <v>0.79</v>
      </c>
      <c r="V159" t="n">
        <v>0.86</v>
      </c>
      <c r="W159" t="n">
        <v>1</v>
      </c>
      <c r="X159" t="n">
        <v>0.12</v>
      </c>
      <c r="Y159" t="n">
        <v>1</v>
      </c>
      <c r="Z159" t="n">
        <v>10</v>
      </c>
    </row>
    <row r="160">
      <c r="A160" t="n">
        <v>46</v>
      </c>
      <c r="B160" t="n">
        <v>125</v>
      </c>
      <c r="C160" t="inlineStr">
        <is>
          <t xml:space="preserve">CONCLUIDO	</t>
        </is>
      </c>
      <c r="D160" t="n">
        <v>9.738899999999999</v>
      </c>
      <c r="E160" t="n">
        <v>10.27</v>
      </c>
      <c r="F160" t="n">
        <v>7.18</v>
      </c>
      <c r="G160" t="n">
        <v>61.55</v>
      </c>
      <c r="H160" t="n">
        <v>0.84</v>
      </c>
      <c r="I160" t="n">
        <v>7</v>
      </c>
      <c r="J160" t="n">
        <v>263.48</v>
      </c>
      <c r="K160" t="n">
        <v>58.47</v>
      </c>
      <c r="L160" t="n">
        <v>12.5</v>
      </c>
      <c r="M160" t="n">
        <v>3</v>
      </c>
      <c r="N160" t="n">
        <v>67.51000000000001</v>
      </c>
      <c r="O160" t="n">
        <v>32730.13</v>
      </c>
      <c r="P160" t="n">
        <v>91.64</v>
      </c>
      <c r="Q160" t="n">
        <v>605.85</v>
      </c>
      <c r="R160" t="n">
        <v>28.04</v>
      </c>
      <c r="S160" t="n">
        <v>21.88</v>
      </c>
      <c r="T160" t="n">
        <v>2063.42</v>
      </c>
      <c r="U160" t="n">
        <v>0.78</v>
      </c>
      <c r="V160" t="n">
        <v>0.86</v>
      </c>
      <c r="W160" t="n">
        <v>1</v>
      </c>
      <c r="X160" t="n">
        <v>0.12</v>
      </c>
      <c r="Y160" t="n">
        <v>1</v>
      </c>
      <c r="Z160" t="n">
        <v>10</v>
      </c>
    </row>
    <row r="161">
      <c r="A161" t="n">
        <v>47</v>
      </c>
      <c r="B161" t="n">
        <v>125</v>
      </c>
      <c r="C161" t="inlineStr">
        <is>
          <t xml:space="preserve">CONCLUIDO	</t>
        </is>
      </c>
      <c r="D161" t="n">
        <v>9.7363</v>
      </c>
      <c r="E161" t="n">
        <v>10.27</v>
      </c>
      <c r="F161" t="n">
        <v>7.18</v>
      </c>
      <c r="G161" t="n">
        <v>61.57</v>
      </c>
      <c r="H161" t="n">
        <v>0.86</v>
      </c>
      <c r="I161" t="n">
        <v>7</v>
      </c>
      <c r="J161" t="n">
        <v>263.95</v>
      </c>
      <c r="K161" t="n">
        <v>58.47</v>
      </c>
      <c r="L161" t="n">
        <v>12.75</v>
      </c>
      <c r="M161" t="n">
        <v>3</v>
      </c>
      <c r="N161" t="n">
        <v>67.72</v>
      </c>
      <c r="O161" t="n">
        <v>32787.82</v>
      </c>
      <c r="P161" t="n">
        <v>91.25</v>
      </c>
      <c r="Q161" t="n">
        <v>605.84</v>
      </c>
      <c r="R161" t="n">
        <v>28.07</v>
      </c>
      <c r="S161" t="n">
        <v>21.88</v>
      </c>
      <c r="T161" t="n">
        <v>2075.27</v>
      </c>
      <c r="U161" t="n">
        <v>0.78</v>
      </c>
      <c r="V161" t="n">
        <v>0.86</v>
      </c>
      <c r="W161" t="n">
        <v>1</v>
      </c>
      <c r="X161" t="n">
        <v>0.13</v>
      </c>
      <c r="Y161" t="n">
        <v>1</v>
      </c>
      <c r="Z161" t="n">
        <v>10</v>
      </c>
    </row>
    <row r="162">
      <c r="A162" t="n">
        <v>48</v>
      </c>
      <c r="B162" t="n">
        <v>125</v>
      </c>
      <c r="C162" t="inlineStr">
        <is>
          <t xml:space="preserve">CONCLUIDO	</t>
        </is>
      </c>
      <c r="D162" t="n">
        <v>9.741099999999999</v>
      </c>
      <c r="E162" t="n">
        <v>10.27</v>
      </c>
      <c r="F162" t="n">
        <v>7.18</v>
      </c>
      <c r="G162" t="n">
        <v>61.53</v>
      </c>
      <c r="H162" t="n">
        <v>0.87</v>
      </c>
      <c r="I162" t="n">
        <v>7</v>
      </c>
      <c r="J162" t="n">
        <v>264.42</v>
      </c>
      <c r="K162" t="n">
        <v>58.47</v>
      </c>
      <c r="L162" t="n">
        <v>13</v>
      </c>
      <c r="M162" t="n">
        <v>3</v>
      </c>
      <c r="N162" t="n">
        <v>67.94</v>
      </c>
      <c r="O162" t="n">
        <v>32845.58</v>
      </c>
      <c r="P162" t="n">
        <v>90.54000000000001</v>
      </c>
      <c r="Q162" t="n">
        <v>605.88</v>
      </c>
      <c r="R162" t="n">
        <v>27.81</v>
      </c>
      <c r="S162" t="n">
        <v>21.88</v>
      </c>
      <c r="T162" t="n">
        <v>1948.86</v>
      </c>
      <c r="U162" t="n">
        <v>0.79</v>
      </c>
      <c r="V162" t="n">
        <v>0.86</v>
      </c>
      <c r="W162" t="n">
        <v>1</v>
      </c>
      <c r="X162" t="n">
        <v>0.12</v>
      </c>
      <c r="Y162" t="n">
        <v>1</v>
      </c>
      <c r="Z162" t="n">
        <v>10</v>
      </c>
    </row>
    <row r="163">
      <c r="A163" t="n">
        <v>49</v>
      </c>
      <c r="B163" t="n">
        <v>125</v>
      </c>
      <c r="C163" t="inlineStr">
        <is>
          <t xml:space="preserve">CONCLUIDO	</t>
        </is>
      </c>
      <c r="D163" t="n">
        <v>9.813499999999999</v>
      </c>
      <c r="E163" t="n">
        <v>10.19</v>
      </c>
      <c r="F163" t="n">
        <v>7.15</v>
      </c>
      <c r="G163" t="n">
        <v>71.5</v>
      </c>
      <c r="H163" t="n">
        <v>0.89</v>
      </c>
      <c r="I163" t="n">
        <v>6</v>
      </c>
      <c r="J163" t="n">
        <v>264.89</v>
      </c>
      <c r="K163" t="n">
        <v>58.47</v>
      </c>
      <c r="L163" t="n">
        <v>13.25</v>
      </c>
      <c r="M163" t="n">
        <v>2</v>
      </c>
      <c r="N163" t="n">
        <v>68.16</v>
      </c>
      <c r="O163" t="n">
        <v>32903.43</v>
      </c>
      <c r="P163" t="n">
        <v>89.47</v>
      </c>
      <c r="Q163" t="n">
        <v>605.84</v>
      </c>
      <c r="R163" t="n">
        <v>27.03</v>
      </c>
      <c r="S163" t="n">
        <v>21.88</v>
      </c>
      <c r="T163" t="n">
        <v>1563.01</v>
      </c>
      <c r="U163" t="n">
        <v>0.8100000000000001</v>
      </c>
      <c r="V163" t="n">
        <v>0.87</v>
      </c>
      <c r="W163" t="n">
        <v>1</v>
      </c>
      <c r="X163" t="n">
        <v>0.09</v>
      </c>
      <c r="Y163" t="n">
        <v>1</v>
      </c>
      <c r="Z163" t="n">
        <v>10</v>
      </c>
    </row>
    <row r="164">
      <c r="A164" t="n">
        <v>50</v>
      </c>
      <c r="B164" t="n">
        <v>125</v>
      </c>
      <c r="C164" t="inlineStr">
        <is>
          <t xml:space="preserve">CONCLUIDO	</t>
        </is>
      </c>
      <c r="D164" t="n">
        <v>9.8058</v>
      </c>
      <c r="E164" t="n">
        <v>10.2</v>
      </c>
      <c r="F164" t="n">
        <v>7.16</v>
      </c>
      <c r="G164" t="n">
        <v>71.58</v>
      </c>
      <c r="H164" t="n">
        <v>0.91</v>
      </c>
      <c r="I164" t="n">
        <v>6</v>
      </c>
      <c r="J164" t="n">
        <v>265.36</v>
      </c>
      <c r="K164" t="n">
        <v>58.47</v>
      </c>
      <c r="L164" t="n">
        <v>13.5</v>
      </c>
      <c r="M164" t="n">
        <v>1</v>
      </c>
      <c r="N164" t="n">
        <v>68.38</v>
      </c>
      <c r="O164" t="n">
        <v>32961.36</v>
      </c>
      <c r="P164" t="n">
        <v>89.70999999999999</v>
      </c>
      <c r="Q164" t="n">
        <v>605.84</v>
      </c>
      <c r="R164" t="n">
        <v>27.16</v>
      </c>
      <c r="S164" t="n">
        <v>21.88</v>
      </c>
      <c r="T164" t="n">
        <v>1626.75</v>
      </c>
      <c r="U164" t="n">
        <v>0.8100000000000001</v>
      </c>
      <c r="V164" t="n">
        <v>0.86</v>
      </c>
      <c r="W164" t="n">
        <v>1</v>
      </c>
      <c r="X164" t="n">
        <v>0.1</v>
      </c>
      <c r="Y164" t="n">
        <v>1</v>
      </c>
      <c r="Z164" t="n">
        <v>10</v>
      </c>
    </row>
    <row r="165">
      <c r="A165" t="n">
        <v>51</v>
      </c>
      <c r="B165" t="n">
        <v>125</v>
      </c>
      <c r="C165" t="inlineStr">
        <is>
          <t xml:space="preserve">CONCLUIDO	</t>
        </is>
      </c>
      <c r="D165" t="n">
        <v>9.801299999999999</v>
      </c>
      <c r="E165" t="n">
        <v>10.2</v>
      </c>
      <c r="F165" t="n">
        <v>7.16</v>
      </c>
      <c r="G165" t="n">
        <v>71.62</v>
      </c>
      <c r="H165" t="n">
        <v>0.92</v>
      </c>
      <c r="I165" t="n">
        <v>6</v>
      </c>
      <c r="J165" t="n">
        <v>265.83</v>
      </c>
      <c r="K165" t="n">
        <v>58.47</v>
      </c>
      <c r="L165" t="n">
        <v>13.75</v>
      </c>
      <c r="M165" t="n">
        <v>0</v>
      </c>
      <c r="N165" t="n">
        <v>68.59999999999999</v>
      </c>
      <c r="O165" t="n">
        <v>33019.37</v>
      </c>
      <c r="P165" t="n">
        <v>89.92</v>
      </c>
      <c r="Q165" t="n">
        <v>605.88</v>
      </c>
      <c r="R165" t="n">
        <v>27.17</v>
      </c>
      <c r="S165" t="n">
        <v>21.88</v>
      </c>
      <c r="T165" t="n">
        <v>1631.2</v>
      </c>
      <c r="U165" t="n">
        <v>0.8100000000000001</v>
      </c>
      <c r="V165" t="n">
        <v>0.86</v>
      </c>
      <c r="W165" t="n">
        <v>1.01</v>
      </c>
      <c r="X165" t="n">
        <v>0.1</v>
      </c>
      <c r="Y165" t="n">
        <v>1</v>
      </c>
      <c r="Z165" t="n">
        <v>10</v>
      </c>
    </row>
    <row r="166">
      <c r="A166" t="n">
        <v>0</v>
      </c>
      <c r="B166" t="n">
        <v>30</v>
      </c>
      <c r="C166" t="inlineStr">
        <is>
          <t xml:space="preserve">CONCLUIDO	</t>
        </is>
      </c>
      <c r="D166" t="n">
        <v>9.785500000000001</v>
      </c>
      <c r="E166" t="n">
        <v>10.22</v>
      </c>
      <c r="F166" t="n">
        <v>7.8</v>
      </c>
      <c r="G166" t="n">
        <v>12.65</v>
      </c>
      <c r="H166" t="n">
        <v>0.24</v>
      </c>
      <c r="I166" t="n">
        <v>37</v>
      </c>
      <c r="J166" t="n">
        <v>71.52</v>
      </c>
      <c r="K166" t="n">
        <v>32.27</v>
      </c>
      <c r="L166" t="n">
        <v>1</v>
      </c>
      <c r="M166" t="n">
        <v>35</v>
      </c>
      <c r="N166" t="n">
        <v>8.25</v>
      </c>
      <c r="O166" t="n">
        <v>9054.6</v>
      </c>
      <c r="P166" t="n">
        <v>49.8</v>
      </c>
      <c r="Q166" t="n">
        <v>605.89</v>
      </c>
      <c r="R166" t="n">
        <v>47.04</v>
      </c>
      <c r="S166" t="n">
        <v>21.88</v>
      </c>
      <c r="T166" t="n">
        <v>11412.78</v>
      </c>
      <c r="U166" t="n">
        <v>0.47</v>
      </c>
      <c r="V166" t="n">
        <v>0.79</v>
      </c>
      <c r="W166" t="n">
        <v>1.06</v>
      </c>
      <c r="X166" t="n">
        <v>0.74</v>
      </c>
      <c r="Y166" t="n">
        <v>1</v>
      </c>
      <c r="Z166" t="n">
        <v>10</v>
      </c>
    </row>
    <row r="167">
      <c r="A167" t="n">
        <v>1</v>
      </c>
      <c r="B167" t="n">
        <v>30</v>
      </c>
      <c r="C167" t="inlineStr">
        <is>
          <t xml:space="preserve">CONCLUIDO	</t>
        </is>
      </c>
      <c r="D167" t="n">
        <v>10.1306</v>
      </c>
      <c r="E167" t="n">
        <v>9.869999999999999</v>
      </c>
      <c r="F167" t="n">
        <v>7.59</v>
      </c>
      <c r="G167" t="n">
        <v>16.27</v>
      </c>
      <c r="H167" t="n">
        <v>0.3</v>
      </c>
      <c r="I167" t="n">
        <v>28</v>
      </c>
      <c r="J167" t="n">
        <v>71.81</v>
      </c>
      <c r="K167" t="n">
        <v>32.27</v>
      </c>
      <c r="L167" t="n">
        <v>1.25</v>
      </c>
      <c r="M167" t="n">
        <v>26</v>
      </c>
      <c r="N167" t="n">
        <v>8.289999999999999</v>
      </c>
      <c r="O167" t="n">
        <v>9090.98</v>
      </c>
      <c r="P167" t="n">
        <v>46.19</v>
      </c>
      <c r="Q167" t="n">
        <v>605.9299999999999</v>
      </c>
      <c r="R167" t="n">
        <v>40.85</v>
      </c>
      <c r="S167" t="n">
        <v>21.88</v>
      </c>
      <c r="T167" t="n">
        <v>8363.629999999999</v>
      </c>
      <c r="U167" t="n">
        <v>0.54</v>
      </c>
      <c r="V167" t="n">
        <v>0.8100000000000001</v>
      </c>
      <c r="W167" t="n">
        <v>1.03</v>
      </c>
      <c r="X167" t="n">
        <v>0.53</v>
      </c>
      <c r="Y167" t="n">
        <v>1</v>
      </c>
      <c r="Z167" t="n">
        <v>10</v>
      </c>
    </row>
    <row r="168">
      <c r="A168" t="n">
        <v>2</v>
      </c>
      <c r="B168" t="n">
        <v>30</v>
      </c>
      <c r="C168" t="inlineStr">
        <is>
          <t xml:space="preserve">CONCLUIDO	</t>
        </is>
      </c>
      <c r="D168" t="n">
        <v>10.2981</v>
      </c>
      <c r="E168" t="n">
        <v>9.710000000000001</v>
      </c>
      <c r="F168" t="n">
        <v>7.51</v>
      </c>
      <c r="G168" t="n">
        <v>19.59</v>
      </c>
      <c r="H168" t="n">
        <v>0.36</v>
      </c>
      <c r="I168" t="n">
        <v>23</v>
      </c>
      <c r="J168" t="n">
        <v>72.11</v>
      </c>
      <c r="K168" t="n">
        <v>32.27</v>
      </c>
      <c r="L168" t="n">
        <v>1.5</v>
      </c>
      <c r="M168" t="n">
        <v>11</v>
      </c>
      <c r="N168" t="n">
        <v>8.34</v>
      </c>
      <c r="O168" t="n">
        <v>9127.379999999999</v>
      </c>
      <c r="P168" t="n">
        <v>43.89</v>
      </c>
      <c r="Q168" t="n">
        <v>605.9299999999999</v>
      </c>
      <c r="R168" t="n">
        <v>37.85</v>
      </c>
      <c r="S168" t="n">
        <v>21.88</v>
      </c>
      <c r="T168" t="n">
        <v>6885.64</v>
      </c>
      <c r="U168" t="n">
        <v>0.58</v>
      </c>
      <c r="V168" t="n">
        <v>0.82</v>
      </c>
      <c r="W168" t="n">
        <v>1.04</v>
      </c>
      <c r="X168" t="n">
        <v>0.45</v>
      </c>
      <c r="Y168" t="n">
        <v>1</v>
      </c>
      <c r="Z168" t="n">
        <v>10</v>
      </c>
    </row>
    <row r="169">
      <c r="A169" t="n">
        <v>3</v>
      </c>
      <c r="B169" t="n">
        <v>30</v>
      </c>
      <c r="C169" t="inlineStr">
        <is>
          <t xml:space="preserve">CONCLUIDO	</t>
        </is>
      </c>
      <c r="D169" t="n">
        <v>10.314</v>
      </c>
      <c r="E169" t="n">
        <v>9.699999999999999</v>
      </c>
      <c r="F169" t="n">
        <v>7.51</v>
      </c>
      <c r="G169" t="n">
        <v>20.48</v>
      </c>
      <c r="H169" t="n">
        <v>0.42</v>
      </c>
      <c r="I169" t="n">
        <v>22</v>
      </c>
      <c r="J169" t="n">
        <v>72.40000000000001</v>
      </c>
      <c r="K169" t="n">
        <v>32.27</v>
      </c>
      <c r="L169" t="n">
        <v>1.75</v>
      </c>
      <c r="M169" t="n">
        <v>1</v>
      </c>
      <c r="N169" t="n">
        <v>8.380000000000001</v>
      </c>
      <c r="O169" t="n">
        <v>9163.799999999999</v>
      </c>
      <c r="P169" t="n">
        <v>43.18</v>
      </c>
      <c r="Q169" t="n">
        <v>605.88</v>
      </c>
      <c r="R169" t="n">
        <v>37.39</v>
      </c>
      <c r="S169" t="n">
        <v>21.88</v>
      </c>
      <c r="T169" t="n">
        <v>6663.78</v>
      </c>
      <c r="U169" t="n">
        <v>0.59</v>
      </c>
      <c r="V169" t="n">
        <v>0.82</v>
      </c>
      <c r="W169" t="n">
        <v>1.05</v>
      </c>
      <c r="X169" t="n">
        <v>0.45</v>
      </c>
      <c r="Y169" t="n">
        <v>1</v>
      </c>
      <c r="Z169" t="n">
        <v>10</v>
      </c>
    </row>
    <row r="170">
      <c r="A170" t="n">
        <v>4</v>
      </c>
      <c r="B170" t="n">
        <v>30</v>
      </c>
      <c r="C170" t="inlineStr">
        <is>
          <t xml:space="preserve">CONCLUIDO	</t>
        </is>
      </c>
      <c r="D170" t="n">
        <v>10.3164</v>
      </c>
      <c r="E170" t="n">
        <v>9.69</v>
      </c>
      <c r="F170" t="n">
        <v>7.51</v>
      </c>
      <c r="G170" t="n">
        <v>20.47</v>
      </c>
      <c r="H170" t="n">
        <v>0.48</v>
      </c>
      <c r="I170" t="n">
        <v>22</v>
      </c>
      <c r="J170" t="n">
        <v>72.7</v>
      </c>
      <c r="K170" t="n">
        <v>32.27</v>
      </c>
      <c r="L170" t="n">
        <v>2</v>
      </c>
      <c r="M170" t="n">
        <v>0</v>
      </c>
      <c r="N170" t="n">
        <v>8.43</v>
      </c>
      <c r="O170" t="n">
        <v>9200.25</v>
      </c>
      <c r="P170" t="n">
        <v>43.32</v>
      </c>
      <c r="Q170" t="n">
        <v>605.84</v>
      </c>
      <c r="R170" t="n">
        <v>37.31</v>
      </c>
      <c r="S170" t="n">
        <v>21.88</v>
      </c>
      <c r="T170" t="n">
        <v>6620.2</v>
      </c>
      <c r="U170" t="n">
        <v>0.59</v>
      </c>
      <c r="V170" t="n">
        <v>0.82</v>
      </c>
      <c r="W170" t="n">
        <v>1.05</v>
      </c>
      <c r="X170" t="n">
        <v>0.45</v>
      </c>
      <c r="Y170" t="n">
        <v>1</v>
      </c>
      <c r="Z170" t="n">
        <v>10</v>
      </c>
    </row>
    <row r="171">
      <c r="A171" t="n">
        <v>0</v>
      </c>
      <c r="B171" t="n">
        <v>15</v>
      </c>
      <c r="C171" t="inlineStr">
        <is>
          <t xml:space="preserve">CONCLUIDO	</t>
        </is>
      </c>
      <c r="D171" t="n">
        <v>9.9086</v>
      </c>
      <c r="E171" t="n">
        <v>10.09</v>
      </c>
      <c r="F171" t="n">
        <v>7.93</v>
      </c>
      <c r="G171" t="n">
        <v>11.32</v>
      </c>
      <c r="H171" t="n">
        <v>0.43</v>
      </c>
      <c r="I171" t="n">
        <v>42</v>
      </c>
      <c r="J171" t="n">
        <v>39.78</v>
      </c>
      <c r="K171" t="n">
        <v>19.54</v>
      </c>
      <c r="L171" t="n">
        <v>1</v>
      </c>
      <c r="M171" t="n">
        <v>0</v>
      </c>
      <c r="N171" t="n">
        <v>4.24</v>
      </c>
      <c r="O171" t="n">
        <v>5140</v>
      </c>
      <c r="P171" t="n">
        <v>31.09</v>
      </c>
      <c r="Q171" t="n">
        <v>605.84</v>
      </c>
      <c r="R171" t="n">
        <v>49.7</v>
      </c>
      <c r="S171" t="n">
        <v>21.88</v>
      </c>
      <c r="T171" t="n">
        <v>12717.76</v>
      </c>
      <c r="U171" t="n">
        <v>0.44</v>
      </c>
      <c r="V171" t="n">
        <v>0.78</v>
      </c>
      <c r="W171" t="n">
        <v>1.11</v>
      </c>
      <c r="X171" t="n">
        <v>0.87</v>
      </c>
      <c r="Y171" t="n">
        <v>1</v>
      </c>
      <c r="Z171" t="n">
        <v>10</v>
      </c>
    </row>
    <row r="172">
      <c r="A172" t="n">
        <v>0</v>
      </c>
      <c r="B172" t="n">
        <v>70</v>
      </c>
      <c r="C172" t="inlineStr">
        <is>
          <t xml:space="preserve">CONCLUIDO	</t>
        </is>
      </c>
      <c r="D172" t="n">
        <v>7.9245</v>
      </c>
      <c r="E172" t="n">
        <v>12.62</v>
      </c>
      <c r="F172" t="n">
        <v>8.43</v>
      </c>
      <c r="G172" t="n">
        <v>7.44</v>
      </c>
      <c r="H172" t="n">
        <v>0.12</v>
      </c>
      <c r="I172" t="n">
        <v>68</v>
      </c>
      <c r="J172" t="n">
        <v>141.81</v>
      </c>
      <c r="K172" t="n">
        <v>47.83</v>
      </c>
      <c r="L172" t="n">
        <v>1</v>
      </c>
      <c r="M172" t="n">
        <v>66</v>
      </c>
      <c r="N172" t="n">
        <v>22.98</v>
      </c>
      <c r="O172" t="n">
        <v>17723.39</v>
      </c>
      <c r="P172" t="n">
        <v>93.45</v>
      </c>
      <c r="Q172" t="n">
        <v>606.0700000000001</v>
      </c>
      <c r="R172" t="n">
        <v>66.59</v>
      </c>
      <c r="S172" t="n">
        <v>21.88</v>
      </c>
      <c r="T172" t="n">
        <v>21033.29</v>
      </c>
      <c r="U172" t="n">
        <v>0.33</v>
      </c>
      <c r="V172" t="n">
        <v>0.73</v>
      </c>
      <c r="W172" t="n">
        <v>1.11</v>
      </c>
      <c r="X172" t="n">
        <v>1.37</v>
      </c>
      <c r="Y172" t="n">
        <v>1</v>
      </c>
      <c r="Z172" t="n">
        <v>10</v>
      </c>
    </row>
    <row r="173">
      <c r="A173" t="n">
        <v>1</v>
      </c>
      <c r="B173" t="n">
        <v>70</v>
      </c>
      <c r="C173" t="inlineStr">
        <is>
          <t xml:space="preserve">CONCLUIDO	</t>
        </is>
      </c>
      <c r="D173" t="n">
        <v>8.4596</v>
      </c>
      <c r="E173" t="n">
        <v>11.82</v>
      </c>
      <c r="F173" t="n">
        <v>8.09</v>
      </c>
      <c r="G173" t="n">
        <v>9.33</v>
      </c>
      <c r="H173" t="n">
        <v>0.16</v>
      </c>
      <c r="I173" t="n">
        <v>52</v>
      </c>
      <c r="J173" t="n">
        <v>142.15</v>
      </c>
      <c r="K173" t="n">
        <v>47.83</v>
      </c>
      <c r="L173" t="n">
        <v>1.25</v>
      </c>
      <c r="M173" t="n">
        <v>50</v>
      </c>
      <c r="N173" t="n">
        <v>23.07</v>
      </c>
      <c r="O173" t="n">
        <v>17765.46</v>
      </c>
      <c r="P173" t="n">
        <v>88.76000000000001</v>
      </c>
      <c r="Q173" t="n">
        <v>605.9400000000001</v>
      </c>
      <c r="R173" t="n">
        <v>56.53</v>
      </c>
      <c r="S173" t="n">
        <v>21.88</v>
      </c>
      <c r="T173" t="n">
        <v>16083.2</v>
      </c>
      <c r="U173" t="n">
        <v>0.39</v>
      </c>
      <c r="V173" t="n">
        <v>0.76</v>
      </c>
      <c r="W173" t="n">
        <v>1.07</v>
      </c>
      <c r="X173" t="n">
        <v>1.03</v>
      </c>
      <c r="Y173" t="n">
        <v>1</v>
      </c>
      <c r="Z173" t="n">
        <v>10</v>
      </c>
    </row>
    <row r="174">
      <c r="A174" t="n">
        <v>2</v>
      </c>
      <c r="B174" t="n">
        <v>70</v>
      </c>
      <c r="C174" t="inlineStr">
        <is>
          <t xml:space="preserve">CONCLUIDO	</t>
        </is>
      </c>
      <c r="D174" t="n">
        <v>8.8179</v>
      </c>
      <c r="E174" t="n">
        <v>11.34</v>
      </c>
      <c r="F174" t="n">
        <v>7.9</v>
      </c>
      <c r="G174" t="n">
        <v>11.28</v>
      </c>
      <c r="H174" t="n">
        <v>0.19</v>
      </c>
      <c r="I174" t="n">
        <v>42</v>
      </c>
      <c r="J174" t="n">
        <v>142.49</v>
      </c>
      <c r="K174" t="n">
        <v>47.83</v>
      </c>
      <c r="L174" t="n">
        <v>1.5</v>
      </c>
      <c r="M174" t="n">
        <v>40</v>
      </c>
      <c r="N174" t="n">
        <v>23.16</v>
      </c>
      <c r="O174" t="n">
        <v>17807.56</v>
      </c>
      <c r="P174" t="n">
        <v>85.66</v>
      </c>
      <c r="Q174" t="n">
        <v>605.98</v>
      </c>
      <c r="R174" t="n">
        <v>50.33</v>
      </c>
      <c r="S174" t="n">
        <v>21.88</v>
      </c>
      <c r="T174" t="n">
        <v>13032.65</v>
      </c>
      <c r="U174" t="n">
        <v>0.43</v>
      </c>
      <c r="V174" t="n">
        <v>0.78</v>
      </c>
      <c r="W174" t="n">
        <v>1.06</v>
      </c>
      <c r="X174" t="n">
        <v>0.84</v>
      </c>
      <c r="Y174" t="n">
        <v>1</v>
      </c>
      <c r="Z174" t="n">
        <v>10</v>
      </c>
    </row>
    <row r="175">
      <c r="A175" t="n">
        <v>3</v>
      </c>
      <c r="B175" t="n">
        <v>70</v>
      </c>
      <c r="C175" t="inlineStr">
        <is>
          <t xml:space="preserve">CONCLUIDO	</t>
        </is>
      </c>
      <c r="D175" t="n">
        <v>9.096399999999999</v>
      </c>
      <c r="E175" t="n">
        <v>10.99</v>
      </c>
      <c r="F175" t="n">
        <v>7.75</v>
      </c>
      <c r="G175" t="n">
        <v>13.29</v>
      </c>
      <c r="H175" t="n">
        <v>0.22</v>
      </c>
      <c r="I175" t="n">
        <v>35</v>
      </c>
      <c r="J175" t="n">
        <v>142.83</v>
      </c>
      <c r="K175" t="n">
        <v>47.83</v>
      </c>
      <c r="L175" t="n">
        <v>1.75</v>
      </c>
      <c r="M175" t="n">
        <v>33</v>
      </c>
      <c r="N175" t="n">
        <v>23.25</v>
      </c>
      <c r="O175" t="n">
        <v>17849.7</v>
      </c>
      <c r="P175" t="n">
        <v>83.06999999999999</v>
      </c>
      <c r="Q175" t="n">
        <v>605.96</v>
      </c>
      <c r="R175" t="n">
        <v>46.13</v>
      </c>
      <c r="S175" t="n">
        <v>21.88</v>
      </c>
      <c r="T175" t="n">
        <v>10968.56</v>
      </c>
      <c r="U175" t="n">
        <v>0.47</v>
      </c>
      <c r="V175" t="n">
        <v>0.8</v>
      </c>
      <c r="W175" t="n">
        <v>1.04</v>
      </c>
      <c r="X175" t="n">
        <v>0.7</v>
      </c>
      <c r="Y175" t="n">
        <v>1</v>
      </c>
      <c r="Z175" t="n">
        <v>10</v>
      </c>
    </row>
    <row r="176">
      <c r="A176" t="n">
        <v>4</v>
      </c>
      <c r="B176" t="n">
        <v>70</v>
      </c>
      <c r="C176" t="inlineStr">
        <is>
          <t xml:space="preserve">CONCLUIDO	</t>
        </is>
      </c>
      <c r="D176" t="n">
        <v>9.311</v>
      </c>
      <c r="E176" t="n">
        <v>10.74</v>
      </c>
      <c r="F176" t="n">
        <v>7.64</v>
      </c>
      <c r="G176" t="n">
        <v>15.29</v>
      </c>
      <c r="H176" t="n">
        <v>0.25</v>
      </c>
      <c r="I176" t="n">
        <v>30</v>
      </c>
      <c r="J176" t="n">
        <v>143.17</v>
      </c>
      <c r="K176" t="n">
        <v>47.83</v>
      </c>
      <c r="L176" t="n">
        <v>2</v>
      </c>
      <c r="M176" t="n">
        <v>28</v>
      </c>
      <c r="N176" t="n">
        <v>23.34</v>
      </c>
      <c r="O176" t="n">
        <v>17891.86</v>
      </c>
      <c r="P176" t="n">
        <v>81.09</v>
      </c>
      <c r="Q176" t="n">
        <v>605.9</v>
      </c>
      <c r="R176" t="n">
        <v>42.25</v>
      </c>
      <c r="S176" t="n">
        <v>21.88</v>
      </c>
      <c r="T176" t="n">
        <v>9051.370000000001</v>
      </c>
      <c r="U176" t="n">
        <v>0.52</v>
      </c>
      <c r="V176" t="n">
        <v>0.8100000000000001</v>
      </c>
      <c r="W176" t="n">
        <v>1.04</v>
      </c>
      <c r="X176" t="n">
        <v>0.59</v>
      </c>
      <c r="Y176" t="n">
        <v>1</v>
      </c>
      <c r="Z176" t="n">
        <v>10</v>
      </c>
    </row>
    <row r="177">
      <c r="A177" t="n">
        <v>5</v>
      </c>
      <c r="B177" t="n">
        <v>70</v>
      </c>
      <c r="C177" t="inlineStr">
        <is>
          <t xml:space="preserve">CONCLUIDO	</t>
        </is>
      </c>
      <c r="D177" t="n">
        <v>9.4419</v>
      </c>
      <c r="E177" t="n">
        <v>10.59</v>
      </c>
      <c r="F177" t="n">
        <v>7.58</v>
      </c>
      <c r="G177" t="n">
        <v>16.85</v>
      </c>
      <c r="H177" t="n">
        <v>0.28</v>
      </c>
      <c r="I177" t="n">
        <v>27</v>
      </c>
      <c r="J177" t="n">
        <v>143.51</v>
      </c>
      <c r="K177" t="n">
        <v>47.83</v>
      </c>
      <c r="L177" t="n">
        <v>2.25</v>
      </c>
      <c r="M177" t="n">
        <v>25</v>
      </c>
      <c r="N177" t="n">
        <v>23.44</v>
      </c>
      <c r="O177" t="n">
        <v>17934.06</v>
      </c>
      <c r="P177" t="n">
        <v>79.36</v>
      </c>
      <c r="Q177" t="n">
        <v>605.85</v>
      </c>
      <c r="R177" t="n">
        <v>40.28</v>
      </c>
      <c r="S177" t="n">
        <v>21.88</v>
      </c>
      <c r="T177" t="n">
        <v>8080.2</v>
      </c>
      <c r="U177" t="n">
        <v>0.54</v>
      </c>
      <c r="V177" t="n">
        <v>0.82</v>
      </c>
      <c r="W177" t="n">
        <v>1.04</v>
      </c>
      <c r="X177" t="n">
        <v>0.52</v>
      </c>
      <c r="Y177" t="n">
        <v>1</v>
      </c>
      <c r="Z177" t="n">
        <v>10</v>
      </c>
    </row>
    <row r="178">
      <c r="A178" t="n">
        <v>6</v>
      </c>
      <c r="B178" t="n">
        <v>70</v>
      </c>
      <c r="C178" t="inlineStr">
        <is>
          <t xml:space="preserve">CONCLUIDO	</t>
        </is>
      </c>
      <c r="D178" t="n">
        <v>9.5694</v>
      </c>
      <c r="E178" t="n">
        <v>10.45</v>
      </c>
      <c r="F178" t="n">
        <v>7.53</v>
      </c>
      <c r="G178" t="n">
        <v>18.82</v>
      </c>
      <c r="H178" t="n">
        <v>0.31</v>
      </c>
      <c r="I178" t="n">
        <v>24</v>
      </c>
      <c r="J178" t="n">
        <v>143.86</v>
      </c>
      <c r="K178" t="n">
        <v>47.83</v>
      </c>
      <c r="L178" t="n">
        <v>2.5</v>
      </c>
      <c r="M178" t="n">
        <v>22</v>
      </c>
      <c r="N178" t="n">
        <v>23.53</v>
      </c>
      <c r="O178" t="n">
        <v>17976.29</v>
      </c>
      <c r="P178" t="n">
        <v>78.05</v>
      </c>
      <c r="Q178" t="n">
        <v>605.96</v>
      </c>
      <c r="R178" t="n">
        <v>38.74</v>
      </c>
      <c r="S178" t="n">
        <v>21.88</v>
      </c>
      <c r="T178" t="n">
        <v>7326.23</v>
      </c>
      <c r="U178" t="n">
        <v>0.5600000000000001</v>
      </c>
      <c r="V178" t="n">
        <v>0.82</v>
      </c>
      <c r="W178" t="n">
        <v>1.03</v>
      </c>
      <c r="X178" t="n">
        <v>0.47</v>
      </c>
      <c r="Y178" t="n">
        <v>1</v>
      </c>
      <c r="Z178" t="n">
        <v>10</v>
      </c>
    </row>
    <row r="179">
      <c r="A179" t="n">
        <v>7</v>
      </c>
      <c r="B179" t="n">
        <v>70</v>
      </c>
      <c r="C179" t="inlineStr">
        <is>
          <t xml:space="preserve">CONCLUIDO	</t>
        </is>
      </c>
      <c r="D179" t="n">
        <v>9.7242</v>
      </c>
      <c r="E179" t="n">
        <v>10.28</v>
      </c>
      <c r="F179" t="n">
        <v>7.45</v>
      </c>
      <c r="G179" t="n">
        <v>21.28</v>
      </c>
      <c r="H179" t="n">
        <v>0.34</v>
      </c>
      <c r="I179" t="n">
        <v>21</v>
      </c>
      <c r="J179" t="n">
        <v>144.2</v>
      </c>
      <c r="K179" t="n">
        <v>47.83</v>
      </c>
      <c r="L179" t="n">
        <v>2.75</v>
      </c>
      <c r="M179" t="n">
        <v>19</v>
      </c>
      <c r="N179" t="n">
        <v>23.62</v>
      </c>
      <c r="O179" t="n">
        <v>18018.55</v>
      </c>
      <c r="P179" t="n">
        <v>76.18000000000001</v>
      </c>
      <c r="Q179" t="n">
        <v>605.87</v>
      </c>
      <c r="R179" t="n">
        <v>36.22</v>
      </c>
      <c r="S179" t="n">
        <v>21.88</v>
      </c>
      <c r="T179" t="n">
        <v>6083.22</v>
      </c>
      <c r="U179" t="n">
        <v>0.6</v>
      </c>
      <c r="V179" t="n">
        <v>0.83</v>
      </c>
      <c r="W179" t="n">
        <v>1.02</v>
      </c>
      <c r="X179" t="n">
        <v>0.39</v>
      </c>
      <c r="Y179" t="n">
        <v>1</v>
      </c>
      <c r="Z179" t="n">
        <v>10</v>
      </c>
    </row>
    <row r="180">
      <c r="A180" t="n">
        <v>8</v>
      </c>
      <c r="B180" t="n">
        <v>70</v>
      </c>
      <c r="C180" t="inlineStr">
        <is>
          <t xml:space="preserve">CONCLUIDO	</t>
        </is>
      </c>
      <c r="D180" t="n">
        <v>9.8162</v>
      </c>
      <c r="E180" t="n">
        <v>10.19</v>
      </c>
      <c r="F180" t="n">
        <v>7.41</v>
      </c>
      <c r="G180" t="n">
        <v>23.4</v>
      </c>
      <c r="H180" t="n">
        <v>0.37</v>
      </c>
      <c r="I180" t="n">
        <v>19</v>
      </c>
      <c r="J180" t="n">
        <v>144.54</v>
      </c>
      <c r="K180" t="n">
        <v>47.83</v>
      </c>
      <c r="L180" t="n">
        <v>3</v>
      </c>
      <c r="M180" t="n">
        <v>17</v>
      </c>
      <c r="N180" t="n">
        <v>23.71</v>
      </c>
      <c r="O180" t="n">
        <v>18060.85</v>
      </c>
      <c r="P180" t="n">
        <v>74.81</v>
      </c>
      <c r="Q180" t="n">
        <v>605.9299999999999</v>
      </c>
      <c r="R180" t="n">
        <v>35.01</v>
      </c>
      <c r="S180" t="n">
        <v>21.88</v>
      </c>
      <c r="T180" t="n">
        <v>5485.54</v>
      </c>
      <c r="U180" t="n">
        <v>0.63</v>
      </c>
      <c r="V180" t="n">
        <v>0.83</v>
      </c>
      <c r="W180" t="n">
        <v>1.02</v>
      </c>
      <c r="X180" t="n">
        <v>0.35</v>
      </c>
      <c r="Y180" t="n">
        <v>1</v>
      </c>
      <c r="Z180" t="n">
        <v>10</v>
      </c>
    </row>
    <row r="181">
      <c r="A181" t="n">
        <v>9</v>
      </c>
      <c r="B181" t="n">
        <v>70</v>
      </c>
      <c r="C181" t="inlineStr">
        <is>
          <t xml:space="preserve">CONCLUIDO	</t>
        </is>
      </c>
      <c r="D181" t="n">
        <v>9.864100000000001</v>
      </c>
      <c r="E181" t="n">
        <v>10.14</v>
      </c>
      <c r="F181" t="n">
        <v>7.39</v>
      </c>
      <c r="G181" t="n">
        <v>24.63</v>
      </c>
      <c r="H181" t="n">
        <v>0.4</v>
      </c>
      <c r="I181" t="n">
        <v>18</v>
      </c>
      <c r="J181" t="n">
        <v>144.89</v>
      </c>
      <c r="K181" t="n">
        <v>47.83</v>
      </c>
      <c r="L181" t="n">
        <v>3.25</v>
      </c>
      <c r="M181" t="n">
        <v>16</v>
      </c>
      <c r="N181" t="n">
        <v>23.81</v>
      </c>
      <c r="O181" t="n">
        <v>18103.18</v>
      </c>
      <c r="P181" t="n">
        <v>73.08</v>
      </c>
      <c r="Q181" t="n">
        <v>605.85</v>
      </c>
      <c r="R181" t="n">
        <v>34.48</v>
      </c>
      <c r="S181" t="n">
        <v>21.88</v>
      </c>
      <c r="T181" t="n">
        <v>5229.13</v>
      </c>
      <c r="U181" t="n">
        <v>0.63</v>
      </c>
      <c r="V181" t="n">
        <v>0.84</v>
      </c>
      <c r="W181" t="n">
        <v>1.02</v>
      </c>
      <c r="X181" t="n">
        <v>0.33</v>
      </c>
      <c r="Y181" t="n">
        <v>1</v>
      </c>
      <c r="Z181" t="n">
        <v>10</v>
      </c>
    </row>
    <row r="182">
      <c r="A182" t="n">
        <v>10</v>
      </c>
      <c r="B182" t="n">
        <v>70</v>
      </c>
      <c r="C182" t="inlineStr">
        <is>
          <t xml:space="preserve">CONCLUIDO	</t>
        </is>
      </c>
      <c r="D182" t="n">
        <v>9.9497</v>
      </c>
      <c r="E182" t="n">
        <v>10.05</v>
      </c>
      <c r="F182" t="n">
        <v>7.36</v>
      </c>
      <c r="G182" t="n">
        <v>27.6</v>
      </c>
      <c r="H182" t="n">
        <v>0.43</v>
      </c>
      <c r="I182" t="n">
        <v>16</v>
      </c>
      <c r="J182" t="n">
        <v>145.23</v>
      </c>
      <c r="K182" t="n">
        <v>47.83</v>
      </c>
      <c r="L182" t="n">
        <v>3.5</v>
      </c>
      <c r="M182" t="n">
        <v>14</v>
      </c>
      <c r="N182" t="n">
        <v>23.9</v>
      </c>
      <c r="O182" t="n">
        <v>18145.54</v>
      </c>
      <c r="P182" t="n">
        <v>72.37</v>
      </c>
      <c r="Q182" t="n">
        <v>605.96</v>
      </c>
      <c r="R182" t="n">
        <v>33.45</v>
      </c>
      <c r="S182" t="n">
        <v>21.88</v>
      </c>
      <c r="T182" t="n">
        <v>4724.15</v>
      </c>
      <c r="U182" t="n">
        <v>0.65</v>
      </c>
      <c r="V182" t="n">
        <v>0.84</v>
      </c>
      <c r="W182" t="n">
        <v>1.02</v>
      </c>
      <c r="X182" t="n">
        <v>0.3</v>
      </c>
      <c r="Y182" t="n">
        <v>1</v>
      </c>
      <c r="Z182" t="n">
        <v>10</v>
      </c>
    </row>
    <row r="183">
      <c r="A183" t="n">
        <v>11</v>
      </c>
      <c r="B183" t="n">
        <v>70</v>
      </c>
      <c r="C183" t="inlineStr">
        <is>
          <t xml:space="preserve">CONCLUIDO	</t>
        </is>
      </c>
      <c r="D183" t="n">
        <v>10.0022</v>
      </c>
      <c r="E183" t="n">
        <v>10</v>
      </c>
      <c r="F183" t="n">
        <v>7.34</v>
      </c>
      <c r="G183" t="n">
        <v>29.34</v>
      </c>
      <c r="H183" t="n">
        <v>0.46</v>
      </c>
      <c r="I183" t="n">
        <v>15</v>
      </c>
      <c r="J183" t="n">
        <v>145.57</v>
      </c>
      <c r="K183" t="n">
        <v>47.83</v>
      </c>
      <c r="L183" t="n">
        <v>3.75</v>
      </c>
      <c r="M183" t="n">
        <v>13</v>
      </c>
      <c r="N183" t="n">
        <v>23.99</v>
      </c>
      <c r="O183" t="n">
        <v>18187.93</v>
      </c>
      <c r="P183" t="n">
        <v>70.98</v>
      </c>
      <c r="Q183" t="n">
        <v>605.85</v>
      </c>
      <c r="R183" t="n">
        <v>32.82</v>
      </c>
      <c r="S183" t="n">
        <v>21.88</v>
      </c>
      <c r="T183" t="n">
        <v>4411.51</v>
      </c>
      <c r="U183" t="n">
        <v>0.67</v>
      </c>
      <c r="V183" t="n">
        <v>0.84</v>
      </c>
      <c r="W183" t="n">
        <v>1.01</v>
      </c>
      <c r="X183" t="n">
        <v>0.28</v>
      </c>
      <c r="Y183" t="n">
        <v>1</v>
      </c>
      <c r="Z183" t="n">
        <v>10</v>
      </c>
    </row>
    <row r="184">
      <c r="A184" t="n">
        <v>12</v>
      </c>
      <c r="B184" t="n">
        <v>70</v>
      </c>
      <c r="C184" t="inlineStr">
        <is>
          <t xml:space="preserve">CONCLUIDO	</t>
        </is>
      </c>
      <c r="D184" t="n">
        <v>10.05</v>
      </c>
      <c r="E184" t="n">
        <v>9.949999999999999</v>
      </c>
      <c r="F184" t="n">
        <v>7.32</v>
      </c>
      <c r="G184" t="n">
        <v>31.36</v>
      </c>
      <c r="H184" t="n">
        <v>0.49</v>
      </c>
      <c r="I184" t="n">
        <v>14</v>
      </c>
      <c r="J184" t="n">
        <v>145.92</v>
      </c>
      <c r="K184" t="n">
        <v>47.83</v>
      </c>
      <c r="L184" t="n">
        <v>4</v>
      </c>
      <c r="M184" t="n">
        <v>12</v>
      </c>
      <c r="N184" t="n">
        <v>24.09</v>
      </c>
      <c r="O184" t="n">
        <v>18230.35</v>
      </c>
      <c r="P184" t="n">
        <v>70.05</v>
      </c>
      <c r="Q184" t="n">
        <v>605.86</v>
      </c>
      <c r="R184" t="n">
        <v>32.26</v>
      </c>
      <c r="S184" t="n">
        <v>21.88</v>
      </c>
      <c r="T184" t="n">
        <v>4137.16</v>
      </c>
      <c r="U184" t="n">
        <v>0.68</v>
      </c>
      <c r="V184" t="n">
        <v>0.85</v>
      </c>
      <c r="W184" t="n">
        <v>1.01</v>
      </c>
      <c r="X184" t="n">
        <v>0.26</v>
      </c>
      <c r="Y184" t="n">
        <v>1</v>
      </c>
      <c r="Z184" t="n">
        <v>10</v>
      </c>
    </row>
    <row r="185">
      <c r="A185" t="n">
        <v>13</v>
      </c>
      <c r="B185" t="n">
        <v>70</v>
      </c>
      <c r="C185" t="inlineStr">
        <is>
          <t xml:space="preserve">CONCLUIDO	</t>
        </is>
      </c>
      <c r="D185" t="n">
        <v>10.0934</v>
      </c>
      <c r="E185" t="n">
        <v>9.91</v>
      </c>
      <c r="F185" t="n">
        <v>7.3</v>
      </c>
      <c r="G185" t="n">
        <v>33.71</v>
      </c>
      <c r="H185" t="n">
        <v>0.51</v>
      </c>
      <c r="I185" t="n">
        <v>13</v>
      </c>
      <c r="J185" t="n">
        <v>146.26</v>
      </c>
      <c r="K185" t="n">
        <v>47.83</v>
      </c>
      <c r="L185" t="n">
        <v>4.25</v>
      </c>
      <c r="M185" t="n">
        <v>11</v>
      </c>
      <c r="N185" t="n">
        <v>24.18</v>
      </c>
      <c r="O185" t="n">
        <v>18272.81</v>
      </c>
      <c r="P185" t="n">
        <v>68.59999999999999</v>
      </c>
      <c r="Q185" t="n">
        <v>605.87</v>
      </c>
      <c r="R185" t="n">
        <v>31.87</v>
      </c>
      <c r="S185" t="n">
        <v>21.88</v>
      </c>
      <c r="T185" t="n">
        <v>3948.19</v>
      </c>
      <c r="U185" t="n">
        <v>0.6899999999999999</v>
      </c>
      <c r="V185" t="n">
        <v>0.85</v>
      </c>
      <c r="W185" t="n">
        <v>1.01</v>
      </c>
      <c r="X185" t="n">
        <v>0.25</v>
      </c>
      <c r="Y185" t="n">
        <v>1</v>
      </c>
      <c r="Z185" t="n">
        <v>10</v>
      </c>
    </row>
    <row r="186">
      <c r="A186" t="n">
        <v>14</v>
      </c>
      <c r="B186" t="n">
        <v>70</v>
      </c>
      <c r="C186" t="inlineStr">
        <is>
          <t xml:space="preserve">CONCLUIDO	</t>
        </is>
      </c>
      <c r="D186" t="n">
        <v>10.1437</v>
      </c>
      <c r="E186" t="n">
        <v>9.859999999999999</v>
      </c>
      <c r="F186" t="n">
        <v>7.28</v>
      </c>
      <c r="G186" t="n">
        <v>36.42</v>
      </c>
      <c r="H186" t="n">
        <v>0.54</v>
      </c>
      <c r="I186" t="n">
        <v>12</v>
      </c>
      <c r="J186" t="n">
        <v>146.61</v>
      </c>
      <c r="K186" t="n">
        <v>47.83</v>
      </c>
      <c r="L186" t="n">
        <v>4.5</v>
      </c>
      <c r="M186" t="n">
        <v>10</v>
      </c>
      <c r="N186" t="n">
        <v>24.28</v>
      </c>
      <c r="O186" t="n">
        <v>18315.3</v>
      </c>
      <c r="P186" t="n">
        <v>67.02</v>
      </c>
      <c r="Q186" t="n">
        <v>605.95</v>
      </c>
      <c r="R186" t="n">
        <v>31.14</v>
      </c>
      <c r="S186" t="n">
        <v>21.88</v>
      </c>
      <c r="T186" t="n">
        <v>3586.84</v>
      </c>
      <c r="U186" t="n">
        <v>0.7</v>
      </c>
      <c r="V186" t="n">
        <v>0.85</v>
      </c>
      <c r="W186" t="n">
        <v>1.01</v>
      </c>
      <c r="X186" t="n">
        <v>0.23</v>
      </c>
      <c r="Y186" t="n">
        <v>1</v>
      </c>
      <c r="Z186" t="n">
        <v>10</v>
      </c>
    </row>
    <row r="187">
      <c r="A187" t="n">
        <v>15</v>
      </c>
      <c r="B187" t="n">
        <v>70</v>
      </c>
      <c r="C187" t="inlineStr">
        <is>
          <t xml:space="preserve">CONCLUIDO	</t>
        </is>
      </c>
      <c r="D187" t="n">
        <v>10.2009</v>
      </c>
      <c r="E187" t="n">
        <v>9.800000000000001</v>
      </c>
      <c r="F187" t="n">
        <v>7.26</v>
      </c>
      <c r="G187" t="n">
        <v>39.58</v>
      </c>
      <c r="H187" t="n">
        <v>0.57</v>
      </c>
      <c r="I187" t="n">
        <v>11</v>
      </c>
      <c r="J187" t="n">
        <v>146.95</v>
      </c>
      <c r="K187" t="n">
        <v>47.83</v>
      </c>
      <c r="L187" t="n">
        <v>4.75</v>
      </c>
      <c r="M187" t="n">
        <v>7</v>
      </c>
      <c r="N187" t="n">
        <v>24.37</v>
      </c>
      <c r="O187" t="n">
        <v>18357.82</v>
      </c>
      <c r="P187" t="n">
        <v>65.76000000000001</v>
      </c>
      <c r="Q187" t="n">
        <v>605.87</v>
      </c>
      <c r="R187" t="n">
        <v>30.21</v>
      </c>
      <c r="S187" t="n">
        <v>21.88</v>
      </c>
      <c r="T187" t="n">
        <v>3124.84</v>
      </c>
      <c r="U187" t="n">
        <v>0.72</v>
      </c>
      <c r="V187" t="n">
        <v>0.85</v>
      </c>
      <c r="W187" t="n">
        <v>1.01</v>
      </c>
      <c r="X187" t="n">
        <v>0.2</v>
      </c>
      <c r="Y187" t="n">
        <v>1</v>
      </c>
      <c r="Z187" t="n">
        <v>10</v>
      </c>
    </row>
    <row r="188">
      <c r="A188" t="n">
        <v>16</v>
      </c>
      <c r="B188" t="n">
        <v>70</v>
      </c>
      <c r="C188" t="inlineStr">
        <is>
          <t xml:space="preserve">CONCLUIDO	</t>
        </is>
      </c>
      <c r="D188" t="n">
        <v>10.1945</v>
      </c>
      <c r="E188" t="n">
        <v>9.81</v>
      </c>
      <c r="F188" t="n">
        <v>7.26</v>
      </c>
      <c r="G188" t="n">
        <v>39.62</v>
      </c>
      <c r="H188" t="n">
        <v>0.6</v>
      </c>
      <c r="I188" t="n">
        <v>11</v>
      </c>
      <c r="J188" t="n">
        <v>147.3</v>
      </c>
      <c r="K188" t="n">
        <v>47.83</v>
      </c>
      <c r="L188" t="n">
        <v>5</v>
      </c>
      <c r="M188" t="n">
        <v>7</v>
      </c>
      <c r="N188" t="n">
        <v>24.47</v>
      </c>
      <c r="O188" t="n">
        <v>18400.38</v>
      </c>
      <c r="P188" t="n">
        <v>64.95999999999999</v>
      </c>
      <c r="Q188" t="n">
        <v>605.84</v>
      </c>
      <c r="R188" t="n">
        <v>30.53</v>
      </c>
      <c r="S188" t="n">
        <v>21.88</v>
      </c>
      <c r="T188" t="n">
        <v>3288.77</v>
      </c>
      <c r="U188" t="n">
        <v>0.72</v>
      </c>
      <c r="V188" t="n">
        <v>0.85</v>
      </c>
      <c r="W188" t="n">
        <v>1.01</v>
      </c>
      <c r="X188" t="n">
        <v>0.21</v>
      </c>
      <c r="Y188" t="n">
        <v>1</v>
      </c>
      <c r="Z188" t="n">
        <v>10</v>
      </c>
    </row>
    <row r="189">
      <c r="A189" t="n">
        <v>17</v>
      </c>
      <c r="B189" t="n">
        <v>70</v>
      </c>
      <c r="C189" t="inlineStr">
        <is>
          <t xml:space="preserve">CONCLUIDO	</t>
        </is>
      </c>
      <c r="D189" t="n">
        <v>10.1995</v>
      </c>
      <c r="E189" t="n">
        <v>9.800000000000001</v>
      </c>
      <c r="F189" t="n">
        <v>7.26</v>
      </c>
      <c r="G189" t="n">
        <v>39.59</v>
      </c>
      <c r="H189" t="n">
        <v>0.63</v>
      </c>
      <c r="I189" t="n">
        <v>11</v>
      </c>
      <c r="J189" t="n">
        <v>147.64</v>
      </c>
      <c r="K189" t="n">
        <v>47.83</v>
      </c>
      <c r="L189" t="n">
        <v>5.25</v>
      </c>
      <c r="M189" t="n">
        <v>4</v>
      </c>
      <c r="N189" t="n">
        <v>24.56</v>
      </c>
      <c r="O189" t="n">
        <v>18442.97</v>
      </c>
      <c r="P189" t="n">
        <v>64.44</v>
      </c>
      <c r="Q189" t="n">
        <v>605.88</v>
      </c>
      <c r="R189" t="n">
        <v>30.21</v>
      </c>
      <c r="S189" t="n">
        <v>21.88</v>
      </c>
      <c r="T189" t="n">
        <v>3127.12</v>
      </c>
      <c r="U189" t="n">
        <v>0.72</v>
      </c>
      <c r="V189" t="n">
        <v>0.85</v>
      </c>
      <c r="W189" t="n">
        <v>1.01</v>
      </c>
      <c r="X189" t="n">
        <v>0.2</v>
      </c>
      <c r="Y189" t="n">
        <v>1</v>
      </c>
      <c r="Z189" t="n">
        <v>10</v>
      </c>
    </row>
    <row r="190">
      <c r="A190" t="n">
        <v>18</v>
      </c>
      <c r="B190" t="n">
        <v>70</v>
      </c>
      <c r="C190" t="inlineStr">
        <is>
          <t xml:space="preserve">CONCLUIDO	</t>
        </is>
      </c>
      <c r="D190" t="n">
        <v>10.2386</v>
      </c>
      <c r="E190" t="n">
        <v>9.77</v>
      </c>
      <c r="F190" t="n">
        <v>7.25</v>
      </c>
      <c r="G190" t="n">
        <v>43.5</v>
      </c>
      <c r="H190" t="n">
        <v>0.66</v>
      </c>
      <c r="I190" t="n">
        <v>10</v>
      </c>
      <c r="J190" t="n">
        <v>147.99</v>
      </c>
      <c r="K190" t="n">
        <v>47.83</v>
      </c>
      <c r="L190" t="n">
        <v>5.5</v>
      </c>
      <c r="M190" t="n">
        <v>2</v>
      </c>
      <c r="N190" t="n">
        <v>24.66</v>
      </c>
      <c r="O190" t="n">
        <v>18485.59</v>
      </c>
      <c r="P190" t="n">
        <v>64.09999999999999</v>
      </c>
      <c r="Q190" t="n">
        <v>605.88</v>
      </c>
      <c r="R190" t="n">
        <v>29.89</v>
      </c>
      <c r="S190" t="n">
        <v>21.88</v>
      </c>
      <c r="T190" t="n">
        <v>2969.93</v>
      </c>
      <c r="U190" t="n">
        <v>0.73</v>
      </c>
      <c r="V190" t="n">
        <v>0.85</v>
      </c>
      <c r="W190" t="n">
        <v>1.01</v>
      </c>
      <c r="X190" t="n">
        <v>0.19</v>
      </c>
      <c r="Y190" t="n">
        <v>1</v>
      </c>
      <c r="Z190" t="n">
        <v>10</v>
      </c>
    </row>
    <row r="191">
      <c r="A191" t="n">
        <v>19</v>
      </c>
      <c r="B191" t="n">
        <v>70</v>
      </c>
      <c r="C191" t="inlineStr">
        <is>
          <t xml:space="preserve">CONCLUIDO	</t>
        </is>
      </c>
      <c r="D191" t="n">
        <v>10.2444</v>
      </c>
      <c r="E191" t="n">
        <v>9.76</v>
      </c>
      <c r="F191" t="n">
        <v>7.24</v>
      </c>
      <c r="G191" t="n">
        <v>43.47</v>
      </c>
      <c r="H191" t="n">
        <v>0.6899999999999999</v>
      </c>
      <c r="I191" t="n">
        <v>10</v>
      </c>
      <c r="J191" t="n">
        <v>148.33</v>
      </c>
      <c r="K191" t="n">
        <v>47.83</v>
      </c>
      <c r="L191" t="n">
        <v>5.75</v>
      </c>
      <c r="M191" t="n">
        <v>0</v>
      </c>
      <c r="N191" t="n">
        <v>24.75</v>
      </c>
      <c r="O191" t="n">
        <v>18528.25</v>
      </c>
      <c r="P191" t="n">
        <v>63.95</v>
      </c>
      <c r="Q191" t="n">
        <v>605.84</v>
      </c>
      <c r="R191" t="n">
        <v>29.62</v>
      </c>
      <c r="S191" t="n">
        <v>21.88</v>
      </c>
      <c r="T191" t="n">
        <v>2837.83</v>
      </c>
      <c r="U191" t="n">
        <v>0.74</v>
      </c>
      <c r="V191" t="n">
        <v>0.85</v>
      </c>
      <c r="W191" t="n">
        <v>1.02</v>
      </c>
      <c r="X191" t="n">
        <v>0.19</v>
      </c>
      <c r="Y191" t="n">
        <v>1</v>
      </c>
      <c r="Z191" t="n">
        <v>10</v>
      </c>
    </row>
    <row r="192">
      <c r="A192" t="n">
        <v>0</v>
      </c>
      <c r="B192" t="n">
        <v>90</v>
      </c>
      <c r="C192" t="inlineStr">
        <is>
          <t xml:space="preserve">CONCLUIDO	</t>
        </is>
      </c>
      <c r="D192" t="n">
        <v>7.1207</v>
      </c>
      <c r="E192" t="n">
        <v>14.04</v>
      </c>
      <c r="F192" t="n">
        <v>8.710000000000001</v>
      </c>
      <c r="G192" t="n">
        <v>6.37</v>
      </c>
      <c r="H192" t="n">
        <v>0.1</v>
      </c>
      <c r="I192" t="n">
        <v>82</v>
      </c>
      <c r="J192" t="n">
        <v>176.73</v>
      </c>
      <c r="K192" t="n">
        <v>52.44</v>
      </c>
      <c r="L192" t="n">
        <v>1</v>
      </c>
      <c r="M192" t="n">
        <v>80</v>
      </c>
      <c r="N192" t="n">
        <v>33.29</v>
      </c>
      <c r="O192" t="n">
        <v>22031.19</v>
      </c>
      <c r="P192" t="n">
        <v>112.4</v>
      </c>
      <c r="Q192" t="n">
        <v>606.01</v>
      </c>
      <c r="R192" t="n">
        <v>75.58</v>
      </c>
      <c r="S192" t="n">
        <v>21.88</v>
      </c>
      <c r="T192" t="n">
        <v>25455.69</v>
      </c>
      <c r="U192" t="n">
        <v>0.29</v>
      </c>
      <c r="V192" t="n">
        <v>0.71</v>
      </c>
      <c r="W192" t="n">
        <v>1.12</v>
      </c>
      <c r="X192" t="n">
        <v>1.65</v>
      </c>
      <c r="Y192" t="n">
        <v>1</v>
      </c>
      <c r="Z192" t="n">
        <v>10</v>
      </c>
    </row>
    <row r="193">
      <c r="A193" t="n">
        <v>1</v>
      </c>
      <c r="B193" t="n">
        <v>90</v>
      </c>
      <c r="C193" t="inlineStr">
        <is>
          <t xml:space="preserve">CONCLUIDO	</t>
        </is>
      </c>
      <c r="D193" t="n">
        <v>7.7451</v>
      </c>
      <c r="E193" t="n">
        <v>12.91</v>
      </c>
      <c r="F193" t="n">
        <v>8.289999999999999</v>
      </c>
      <c r="G193" t="n">
        <v>8.02</v>
      </c>
      <c r="H193" t="n">
        <v>0.13</v>
      </c>
      <c r="I193" t="n">
        <v>62</v>
      </c>
      <c r="J193" t="n">
        <v>177.1</v>
      </c>
      <c r="K193" t="n">
        <v>52.44</v>
      </c>
      <c r="L193" t="n">
        <v>1.25</v>
      </c>
      <c r="M193" t="n">
        <v>60</v>
      </c>
      <c r="N193" t="n">
        <v>33.41</v>
      </c>
      <c r="O193" t="n">
        <v>22076.81</v>
      </c>
      <c r="P193" t="n">
        <v>106.24</v>
      </c>
      <c r="Q193" t="n">
        <v>605.91</v>
      </c>
      <c r="R193" t="n">
        <v>62.45</v>
      </c>
      <c r="S193" t="n">
        <v>21.88</v>
      </c>
      <c r="T193" t="n">
        <v>18990.51</v>
      </c>
      <c r="U193" t="n">
        <v>0.35</v>
      </c>
      <c r="V193" t="n">
        <v>0.75</v>
      </c>
      <c r="W193" t="n">
        <v>1.09</v>
      </c>
      <c r="X193" t="n">
        <v>1.23</v>
      </c>
      <c r="Y193" t="n">
        <v>1</v>
      </c>
      <c r="Z193" t="n">
        <v>10</v>
      </c>
    </row>
    <row r="194">
      <c r="A194" t="n">
        <v>2</v>
      </c>
      <c r="B194" t="n">
        <v>90</v>
      </c>
      <c r="C194" t="inlineStr">
        <is>
          <t xml:space="preserve">CONCLUIDO	</t>
        </is>
      </c>
      <c r="D194" t="n">
        <v>8.161199999999999</v>
      </c>
      <c r="E194" t="n">
        <v>12.25</v>
      </c>
      <c r="F194" t="n">
        <v>8.050000000000001</v>
      </c>
      <c r="G194" t="n">
        <v>9.67</v>
      </c>
      <c r="H194" t="n">
        <v>0.15</v>
      </c>
      <c r="I194" t="n">
        <v>50</v>
      </c>
      <c r="J194" t="n">
        <v>177.47</v>
      </c>
      <c r="K194" t="n">
        <v>52.44</v>
      </c>
      <c r="L194" t="n">
        <v>1.5</v>
      </c>
      <c r="M194" t="n">
        <v>48</v>
      </c>
      <c r="N194" t="n">
        <v>33.53</v>
      </c>
      <c r="O194" t="n">
        <v>22122.46</v>
      </c>
      <c r="P194" t="n">
        <v>102.63</v>
      </c>
      <c r="Q194" t="n">
        <v>605.9</v>
      </c>
      <c r="R194" t="n">
        <v>55.25</v>
      </c>
      <c r="S194" t="n">
        <v>21.88</v>
      </c>
      <c r="T194" t="n">
        <v>15451.83</v>
      </c>
      <c r="U194" t="n">
        <v>0.4</v>
      </c>
      <c r="V194" t="n">
        <v>0.77</v>
      </c>
      <c r="W194" t="n">
        <v>1.07</v>
      </c>
      <c r="X194" t="n">
        <v>1</v>
      </c>
      <c r="Y194" t="n">
        <v>1</v>
      </c>
      <c r="Z194" t="n">
        <v>10</v>
      </c>
    </row>
    <row r="195">
      <c r="A195" t="n">
        <v>3</v>
      </c>
      <c r="B195" t="n">
        <v>90</v>
      </c>
      <c r="C195" t="inlineStr">
        <is>
          <t xml:space="preserve">CONCLUIDO	</t>
        </is>
      </c>
      <c r="D195" t="n">
        <v>8.468</v>
      </c>
      <c r="E195" t="n">
        <v>11.81</v>
      </c>
      <c r="F195" t="n">
        <v>7.9</v>
      </c>
      <c r="G195" t="n">
        <v>11.28</v>
      </c>
      <c r="H195" t="n">
        <v>0.17</v>
      </c>
      <c r="I195" t="n">
        <v>42</v>
      </c>
      <c r="J195" t="n">
        <v>177.84</v>
      </c>
      <c r="K195" t="n">
        <v>52.44</v>
      </c>
      <c r="L195" t="n">
        <v>1.75</v>
      </c>
      <c r="M195" t="n">
        <v>40</v>
      </c>
      <c r="N195" t="n">
        <v>33.65</v>
      </c>
      <c r="O195" t="n">
        <v>22168.15</v>
      </c>
      <c r="P195" t="n">
        <v>99.79000000000001</v>
      </c>
      <c r="Q195" t="n">
        <v>605.88</v>
      </c>
      <c r="R195" t="n">
        <v>50.24</v>
      </c>
      <c r="S195" t="n">
        <v>21.88</v>
      </c>
      <c r="T195" t="n">
        <v>12988.73</v>
      </c>
      <c r="U195" t="n">
        <v>0.44</v>
      </c>
      <c r="V195" t="n">
        <v>0.78</v>
      </c>
      <c r="W195" t="n">
        <v>1.06</v>
      </c>
      <c r="X195" t="n">
        <v>0.84</v>
      </c>
      <c r="Y195" t="n">
        <v>1</v>
      </c>
      <c r="Z195" t="n">
        <v>10</v>
      </c>
    </row>
    <row r="196">
      <c r="A196" t="n">
        <v>4</v>
      </c>
      <c r="B196" t="n">
        <v>90</v>
      </c>
      <c r="C196" t="inlineStr">
        <is>
          <t xml:space="preserve">CONCLUIDO	</t>
        </is>
      </c>
      <c r="D196" t="n">
        <v>8.7254</v>
      </c>
      <c r="E196" t="n">
        <v>11.46</v>
      </c>
      <c r="F196" t="n">
        <v>7.76</v>
      </c>
      <c r="G196" t="n">
        <v>12.93</v>
      </c>
      <c r="H196" t="n">
        <v>0.2</v>
      </c>
      <c r="I196" t="n">
        <v>36</v>
      </c>
      <c r="J196" t="n">
        <v>178.21</v>
      </c>
      <c r="K196" t="n">
        <v>52.44</v>
      </c>
      <c r="L196" t="n">
        <v>2</v>
      </c>
      <c r="M196" t="n">
        <v>34</v>
      </c>
      <c r="N196" t="n">
        <v>33.77</v>
      </c>
      <c r="O196" t="n">
        <v>22213.89</v>
      </c>
      <c r="P196" t="n">
        <v>97.34</v>
      </c>
      <c r="Q196" t="n">
        <v>605.84</v>
      </c>
      <c r="R196" t="n">
        <v>46.37</v>
      </c>
      <c r="S196" t="n">
        <v>21.88</v>
      </c>
      <c r="T196" t="n">
        <v>11081.1</v>
      </c>
      <c r="U196" t="n">
        <v>0.47</v>
      </c>
      <c r="V196" t="n">
        <v>0.8</v>
      </c>
      <c r="W196" t="n">
        <v>1.04</v>
      </c>
      <c r="X196" t="n">
        <v>0.7</v>
      </c>
      <c r="Y196" t="n">
        <v>1</v>
      </c>
      <c r="Z196" t="n">
        <v>10</v>
      </c>
    </row>
    <row r="197">
      <c r="A197" t="n">
        <v>5</v>
      </c>
      <c r="B197" t="n">
        <v>90</v>
      </c>
      <c r="C197" t="inlineStr">
        <is>
          <t xml:space="preserve">CONCLUIDO	</t>
        </is>
      </c>
      <c r="D197" t="n">
        <v>8.892799999999999</v>
      </c>
      <c r="E197" t="n">
        <v>11.24</v>
      </c>
      <c r="F197" t="n">
        <v>7.69</v>
      </c>
      <c r="G197" t="n">
        <v>14.41</v>
      </c>
      <c r="H197" t="n">
        <v>0.22</v>
      </c>
      <c r="I197" t="n">
        <v>32</v>
      </c>
      <c r="J197" t="n">
        <v>178.59</v>
      </c>
      <c r="K197" t="n">
        <v>52.44</v>
      </c>
      <c r="L197" t="n">
        <v>2.25</v>
      </c>
      <c r="M197" t="n">
        <v>30</v>
      </c>
      <c r="N197" t="n">
        <v>33.89</v>
      </c>
      <c r="O197" t="n">
        <v>22259.66</v>
      </c>
      <c r="P197" t="n">
        <v>95.86</v>
      </c>
      <c r="Q197" t="n">
        <v>605.91</v>
      </c>
      <c r="R197" t="n">
        <v>43.61</v>
      </c>
      <c r="S197" t="n">
        <v>21.88</v>
      </c>
      <c r="T197" t="n">
        <v>9720</v>
      </c>
      <c r="U197" t="n">
        <v>0.5</v>
      </c>
      <c r="V197" t="n">
        <v>0.8</v>
      </c>
      <c r="W197" t="n">
        <v>1.04</v>
      </c>
      <c r="X197" t="n">
        <v>0.63</v>
      </c>
      <c r="Y197" t="n">
        <v>1</v>
      </c>
      <c r="Z197" t="n">
        <v>10</v>
      </c>
    </row>
    <row r="198">
      <c r="A198" t="n">
        <v>6</v>
      </c>
      <c r="B198" t="n">
        <v>90</v>
      </c>
      <c r="C198" t="inlineStr">
        <is>
          <t xml:space="preserve">CONCLUIDO	</t>
        </is>
      </c>
      <c r="D198" t="n">
        <v>9.073499999999999</v>
      </c>
      <c r="E198" t="n">
        <v>11.02</v>
      </c>
      <c r="F198" t="n">
        <v>7.61</v>
      </c>
      <c r="G198" t="n">
        <v>16.3</v>
      </c>
      <c r="H198" t="n">
        <v>0.25</v>
      </c>
      <c r="I198" t="n">
        <v>28</v>
      </c>
      <c r="J198" t="n">
        <v>178.96</v>
      </c>
      <c r="K198" t="n">
        <v>52.44</v>
      </c>
      <c r="L198" t="n">
        <v>2.5</v>
      </c>
      <c r="M198" t="n">
        <v>26</v>
      </c>
      <c r="N198" t="n">
        <v>34.02</v>
      </c>
      <c r="O198" t="n">
        <v>22305.48</v>
      </c>
      <c r="P198" t="n">
        <v>94.15000000000001</v>
      </c>
      <c r="Q198" t="n">
        <v>606</v>
      </c>
      <c r="R198" t="n">
        <v>41.3</v>
      </c>
      <c r="S198" t="n">
        <v>21.88</v>
      </c>
      <c r="T198" t="n">
        <v>8587.76</v>
      </c>
      <c r="U198" t="n">
        <v>0.53</v>
      </c>
      <c r="V198" t="n">
        <v>0.8100000000000001</v>
      </c>
      <c r="W198" t="n">
        <v>1.03</v>
      </c>
      <c r="X198" t="n">
        <v>0.55</v>
      </c>
      <c r="Y198" t="n">
        <v>1</v>
      </c>
      <c r="Z198" t="n">
        <v>10</v>
      </c>
    </row>
    <row r="199">
      <c r="A199" t="n">
        <v>7</v>
      </c>
      <c r="B199" t="n">
        <v>90</v>
      </c>
      <c r="C199" t="inlineStr">
        <is>
          <t xml:space="preserve">CONCLUIDO	</t>
        </is>
      </c>
      <c r="D199" t="n">
        <v>9.1694</v>
      </c>
      <c r="E199" t="n">
        <v>10.91</v>
      </c>
      <c r="F199" t="n">
        <v>7.56</v>
      </c>
      <c r="G199" t="n">
        <v>17.45</v>
      </c>
      <c r="H199" t="n">
        <v>0.27</v>
      </c>
      <c r="I199" t="n">
        <v>26</v>
      </c>
      <c r="J199" t="n">
        <v>179.33</v>
      </c>
      <c r="K199" t="n">
        <v>52.44</v>
      </c>
      <c r="L199" t="n">
        <v>2.75</v>
      </c>
      <c r="M199" t="n">
        <v>24</v>
      </c>
      <c r="N199" t="n">
        <v>34.14</v>
      </c>
      <c r="O199" t="n">
        <v>22351.34</v>
      </c>
      <c r="P199" t="n">
        <v>92.75</v>
      </c>
      <c r="Q199" t="n">
        <v>605.89</v>
      </c>
      <c r="R199" t="n">
        <v>39.84</v>
      </c>
      <c r="S199" t="n">
        <v>21.88</v>
      </c>
      <c r="T199" t="n">
        <v>7869.17</v>
      </c>
      <c r="U199" t="n">
        <v>0.55</v>
      </c>
      <c r="V199" t="n">
        <v>0.82</v>
      </c>
      <c r="W199" t="n">
        <v>1.03</v>
      </c>
      <c r="X199" t="n">
        <v>0.5</v>
      </c>
      <c r="Y199" t="n">
        <v>1</v>
      </c>
      <c r="Z199" t="n">
        <v>10</v>
      </c>
    </row>
    <row r="200">
      <c r="A200" t="n">
        <v>8</v>
      </c>
      <c r="B200" t="n">
        <v>90</v>
      </c>
      <c r="C200" t="inlineStr">
        <is>
          <t xml:space="preserve">CONCLUIDO	</t>
        </is>
      </c>
      <c r="D200" t="n">
        <v>9.317500000000001</v>
      </c>
      <c r="E200" t="n">
        <v>10.73</v>
      </c>
      <c r="F200" t="n">
        <v>7.49</v>
      </c>
      <c r="G200" t="n">
        <v>19.55</v>
      </c>
      <c r="H200" t="n">
        <v>0.3</v>
      </c>
      <c r="I200" t="n">
        <v>23</v>
      </c>
      <c r="J200" t="n">
        <v>179.7</v>
      </c>
      <c r="K200" t="n">
        <v>52.44</v>
      </c>
      <c r="L200" t="n">
        <v>3</v>
      </c>
      <c r="M200" t="n">
        <v>21</v>
      </c>
      <c r="N200" t="n">
        <v>34.26</v>
      </c>
      <c r="O200" t="n">
        <v>22397.24</v>
      </c>
      <c r="P200" t="n">
        <v>91.23999999999999</v>
      </c>
      <c r="Q200" t="n">
        <v>605.95</v>
      </c>
      <c r="R200" t="n">
        <v>37.81</v>
      </c>
      <c r="S200" t="n">
        <v>21.88</v>
      </c>
      <c r="T200" t="n">
        <v>6866.45</v>
      </c>
      <c r="U200" t="n">
        <v>0.58</v>
      </c>
      <c r="V200" t="n">
        <v>0.83</v>
      </c>
      <c r="W200" t="n">
        <v>1.02</v>
      </c>
      <c r="X200" t="n">
        <v>0.44</v>
      </c>
      <c r="Y200" t="n">
        <v>1</v>
      </c>
      <c r="Z200" t="n">
        <v>10</v>
      </c>
    </row>
    <row r="201">
      <c r="A201" t="n">
        <v>9</v>
      </c>
      <c r="B201" t="n">
        <v>90</v>
      </c>
      <c r="C201" t="inlineStr">
        <is>
          <t xml:space="preserve">CONCLUIDO	</t>
        </is>
      </c>
      <c r="D201" t="n">
        <v>9.423299999999999</v>
      </c>
      <c r="E201" t="n">
        <v>10.61</v>
      </c>
      <c r="F201" t="n">
        <v>7.44</v>
      </c>
      <c r="G201" t="n">
        <v>21.27</v>
      </c>
      <c r="H201" t="n">
        <v>0.32</v>
      </c>
      <c r="I201" t="n">
        <v>21</v>
      </c>
      <c r="J201" t="n">
        <v>180.07</v>
      </c>
      <c r="K201" t="n">
        <v>52.44</v>
      </c>
      <c r="L201" t="n">
        <v>3.25</v>
      </c>
      <c r="M201" t="n">
        <v>19</v>
      </c>
      <c r="N201" t="n">
        <v>34.38</v>
      </c>
      <c r="O201" t="n">
        <v>22443.18</v>
      </c>
      <c r="P201" t="n">
        <v>89.87</v>
      </c>
      <c r="Q201" t="n">
        <v>605.84</v>
      </c>
      <c r="R201" t="n">
        <v>36.29</v>
      </c>
      <c r="S201" t="n">
        <v>21.88</v>
      </c>
      <c r="T201" t="n">
        <v>6119.04</v>
      </c>
      <c r="U201" t="n">
        <v>0.6</v>
      </c>
      <c r="V201" t="n">
        <v>0.83</v>
      </c>
      <c r="W201" t="n">
        <v>1.02</v>
      </c>
      <c r="X201" t="n">
        <v>0.39</v>
      </c>
      <c r="Y201" t="n">
        <v>1</v>
      </c>
      <c r="Z201" t="n">
        <v>10</v>
      </c>
    </row>
    <row r="202">
      <c r="A202" t="n">
        <v>10</v>
      </c>
      <c r="B202" t="n">
        <v>90</v>
      </c>
      <c r="C202" t="inlineStr">
        <is>
          <t xml:space="preserve">CONCLUIDO	</t>
        </is>
      </c>
      <c r="D202" t="n">
        <v>9.4635</v>
      </c>
      <c r="E202" t="n">
        <v>10.57</v>
      </c>
      <c r="F202" t="n">
        <v>7.44</v>
      </c>
      <c r="G202" t="n">
        <v>22.31</v>
      </c>
      <c r="H202" t="n">
        <v>0.34</v>
      </c>
      <c r="I202" t="n">
        <v>20</v>
      </c>
      <c r="J202" t="n">
        <v>180.45</v>
      </c>
      <c r="K202" t="n">
        <v>52.44</v>
      </c>
      <c r="L202" t="n">
        <v>3.5</v>
      </c>
      <c r="M202" t="n">
        <v>18</v>
      </c>
      <c r="N202" t="n">
        <v>34.51</v>
      </c>
      <c r="O202" t="n">
        <v>22489.16</v>
      </c>
      <c r="P202" t="n">
        <v>89.06</v>
      </c>
      <c r="Q202" t="n">
        <v>605.85</v>
      </c>
      <c r="R202" t="n">
        <v>35.78</v>
      </c>
      <c r="S202" t="n">
        <v>21.88</v>
      </c>
      <c r="T202" t="n">
        <v>5867.02</v>
      </c>
      <c r="U202" t="n">
        <v>0.61</v>
      </c>
      <c r="V202" t="n">
        <v>0.83</v>
      </c>
      <c r="W202" t="n">
        <v>1.03</v>
      </c>
      <c r="X202" t="n">
        <v>0.38</v>
      </c>
      <c r="Y202" t="n">
        <v>1</v>
      </c>
      <c r="Z202" t="n">
        <v>10</v>
      </c>
    </row>
    <row r="203">
      <c r="A203" t="n">
        <v>11</v>
      </c>
      <c r="B203" t="n">
        <v>90</v>
      </c>
      <c r="C203" t="inlineStr">
        <is>
          <t xml:space="preserve">CONCLUIDO	</t>
        </is>
      </c>
      <c r="D203" t="n">
        <v>9.5496</v>
      </c>
      <c r="E203" t="n">
        <v>10.47</v>
      </c>
      <c r="F203" t="n">
        <v>7.41</v>
      </c>
      <c r="G203" t="n">
        <v>24.7</v>
      </c>
      <c r="H203" t="n">
        <v>0.37</v>
      </c>
      <c r="I203" t="n">
        <v>18</v>
      </c>
      <c r="J203" t="n">
        <v>180.82</v>
      </c>
      <c r="K203" t="n">
        <v>52.44</v>
      </c>
      <c r="L203" t="n">
        <v>3.75</v>
      </c>
      <c r="M203" t="n">
        <v>16</v>
      </c>
      <c r="N203" t="n">
        <v>34.63</v>
      </c>
      <c r="O203" t="n">
        <v>22535.19</v>
      </c>
      <c r="P203" t="n">
        <v>87.86</v>
      </c>
      <c r="Q203" t="n">
        <v>605.88</v>
      </c>
      <c r="R203" t="n">
        <v>35.35</v>
      </c>
      <c r="S203" t="n">
        <v>21.88</v>
      </c>
      <c r="T203" t="n">
        <v>5663.58</v>
      </c>
      <c r="U203" t="n">
        <v>0.62</v>
      </c>
      <c r="V203" t="n">
        <v>0.83</v>
      </c>
      <c r="W203" t="n">
        <v>1.01</v>
      </c>
      <c r="X203" t="n">
        <v>0.35</v>
      </c>
      <c r="Y203" t="n">
        <v>1</v>
      </c>
      <c r="Z203" t="n">
        <v>10</v>
      </c>
    </row>
    <row r="204">
      <c r="A204" t="n">
        <v>12</v>
      </c>
      <c r="B204" t="n">
        <v>90</v>
      </c>
      <c r="C204" t="inlineStr">
        <is>
          <t xml:space="preserve">CONCLUIDO	</t>
        </is>
      </c>
      <c r="D204" t="n">
        <v>9.600300000000001</v>
      </c>
      <c r="E204" t="n">
        <v>10.42</v>
      </c>
      <c r="F204" t="n">
        <v>7.39</v>
      </c>
      <c r="G204" t="n">
        <v>26.09</v>
      </c>
      <c r="H204" t="n">
        <v>0.39</v>
      </c>
      <c r="I204" t="n">
        <v>17</v>
      </c>
      <c r="J204" t="n">
        <v>181.19</v>
      </c>
      <c r="K204" t="n">
        <v>52.44</v>
      </c>
      <c r="L204" t="n">
        <v>4</v>
      </c>
      <c r="M204" t="n">
        <v>15</v>
      </c>
      <c r="N204" t="n">
        <v>34.75</v>
      </c>
      <c r="O204" t="n">
        <v>22581.25</v>
      </c>
      <c r="P204" t="n">
        <v>87.09999999999999</v>
      </c>
      <c r="Q204" t="n">
        <v>605.84</v>
      </c>
      <c r="R204" t="n">
        <v>34.49</v>
      </c>
      <c r="S204" t="n">
        <v>21.88</v>
      </c>
      <c r="T204" t="n">
        <v>5237.53</v>
      </c>
      <c r="U204" t="n">
        <v>0.63</v>
      </c>
      <c r="V204" t="n">
        <v>0.84</v>
      </c>
      <c r="W204" t="n">
        <v>1.02</v>
      </c>
      <c r="X204" t="n">
        <v>0.33</v>
      </c>
      <c r="Y204" t="n">
        <v>1</v>
      </c>
      <c r="Z204" t="n">
        <v>10</v>
      </c>
    </row>
    <row r="205">
      <c r="A205" t="n">
        <v>13</v>
      </c>
      <c r="B205" t="n">
        <v>90</v>
      </c>
      <c r="C205" t="inlineStr">
        <is>
          <t xml:space="preserve">CONCLUIDO	</t>
        </is>
      </c>
      <c r="D205" t="n">
        <v>9.6592</v>
      </c>
      <c r="E205" t="n">
        <v>10.35</v>
      </c>
      <c r="F205" t="n">
        <v>7.36</v>
      </c>
      <c r="G205" t="n">
        <v>27.61</v>
      </c>
      <c r="H205" t="n">
        <v>0.42</v>
      </c>
      <c r="I205" t="n">
        <v>16</v>
      </c>
      <c r="J205" t="n">
        <v>181.57</v>
      </c>
      <c r="K205" t="n">
        <v>52.44</v>
      </c>
      <c r="L205" t="n">
        <v>4.25</v>
      </c>
      <c r="M205" t="n">
        <v>14</v>
      </c>
      <c r="N205" t="n">
        <v>34.88</v>
      </c>
      <c r="O205" t="n">
        <v>22627.36</v>
      </c>
      <c r="P205" t="n">
        <v>85.89</v>
      </c>
      <c r="Q205" t="n">
        <v>605.84</v>
      </c>
      <c r="R205" t="n">
        <v>33.82</v>
      </c>
      <c r="S205" t="n">
        <v>21.88</v>
      </c>
      <c r="T205" t="n">
        <v>4906.07</v>
      </c>
      <c r="U205" t="n">
        <v>0.65</v>
      </c>
      <c r="V205" t="n">
        <v>0.84</v>
      </c>
      <c r="W205" t="n">
        <v>1.01</v>
      </c>
      <c r="X205" t="n">
        <v>0.31</v>
      </c>
      <c r="Y205" t="n">
        <v>1</v>
      </c>
      <c r="Z205" t="n">
        <v>10</v>
      </c>
    </row>
    <row r="206">
      <c r="A206" t="n">
        <v>14</v>
      </c>
      <c r="B206" t="n">
        <v>90</v>
      </c>
      <c r="C206" t="inlineStr">
        <is>
          <t xml:space="preserve">CONCLUIDO	</t>
        </is>
      </c>
      <c r="D206" t="n">
        <v>9.7166</v>
      </c>
      <c r="E206" t="n">
        <v>10.29</v>
      </c>
      <c r="F206" t="n">
        <v>7.34</v>
      </c>
      <c r="G206" t="n">
        <v>29.35</v>
      </c>
      <c r="H206" t="n">
        <v>0.44</v>
      </c>
      <c r="I206" t="n">
        <v>15</v>
      </c>
      <c r="J206" t="n">
        <v>181.94</v>
      </c>
      <c r="K206" t="n">
        <v>52.44</v>
      </c>
      <c r="L206" t="n">
        <v>4.5</v>
      </c>
      <c r="M206" t="n">
        <v>13</v>
      </c>
      <c r="N206" t="n">
        <v>35</v>
      </c>
      <c r="O206" t="n">
        <v>22673.63</v>
      </c>
      <c r="P206" t="n">
        <v>84.98999999999999</v>
      </c>
      <c r="Q206" t="n">
        <v>605.84</v>
      </c>
      <c r="R206" t="n">
        <v>32.85</v>
      </c>
      <c r="S206" t="n">
        <v>21.88</v>
      </c>
      <c r="T206" t="n">
        <v>4425.66</v>
      </c>
      <c r="U206" t="n">
        <v>0.67</v>
      </c>
      <c r="V206" t="n">
        <v>0.84</v>
      </c>
      <c r="W206" t="n">
        <v>1.01</v>
      </c>
      <c r="X206" t="n">
        <v>0.28</v>
      </c>
      <c r="Y206" t="n">
        <v>1</v>
      </c>
      <c r="Z206" t="n">
        <v>10</v>
      </c>
    </row>
    <row r="207">
      <c r="A207" t="n">
        <v>15</v>
      </c>
      <c r="B207" t="n">
        <v>90</v>
      </c>
      <c r="C207" t="inlineStr">
        <is>
          <t xml:space="preserve">CONCLUIDO	</t>
        </is>
      </c>
      <c r="D207" t="n">
        <v>9.7752</v>
      </c>
      <c r="E207" t="n">
        <v>10.23</v>
      </c>
      <c r="F207" t="n">
        <v>7.31</v>
      </c>
      <c r="G207" t="n">
        <v>31.34</v>
      </c>
      <c r="H207" t="n">
        <v>0.46</v>
      </c>
      <c r="I207" t="n">
        <v>14</v>
      </c>
      <c r="J207" t="n">
        <v>182.32</v>
      </c>
      <c r="K207" t="n">
        <v>52.44</v>
      </c>
      <c r="L207" t="n">
        <v>4.75</v>
      </c>
      <c r="M207" t="n">
        <v>12</v>
      </c>
      <c r="N207" t="n">
        <v>35.12</v>
      </c>
      <c r="O207" t="n">
        <v>22719.83</v>
      </c>
      <c r="P207" t="n">
        <v>83.67</v>
      </c>
      <c r="Q207" t="n">
        <v>605.84</v>
      </c>
      <c r="R207" t="n">
        <v>32.07</v>
      </c>
      <c r="S207" t="n">
        <v>21.88</v>
      </c>
      <c r="T207" t="n">
        <v>4043</v>
      </c>
      <c r="U207" t="n">
        <v>0.68</v>
      </c>
      <c r="V207" t="n">
        <v>0.85</v>
      </c>
      <c r="W207" t="n">
        <v>1.01</v>
      </c>
      <c r="X207" t="n">
        <v>0.25</v>
      </c>
      <c r="Y207" t="n">
        <v>1</v>
      </c>
      <c r="Z207" t="n">
        <v>10</v>
      </c>
    </row>
    <row r="208">
      <c r="A208" t="n">
        <v>16</v>
      </c>
      <c r="B208" t="n">
        <v>90</v>
      </c>
      <c r="C208" t="inlineStr">
        <is>
          <t xml:space="preserve">CONCLUIDO	</t>
        </is>
      </c>
      <c r="D208" t="n">
        <v>9.8226</v>
      </c>
      <c r="E208" t="n">
        <v>10.18</v>
      </c>
      <c r="F208" t="n">
        <v>7.3</v>
      </c>
      <c r="G208" t="n">
        <v>33.68</v>
      </c>
      <c r="H208" t="n">
        <v>0.49</v>
      </c>
      <c r="I208" t="n">
        <v>13</v>
      </c>
      <c r="J208" t="n">
        <v>182.69</v>
      </c>
      <c r="K208" t="n">
        <v>52.44</v>
      </c>
      <c r="L208" t="n">
        <v>5</v>
      </c>
      <c r="M208" t="n">
        <v>11</v>
      </c>
      <c r="N208" t="n">
        <v>35.25</v>
      </c>
      <c r="O208" t="n">
        <v>22766.06</v>
      </c>
      <c r="P208" t="n">
        <v>82.38</v>
      </c>
      <c r="Q208" t="n">
        <v>605.84</v>
      </c>
      <c r="R208" t="n">
        <v>31.73</v>
      </c>
      <c r="S208" t="n">
        <v>21.88</v>
      </c>
      <c r="T208" t="n">
        <v>3877.05</v>
      </c>
      <c r="U208" t="n">
        <v>0.6899999999999999</v>
      </c>
      <c r="V208" t="n">
        <v>0.85</v>
      </c>
      <c r="W208" t="n">
        <v>1.01</v>
      </c>
      <c r="X208" t="n">
        <v>0.24</v>
      </c>
      <c r="Y208" t="n">
        <v>1</v>
      </c>
      <c r="Z208" t="n">
        <v>10</v>
      </c>
    </row>
    <row r="209">
      <c r="A209" t="n">
        <v>17</v>
      </c>
      <c r="B209" t="n">
        <v>90</v>
      </c>
      <c r="C209" t="inlineStr">
        <is>
          <t xml:space="preserve">CONCLUIDO	</t>
        </is>
      </c>
      <c r="D209" t="n">
        <v>9.8093</v>
      </c>
      <c r="E209" t="n">
        <v>10.19</v>
      </c>
      <c r="F209" t="n">
        <v>7.31</v>
      </c>
      <c r="G209" t="n">
        <v>33.75</v>
      </c>
      <c r="H209" t="n">
        <v>0.51</v>
      </c>
      <c r="I209" t="n">
        <v>13</v>
      </c>
      <c r="J209" t="n">
        <v>183.07</v>
      </c>
      <c r="K209" t="n">
        <v>52.44</v>
      </c>
      <c r="L209" t="n">
        <v>5.25</v>
      </c>
      <c r="M209" t="n">
        <v>11</v>
      </c>
      <c r="N209" t="n">
        <v>35.37</v>
      </c>
      <c r="O209" t="n">
        <v>22812.34</v>
      </c>
      <c r="P209" t="n">
        <v>82.65000000000001</v>
      </c>
      <c r="Q209" t="n">
        <v>605.88</v>
      </c>
      <c r="R209" t="n">
        <v>32.03</v>
      </c>
      <c r="S209" t="n">
        <v>21.88</v>
      </c>
      <c r="T209" t="n">
        <v>4026.19</v>
      </c>
      <c r="U209" t="n">
        <v>0.68</v>
      </c>
      <c r="V209" t="n">
        <v>0.85</v>
      </c>
      <c r="W209" t="n">
        <v>1.01</v>
      </c>
      <c r="X209" t="n">
        <v>0.25</v>
      </c>
      <c r="Y209" t="n">
        <v>1</v>
      </c>
      <c r="Z209" t="n">
        <v>10</v>
      </c>
    </row>
    <row r="210">
      <c r="A210" t="n">
        <v>18</v>
      </c>
      <c r="B210" t="n">
        <v>90</v>
      </c>
      <c r="C210" t="inlineStr">
        <is>
          <t xml:space="preserve">CONCLUIDO	</t>
        </is>
      </c>
      <c r="D210" t="n">
        <v>9.8714</v>
      </c>
      <c r="E210" t="n">
        <v>10.13</v>
      </c>
      <c r="F210" t="n">
        <v>7.28</v>
      </c>
      <c r="G210" t="n">
        <v>36.42</v>
      </c>
      <c r="H210" t="n">
        <v>0.53</v>
      </c>
      <c r="I210" t="n">
        <v>12</v>
      </c>
      <c r="J210" t="n">
        <v>183.44</v>
      </c>
      <c r="K210" t="n">
        <v>52.44</v>
      </c>
      <c r="L210" t="n">
        <v>5.5</v>
      </c>
      <c r="M210" t="n">
        <v>10</v>
      </c>
      <c r="N210" t="n">
        <v>35.5</v>
      </c>
      <c r="O210" t="n">
        <v>22858.66</v>
      </c>
      <c r="P210" t="n">
        <v>80.94</v>
      </c>
      <c r="Q210" t="n">
        <v>605.84</v>
      </c>
      <c r="R210" t="n">
        <v>31.22</v>
      </c>
      <c r="S210" t="n">
        <v>21.88</v>
      </c>
      <c r="T210" t="n">
        <v>3628.67</v>
      </c>
      <c r="U210" t="n">
        <v>0.7</v>
      </c>
      <c r="V210" t="n">
        <v>0.85</v>
      </c>
      <c r="W210" t="n">
        <v>1.01</v>
      </c>
      <c r="X210" t="n">
        <v>0.23</v>
      </c>
      <c r="Y210" t="n">
        <v>1</v>
      </c>
      <c r="Z210" t="n">
        <v>10</v>
      </c>
    </row>
    <row r="211">
      <c r="A211" t="n">
        <v>19</v>
      </c>
      <c r="B211" t="n">
        <v>90</v>
      </c>
      <c r="C211" t="inlineStr">
        <is>
          <t xml:space="preserve">CONCLUIDO	</t>
        </is>
      </c>
      <c r="D211" t="n">
        <v>9.941700000000001</v>
      </c>
      <c r="E211" t="n">
        <v>10.06</v>
      </c>
      <c r="F211" t="n">
        <v>7.25</v>
      </c>
      <c r="G211" t="n">
        <v>39.53</v>
      </c>
      <c r="H211" t="n">
        <v>0.55</v>
      </c>
      <c r="I211" t="n">
        <v>11</v>
      </c>
      <c r="J211" t="n">
        <v>183.82</v>
      </c>
      <c r="K211" t="n">
        <v>52.44</v>
      </c>
      <c r="L211" t="n">
        <v>5.75</v>
      </c>
      <c r="M211" t="n">
        <v>9</v>
      </c>
      <c r="N211" t="n">
        <v>35.63</v>
      </c>
      <c r="O211" t="n">
        <v>22905.03</v>
      </c>
      <c r="P211" t="n">
        <v>79.81</v>
      </c>
      <c r="Q211" t="n">
        <v>605.84</v>
      </c>
      <c r="R211" t="n">
        <v>29.96</v>
      </c>
      <c r="S211" t="n">
        <v>21.88</v>
      </c>
      <c r="T211" t="n">
        <v>3003.22</v>
      </c>
      <c r="U211" t="n">
        <v>0.73</v>
      </c>
      <c r="V211" t="n">
        <v>0.85</v>
      </c>
      <c r="W211" t="n">
        <v>1.01</v>
      </c>
      <c r="X211" t="n">
        <v>0.19</v>
      </c>
      <c r="Y211" t="n">
        <v>1</v>
      </c>
      <c r="Z211" t="n">
        <v>10</v>
      </c>
    </row>
    <row r="212">
      <c r="A212" t="n">
        <v>20</v>
      </c>
      <c r="B212" t="n">
        <v>90</v>
      </c>
      <c r="C212" t="inlineStr">
        <is>
          <t xml:space="preserve">CONCLUIDO	</t>
        </is>
      </c>
      <c r="D212" t="n">
        <v>9.9277</v>
      </c>
      <c r="E212" t="n">
        <v>10.07</v>
      </c>
      <c r="F212" t="n">
        <v>7.26</v>
      </c>
      <c r="G212" t="n">
        <v>39.61</v>
      </c>
      <c r="H212" t="n">
        <v>0.58</v>
      </c>
      <c r="I212" t="n">
        <v>11</v>
      </c>
      <c r="J212" t="n">
        <v>184.19</v>
      </c>
      <c r="K212" t="n">
        <v>52.44</v>
      </c>
      <c r="L212" t="n">
        <v>6</v>
      </c>
      <c r="M212" t="n">
        <v>9</v>
      </c>
      <c r="N212" t="n">
        <v>35.75</v>
      </c>
      <c r="O212" t="n">
        <v>22951.43</v>
      </c>
      <c r="P212" t="n">
        <v>78.8</v>
      </c>
      <c r="Q212" t="n">
        <v>605.88</v>
      </c>
      <c r="R212" t="n">
        <v>30.55</v>
      </c>
      <c r="S212" t="n">
        <v>21.88</v>
      </c>
      <c r="T212" t="n">
        <v>3294.38</v>
      </c>
      <c r="U212" t="n">
        <v>0.72</v>
      </c>
      <c r="V212" t="n">
        <v>0.85</v>
      </c>
      <c r="W212" t="n">
        <v>1.01</v>
      </c>
      <c r="X212" t="n">
        <v>0.2</v>
      </c>
      <c r="Y212" t="n">
        <v>1</v>
      </c>
      <c r="Z212" t="n">
        <v>10</v>
      </c>
    </row>
    <row r="213">
      <c r="A213" t="n">
        <v>21</v>
      </c>
      <c r="B213" t="n">
        <v>90</v>
      </c>
      <c r="C213" t="inlineStr">
        <is>
          <t xml:space="preserve">CONCLUIDO	</t>
        </is>
      </c>
      <c r="D213" t="n">
        <v>9.9847</v>
      </c>
      <c r="E213" t="n">
        <v>10.02</v>
      </c>
      <c r="F213" t="n">
        <v>7.24</v>
      </c>
      <c r="G213" t="n">
        <v>43.43</v>
      </c>
      <c r="H213" t="n">
        <v>0.6</v>
      </c>
      <c r="I213" t="n">
        <v>10</v>
      </c>
      <c r="J213" t="n">
        <v>184.57</v>
      </c>
      <c r="K213" t="n">
        <v>52.44</v>
      </c>
      <c r="L213" t="n">
        <v>6.25</v>
      </c>
      <c r="M213" t="n">
        <v>8</v>
      </c>
      <c r="N213" t="n">
        <v>35.88</v>
      </c>
      <c r="O213" t="n">
        <v>22997.88</v>
      </c>
      <c r="P213" t="n">
        <v>77.76000000000001</v>
      </c>
      <c r="Q213" t="n">
        <v>605.84</v>
      </c>
      <c r="R213" t="n">
        <v>29.74</v>
      </c>
      <c r="S213" t="n">
        <v>21.88</v>
      </c>
      <c r="T213" t="n">
        <v>2895.46</v>
      </c>
      <c r="U213" t="n">
        <v>0.74</v>
      </c>
      <c r="V213" t="n">
        <v>0.85</v>
      </c>
      <c r="W213" t="n">
        <v>1.01</v>
      </c>
      <c r="X213" t="n">
        <v>0.18</v>
      </c>
      <c r="Y213" t="n">
        <v>1</v>
      </c>
      <c r="Z213" t="n">
        <v>10</v>
      </c>
    </row>
    <row r="214">
      <c r="A214" t="n">
        <v>22</v>
      </c>
      <c r="B214" t="n">
        <v>90</v>
      </c>
      <c r="C214" t="inlineStr">
        <is>
          <t xml:space="preserve">CONCLUIDO	</t>
        </is>
      </c>
      <c r="D214" t="n">
        <v>9.984999999999999</v>
      </c>
      <c r="E214" t="n">
        <v>10.02</v>
      </c>
      <c r="F214" t="n">
        <v>7.24</v>
      </c>
      <c r="G214" t="n">
        <v>43.43</v>
      </c>
      <c r="H214" t="n">
        <v>0.62</v>
      </c>
      <c r="I214" t="n">
        <v>10</v>
      </c>
      <c r="J214" t="n">
        <v>184.95</v>
      </c>
      <c r="K214" t="n">
        <v>52.44</v>
      </c>
      <c r="L214" t="n">
        <v>6.5</v>
      </c>
      <c r="M214" t="n">
        <v>8</v>
      </c>
      <c r="N214" t="n">
        <v>36.01</v>
      </c>
      <c r="O214" t="n">
        <v>23044.38</v>
      </c>
      <c r="P214" t="n">
        <v>76.81999999999999</v>
      </c>
      <c r="Q214" t="n">
        <v>605.84</v>
      </c>
      <c r="R214" t="n">
        <v>29.75</v>
      </c>
      <c r="S214" t="n">
        <v>21.88</v>
      </c>
      <c r="T214" t="n">
        <v>2903.34</v>
      </c>
      <c r="U214" t="n">
        <v>0.74</v>
      </c>
      <c r="V214" t="n">
        <v>0.85</v>
      </c>
      <c r="W214" t="n">
        <v>1.01</v>
      </c>
      <c r="X214" t="n">
        <v>0.18</v>
      </c>
      <c r="Y214" t="n">
        <v>1</v>
      </c>
      <c r="Z214" t="n">
        <v>10</v>
      </c>
    </row>
    <row r="215">
      <c r="A215" t="n">
        <v>23</v>
      </c>
      <c r="B215" t="n">
        <v>90</v>
      </c>
      <c r="C215" t="inlineStr">
        <is>
          <t xml:space="preserve">CONCLUIDO	</t>
        </is>
      </c>
      <c r="D215" t="n">
        <v>10.0368</v>
      </c>
      <c r="E215" t="n">
        <v>9.960000000000001</v>
      </c>
      <c r="F215" t="n">
        <v>7.22</v>
      </c>
      <c r="G215" t="n">
        <v>48.15</v>
      </c>
      <c r="H215" t="n">
        <v>0.65</v>
      </c>
      <c r="I215" t="n">
        <v>9</v>
      </c>
      <c r="J215" t="n">
        <v>185.33</v>
      </c>
      <c r="K215" t="n">
        <v>52.44</v>
      </c>
      <c r="L215" t="n">
        <v>6.75</v>
      </c>
      <c r="M215" t="n">
        <v>7</v>
      </c>
      <c r="N215" t="n">
        <v>36.13</v>
      </c>
      <c r="O215" t="n">
        <v>23090.91</v>
      </c>
      <c r="P215" t="n">
        <v>75.20999999999999</v>
      </c>
      <c r="Q215" t="n">
        <v>605.84</v>
      </c>
      <c r="R215" t="n">
        <v>29.33</v>
      </c>
      <c r="S215" t="n">
        <v>21.88</v>
      </c>
      <c r="T215" t="n">
        <v>2696.62</v>
      </c>
      <c r="U215" t="n">
        <v>0.75</v>
      </c>
      <c r="V215" t="n">
        <v>0.86</v>
      </c>
      <c r="W215" t="n">
        <v>1</v>
      </c>
      <c r="X215" t="n">
        <v>0.17</v>
      </c>
      <c r="Y215" t="n">
        <v>1</v>
      </c>
      <c r="Z215" t="n">
        <v>10</v>
      </c>
    </row>
    <row r="216">
      <c r="A216" t="n">
        <v>24</v>
      </c>
      <c r="B216" t="n">
        <v>90</v>
      </c>
      <c r="C216" t="inlineStr">
        <is>
          <t xml:space="preserve">CONCLUIDO	</t>
        </is>
      </c>
      <c r="D216" t="n">
        <v>10.041</v>
      </c>
      <c r="E216" t="n">
        <v>9.960000000000001</v>
      </c>
      <c r="F216" t="n">
        <v>7.22</v>
      </c>
      <c r="G216" t="n">
        <v>48.12</v>
      </c>
      <c r="H216" t="n">
        <v>0.67</v>
      </c>
      <c r="I216" t="n">
        <v>9</v>
      </c>
      <c r="J216" t="n">
        <v>185.7</v>
      </c>
      <c r="K216" t="n">
        <v>52.44</v>
      </c>
      <c r="L216" t="n">
        <v>7</v>
      </c>
      <c r="M216" t="n">
        <v>7</v>
      </c>
      <c r="N216" t="n">
        <v>36.26</v>
      </c>
      <c r="O216" t="n">
        <v>23137.49</v>
      </c>
      <c r="P216" t="n">
        <v>74.84999999999999</v>
      </c>
      <c r="Q216" t="n">
        <v>605.84</v>
      </c>
      <c r="R216" t="n">
        <v>29.17</v>
      </c>
      <c r="S216" t="n">
        <v>21.88</v>
      </c>
      <c r="T216" t="n">
        <v>2615.29</v>
      </c>
      <c r="U216" t="n">
        <v>0.75</v>
      </c>
      <c r="V216" t="n">
        <v>0.86</v>
      </c>
      <c r="W216" t="n">
        <v>1</v>
      </c>
      <c r="X216" t="n">
        <v>0.16</v>
      </c>
      <c r="Y216" t="n">
        <v>1</v>
      </c>
      <c r="Z216" t="n">
        <v>10</v>
      </c>
    </row>
    <row r="217">
      <c r="A217" t="n">
        <v>25</v>
      </c>
      <c r="B217" t="n">
        <v>90</v>
      </c>
      <c r="C217" t="inlineStr">
        <is>
          <t xml:space="preserve">CONCLUIDO	</t>
        </is>
      </c>
      <c r="D217" t="n">
        <v>10.0348</v>
      </c>
      <c r="E217" t="n">
        <v>9.970000000000001</v>
      </c>
      <c r="F217" t="n">
        <v>7.22</v>
      </c>
      <c r="G217" t="n">
        <v>48.16</v>
      </c>
      <c r="H217" t="n">
        <v>0.6899999999999999</v>
      </c>
      <c r="I217" t="n">
        <v>9</v>
      </c>
      <c r="J217" t="n">
        <v>186.08</v>
      </c>
      <c r="K217" t="n">
        <v>52.44</v>
      </c>
      <c r="L217" t="n">
        <v>7.25</v>
      </c>
      <c r="M217" t="n">
        <v>5</v>
      </c>
      <c r="N217" t="n">
        <v>36.39</v>
      </c>
      <c r="O217" t="n">
        <v>23184.11</v>
      </c>
      <c r="P217" t="n">
        <v>73.51000000000001</v>
      </c>
      <c r="Q217" t="n">
        <v>605.9400000000001</v>
      </c>
      <c r="R217" t="n">
        <v>29.34</v>
      </c>
      <c r="S217" t="n">
        <v>21.88</v>
      </c>
      <c r="T217" t="n">
        <v>2701.14</v>
      </c>
      <c r="U217" t="n">
        <v>0.75</v>
      </c>
      <c r="V217" t="n">
        <v>0.86</v>
      </c>
      <c r="W217" t="n">
        <v>1.01</v>
      </c>
      <c r="X217" t="n">
        <v>0.17</v>
      </c>
      <c r="Y217" t="n">
        <v>1</v>
      </c>
      <c r="Z217" t="n">
        <v>10</v>
      </c>
    </row>
    <row r="218">
      <c r="A218" t="n">
        <v>26</v>
      </c>
      <c r="B218" t="n">
        <v>90</v>
      </c>
      <c r="C218" t="inlineStr">
        <is>
          <t xml:space="preserve">CONCLUIDO	</t>
        </is>
      </c>
      <c r="D218" t="n">
        <v>10.0343</v>
      </c>
      <c r="E218" t="n">
        <v>9.970000000000001</v>
      </c>
      <c r="F218" t="n">
        <v>7.23</v>
      </c>
      <c r="G218" t="n">
        <v>48.17</v>
      </c>
      <c r="H218" t="n">
        <v>0.71</v>
      </c>
      <c r="I218" t="n">
        <v>9</v>
      </c>
      <c r="J218" t="n">
        <v>186.46</v>
      </c>
      <c r="K218" t="n">
        <v>52.44</v>
      </c>
      <c r="L218" t="n">
        <v>7.5</v>
      </c>
      <c r="M218" t="n">
        <v>4</v>
      </c>
      <c r="N218" t="n">
        <v>36.52</v>
      </c>
      <c r="O218" t="n">
        <v>23230.78</v>
      </c>
      <c r="P218" t="n">
        <v>72.67</v>
      </c>
      <c r="Q218" t="n">
        <v>605.84</v>
      </c>
      <c r="R218" t="n">
        <v>29.3</v>
      </c>
      <c r="S218" t="n">
        <v>21.88</v>
      </c>
      <c r="T218" t="n">
        <v>2683.74</v>
      </c>
      <c r="U218" t="n">
        <v>0.75</v>
      </c>
      <c r="V218" t="n">
        <v>0.86</v>
      </c>
      <c r="W218" t="n">
        <v>1.01</v>
      </c>
      <c r="X218" t="n">
        <v>0.17</v>
      </c>
      <c r="Y218" t="n">
        <v>1</v>
      </c>
      <c r="Z218" t="n">
        <v>10</v>
      </c>
    </row>
    <row r="219">
      <c r="A219" t="n">
        <v>27</v>
      </c>
      <c r="B219" t="n">
        <v>90</v>
      </c>
      <c r="C219" t="inlineStr">
        <is>
          <t xml:space="preserve">CONCLUIDO	</t>
        </is>
      </c>
      <c r="D219" t="n">
        <v>10.0945</v>
      </c>
      <c r="E219" t="n">
        <v>9.91</v>
      </c>
      <c r="F219" t="n">
        <v>7.2</v>
      </c>
      <c r="G219" t="n">
        <v>54.01</v>
      </c>
      <c r="H219" t="n">
        <v>0.74</v>
      </c>
      <c r="I219" t="n">
        <v>8</v>
      </c>
      <c r="J219" t="n">
        <v>186.84</v>
      </c>
      <c r="K219" t="n">
        <v>52.44</v>
      </c>
      <c r="L219" t="n">
        <v>7.75</v>
      </c>
      <c r="M219" t="n">
        <v>2</v>
      </c>
      <c r="N219" t="n">
        <v>36.65</v>
      </c>
      <c r="O219" t="n">
        <v>23277.49</v>
      </c>
      <c r="P219" t="n">
        <v>72.39</v>
      </c>
      <c r="Q219" t="n">
        <v>605.84</v>
      </c>
      <c r="R219" t="n">
        <v>28.44</v>
      </c>
      <c r="S219" t="n">
        <v>21.88</v>
      </c>
      <c r="T219" t="n">
        <v>2258.28</v>
      </c>
      <c r="U219" t="n">
        <v>0.77</v>
      </c>
      <c r="V219" t="n">
        <v>0.86</v>
      </c>
      <c r="W219" t="n">
        <v>1.01</v>
      </c>
      <c r="X219" t="n">
        <v>0.14</v>
      </c>
      <c r="Y219" t="n">
        <v>1</v>
      </c>
      <c r="Z219" t="n">
        <v>10</v>
      </c>
    </row>
    <row r="220">
      <c r="A220" t="n">
        <v>28</v>
      </c>
      <c r="B220" t="n">
        <v>90</v>
      </c>
      <c r="C220" t="inlineStr">
        <is>
          <t xml:space="preserve">CONCLUIDO	</t>
        </is>
      </c>
      <c r="D220" t="n">
        <v>10.0999</v>
      </c>
      <c r="E220" t="n">
        <v>9.9</v>
      </c>
      <c r="F220" t="n">
        <v>7.2</v>
      </c>
      <c r="G220" t="n">
        <v>53.97</v>
      </c>
      <c r="H220" t="n">
        <v>0.76</v>
      </c>
      <c r="I220" t="n">
        <v>8</v>
      </c>
      <c r="J220" t="n">
        <v>187.22</v>
      </c>
      <c r="K220" t="n">
        <v>52.44</v>
      </c>
      <c r="L220" t="n">
        <v>8</v>
      </c>
      <c r="M220" t="n">
        <v>2</v>
      </c>
      <c r="N220" t="n">
        <v>36.78</v>
      </c>
      <c r="O220" t="n">
        <v>23324.24</v>
      </c>
      <c r="P220" t="n">
        <v>72.78</v>
      </c>
      <c r="Q220" t="n">
        <v>605.84</v>
      </c>
      <c r="R220" t="n">
        <v>28.34</v>
      </c>
      <c r="S220" t="n">
        <v>21.88</v>
      </c>
      <c r="T220" t="n">
        <v>2207.25</v>
      </c>
      <c r="U220" t="n">
        <v>0.77</v>
      </c>
      <c r="V220" t="n">
        <v>0.86</v>
      </c>
      <c r="W220" t="n">
        <v>1.01</v>
      </c>
      <c r="X220" t="n">
        <v>0.14</v>
      </c>
      <c r="Y220" t="n">
        <v>1</v>
      </c>
      <c r="Z220" t="n">
        <v>10</v>
      </c>
    </row>
    <row r="221">
      <c r="A221" t="n">
        <v>29</v>
      </c>
      <c r="B221" t="n">
        <v>90</v>
      </c>
      <c r="C221" t="inlineStr">
        <is>
          <t xml:space="preserve">CONCLUIDO	</t>
        </is>
      </c>
      <c r="D221" t="n">
        <v>10.097</v>
      </c>
      <c r="E221" t="n">
        <v>9.9</v>
      </c>
      <c r="F221" t="n">
        <v>7.2</v>
      </c>
      <c r="G221" t="n">
        <v>53.99</v>
      </c>
      <c r="H221" t="n">
        <v>0.78</v>
      </c>
      <c r="I221" t="n">
        <v>8</v>
      </c>
      <c r="J221" t="n">
        <v>187.6</v>
      </c>
      <c r="K221" t="n">
        <v>52.44</v>
      </c>
      <c r="L221" t="n">
        <v>8.25</v>
      </c>
      <c r="M221" t="n">
        <v>0</v>
      </c>
      <c r="N221" t="n">
        <v>36.9</v>
      </c>
      <c r="O221" t="n">
        <v>23371.04</v>
      </c>
      <c r="P221" t="n">
        <v>72.94</v>
      </c>
      <c r="Q221" t="n">
        <v>605.84</v>
      </c>
      <c r="R221" t="n">
        <v>28.35</v>
      </c>
      <c r="S221" t="n">
        <v>21.88</v>
      </c>
      <c r="T221" t="n">
        <v>2211.22</v>
      </c>
      <c r="U221" t="n">
        <v>0.77</v>
      </c>
      <c r="V221" t="n">
        <v>0.86</v>
      </c>
      <c r="W221" t="n">
        <v>1.01</v>
      </c>
      <c r="X221" t="n">
        <v>0.14</v>
      </c>
      <c r="Y221" t="n">
        <v>1</v>
      </c>
      <c r="Z221" t="n">
        <v>10</v>
      </c>
    </row>
    <row r="222">
      <c r="A222" t="n">
        <v>0</v>
      </c>
      <c r="B222" t="n">
        <v>110</v>
      </c>
      <c r="C222" t="inlineStr">
        <is>
          <t xml:space="preserve">CONCLUIDO	</t>
        </is>
      </c>
      <c r="D222" t="n">
        <v>6.3678</v>
      </c>
      <c r="E222" t="n">
        <v>15.7</v>
      </c>
      <c r="F222" t="n">
        <v>9.039999999999999</v>
      </c>
      <c r="G222" t="n">
        <v>5.65</v>
      </c>
      <c r="H222" t="n">
        <v>0.08</v>
      </c>
      <c r="I222" t="n">
        <v>96</v>
      </c>
      <c r="J222" t="n">
        <v>213.37</v>
      </c>
      <c r="K222" t="n">
        <v>56.13</v>
      </c>
      <c r="L222" t="n">
        <v>1</v>
      </c>
      <c r="M222" t="n">
        <v>94</v>
      </c>
      <c r="N222" t="n">
        <v>46.25</v>
      </c>
      <c r="O222" t="n">
        <v>26550.29</v>
      </c>
      <c r="P222" t="n">
        <v>132.37</v>
      </c>
      <c r="Q222" t="n">
        <v>606.08</v>
      </c>
      <c r="R222" t="n">
        <v>85.7</v>
      </c>
      <c r="S222" t="n">
        <v>21.88</v>
      </c>
      <c r="T222" t="n">
        <v>30444.54</v>
      </c>
      <c r="U222" t="n">
        <v>0.26</v>
      </c>
      <c r="V222" t="n">
        <v>0.68</v>
      </c>
      <c r="W222" t="n">
        <v>1.15</v>
      </c>
      <c r="X222" t="n">
        <v>1.98</v>
      </c>
      <c r="Y222" t="n">
        <v>1</v>
      </c>
      <c r="Z222" t="n">
        <v>10</v>
      </c>
    </row>
    <row r="223">
      <c r="A223" t="n">
        <v>1</v>
      </c>
      <c r="B223" t="n">
        <v>110</v>
      </c>
      <c r="C223" t="inlineStr">
        <is>
          <t xml:space="preserve">CONCLUIDO	</t>
        </is>
      </c>
      <c r="D223" t="n">
        <v>7.024</v>
      </c>
      <c r="E223" t="n">
        <v>14.24</v>
      </c>
      <c r="F223" t="n">
        <v>8.539999999999999</v>
      </c>
      <c r="G223" t="n">
        <v>7.02</v>
      </c>
      <c r="H223" t="n">
        <v>0.1</v>
      </c>
      <c r="I223" t="n">
        <v>73</v>
      </c>
      <c r="J223" t="n">
        <v>213.78</v>
      </c>
      <c r="K223" t="n">
        <v>56.13</v>
      </c>
      <c r="L223" t="n">
        <v>1.25</v>
      </c>
      <c r="M223" t="n">
        <v>71</v>
      </c>
      <c r="N223" t="n">
        <v>46.4</v>
      </c>
      <c r="O223" t="n">
        <v>26600.32</v>
      </c>
      <c r="P223" t="n">
        <v>124.51</v>
      </c>
      <c r="Q223" t="n">
        <v>605.9400000000001</v>
      </c>
      <c r="R223" t="n">
        <v>70.45</v>
      </c>
      <c r="S223" t="n">
        <v>21.88</v>
      </c>
      <c r="T223" t="n">
        <v>22935.36</v>
      </c>
      <c r="U223" t="n">
        <v>0.31</v>
      </c>
      <c r="V223" t="n">
        <v>0.72</v>
      </c>
      <c r="W223" t="n">
        <v>1.11</v>
      </c>
      <c r="X223" t="n">
        <v>1.48</v>
      </c>
      <c r="Y223" t="n">
        <v>1</v>
      </c>
      <c r="Z223" t="n">
        <v>10</v>
      </c>
    </row>
    <row r="224">
      <c r="A224" t="n">
        <v>2</v>
      </c>
      <c r="B224" t="n">
        <v>110</v>
      </c>
      <c r="C224" t="inlineStr">
        <is>
          <t xml:space="preserve">CONCLUIDO	</t>
        </is>
      </c>
      <c r="D224" t="n">
        <v>7.529</v>
      </c>
      <c r="E224" t="n">
        <v>13.28</v>
      </c>
      <c r="F224" t="n">
        <v>8.220000000000001</v>
      </c>
      <c r="G224" t="n">
        <v>8.5</v>
      </c>
      <c r="H224" t="n">
        <v>0.12</v>
      </c>
      <c r="I224" t="n">
        <v>58</v>
      </c>
      <c r="J224" t="n">
        <v>214.19</v>
      </c>
      <c r="K224" t="n">
        <v>56.13</v>
      </c>
      <c r="L224" t="n">
        <v>1.5</v>
      </c>
      <c r="M224" t="n">
        <v>56</v>
      </c>
      <c r="N224" t="n">
        <v>46.56</v>
      </c>
      <c r="O224" t="n">
        <v>26650.41</v>
      </c>
      <c r="P224" t="n">
        <v>119.15</v>
      </c>
      <c r="Q224" t="n">
        <v>605.87</v>
      </c>
      <c r="R224" t="n">
        <v>60.35</v>
      </c>
      <c r="S224" t="n">
        <v>21.88</v>
      </c>
      <c r="T224" t="n">
        <v>17959.58</v>
      </c>
      <c r="U224" t="n">
        <v>0.36</v>
      </c>
      <c r="V224" t="n">
        <v>0.75</v>
      </c>
      <c r="W224" t="n">
        <v>1.08</v>
      </c>
      <c r="X224" t="n">
        <v>1.16</v>
      </c>
      <c r="Y224" t="n">
        <v>1</v>
      </c>
      <c r="Z224" t="n">
        <v>10</v>
      </c>
    </row>
    <row r="225">
      <c r="A225" t="n">
        <v>3</v>
      </c>
      <c r="B225" t="n">
        <v>110</v>
      </c>
      <c r="C225" t="inlineStr">
        <is>
          <t xml:space="preserve">CONCLUIDO	</t>
        </is>
      </c>
      <c r="D225" t="n">
        <v>7.8775</v>
      </c>
      <c r="E225" t="n">
        <v>12.69</v>
      </c>
      <c r="F225" t="n">
        <v>8.01</v>
      </c>
      <c r="G225" t="n">
        <v>9.81</v>
      </c>
      <c r="H225" t="n">
        <v>0.14</v>
      </c>
      <c r="I225" t="n">
        <v>49</v>
      </c>
      <c r="J225" t="n">
        <v>214.59</v>
      </c>
      <c r="K225" t="n">
        <v>56.13</v>
      </c>
      <c r="L225" t="n">
        <v>1.75</v>
      </c>
      <c r="M225" t="n">
        <v>47</v>
      </c>
      <c r="N225" t="n">
        <v>46.72</v>
      </c>
      <c r="O225" t="n">
        <v>26700.55</v>
      </c>
      <c r="P225" t="n">
        <v>115.52</v>
      </c>
      <c r="Q225" t="n">
        <v>605.9400000000001</v>
      </c>
      <c r="R225" t="n">
        <v>54.02</v>
      </c>
      <c r="S225" t="n">
        <v>21.88</v>
      </c>
      <c r="T225" t="n">
        <v>14840.98</v>
      </c>
      <c r="U225" t="n">
        <v>0.41</v>
      </c>
      <c r="V225" t="n">
        <v>0.77</v>
      </c>
      <c r="W225" t="n">
        <v>1.06</v>
      </c>
      <c r="X225" t="n">
        <v>0.95</v>
      </c>
      <c r="Y225" t="n">
        <v>1</v>
      </c>
      <c r="Z225" t="n">
        <v>10</v>
      </c>
    </row>
    <row r="226">
      <c r="A226" t="n">
        <v>4</v>
      </c>
      <c r="B226" t="n">
        <v>110</v>
      </c>
      <c r="C226" t="inlineStr">
        <is>
          <t xml:space="preserve">CONCLUIDO	</t>
        </is>
      </c>
      <c r="D226" t="n">
        <v>8.144399999999999</v>
      </c>
      <c r="E226" t="n">
        <v>12.28</v>
      </c>
      <c r="F226" t="n">
        <v>7.89</v>
      </c>
      <c r="G226" t="n">
        <v>11.27</v>
      </c>
      <c r="H226" t="n">
        <v>0.17</v>
      </c>
      <c r="I226" t="n">
        <v>42</v>
      </c>
      <c r="J226" t="n">
        <v>215</v>
      </c>
      <c r="K226" t="n">
        <v>56.13</v>
      </c>
      <c r="L226" t="n">
        <v>2</v>
      </c>
      <c r="M226" t="n">
        <v>40</v>
      </c>
      <c r="N226" t="n">
        <v>46.87</v>
      </c>
      <c r="O226" t="n">
        <v>26750.75</v>
      </c>
      <c r="P226" t="n">
        <v>113.3</v>
      </c>
      <c r="Q226" t="n">
        <v>605.9400000000001</v>
      </c>
      <c r="R226" t="n">
        <v>49.97</v>
      </c>
      <c r="S226" t="n">
        <v>21.88</v>
      </c>
      <c r="T226" t="n">
        <v>12854.13</v>
      </c>
      <c r="U226" t="n">
        <v>0.44</v>
      </c>
      <c r="V226" t="n">
        <v>0.78</v>
      </c>
      <c r="W226" t="n">
        <v>1.06</v>
      </c>
      <c r="X226" t="n">
        <v>0.83</v>
      </c>
      <c r="Y226" t="n">
        <v>1</v>
      </c>
      <c r="Z226" t="n">
        <v>10</v>
      </c>
    </row>
    <row r="227">
      <c r="A227" t="n">
        <v>5</v>
      </c>
      <c r="B227" t="n">
        <v>110</v>
      </c>
      <c r="C227" t="inlineStr">
        <is>
          <t xml:space="preserve">CONCLUIDO	</t>
        </is>
      </c>
      <c r="D227" t="n">
        <v>8.359999999999999</v>
      </c>
      <c r="E227" t="n">
        <v>11.96</v>
      </c>
      <c r="F227" t="n">
        <v>7.79</v>
      </c>
      <c r="G227" t="n">
        <v>12.63</v>
      </c>
      <c r="H227" t="n">
        <v>0.19</v>
      </c>
      <c r="I227" t="n">
        <v>37</v>
      </c>
      <c r="J227" t="n">
        <v>215.41</v>
      </c>
      <c r="K227" t="n">
        <v>56.13</v>
      </c>
      <c r="L227" t="n">
        <v>2.25</v>
      </c>
      <c r="M227" t="n">
        <v>35</v>
      </c>
      <c r="N227" t="n">
        <v>47.03</v>
      </c>
      <c r="O227" t="n">
        <v>26801</v>
      </c>
      <c r="P227" t="n">
        <v>111.16</v>
      </c>
      <c r="Q227" t="n">
        <v>605.88</v>
      </c>
      <c r="R227" t="n">
        <v>46.77</v>
      </c>
      <c r="S227" t="n">
        <v>21.88</v>
      </c>
      <c r="T227" t="n">
        <v>11277.16</v>
      </c>
      <c r="U227" t="n">
        <v>0.47</v>
      </c>
      <c r="V227" t="n">
        <v>0.79</v>
      </c>
      <c r="W227" t="n">
        <v>1.05</v>
      </c>
      <c r="X227" t="n">
        <v>0.73</v>
      </c>
      <c r="Y227" t="n">
        <v>1</v>
      </c>
      <c r="Z227" t="n">
        <v>10</v>
      </c>
    </row>
    <row r="228">
      <c r="A228" t="n">
        <v>6</v>
      </c>
      <c r="B228" t="n">
        <v>110</v>
      </c>
      <c r="C228" t="inlineStr">
        <is>
          <t xml:space="preserve">CONCLUIDO	</t>
        </is>
      </c>
      <c r="D228" t="n">
        <v>8.5425</v>
      </c>
      <c r="E228" t="n">
        <v>11.71</v>
      </c>
      <c r="F228" t="n">
        <v>7.7</v>
      </c>
      <c r="G228" t="n">
        <v>14</v>
      </c>
      <c r="H228" t="n">
        <v>0.21</v>
      </c>
      <c r="I228" t="n">
        <v>33</v>
      </c>
      <c r="J228" t="n">
        <v>215.82</v>
      </c>
      <c r="K228" t="n">
        <v>56.13</v>
      </c>
      <c r="L228" t="n">
        <v>2.5</v>
      </c>
      <c r="M228" t="n">
        <v>31</v>
      </c>
      <c r="N228" t="n">
        <v>47.19</v>
      </c>
      <c r="O228" t="n">
        <v>26851.31</v>
      </c>
      <c r="P228" t="n">
        <v>109.41</v>
      </c>
      <c r="Q228" t="n">
        <v>605.99</v>
      </c>
      <c r="R228" t="n">
        <v>44.45</v>
      </c>
      <c r="S228" t="n">
        <v>21.88</v>
      </c>
      <c r="T228" t="n">
        <v>10138.84</v>
      </c>
      <c r="U228" t="n">
        <v>0.49</v>
      </c>
      <c r="V228" t="n">
        <v>0.8</v>
      </c>
      <c r="W228" t="n">
        <v>1.03</v>
      </c>
      <c r="X228" t="n">
        <v>0.64</v>
      </c>
      <c r="Y228" t="n">
        <v>1</v>
      </c>
      <c r="Z228" t="n">
        <v>10</v>
      </c>
    </row>
    <row r="229">
      <c r="A229" t="n">
        <v>7</v>
      </c>
      <c r="B229" t="n">
        <v>110</v>
      </c>
      <c r="C229" t="inlineStr">
        <is>
          <t xml:space="preserve">CONCLUIDO	</t>
        </is>
      </c>
      <c r="D229" t="n">
        <v>8.663600000000001</v>
      </c>
      <c r="E229" t="n">
        <v>11.54</v>
      </c>
      <c r="F229" t="n">
        <v>7.66</v>
      </c>
      <c r="G229" t="n">
        <v>15.33</v>
      </c>
      <c r="H229" t="n">
        <v>0.23</v>
      </c>
      <c r="I229" t="n">
        <v>30</v>
      </c>
      <c r="J229" t="n">
        <v>216.22</v>
      </c>
      <c r="K229" t="n">
        <v>56.13</v>
      </c>
      <c r="L229" t="n">
        <v>2.75</v>
      </c>
      <c r="M229" t="n">
        <v>28</v>
      </c>
      <c r="N229" t="n">
        <v>47.35</v>
      </c>
      <c r="O229" t="n">
        <v>26901.66</v>
      </c>
      <c r="P229" t="n">
        <v>108.35</v>
      </c>
      <c r="Q229" t="n">
        <v>605.87</v>
      </c>
      <c r="R229" t="n">
        <v>42.9</v>
      </c>
      <c r="S229" t="n">
        <v>21.88</v>
      </c>
      <c r="T229" t="n">
        <v>9378.98</v>
      </c>
      <c r="U229" t="n">
        <v>0.51</v>
      </c>
      <c r="V229" t="n">
        <v>0.8100000000000001</v>
      </c>
      <c r="W229" t="n">
        <v>1.04</v>
      </c>
      <c r="X229" t="n">
        <v>0.6</v>
      </c>
      <c r="Y229" t="n">
        <v>1</v>
      </c>
      <c r="Z229" t="n">
        <v>10</v>
      </c>
    </row>
    <row r="230">
      <c r="A230" t="n">
        <v>8</v>
      </c>
      <c r="B230" t="n">
        <v>110</v>
      </c>
      <c r="C230" t="inlineStr">
        <is>
          <t xml:space="preserve">CONCLUIDO	</t>
        </is>
      </c>
      <c r="D230" t="n">
        <v>8.8294</v>
      </c>
      <c r="E230" t="n">
        <v>11.33</v>
      </c>
      <c r="F230" t="n">
        <v>7.57</v>
      </c>
      <c r="G230" t="n">
        <v>16.83</v>
      </c>
      <c r="H230" t="n">
        <v>0.25</v>
      </c>
      <c r="I230" t="n">
        <v>27</v>
      </c>
      <c r="J230" t="n">
        <v>216.63</v>
      </c>
      <c r="K230" t="n">
        <v>56.13</v>
      </c>
      <c r="L230" t="n">
        <v>3</v>
      </c>
      <c r="M230" t="n">
        <v>25</v>
      </c>
      <c r="N230" t="n">
        <v>47.51</v>
      </c>
      <c r="O230" t="n">
        <v>26952.08</v>
      </c>
      <c r="P230" t="n">
        <v>106.36</v>
      </c>
      <c r="Q230" t="n">
        <v>605.84</v>
      </c>
      <c r="R230" t="n">
        <v>40</v>
      </c>
      <c r="S230" t="n">
        <v>21.88</v>
      </c>
      <c r="T230" t="n">
        <v>7940.75</v>
      </c>
      <c r="U230" t="n">
        <v>0.55</v>
      </c>
      <c r="V230" t="n">
        <v>0.82</v>
      </c>
      <c r="W230" t="n">
        <v>1.04</v>
      </c>
      <c r="X230" t="n">
        <v>0.52</v>
      </c>
      <c r="Y230" t="n">
        <v>1</v>
      </c>
      <c r="Z230" t="n">
        <v>10</v>
      </c>
    </row>
    <row r="231">
      <c r="A231" t="n">
        <v>9</v>
      </c>
      <c r="B231" t="n">
        <v>110</v>
      </c>
      <c r="C231" t="inlineStr">
        <is>
          <t xml:space="preserve">CONCLUIDO	</t>
        </is>
      </c>
      <c r="D231" t="n">
        <v>8.920400000000001</v>
      </c>
      <c r="E231" t="n">
        <v>11.21</v>
      </c>
      <c r="F231" t="n">
        <v>7.54</v>
      </c>
      <c r="G231" t="n">
        <v>18.1</v>
      </c>
      <c r="H231" t="n">
        <v>0.27</v>
      </c>
      <c r="I231" t="n">
        <v>25</v>
      </c>
      <c r="J231" t="n">
        <v>217.04</v>
      </c>
      <c r="K231" t="n">
        <v>56.13</v>
      </c>
      <c r="L231" t="n">
        <v>3.25</v>
      </c>
      <c r="M231" t="n">
        <v>23</v>
      </c>
      <c r="N231" t="n">
        <v>47.66</v>
      </c>
      <c r="O231" t="n">
        <v>27002.55</v>
      </c>
      <c r="P231" t="n">
        <v>105.38</v>
      </c>
      <c r="Q231" t="n">
        <v>605.91</v>
      </c>
      <c r="R231" t="n">
        <v>39.15</v>
      </c>
      <c r="S231" t="n">
        <v>21.88</v>
      </c>
      <c r="T231" t="n">
        <v>7524.67</v>
      </c>
      <c r="U231" t="n">
        <v>0.5600000000000001</v>
      </c>
      <c r="V231" t="n">
        <v>0.82</v>
      </c>
      <c r="W231" t="n">
        <v>1.03</v>
      </c>
      <c r="X231" t="n">
        <v>0.48</v>
      </c>
      <c r="Y231" t="n">
        <v>1</v>
      </c>
      <c r="Z231" t="n">
        <v>10</v>
      </c>
    </row>
    <row r="232">
      <c r="A232" t="n">
        <v>10</v>
      </c>
      <c r="B232" t="n">
        <v>110</v>
      </c>
      <c r="C232" t="inlineStr">
        <is>
          <t xml:space="preserve">CONCLUIDO	</t>
        </is>
      </c>
      <c r="D232" t="n">
        <v>9.012600000000001</v>
      </c>
      <c r="E232" t="n">
        <v>11.1</v>
      </c>
      <c r="F232" t="n">
        <v>7.51</v>
      </c>
      <c r="G232" t="n">
        <v>19.6</v>
      </c>
      <c r="H232" t="n">
        <v>0.29</v>
      </c>
      <c r="I232" t="n">
        <v>23</v>
      </c>
      <c r="J232" t="n">
        <v>217.45</v>
      </c>
      <c r="K232" t="n">
        <v>56.13</v>
      </c>
      <c r="L232" t="n">
        <v>3.5</v>
      </c>
      <c r="M232" t="n">
        <v>21</v>
      </c>
      <c r="N232" t="n">
        <v>47.82</v>
      </c>
      <c r="O232" t="n">
        <v>27053.07</v>
      </c>
      <c r="P232" t="n">
        <v>104.47</v>
      </c>
      <c r="Q232" t="n">
        <v>605.84</v>
      </c>
      <c r="R232" t="n">
        <v>38.21</v>
      </c>
      <c r="S232" t="n">
        <v>21.88</v>
      </c>
      <c r="T232" t="n">
        <v>7066.52</v>
      </c>
      <c r="U232" t="n">
        <v>0.57</v>
      </c>
      <c r="V232" t="n">
        <v>0.82</v>
      </c>
      <c r="W232" t="n">
        <v>1.03</v>
      </c>
      <c r="X232" t="n">
        <v>0.45</v>
      </c>
      <c r="Y232" t="n">
        <v>1</v>
      </c>
      <c r="Z232" t="n">
        <v>10</v>
      </c>
    </row>
    <row r="233">
      <c r="A233" t="n">
        <v>11</v>
      </c>
      <c r="B233" t="n">
        <v>110</v>
      </c>
      <c r="C233" t="inlineStr">
        <is>
          <t xml:space="preserve">CONCLUIDO	</t>
        </is>
      </c>
      <c r="D233" t="n">
        <v>9.132400000000001</v>
      </c>
      <c r="E233" t="n">
        <v>10.95</v>
      </c>
      <c r="F233" t="n">
        <v>7.45</v>
      </c>
      <c r="G233" t="n">
        <v>21.29</v>
      </c>
      <c r="H233" t="n">
        <v>0.31</v>
      </c>
      <c r="I233" t="n">
        <v>21</v>
      </c>
      <c r="J233" t="n">
        <v>217.86</v>
      </c>
      <c r="K233" t="n">
        <v>56.13</v>
      </c>
      <c r="L233" t="n">
        <v>3.75</v>
      </c>
      <c r="M233" t="n">
        <v>19</v>
      </c>
      <c r="N233" t="n">
        <v>47.98</v>
      </c>
      <c r="O233" t="n">
        <v>27103.65</v>
      </c>
      <c r="P233" t="n">
        <v>103.22</v>
      </c>
      <c r="Q233" t="n">
        <v>605.86</v>
      </c>
      <c r="R233" t="n">
        <v>36.16</v>
      </c>
      <c r="S233" t="n">
        <v>21.88</v>
      </c>
      <c r="T233" t="n">
        <v>6052.42</v>
      </c>
      <c r="U233" t="n">
        <v>0.61</v>
      </c>
      <c r="V233" t="n">
        <v>0.83</v>
      </c>
      <c r="W233" t="n">
        <v>1.03</v>
      </c>
      <c r="X233" t="n">
        <v>0.39</v>
      </c>
      <c r="Y233" t="n">
        <v>1</v>
      </c>
      <c r="Z233" t="n">
        <v>10</v>
      </c>
    </row>
    <row r="234">
      <c r="A234" t="n">
        <v>12</v>
      </c>
      <c r="B234" t="n">
        <v>110</v>
      </c>
      <c r="C234" t="inlineStr">
        <is>
          <t xml:space="preserve">CONCLUIDO	</t>
        </is>
      </c>
      <c r="D234" t="n">
        <v>9.1767</v>
      </c>
      <c r="E234" t="n">
        <v>10.9</v>
      </c>
      <c r="F234" t="n">
        <v>7.44</v>
      </c>
      <c r="G234" t="n">
        <v>22.32</v>
      </c>
      <c r="H234" t="n">
        <v>0.33</v>
      </c>
      <c r="I234" t="n">
        <v>20</v>
      </c>
      <c r="J234" t="n">
        <v>218.27</v>
      </c>
      <c r="K234" t="n">
        <v>56.13</v>
      </c>
      <c r="L234" t="n">
        <v>4</v>
      </c>
      <c r="M234" t="n">
        <v>18</v>
      </c>
      <c r="N234" t="n">
        <v>48.15</v>
      </c>
      <c r="O234" t="n">
        <v>27154.29</v>
      </c>
      <c r="P234" t="n">
        <v>102.51</v>
      </c>
      <c r="Q234" t="n">
        <v>605.86</v>
      </c>
      <c r="R234" t="n">
        <v>35.99</v>
      </c>
      <c r="S234" t="n">
        <v>21.88</v>
      </c>
      <c r="T234" t="n">
        <v>5970.36</v>
      </c>
      <c r="U234" t="n">
        <v>0.61</v>
      </c>
      <c r="V234" t="n">
        <v>0.83</v>
      </c>
      <c r="W234" t="n">
        <v>1.02</v>
      </c>
      <c r="X234" t="n">
        <v>0.38</v>
      </c>
      <c r="Y234" t="n">
        <v>1</v>
      </c>
      <c r="Z234" t="n">
        <v>10</v>
      </c>
    </row>
    <row r="235">
      <c r="A235" t="n">
        <v>13</v>
      </c>
      <c r="B235" t="n">
        <v>110</v>
      </c>
      <c r="C235" t="inlineStr">
        <is>
          <t xml:space="preserve">CONCLUIDO	</t>
        </is>
      </c>
      <c r="D235" t="n">
        <v>9.2807</v>
      </c>
      <c r="E235" t="n">
        <v>10.78</v>
      </c>
      <c r="F235" t="n">
        <v>7.4</v>
      </c>
      <c r="G235" t="n">
        <v>24.67</v>
      </c>
      <c r="H235" t="n">
        <v>0.35</v>
      </c>
      <c r="I235" t="n">
        <v>18</v>
      </c>
      <c r="J235" t="n">
        <v>218.68</v>
      </c>
      <c r="K235" t="n">
        <v>56.13</v>
      </c>
      <c r="L235" t="n">
        <v>4.25</v>
      </c>
      <c r="M235" t="n">
        <v>16</v>
      </c>
      <c r="N235" t="n">
        <v>48.31</v>
      </c>
      <c r="O235" t="n">
        <v>27204.98</v>
      </c>
      <c r="P235" t="n">
        <v>101.03</v>
      </c>
      <c r="Q235" t="n">
        <v>605.85</v>
      </c>
      <c r="R235" t="n">
        <v>34.84</v>
      </c>
      <c r="S235" t="n">
        <v>21.88</v>
      </c>
      <c r="T235" t="n">
        <v>5406.24</v>
      </c>
      <c r="U235" t="n">
        <v>0.63</v>
      </c>
      <c r="V235" t="n">
        <v>0.84</v>
      </c>
      <c r="W235" t="n">
        <v>1.02</v>
      </c>
      <c r="X235" t="n">
        <v>0.34</v>
      </c>
      <c r="Y235" t="n">
        <v>1</v>
      </c>
      <c r="Z235" t="n">
        <v>10</v>
      </c>
    </row>
    <row r="236">
      <c r="A236" t="n">
        <v>14</v>
      </c>
      <c r="B236" t="n">
        <v>110</v>
      </c>
      <c r="C236" t="inlineStr">
        <is>
          <t xml:space="preserve">CONCLUIDO	</t>
        </is>
      </c>
      <c r="D236" t="n">
        <v>9.331300000000001</v>
      </c>
      <c r="E236" t="n">
        <v>10.72</v>
      </c>
      <c r="F236" t="n">
        <v>7.39</v>
      </c>
      <c r="G236" t="n">
        <v>26.07</v>
      </c>
      <c r="H236" t="n">
        <v>0.36</v>
      </c>
      <c r="I236" t="n">
        <v>17</v>
      </c>
      <c r="J236" t="n">
        <v>219.09</v>
      </c>
      <c r="K236" t="n">
        <v>56.13</v>
      </c>
      <c r="L236" t="n">
        <v>4.5</v>
      </c>
      <c r="M236" t="n">
        <v>15</v>
      </c>
      <c r="N236" t="n">
        <v>48.47</v>
      </c>
      <c r="O236" t="n">
        <v>27255.72</v>
      </c>
      <c r="P236" t="n">
        <v>100.43</v>
      </c>
      <c r="Q236" t="n">
        <v>605.91</v>
      </c>
      <c r="R236" t="n">
        <v>34.21</v>
      </c>
      <c r="S236" t="n">
        <v>21.88</v>
      </c>
      <c r="T236" t="n">
        <v>5097.35</v>
      </c>
      <c r="U236" t="n">
        <v>0.64</v>
      </c>
      <c r="V236" t="n">
        <v>0.84</v>
      </c>
      <c r="W236" t="n">
        <v>1.02</v>
      </c>
      <c r="X236" t="n">
        <v>0.33</v>
      </c>
      <c r="Y236" t="n">
        <v>1</v>
      </c>
      <c r="Z236" t="n">
        <v>10</v>
      </c>
    </row>
    <row r="237">
      <c r="A237" t="n">
        <v>15</v>
      </c>
      <c r="B237" t="n">
        <v>110</v>
      </c>
      <c r="C237" t="inlineStr">
        <is>
          <t xml:space="preserve">CONCLUIDO	</t>
        </is>
      </c>
      <c r="D237" t="n">
        <v>9.407299999999999</v>
      </c>
      <c r="E237" t="n">
        <v>10.63</v>
      </c>
      <c r="F237" t="n">
        <v>7.34</v>
      </c>
      <c r="G237" t="n">
        <v>27.53</v>
      </c>
      <c r="H237" t="n">
        <v>0.38</v>
      </c>
      <c r="I237" t="n">
        <v>16</v>
      </c>
      <c r="J237" t="n">
        <v>219.51</v>
      </c>
      <c r="K237" t="n">
        <v>56.13</v>
      </c>
      <c r="L237" t="n">
        <v>4.75</v>
      </c>
      <c r="M237" t="n">
        <v>14</v>
      </c>
      <c r="N237" t="n">
        <v>48.63</v>
      </c>
      <c r="O237" t="n">
        <v>27306.53</v>
      </c>
      <c r="P237" t="n">
        <v>99.25</v>
      </c>
      <c r="Q237" t="n">
        <v>605.84</v>
      </c>
      <c r="R237" t="n">
        <v>33.05</v>
      </c>
      <c r="S237" t="n">
        <v>21.88</v>
      </c>
      <c r="T237" t="n">
        <v>4521.4</v>
      </c>
      <c r="U237" t="n">
        <v>0.66</v>
      </c>
      <c r="V237" t="n">
        <v>0.84</v>
      </c>
      <c r="W237" t="n">
        <v>1.01</v>
      </c>
      <c r="X237" t="n">
        <v>0.28</v>
      </c>
      <c r="Y237" t="n">
        <v>1</v>
      </c>
      <c r="Z237" t="n">
        <v>10</v>
      </c>
    </row>
    <row r="238">
      <c r="A238" t="n">
        <v>16</v>
      </c>
      <c r="B238" t="n">
        <v>110</v>
      </c>
      <c r="C238" t="inlineStr">
        <is>
          <t xml:space="preserve">CONCLUIDO	</t>
        </is>
      </c>
      <c r="D238" t="n">
        <v>9.385999999999999</v>
      </c>
      <c r="E238" t="n">
        <v>10.65</v>
      </c>
      <c r="F238" t="n">
        <v>7.37</v>
      </c>
      <c r="G238" t="n">
        <v>27.62</v>
      </c>
      <c r="H238" t="n">
        <v>0.4</v>
      </c>
      <c r="I238" t="n">
        <v>16</v>
      </c>
      <c r="J238" t="n">
        <v>219.92</v>
      </c>
      <c r="K238" t="n">
        <v>56.13</v>
      </c>
      <c r="L238" t="n">
        <v>5</v>
      </c>
      <c r="M238" t="n">
        <v>14</v>
      </c>
      <c r="N238" t="n">
        <v>48.79</v>
      </c>
      <c r="O238" t="n">
        <v>27357.39</v>
      </c>
      <c r="P238" t="n">
        <v>98.68000000000001</v>
      </c>
      <c r="Q238" t="n">
        <v>605.9400000000001</v>
      </c>
      <c r="R238" t="n">
        <v>34.01</v>
      </c>
      <c r="S238" t="n">
        <v>21.88</v>
      </c>
      <c r="T238" t="n">
        <v>5002.74</v>
      </c>
      <c r="U238" t="n">
        <v>0.64</v>
      </c>
      <c r="V238" t="n">
        <v>0.84</v>
      </c>
      <c r="W238" t="n">
        <v>1.01</v>
      </c>
      <c r="X238" t="n">
        <v>0.31</v>
      </c>
      <c r="Y238" t="n">
        <v>1</v>
      </c>
      <c r="Z238" t="n">
        <v>10</v>
      </c>
    </row>
    <row r="239">
      <c r="A239" t="n">
        <v>17</v>
      </c>
      <c r="B239" t="n">
        <v>110</v>
      </c>
      <c r="C239" t="inlineStr">
        <is>
          <t xml:space="preserve">CONCLUIDO	</t>
        </is>
      </c>
      <c r="D239" t="n">
        <v>9.452299999999999</v>
      </c>
      <c r="E239" t="n">
        <v>10.58</v>
      </c>
      <c r="F239" t="n">
        <v>7.33</v>
      </c>
      <c r="G239" t="n">
        <v>29.33</v>
      </c>
      <c r="H239" t="n">
        <v>0.42</v>
      </c>
      <c r="I239" t="n">
        <v>15</v>
      </c>
      <c r="J239" t="n">
        <v>220.33</v>
      </c>
      <c r="K239" t="n">
        <v>56.13</v>
      </c>
      <c r="L239" t="n">
        <v>5.25</v>
      </c>
      <c r="M239" t="n">
        <v>13</v>
      </c>
      <c r="N239" t="n">
        <v>48.95</v>
      </c>
      <c r="O239" t="n">
        <v>27408.3</v>
      </c>
      <c r="P239" t="n">
        <v>97.8</v>
      </c>
      <c r="Q239" t="n">
        <v>605.87</v>
      </c>
      <c r="R239" t="n">
        <v>32.7</v>
      </c>
      <c r="S239" t="n">
        <v>21.88</v>
      </c>
      <c r="T239" t="n">
        <v>4353</v>
      </c>
      <c r="U239" t="n">
        <v>0.67</v>
      </c>
      <c r="V239" t="n">
        <v>0.84</v>
      </c>
      <c r="W239" t="n">
        <v>1.01</v>
      </c>
      <c r="X239" t="n">
        <v>0.28</v>
      </c>
      <c r="Y239" t="n">
        <v>1</v>
      </c>
      <c r="Z239" t="n">
        <v>10</v>
      </c>
    </row>
    <row r="240">
      <c r="A240" t="n">
        <v>18</v>
      </c>
      <c r="B240" t="n">
        <v>110</v>
      </c>
      <c r="C240" t="inlineStr">
        <is>
          <t xml:space="preserve">CONCLUIDO	</t>
        </is>
      </c>
      <c r="D240" t="n">
        <v>9.510199999999999</v>
      </c>
      <c r="E240" t="n">
        <v>10.52</v>
      </c>
      <c r="F240" t="n">
        <v>7.31</v>
      </c>
      <c r="G240" t="n">
        <v>31.33</v>
      </c>
      <c r="H240" t="n">
        <v>0.44</v>
      </c>
      <c r="I240" t="n">
        <v>14</v>
      </c>
      <c r="J240" t="n">
        <v>220.74</v>
      </c>
      <c r="K240" t="n">
        <v>56.13</v>
      </c>
      <c r="L240" t="n">
        <v>5.5</v>
      </c>
      <c r="M240" t="n">
        <v>12</v>
      </c>
      <c r="N240" t="n">
        <v>49.12</v>
      </c>
      <c r="O240" t="n">
        <v>27459.27</v>
      </c>
      <c r="P240" t="n">
        <v>97.04000000000001</v>
      </c>
      <c r="Q240" t="n">
        <v>605.84</v>
      </c>
      <c r="R240" t="n">
        <v>32</v>
      </c>
      <c r="S240" t="n">
        <v>21.88</v>
      </c>
      <c r="T240" t="n">
        <v>4005.65</v>
      </c>
      <c r="U240" t="n">
        <v>0.68</v>
      </c>
      <c r="V240" t="n">
        <v>0.85</v>
      </c>
      <c r="W240" t="n">
        <v>1.01</v>
      </c>
      <c r="X240" t="n">
        <v>0.25</v>
      </c>
      <c r="Y240" t="n">
        <v>1</v>
      </c>
      <c r="Z240" t="n">
        <v>10</v>
      </c>
    </row>
    <row r="241">
      <c r="A241" t="n">
        <v>19</v>
      </c>
      <c r="B241" t="n">
        <v>110</v>
      </c>
      <c r="C241" t="inlineStr">
        <is>
          <t xml:space="preserve">CONCLUIDO	</t>
        </is>
      </c>
      <c r="D241" t="n">
        <v>9.555400000000001</v>
      </c>
      <c r="E241" t="n">
        <v>10.47</v>
      </c>
      <c r="F241" t="n">
        <v>7.3</v>
      </c>
      <c r="G241" t="n">
        <v>33.71</v>
      </c>
      <c r="H241" t="n">
        <v>0.46</v>
      </c>
      <c r="I241" t="n">
        <v>13</v>
      </c>
      <c r="J241" t="n">
        <v>221.16</v>
      </c>
      <c r="K241" t="n">
        <v>56.13</v>
      </c>
      <c r="L241" t="n">
        <v>5.75</v>
      </c>
      <c r="M241" t="n">
        <v>11</v>
      </c>
      <c r="N241" t="n">
        <v>49.28</v>
      </c>
      <c r="O241" t="n">
        <v>27510.3</v>
      </c>
      <c r="P241" t="n">
        <v>96.06999999999999</v>
      </c>
      <c r="Q241" t="n">
        <v>605.85</v>
      </c>
      <c r="R241" t="n">
        <v>31.82</v>
      </c>
      <c r="S241" t="n">
        <v>21.88</v>
      </c>
      <c r="T241" t="n">
        <v>3922.6</v>
      </c>
      <c r="U241" t="n">
        <v>0.6899999999999999</v>
      </c>
      <c r="V241" t="n">
        <v>0.85</v>
      </c>
      <c r="W241" t="n">
        <v>1.01</v>
      </c>
      <c r="X241" t="n">
        <v>0.25</v>
      </c>
      <c r="Y241" t="n">
        <v>1</v>
      </c>
      <c r="Z241" t="n">
        <v>10</v>
      </c>
    </row>
    <row r="242">
      <c r="A242" t="n">
        <v>20</v>
      </c>
      <c r="B242" t="n">
        <v>110</v>
      </c>
      <c r="C242" t="inlineStr">
        <is>
          <t xml:space="preserve">CONCLUIDO	</t>
        </is>
      </c>
      <c r="D242" t="n">
        <v>9.558199999999999</v>
      </c>
      <c r="E242" t="n">
        <v>10.46</v>
      </c>
      <c r="F242" t="n">
        <v>7.3</v>
      </c>
      <c r="G242" t="n">
        <v>33.69</v>
      </c>
      <c r="H242" t="n">
        <v>0.48</v>
      </c>
      <c r="I242" t="n">
        <v>13</v>
      </c>
      <c r="J242" t="n">
        <v>221.57</v>
      </c>
      <c r="K242" t="n">
        <v>56.13</v>
      </c>
      <c r="L242" t="n">
        <v>6</v>
      </c>
      <c r="M242" t="n">
        <v>11</v>
      </c>
      <c r="N242" t="n">
        <v>49.45</v>
      </c>
      <c r="O242" t="n">
        <v>27561.39</v>
      </c>
      <c r="P242" t="n">
        <v>96.05</v>
      </c>
      <c r="Q242" t="n">
        <v>605.84</v>
      </c>
      <c r="R242" t="n">
        <v>31.91</v>
      </c>
      <c r="S242" t="n">
        <v>21.88</v>
      </c>
      <c r="T242" t="n">
        <v>3965.18</v>
      </c>
      <c r="U242" t="n">
        <v>0.6899999999999999</v>
      </c>
      <c r="V242" t="n">
        <v>0.85</v>
      </c>
      <c r="W242" t="n">
        <v>1.01</v>
      </c>
      <c r="X242" t="n">
        <v>0.24</v>
      </c>
      <c r="Y242" t="n">
        <v>1</v>
      </c>
      <c r="Z242" t="n">
        <v>10</v>
      </c>
    </row>
    <row r="243">
      <c r="A243" t="n">
        <v>21</v>
      </c>
      <c r="B243" t="n">
        <v>110</v>
      </c>
      <c r="C243" t="inlineStr">
        <is>
          <t xml:space="preserve">CONCLUIDO	</t>
        </is>
      </c>
      <c r="D243" t="n">
        <v>9.6221</v>
      </c>
      <c r="E243" t="n">
        <v>10.39</v>
      </c>
      <c r="F243" t="n">
        <v>7.27</v>
      </c>
      <c r="G243" t="n">
        <v>36.37</v>
      </c>
      <c r="H243" t="n">
        <v>0.5</v>
      </c>
      <c r="I243" t="n">
        <v>12</v>
      </c>
      <c r="J243" t="n">
        <v>221.99</v>
      </c>
      <c r="K243" t="n">
        <v>56.13</v>
      </c>
      <c r="L243" t="n">
        <v>6.25</v>
      </c>
      <c r="M243" t="n">
        <v>10</v>
      </c>
      <c r="N243" t="n">
        <v>49.61</v>
      </c>
      <c r="O243" t="n">
        <v>27612.53</v>
      </c>
      <c r="P243" t="n">
        <v>94.64</v>
      </c>
      <c r="Q243" t="n">
        <v>606</v>
      </c>
      <c r="R243" t="n">
        <v>30.91</v>
      </c>
      <c r="S243" t="n">
        <v>21.88</v>
      </c>
      <c r="T243" t="n">
        <v>3471.96</v>
      </c>
      <c r="U243" t="n">
        <v>0.71</v>
      </c>
      <c r="V243" t="n">
        <v>0.85</v>
      </c>
      <c r="W243" t="n">
        <v>1.01</v>
      </c>
      <c r="X243" t="n">
        <v>0.21</v>
      </c>
      <c r="Y243" t="n">
        <v>1</v>
      </c>
      <c r="Z243" t="n">
        <v>10</v>
      </c>
    </row>
    <row r="244">
      <c r="A244" t="n">
        <v>22</v>
      </c>
      <c r="B244" t="n">
        <v>110</v>
      </c>
      <c r="C244" t="inlineStr">
        <is>
          <t xml:space="preserve">CONCLUIDO	</t>
        </is>
      </c>
      <c r="D244" t="n">
        <v>9.620799999999999</v>
      </c>
      <c r="E244" t="n">
        <v>10.39</v>
      </c>
      <c r="F244" t="n">
        <v>7.27</v>
      </c>
      <c r="G244" t="n">
        <v>36.37</v>
      </c>
      <c r="H244" t="n">
        <v>0.52</v>
      </c>
      <c r="I244" t="n">
        <v>12</v>
      </c>
      <c r="J244" t="n">
        <v>222.4</v>
      </c>
      <c r="K244" t="n">
        <v>56.13</v>
      </c>
      <c r="L244" t="n">
        <v>6.5</v>
      </c>
      <c r="M244" t="n">
        <v>10</v>
      </c>
      <c r="N244" t="n">
        <v>49.78</v>
      </c>
      <c r="O244" t="n">
        <v>27663.85</v>
      </c>
      <c r="P244" t="n">
        <v>94.3</v>
      </c>
      <c r="Q244" t="n">
        <v>605.84</v>
      </c>
      <c r="R244" t="n">
        <v>30.9</v>
      </c>
      <c r="S244" t="n">
        <v>21.88</v>
      </c>
      <c r="T244" t="n">
        <v>3465.24</v>
      </c>
      <c r="U244" t="n">
        <v>0.71</v>
      </c>
      <c r="V244" t="n">
        <v>0.85</v>
      </c>
      <c r="W244" t="n">
        <v>1.01</v>
      </c>
      <c r="X244" t="n">
        <v>0.22</v>
      </c>
      <c r="Y244" t="n">
        <v>1</v>
      </c>
      <c r="Z244" t="n">
        <v>10</v>
      </c>
    </row>
    <row r="245">
      <c r="A245" t="n">
        <v>23</v>
      </c>
      <c r="B245" t="n">
        <v>110</v>
      </c>
      <c r="C245" t="inlineStr">
        <is>
          <t xml:space="preserve">CONCLUIDO	</t>
        </is>
      </c>
      <c r="D245" t="n">
        <v>9.6844</v>
      </c>
      <c r="E245" t="n">
        <v>10.33</v>
      </c>
      <c r="F245" t="n">
        <v>7.25</v>
      </c>
      <c r="G245" t="n">
        <v>39.54</v>
      </c>
      <c r="H245" t="n">
        <v>0.54</v>
      </c>
      <c r="I245" t="n">
        <v>11</v>
      </c>
      <c r="J245" t="n">
        <v>222.82</v>
      </c>
      <c r="K245" t="n">
        <v>56.13</v>
      </c>
      <c r="L245" t="n">
        <v>6.75</v>
      </c>
      <c r="M245" t="n">
        <v>9</v>
      </c>
      <c r="N245" t="n">
        <v>49.94</v>
      </c>
      <c r="O245" t="n">
        <v>27715.11</v>
      </c>
      <c r="P245" t="n">
        <v>93.33</v>
      </c>
      <c r="Q245" t="n">
        <v>605.84</v>
      </c>
      <c r="R245" t="n">
        <v>29.9</v>
      </c>
      <c r="S245" t="n">
        <v>21.88</v>
      </c>
      <c r="T245" t="n">
        <v>2972.05</v>
      </c>
      <c r="U245" t="n">
        <v>0.73</v>
      </c>
      <c r="V245" t="n">
        <v>0.85</v>
      </c>
      <c r="W245" t="n">
        <v>1.01</v>
      </c>
      <c r="X245" t="n">
        <v>0.19</v>
      </c>
      <c r="Y245" t="n">
        <v>1</v>
      </c>
      <c r="Z245" t="n">
        <v>10</v>
      </c>
    </row>
    <row r="246">
      <c r="A246" t="n">
        <v>24</v>
      </c>
      <c r="B246" t="n">
        <v>110</v>
      </c>
      <c r="C246" t="inlineStr">
        <is>
          <t xml:space="preserve">CONCLUIDO	</t>
        </is>
      </c>
      <c r="D246" t="n">
        <v>9.672499999999999</v>
      </c>
      <c r="E246" t="n">
        <v>10.34</v>
      </c>
      <c r="F246" t="n">
        <v>7.26</v>
      </c>
      <c r="G246" t="n">
        <v>39.61</v>
      </c>
      <c r="H246" t="n">
        <v>0.5600000000000001</v>
      </c>
      <c r="I246" t="n">
        <v>11</v>
      </c>
      <c r="J246" t="n">
        <v>223.23</v>
      </c>
      <c r="K246" t="n">
        <v>56.13</v>
      </c>
      <c r="L246" t="n">
        <v>7</v>
      </c>
      <c r="M246" t="n">
        <v>9</v>
      </c>
      <c r="N246" t="n">
        <v>50.11</v>
      </c>
      <c r="O246" t="n">
        <v>27766.43</v>
      </c>
      <c r="P246" t="n">
        <v>92.88</v>
      </c>
      <c r="Q246" t="n">
        <v>605.84</v>
      </c>
      <c r="R246" t="n">
        <v>30.6</v>
      </c>
      <c r="S246" t="n">
        <v>21.88</v>
      </c>
      <c r="T246" t="n">
        <v>3320.65</v>
      </c>
      <c r="U246" t="n">
        <v>0.72</v>
      </c>
      <c r="V246" t="n">
        <v>0.85</v>
      </c>
      <c r="W246" t="n">
        <v>1</v>
      </c>
      <c r="X246" t="n">
        <v>0.2</v>
      </c>
      <c r="Y246" t="n">
        <v>1</v>
      </c>
      <c r="Z246" t="n">
        <v>10</v>
      </c>
    </row>
    <row r="247">
      <c r="A247" t="n">
        <v>25</v>
      </c>
      <c r="B247" t="n">
        <v>110</v>
      </c>
      <c r="C247" t="inlineStr">
        <is>
          <t xml:space="preserve">CONCLUIDO	</t>
        </is>
      </c>
      <c r="D247" t="n">
        <v>9.6798</v>
      </c>
      <c r="E247" t="n">
        <v>10.33</v>
      </c>
      <c r="F247" t="n">
        <v>7.25</v>
      </c>
      <c r="G247" t="n">
        <v>39.57</v>
      </c>
      <c r="H247" t="n">
        <v>0.58</v>
      </c>
      <c r="I247" t="n">
        <v>11</v>
      </c>
      <c r="J247" t="n">
        <v>223.65</v>
      </c>
      <c r="K247" t="n">
        <v>56.13</v>
      </c>
      <c r="L247" t="n">
        <v>7.25</v>
      </c>
      <c r="M247" t="n">
        <v>9</v>
      </c>
      <c r="N247" t="n">
        <v>50.27</v>
      </c>
      <c r="O247" t="n">
        <v>27817.81</v>
      </c>
      <c r="P247" t="n">
        <v>92.2</v>
      </c>
      <c r="Q247" t="n">
        <v>605.92</v>
      </c>
      <c r="R247" t="n">
        <v>30.35</v>
      </c>
      <c r="S247" t="n">
        <v>21.88</v>
      </c>
      <c r="T247" t="n">
        <v>3195.38</v>
      </c>
      <c r="U247" t="n">
        <v>0.72</v>
      </c>
      <c r="V247" t="n">
        <v>0.85</v>
      </c>
      <c r="W247" t="n">
        <v>1</v>
      </c>
      <c r="X247" t="n">
        <v>0.2</v>
      </c>
      <c r="Y247" t="n">
        <v>1</v>
      </c>
      <c r="Z247" t="n">
        <v>10</v>
      </c>
    </row>
    <row r="248">
      <c r="A248" t="n">
        <v>26</v>
      </c>
      <c r="B248" t="n">
        <v>110</v>
      </c>
      <c r="C248" t="inlineStr">
        <is>
          <t xml:space="preserve">CONCLUIDO	</t>
        </is>
      </c>
      <c r="D248" t="n">
        <v>9.7371</v>
      </c>
      <c r="E248" t="n">
        <v>10.27</v>
      </c>
      <c r="F248" t="n">
        <v>7.24</v>
      </c>
      <c r="G248" t="n">
        <v>43.41</v>
      </c>
      <c r="H248" t="n">
        <v>0.59</v>
      </c>
      <c r="I248" t="n">
        <v>10</v>
      </c>
      <c r="J248" t="n">
        <v>224.07</v>
      </c>
      <c r="K248" t="n">
        <v>56.13</v>
      </c>
      <c r="L248" t="n">
        <v>7.5</v>
      </c>
      <c r="M248" t="n">
        <v>8</v>
      </c>
      <c r="N248" t="n">
        <v>50.44</v>
      </c>
      <c r="O248" t="n">
        <v>27869.24</v>
      </c>
      <c r="P248" t="n">
        <v>91.25</v>
      </c>
      <c r="Q248" t="n">
        <v>605.84</v>
      </c>
      <c r="R248" t="n">
        <v>29.65</v>
      </c>
      <c r="S248" t="n">
        <v>21.88</v>
      </c>
      <c r="T248" t="n">
        <v>2850.79</v>
      </c>
      <c r="U248" t="n">
        <v>0.74</v>
      </c>
      <c r="V248" t="n">
        <v>0.85</v>
      </c>
      <c r="W248" t="n">
        <v>1.01</v>
      </c>
      <c r="X248" t="n">
        <v>0.18</v>
      </c>
      <c r="Y248" t="n">
        <v>1</v>
      </c>
      <c r="Z248" t="n">
        <v>10</v>
      </c>
    </row>
    <row r="249">
      <c r="A249" t="n">
        <v>27</v>
      </c>
      <c r="B249" t="n">
        <v>110</v>
      </c>
      <c r="C249" t="inlineStr">
        <is>
          <t xml:space="preserve">CONCLUIDO	</t>
        </is>
      </c>
      <c r="D249" t="n">
        <v>9.7363</v>
      </c>
      <c r="E249" t="n">
        <v>10.27</v>
      </c>
      <c r="F249" t="n">
        <v>7.24</v>
      </c>
      <c r="G249" t="n">
        <v>43.41</v>
      </c>
      <c r="H249" t="n">
        <v>0.61</v>
      </c>
      <c r="I249" t="n">
        <v>10</v>
      </c>
      <c r="J249" t="n">
        <v>224.49</v>
      </c>
      <c r="K249" t="n">
        <v>56.13</v>
      </c>
      <c r="L249" t="n">
        <v>7.75</v>
      </c>
      <c r="M249" t="n">
        <v>8</v>
      </c>
      <c r="N249" t="n">
        <v>50.61</v>
      </c>
      <c r="O249" t="n">
        <v>27920.73</v>
      </c>
      <c r="P249" t="n">
        <v>90.3</v>
      </c>
      <c r="Q249" t="n">
        <v>605.85</v>
      </c>
      <c r="R249" t="n">
        <v>29.67</v>
      </c>
      <c r="S249" t="n">
        <v>21.88</v>
      </c>
      <c r="T249" t="n">
        <v>2861.92</v>
      </c>
      <c r="U249" t="n">
        <v>0.74</v>
      </c>
      <c r="V249" t="n">
        <v>0.85</v>
      </c>
      <c r="W249" t="n">
        <v>1.01</v>
      </c>
      <c r="X249" t="n">
        <v>0.18</v>
      </c>
      <c r="Y249" t="n">
        <v>1</v>
      </c>
      <c r="Z249" t="n">
        <v>10</v>
      </c>
    </row>
    <row r="250">
      <c r="A250" t="n">
        <v>28</v>
      </c>
      <c r="B250" t="n">
        <v>110</v>
      </c>
      <c r="C250" t="inlineStr">
        <is>
          <t xml:space="preserve">CONCLUIDO	</t>
        </is>
      </c>
      <c r="D250" t="n">
        <v>9.787699999999999</v>
      </c>
      <c r="E250" t="n">
        <v>10.22</v>
      </c>
      <c r="F250" t="n">
        <v>7.22</v>
      </c>
      <c r="G250" t="n">
        <v>48.16</v>
      </c>
      <c r="H250" t="n">
        <v>0.63</v>
      </c>
      <c r="I250" t="n">
        <v>9</v>
      </c>
      <c r="J250" t="n">
        <v>224.9</v>
      </c>
      <c r="K250" t="n">
        <v>56.13</v>
      </c>
      <c r="L250" t="n">
        <v>8</v>
      </c>
      <c r="M250" t="n">
        <v>7</v>
      </c>
      <c r="N250" t="n">
        <v>50.78</v>
      </c>
      <c r="O250" t="n">
        <v>27972.28</v>
      </c>
      <c r="P250" t="n">
        <v>89.01000000000001</v>
      </c>
      <c r="Q250" t="n">
        <v>605.87</v>
      </c>
      <c r="R250" t="n">
        <v>29.3</v>
      </c>
      <c r="S250" t="n">
        <v>21.88</v>
      </c>
      <c r="T250" t="n">
        <v>2681.11</v>
      </c>
      <c r="U250" t="n">
        <v>0.75</v>
      </c>
      <c r="V250" t="n">
        <v>0.86</v>
      </c>
      <c r="W250" t="n">
        <v>1.01</v>
      </c>
      <c r="X250" t="n">
        <v>0.17</v>
      </c>
      <c r="Y250" t="n">
        <v>1</v>
      </c>
      <c r="Z250" t="n">
        <v>10</v>
      </c>
    </row>
    <row r="251">
      <c r="A251" t="n">
        <v>29</v>
      </c>
      <c r="B251" t="n">
        <v>110</v>
      </c>
      <c r="C251" t="inlineStr">
        <is>
          <t xml:space="preserve">CONCLUIDO	</t>
        </is>
      </c>
      <c r="D251" t="n">
        <v>9.7887</v>
      </c>
      <c r="E251" t="n">
        <v>10.22</v>
      </c>
      <c r="F251" t="n">
        <v>7.22</v>
      </c>
      <c r="G251" t="n">
        <v>48.15</v>
      </c>
      <c r="H251" t="n">
        <v>0.65</v>
      </c>
      <c r="I251" t="n">
        <v>9</v>
      </c>
      <c r="J251" t="n">
        <v>225.32</v>
      </c>
      <c r="K251" t="n">
        <v>56.13</v>
      </c>
      <c r="L251" t="n">
        <v>8.25</v>
      </c>
      <c r="M251" t="n">
        <v>7</v>
      </c>
      <c r="N251" t="n">
        <v>50.95</v>
      </c>
      <c r="O251" t="n">
        <v>28023.89</v>
      </c>
      <c r="P251" t="n">
        <v>88.98999999999999</v>
      </c>
      <c r="Q251" t="n">
        <v>605.92</v>
      </c>
      <c r="R251" t="n">
        <v>29.26</v>
      </c>
      <c r="S251" t="n">
        <v>21.88</v>
      </c>
      <c r="T251" t="n">
        <v>2660.9</v>
      </c>
      <c r="U251" t="n">
        <v>0.75</v>
      </c>
      <c r="V251" t="n">
        <v>0.86</v>
      </c>
      <c r="W251" t="n">
        <v>1.01</v>
      </c>
      <c r="X251" t="n">
        <v>0.17</v>
      </c>
      <c r="Y251" t="n">
        <v>1</v>
      </c>
      <c r="Z251" t="n">
        <v>10</v>
      </c>
    </row>
    <row r="252">
      <c r="A252" t="n">
        <v>30</v>
      </c>
      <c r="B252" t="n">
        <v>110</v>
      </c>
      <c r="C252" t="inlineStr">
        <is>
          <t xml:space="preserve">CONCLUIDO	</t>
        </is>
      </c>
      <c r="D252" t="n">
        <v>9.797800000000001</v>
      </c>
      <c r="E252" t="n">
        <v>10.21</v>
      </c>
      <c r="F252" t="n">
        <v>7.21</v>
      </c>
      <c r="G252" t="n">
        <v>48.09</v>
      </c>
      <c r="H252" t="n">
        <v>0.67</v>
      </c>
      <c r="I252" t="n">
        <v>9</v>
      </c>
      <c r="J252" t="n">
        <v>225.74</v>
      </c>
      <c r="K252" t="n">
        <v>56.13</v>
      </c>
      <c r="L252" t="n">
        <v>8.5</v>
      </c>
      <c r="M252" t="n">
        <v>7</v>
      </c>
      <c r="N252" t="n">
        <v>51.11</v>
      </c>
      <c r="O252" t="n">
        <v>28075.56</v>
      </c>
      <c r="P252" t="n">
        <v>88.34</v>
      </c>
      <c r="Q252" t="n">
        <v>605.84</v>
      </c>
      <c r="R252" t="n">
        <v>29.03</v>
      </c>
      <c r="S252" t="n">
        <v>21.88</v>
      </c>
      <c r="T252" t="n">
        <v>2544.64</v>
      </c>
      <c r="U252" t="n">
        <v>0.75</v>
      </c>
      <c r="V252" t="n">
        <v>0.86</v>
      </c>
      <c r="W252" t="n">
        <v>1</v>
      </c>
      <c r="X252" t="n">
        <v>0.16</v>
      </c>
      <c r="Y252" t="n">
        <v>1</v>
      </c>
      <c r="Z252" t="n">
        <v>10</v>
      </c>
    </row>
    <row r="253">
      <c r="A253" t="n">
        <v>31</v>
      </c>
      <c r="B253" t="n">
        <v>110</v>
      </c>
      <c r="C253" t="inlineStr">
        <is>
          <t xml:space="preserve">CONCLUIDO	</t>
        </is>
      </c>
      <c r="D253" t="n">
        <v>9.7837</v>
      </c>
      <c r="E253" t="n">
        <v>10.22</v>
      </c>
      <c r="F253" t="n">
        <v>7.23</v>
      </c>
      <c r="G253" t="n">
        <v>48.19</v>
      </c>
      <c r="H253" t="n">
        <v>0.6899999999999999</v>
      </c>
      <c r="I253" t="n">
        <v>9</v>
      </c>
      <c r="J253" t="n">
        <v>226.16</v>
      </c>
      <c r="K253" t="n">
        <v>56.13</v>
      </c>
      <c r="L253" t="n">
        <v>8.75</v>
      </c>
      <c r="M253" t="n">
        <v>7</v>
      </c>
      <c r="N253" t="n">
        <v>51.28</v>
      </c>
      <c r="O253" t="n">
        <v>28127.29</v>
      </c>
      <c r="P253" t="n">
        <v>87.05</v>
      </c>
      <c r="Q253" t="n">
        <v>605.84</v>
      </c>
      <c r="R253" t="n">
        <v>29.46</v>
      </c>
      <c r="S253" t="n">
        <v>21.88</v>
      </c>
      <c r="T253" t="n">
        <v>2763.08</v>
      </c>
      <c r="U253" t="n">
        <v>0.74</v>
      </c>
      <c r="V253" t="n">
        <v>0.86</v>
      </c>
      <c r="W253" t="n">
        <v>1</v>
      </c>
      <c r="X253" t="n">
        <v>0.17</v>
      </c>
      <c r="Y253" t="n">
        <v>1</v>
      </c>
      <c r="Z253" t="n">
        <v>10</v>
      </c>
    </row>
    <row r="254">
      <c r="A254" t="n">
        <v>32</v>
      </c>
      <c r="B254" t="n">
        <v>110</v>
      </c>
      <c r="C254" t="inlineStr">
        <is>
          <t xml:space="preserve">CONCLUIDO	</t>
        </is>
      </c>
      <c r="D254" t="n">
        <v>9.860300000000001</v>
      </c>
      <c r="E254" t="n">
        <v>10.14</v>
      </c>
      <c r="F254" t="n">
        <v>7.19</v>
      </c>
      <c r="G254" t="n">
        <v>53.93</v>
      </c>
      <c r="H254" t="n">
        <v>0.71</v>
      </c>
      <c r="I254" t="n">
        <v>8</v>
      </c>
      <c r="J254" t="n">
        <v>226.58</v>
      </c>
      <c r="K254" t="n">
        <v>56.13</v>
      </c>
      <c r="L254" t="n">
        <v>9</v>
      </c>
      <c r="M254" t="n">
        <v>6</v>
      </c>
      <c r="N254" t="n">
        <v>51.45</v>
      </c>
      <c r="O254" t="n">
        <v>28179.08</v>
      </c>
      <c r="P254" t="n">
        <v>86.11</v>
      </c>
      <c r="Q254" t="n">
        <v>605.84</v>
      </c>
      <c r="R254" t="n">
        <v>28.37</v>
      </c>
      <c r="S254" t="n">
        <v>21.88</v>
      </c>
      <c r="T254" t="n">
        <v>2220.06</v>
      </c>
      <c r="U254" t="n">
        <v>0.77</v>
      </c>
      <c r="V254" t="n">
        <v>0.86</v>
      </c>
      <c r="W254" t="n">
        <v>1</v>
      </c>
      <c r="X254" t="n">
        <v>0.13</v>
      </c>
      <c r="Y254" t="n">
        <v>1</v>
      </c>
      <c r="Z254" t="n">
        <v>10</v>
      </c>
    </row>
    <row r="255">
      <c r="A255" t="n">
        <v>33</v>
      </c>
      <c r="B255" t="n">
        <v>110</v>
      </c>
      <c r="C255" t="inlineStr">
        <is>
          <t xml:space="preserve">CONCLUIDO	</t>
        </is>
      </c>
      <c r="D255" t="n">
        <v>9.867100000000001</v>
      </c>
      <c r="E255" t="n">
        <v>10.13</v>
      </c>
      <c r="F255" t="n">
        <v>7.18</v>
      </c>
      <c r="G255" t="n">
        <v>53.88</v>
      </c>
      <c r="H255" t="n">
        <v>0.72</v>
      </c>
      <c r="I255" t="n">
        <v>8</v>
      </c>
      <c r="J255" t="n">
        <v>227</v>
      </c>
      <c r="K255" t="n">
        <v>56.13</v>
      </c>
      <c r="L255" t="n">
        <v>9.25</v>
      </c>
      <c r="M255" t="n">
        <v>6</v>
      </c>
      <c r="N255" t="n">
        <v>51.62</v>
      </c>
      <c r="O255" t="n">
        <v>28230.92</v>
      </c>
      <c r="P255" t="n">
        <v>85.23</v>
      </c>
      <c r="Q255" t="n">
        <v>605.87</v>
      </c>
      <c r="R255" t="n">
        <v>28.07</v>
      </c>
      <c r="S255" t="n">
        <v>21.88</v>
      </c>
      <c r="T255" t="n">
        <v>2070.75</v>
      </c>
      <c r="U255" t="n">
        <v>0.78</v>
      </c>
      <c r="V255" t="n">
        <v>0.86</v>
      </c>
      <c r="W255" t="n">
        <v>1</v>
      </c>
      <c r="X255" t="n">
        <v>0.13</v>
      </c>
      <c r="Y255" t="n">
        <v>1</v>
      </c>
      <c r="Z255" t="n">
        <v>10</v>
      </c>
    </row>
    <row r="256">
      <c r="A256" t="n">
        <v>34</v>
      </c>
      <c r="B256" t="n">
        <v>110</v>
      </c>
      <c r="C256" t="inlineStr">
        <is>
          <t xml:space="preserve">CONCLUIDO	</t>
        </is>
      </c>
      <c r="D256" t="n">
        <v>9.856299999999999</v>
      </c>
      <c r="E256" t="n">
        <v>10.15</v>
      </c>
      <c r="F256" t="n">
        <v>7.2</v>
      </c>
      <c r="G256" t="n">
        <v>53.96</v>
      </c>
      <c r="H256" t="n">
        <v>0.74</v>
      </c>
      <c r="I256" t="n">
        <v>8</v>
      </c>
      <c r="J256" t="n">
        <v>227.42</v>
      </c>
      <c r="K256" t="n">
        <v>56.13</v>
      </c>
      <c r="L256" t="n">
        <v>9.5</v>
      </c>
      <c r="M256" t="n">
        <v>5</v>
      </c>
      <c r="N256" t="n">
        <v>51.8</v>
      </c>
      <c r="O256" t="n">
        <v>28282.83</v>
      </c>
      <c r="P256" t="n">
        <v>83.97</v>
      </c>
      <c r="Q256" t="n">
        <v>605.84</v>
      </c>
      <c r="R256" t="n">
        <v>28.42</v>
      </c>
      <c r="S256" t="n">
        <v>21.88</v>
      </c>
      <c r="T256" t="n">
        <v>2248.14</v>
      </c>
      <c r="U256" t="n">
        <v>0.77</v>
      </c>
      <c r="V256" t="n">
        <v>0.86</v>
      </c>
      <c r="W256" t="n">
        <v>1</v>
      </c>
      <c r="X256" t="n">
        <v>0.14</v>
      </c>
      <c r="Y256" t="n">
        <v>1</v>
      </c>
      <c r="Z256" t="n">
        <v>10</v>
      </c>
    </row>
    <row r="257">
      <c r="A257" t="n">
        <v>35</v>
      </c>
      <c r="B257" t="n">
        <v>110</v>
      </c>
      <c r="C257" t="inlineStr">
        <is>
          <t xml:space="preserve">CONCLUIDO	</t>
        </is>
      </c>
      <c r="D257" t="n">
        <v>9.8544</v>
      </c>
      <c r="E257" t="n">
        <v>10.15</v>
      </c>
      <c r="F257" t="n">
        <v>7.2</v>
      </c>
      <c r="G257" t="n">
        <v>53.98</v>
      </c>
      <c r="H257" t="n">
        <v>0.76</v>
      </c>
      <c r="I257" t="n">
        <v>8</v>
      </c>
      <c r="J257" t="n">
        <v>227.84</v>
      </c>
      <c r="K257" t="n">
        <v>56.13</v>
      </c>
      <c r="L257" t="n">
        <v>9.75</v>
      </c>
      <c r="M257" t="n">
        <v>5</v>
      </c>
      <c r="N257" t="n">
        <v>51.97</v>
      </c>
      <c r="O257" t="n">
        <v>28334.8</v>
      </c>
      <c r="P257" t="n">
        <v>82.52</v>
      </c>
      <c r="Q257" t="n">
        <v>605.84</v>
      </c>
      <c r="R257" t="n">
        <v>28.42</v>
      </c>
      <c r="S257" t="n">
        <v>21.88</v>
      </c>
      <c r="T257" t="n">
        <v>2246.25</v>
      </c>
      <c r="U257" t="n">
        <v>0.77</v>
      </c>
      <c r="V257" t="n">
        <v>0.86</v>
      </c>
      <c r="W257" t="n">
        <v>1</v>
      </c>
      <c r="X257" t="n">
        <v>0.14</v>
      </c>
      <c r="Y257" t="n">
        <v>1</v>
      </c>
      <c r="Z257" t="n">
        <v>10</v>
      </c>
    </row>
    <row r="258">
      <c r="A258" t="n">
        <v>36</v>
      </c>
      <c r="B258" t="n">
        <v>110</v>
      </c>
      <c r="C258" t="inlineStr">
        <is>
          <t xml:space="preserve">CONCLUIDO	</t>
        </is>
      </c>
      <c r="D258" t="n">
        <v>9.9152</v>
      </c>
      <c r="E258" t="n">
        <v>10.09</v>
      </c>
      <c r="F258" t="n">
        <v>7.18</v>
      </c>
      <c r="G258" t="n">
        <v>61.52</v>
      </c>
      <c r="H258" t="n">
        <v>0.78</v>
      </c>
      <c r="I258" t="n">
        <v>7</v>
      </c>
      <c r="J258" t="n">
        <v>228.27</v>
      </c>
      <c r="K258" t="n">
        <v>56.13</v>
      </c>
      <c r="L258" t="n">
        <v>10</v>
      </c>
      <c r="M258" t="n">
        <v>3</v>
      </c>
      <c r="N258" t="n">
        <v>52.14</v>
      </c>
      <c r="O258" t="n">
        <v>28386.82</v>
      </c>
      <c r="P258" t="n">
        <v>82.14</v>
      </c>
      <c r="Q258" t="n">
        <v>605.88</v>
      </c>
      <c r="R258" t="n">
        <v>27.85</v>
      </c>
      <c r="S258" t="n">
        <v>21.88</v>
      </c>
      <c r="T258" t="n">
        <v>1966.81</v>
      </c>
      <c r="U258" t="n">
        <v>0.79</v>
      </c>
      <c r="V258" t="n">
        <v>0.86</v>
      </c>
      <c r="W258" t="n">
        <v>1</v>
      </c>
      <c r="X258" t="n">
        <v>0.12</v>
      </c>
      <c r="Y258" t="n">
        <v>1</v>
      </c>
      <c r="Z258" t="n">
        <v>10</v>
      </c>
    </row>
    <row r="259">
      <c r="A259" t="n">
        <v>37</v>
      </c>
      <c r="B259" t="n">
        <v>110</v>
      </c>
      <c r="C259" t="inlineStr">
        <is>
          <t xml:space="preserve">CONCLUIDO	</t>
        </is>
      </c>
      <c r="D259" t="n">
        <v>9.9122</v>
      </c>
      <c r="E259" t="n">
        <v>10.09</v>
      </c>
      <c r="F259" t="n">
        <v>7.18</v>
      </c>
      <c r="G259" t="n">
        <v>61.55</v>
      </c>
      <c r="H259" t="n">
        <v>0.8</v>
      </c>
      <c r="I259" t="n">
        <v>7</v>
      </c>
      <c r="J259" t="n">
        <v>228.69</v>
      </c>
      <c r="K259" t="n">
        <v>56.13</v>
      </c>
      <c r="L259" t="n">
        <v>10.25</v>
      </c>
      <c r="M259" t="n">
        <v>2</v>
      </c>
      <c r="N259" t="n">
        <v>52.31</v>
      </c>
      <c r="O259" t="n">
        <v>28438.91</v>
      </c>
      <c r="P259" t="n">
        <v>81.92</v>
      </c>
      <c r="Q259" t="n">
        <v>605.84</v>
      </c>
      <c r="R259" t="n">
        <v>27.83</v>
      </c>
      <c r="S259" t="n">
        <v>21.88</v>
      </c>
      <c r="T259" t="n">
        <v>1957.79</v>
      </c>
      <c r="U259" t="n">
        <v>0.79</v>
      </c>
      <c r="V259" t="n">
        <v>0.86</v>
      </c>
      <c r="W259" t="n">
        <v>1.01</v>
      </c>
      <c r="X259" t="n">
        <v>0.12</v>
      </c>
      <c r="Y259" t="n">
        <v>1</v>
      </c>
      <c r="Z259" t="n">
        <v>10</v>
      </c>
    </row>
    <row r="260">
      <c r="A260" t="n">
        <v>38</v>
      </c>
      <c r="B260" t="n">
        <v>110</v>
      </c>
      <c r="C260" t="inlineStr">
        <is>
          <t xml:space="preserve">CONCLUIDO	</t>
        </is>
      </c>
      <c r="D260" t="n">
        <v>9.9133</v>
      </c>
      <c r="E260" t="n">
        <v>10.09</v>
      </c>
      <c r="F260" t="n">
        <v>7.18</v>
      </c>
      <c r="G260" t="n">
        <v>61.54</v>
      </c>
      <c r="H260" t="n">
        <v>0.8100000000000001</v>
      </c>
      <c r="I260" t="n">
        <v>7</v>
      </c>
      <c r="J260" t="n">
        <v>229.11</v>
      </c>
      <c r="K260" t="n">
        <v>56.13</v>
      </c>
      <c r="L260" t="n">
        <v>10.5</v>
      </c>
      <c r="M260" t="n">
        <v>3</v>
      </c>
      <c r="N260" t="n">
        <v>52.48</v>
      </c>
      <c r="O260" t="n">
        <v>28491.06</v>
      </c>
      <c r="P260" t="n">
        <v>82.73999999999999</v>
      </c>
      <c r="Q260" t="n">
        <v>605.91</v>
      </c>
      <c r="R260" t="n">
        <v>27.87</v>
      </c>
      <c r="S260" t="n">
        <v>21.88</v>
      </c>
      <c r="T260" t="n">
        <v>1978</v>
      </c>
      <c r="U260" t="n">
        <v>0.79</v>
      </c>
      <c r="V260" t="n">
        <v>0.86</v>
      </c>
      <c r="W260" t="n">
        <v>1</v>
      </c>
      <c r="X260" t="n">
        <v>0.12</v>
      </c>
      <c r="Y260" t="n">
        <v>1</v>
      </c>
      <c r="Z260" t="n">
        <v>10</v>
      </c>
    </row>
    <row r="261">
      <c r="A261" t="n">
        <v>39</v>
      </c>
      <c r="B261" t="n">
        <v>110</v>
      </c>
      <c r="C261" t="inlineStr">
        <is>
          <t xml:space="preserve">CONCLUIDO	</t>
        </is>
      </c>
      <c r="D261" t="n">
        <v>9.9062</v>
      </c>
      <c r="E261" t="n">
        <v>10.09</v>
      </c>
      <c r="F261" t="n">
        <v>7.19</v>
      </c>
      <c r="G261" t="n">
        <v>61.6</v>
      </c>
      <c r="H261" t="n">
        <v>0.83</v>
      </c>
      <c r="I261" t="n">
        <v>7</v>
      </c>
      <c r="J261" t="n">
        <v>229.53</v>
      </c>
      <c r="K261" t="n">
        <v>56.13</v>
      </c>
      <c r="L261" t="n">
        <v>10.75</v>
      </c>
      <c r="M261" t="n">
        <v>1</v>
      </c>
      <c r="N261" t="n">
        <v>52.66</v>
      </c>
      <c r="O261" t="n">
        <v>28543.27</v>
      </c>
      <c r="P261" t="n">
        <v>82.84999999999999</v>
      </c>
      <c r="Q261" t="n">
        <v>605.84</v>
      </c>
      <c r="R261" t="n">
        <v>27.95</v>
      </c>
      <c r="S261" t="n">
        <v>21.88</v>
      </c>
      <c r="T261" t="n">
        <v>2018.25</v>
      </c>
      <c r="U261" t="n">
        <v>0.78</v>
      </c>
      <c r="V261" t="n">
        <v>0.86</v>
      </c>
      <c r="W261" t="n">
        <v>1.01</v>
      </c>
      <c r="X261" t="n">
        <v>0.13</v>
      </c>
      <c r="Y261" t="n">
        <v>1</v>
      </c>
      <c r="Z261" t="n">
        <v>10</v>
      </c>
    </row>
    <row r="262">
      <c r="A262" t="n">
        <v>40</v>
      </c>
      <c r="B262" t="n">
        <v>110</v>
      </c>
      <c r="C262" t="inlineStr">
        <is>
          <t xml:space="preserve">CONCLUIDO	</t>
        </is>
      </c>
      <c r="D262" t="n">
        <v>9.9032</v>
      </c>
      <c r="E262" t="n">
        <v>10.1</v>
      </c>
      <c r="F262" t="n">
        <v>7.19</v>
      </c>
      <c r="G262" t="n">
        <v>61.62</v>
      </c>
      <c r="H262" t="n">
        <v>0.85</v>
      </c>
      <c r="I262" t="n">
        <v>7</v>
      </c>
      <c r="J262" t="n">
        <v>229.96</v>
      </c>
      <c r="K262" t="n">
        <v>56.13</v>
      </c>
      <c r="L262" t="n">
        <v>11</v>
      </c>
      <c r="M262" t="n">
        <v>0</v>
      </c>
      <c r="N262" t="n">
        <v>52.83</v>
      </c>
      <c r="O262" t="n">
        <v>28595.54</v>
      </c>
      <c r="P262" t="n">
        <v>83.01000000000001</v>
      </c>
      <c r="Q262" t="n">
        <v>605.88</v>
      </c>
      <c r="R262" t="n">
        <v>28.02</v>
      </c>
      <c r="S262" t="n">
        <v>21.88</v>
      </c>
      <c r="T262" t="n">
        <v>2050.13</v>
      </c>
      <c r="U262" t="n">
        <v>0.78</v>
      </c>
      <c r="V262" t="n">
        <v>0.86</v>
      </c>
      <c r="W262" t="n">
        <v>1.01</v>
      </c>
      <c r="X262" t="n">
        <v>0.13</v>
      </c>
      <c r="Y262" t="n">
        <v>1</v>
      </c>
      <c r="Z262" t="n">
        <v>10</v>
      </c>
    </row>
    <row r="263">
      <c r="A263" t="n">
        <v>0</v>
      </c>
      <c r="B263" t="n">
        <v>150</v>
      </c>
      <c r="C263" t="inlineStr">
        <is>
          <t xml:space="preserve">CONCLUIDO	</t>
        </is>
      </c>
      <c r="D263" t="n">
        <v>5.0659</v>
      </c>
      <c r="E263" t="n">
        <v>19.74</v>
      </c>
      <c r="F263" t="n">
        <v>9.69</v>
      </c>
      <c r="G263" t="n">
        <v>4.58</v>
      </c>
      <c r="H263" t="n">
        <v>0.06</v>
      </c>
      <c r="I263" t="n">
        <v>127</v>
      </c>
      <c r="J263" t="n">
        <v>296.65</v>
      </c>
      <c r="K263" t="n">
        <v>61.82</v>
      </c>
      <c r="L263" t="n">
        <v>1</v>
      </c>
      <c r="M263" t="n">
        <v>125</v>
      </c>
      <c r="N263" t="n">
        <v>83.83</v>
      </c>
      <c r="O263" t="n">
        <v>36821.52</v>
      </c>
      <c r="P263" t="n">
        <v>175.52</v>
      </c>
      <c r="Q263" t="n">
        <v>606.11</v>
      </c>
      <c r="R263" t="n">
        <v>106.09</v>
      </c>
      <c r="S263" t="n">
        <v>21.88</v>
      </c>
      <c r="T263" t="n">
        <v>40485.25</v>
      </c>
      <c r="U263" t="n">
        <v>0.21</v>
      </c>
      <c r="V263" t="n">
        <v>0.64</v>
      </c>
      <c r="W263" t="n">
        <v>1.2</v>
      </c>
      <c r="X263" t="n">
        <v>2.63</v>
      </c>
      <c r="Y263" t="n">
        <v>1</v>
      </c>
      <c r="Z263" t="n">
        <v>10</v>
      </c>
    </row>
    <row r="264">
      <c r="A264" t="n">
        <v>1</v>
      </c>
      <c r="B264" t="n">
        <v>150</v>
      </c>
      <c r="C264" t="inlineStr">
        <is>
          <t xml:space="preserve">CONCLUIDO	</t>
        </is>
      </c>
      <c r="D264" t="n">
        <v>5.8131</v>
      </c>
      <c r="E264" t="n">
        <v>17.2</v>
      </c>
      <c r="F264" t="n">
        <v>8.98</v>
      </c>
      <c r="G264" t="n">
        <v>5.73</v>
      </c>
      <c r="H264" t="n">
        <v>0.07000000000000001</v>
      </c>
      <c r="I264" t="n">
        <v>94</v>
      </c>
      <c r="J264" t="n">
        <v>297.17</v>
      </c>
      <c r="K264" t="n">
        <v>61.82</v>
      </c>
      <c r="L264" t="n">
        <v>1.25</v>
      </c>
      <c r="M264" t="n">
        <v>92</v>
      </c>
      <c r="N264" t="n">
        <v>84.09999999999999</v>
      </c>
      <c r="O264" t="n">
        <v>36885.7</v>
      </c>
      <c r="P264" t="n">
        <v>162.31</v>
      </c>
      <c r="Q264" t="n">
        <v>606.02</v>
      </c>
      <c r="R264" t="n">
        <v>84.04000000000001</v>
      </c>
      <c r="S264" t="n">
        <v>21.88</v>
      </c>
      <c r="T264" t="n">
        <v>29628.56</v>
      </c>
      <c r="U264" t="n">
        <v>0.26</v>
      </c>
      <c r="V264" t="n">
        <v>0.6899999999999999</v>
      </c>
      <c r="W264" t="n">
        <v>1.15</v>
      </c>
      <c r="X264" t="n">
        <v>1.92</v>
      </c>
      <c r="Y264" t="n">
        <v>1</v>
      </c>
      <c r="Z264" t="n">
        <v>10</v>
      </c>
    </row>
    <row r="265">
      <c r="A265" t="n">
        <v>2</v>
      </c>
      <c r="B265" t="n">
        <v>150</v>
      </c>
      <c r="C265" t="inlineStr">
        <is>
          <t xml:space="preserve">CONCLUIDO	</t>
        </is>
      </c>
      <c r="D265" t="n">
        <v>6.3571</v>
      </c>
      <c r="E265" t="n">
        <v>15.73</v>
      </c>
      <c r="F265" t="n">
        <v>8.57</v>
      </c>
      <c r="G265" t="n">
        <v>6.85</v>
      </c>
      <c r="H265" t="n">
        <v>0.09</v>
      </c>
      <c r="I265" t="n">
        <v>75</v>
      </c>
      <c r="J265" t="n">
        <v>297.7</v>
      </c>
      <c r="K265" t="n">
        <v>61.82</v>
      </c>
      <c r="L265" t="n">
        <v>1.5</v>
      </c>
      <c r="M265" t="n">
        <v>73</v>
      </c>
      <c r="N265" t="n">
        <v>84.37</v>
      </c>
      <c r="O265" t="n">
        <v>36949.99</v>
      </c>
      <c r="P265" t="n">
        <v>154.41</v>
      </c>
      <c r="Q265" t="n">
        <v>606.11</v>
      </c>
      <c r="R265" t="n">
        <v>71.16</v>
      </c>
      <c r="S265" t="n">
        <v>21.88</v>
      </c>
      <c r="T265" t="n">
        <v>23283.84</v>
      </c>
      <c r="U265" t="n">
        <v>0.31</v>
      </c>
      <c r="V265" t="n">
        <v>0.72</v>
      </c>
      <c r="W265" t="n">
        <v>1.11</v>
      </c>
      <c r="X265" t="n">
        <v>1.51</v>
      </c>
      <c r="Y265" t="n">
        <v>1</v>
      </c>
      <c r="Z265" t="n">
        <v>10</v>
      </c>
    </row>
    <row r="266">
      <c r="A266" t="n">
        <v>3</v>
      </c>
      <c r="B266" t="n">
        <v>150</v>
      </c>
      <c r="C266" t="inlineStr">
        <is>
          <t xml:space="preserve">CONCLUIDO	</t>
        </is>
      </c>
      <c r="D266" t="n">
        <v>6.785</v>
      </c>
      <c r="E266" t="n">
        <v>14.74</v>
      </c>
      <c r="F266" t="n">
        <v>8.300000000000001</v>
      </c>
      <c r="G266" t="n">
        <v>8.029999999999999</v>
      </c>
      <c r="H266" t="n">
        <v>0.1</v>
      </c>
      <c r="I266" t="n">
        <v>62</v>
      </c>
      <c r="J266" t="n">
        <v>298.22</v>
      </c>
      <c r="K266" t="n">
        <v>61.82</v>
      </c>
      <c r="L266" t="n">
        <v>1.75</v>
      </c>
      <c r="M266" t="n">
        <v>60</v>
      </c>
      <c r="N266" t="n">
        <v>84.65000000000001</v>
      </c>
      <c r="O266" t="n">
        <v>37014.39</v>
      </c>
      <c r="P266" t="n">
        <v>149.17</v>
      </c>
      <c r="Q266" t="n">
        <v>605.9299999999999</v>
      </c>
      <c r="R266" t="n">
        <v>62.45</v>
      </c>
      <c r="S266" t="n">
        <v>21.88</v>
      </c>
      <c r="T266" t="n">
        <v>18992.66</v>
      </c>
      <c r="U266" t="n">
        <v>0.35</v>
      </c>
      <c r="V266" t="n">
        <v>0.75</v>
      </c>
      <c r="W266" t="n">
        <v>1.1</v>
      </c>
      <c r="X266" t="n">
        <v>1.24</v>
      </c>
      <c r="Y266" t="n">
        <v>1</v>
      </c>
      <c r="Z266" t="n">
        <v>10</v>
      </c>
    </row>
    <row r="267">
      <c r="A267" t="n">
        <v>4</v>
      </c>
      <c r="B267" t="n">
        <v>150</v>
      </c>
      <c r="C267" t="inlineStr">
        <is>
          <t xml:space="preserve">CONCLUIDO	</t>
        </is>
      </c>
      <c r="D267" t="n">
        <v>7.0796</v>
      </c>
      <c r="E267" t="n">
        <v>14.12</v>
      </c>
      <c r="F267" t="n">
        <v>8.130000000000001</v>
      </c>
      <c r="G267" t="n">
        <v>9.029999999999999</v>
      </c>
      <c r="H267" t="n">
        <v>0.12</v>
      </c>
      <c r="I267" t="n">
        <v>54</v>
      </c>
      <c r="J267" t="n">
        <v>298.74</v>
      </c>
      <c r="K267" t="n">
        <v>61.82</v>
      </c>
      <c r="L267" t="n">
        <v>2</v>
      </c>
      <c r="M267" t="n">
        <v>52</v>
      </c>
      <c r="N267" t="n">
        <v>84.92</v>
      </c>
      <c r="O267" t="n">
        <v>37078.91</v>
      </c>
      <c r="P267" t="n">
        <v>145.79</v>
      </c>
      <c r="Q267" t="n">
        <v>605.88</v>
      </c>
      <c r="R267" t="n">
        <v>57.5</v>
      </c>
      <c r="S267" t="n">
        <v>21.88</v>
      </c>
      <c r="T267" t="n">
        <v>16555.82</v>
      </c>
      <c r="U267" t="n">
        <v>0.38</v>
      </c>
      <c r="V267" t="n">
        <v>0.76</v>
      </c>
      <c r="W267" t="n">
        <v>1.08</v>
      </c>
      <c r="X267" t="n">
        <v>1.07</v>
      </c>
      <c r="Y267" t="n">
        <v>1</v>
      </c>
      <c r="Z267" t="n">
        <v>10</v>
      </c>
    </row>
    <row r="268">
      <c r="A268" t="n">
        <v>5</v>
      </c>
      <c r="B268" t="n">
        <v>150</v>
      </c>
      <c r="C268" t="inlineStr">
        <is>
          <t xml:space="preserve">CONCLUIDO	</t>
        </is>
      </c>
      <c r="D268" t="n">
        <v>7.3567</v>
      </c>
      <c r="E268" t="n">
        <v>13.59</v>
      </c>
      <c r="F268" t="n">
        <v>7.98</v>
      </c>
      <c r="G268" t="n">
        <v>10.19</v>
      </c>
      <c r="H268" t="n">
        <v>0.13</v>
      </c>
      <c r="I268" t="n">
        <v>47</v>
      </c>
      <c r="J268" t="n">
        <v>299.26</v>
      </c>
      <c r="K268" t="n">
        <v>61.82</v>
      </c>
      <c r="L268" t="n">
        <v>2.25</v>
      </c>
      <c r="M268" t="n">
        <v>45</v>
      </c>
      <c r="N268" t="n">
        <v>85.19</v>
      </c>
      <c r="O268" t="n">
        <v>37143.54</v>
      </c>
      <c r="P268" t="n">
        <v>142.86</v>
      </c>
      <c r="Q268" t="n">
        <v>605.99</v>
      </c>
      <c r="R268" t="n">
        <v>53.22</v>
      </c>
      <c r="S268" t="n">
        <v>21.88</v>
      </c>
      <c r="T268" t="n">
        <v>14451.29</v>
      </c>
      <c r="U268" t="n">
        <v>0.41</v>
      </c>
      <c r="V268" t="n">
        <v>0.77</v>
      </c>
      <c r="W268" t="n">
        <v>1.06</v>
      </c>
      <c r="X268" t="n">
        <v>0.93</v>
      </c>
      <c r="Y268" t="n">
        <v>1</v>
      </c>
      <c r="Z268" t="n">
        <v>10</v>
      </c>
    </row>
    <row r="269">
      <c r="A269" t="n">
        <v>6</v>
      </c>
      <c r="B269" t="n">
        <v>150</v>
      </c>
      <c r="C269" t="inlineStr">
        <is>
          <t xml:space="preserve">CONCLUIDO	</t>
        </is>
      </c>
      <c r="D269" t="n">
        <v>7.5683</v>
      </c>
      <c r="E269" t="n">
        <v>13.21</v>
      </c>
      <c r="F269" t="n">
        <v>7.88</v>
      </c>
      <c r="G269" t="n">
        <v>11.26</v>
      </c>
      <c r="H269" t="n">
        <v>0.15</v>
      </c>
      <c r="I269" t="n">
        <v>42</v>
      </c>
      <c r="J269" t="n">
        <v>299.79</v>
      </c>
      <c r="K269" t="n">
        <v>61.82</v>
      </c>
      <c r="L269" t="n">
        <v>2.5</v>
      </c>
      <c r="M269" t="n">
        <v>40</v>
      </c>
      <c r="N269" t="n">
        <v>85.47</v>
      </c>
      <c r="O269" t="n">
        <v>37208.42</v>
      </c>
      <c r="P269" t="n">
        <v>140.56</v>
      </c>
      <c r="Q269" t="n">
        <v>605.89</v>
      </c>
      <c r="R269" t="n">
        <v>49.81</v>
      </c>
      <c r="S269" t="n">
        <v>21.88</v>
      </c>
      <c r="T269" t="n">
        <v>12770.77</v>
      </c>
      <c r="U269" t="n">
        <v>0.44</v>
      </c>
      <c r="V269" t="n">
        <v>0.78</v>
      </c>
      <c r="W269" t="n">
        <v>1.06</v>
      </c>
      <c r="X269" t="n">
        <v>0.82</v>
      </c>
      <c r="Y269" t="n">
        <v>1</v>
      </c>
      <c r="Z269" t="n">
        <v>10</v>
      </c>
    </row>
    <row r="270">
      <c r="A270" t="n">
        <v>7</v>
      </c>
      <c r="B270" t="n">
        <v>150</v>
      </c>
      <c r="C270" t="inlineStr">
        <is>
          <t xml:space="preserve">CONCLUIDO	</t>
        </is>
      </c>
      <c r="D270" t="n">
        <v>7.7408</v>
      </c>
      <c r="E270" t="n">
        <v>12.92</v>
      </c>
      <c r="F270" t="n">
        <v>7.81</v>
      </c>
      <c r="G270" t="n">
        <v>12.33</v>
      </c>
      <c r="H270" t="n">
        <v>0.16</v>
      </c>
      <c r="I270" t="n">
        <v>38</v>
      </c>
      <c r="J270" t="n">
        <v>300.32</v>
      </c>
      <c r="K270" t="n">
        <v>61.82</v>
      </c>
      <c r="L270" t="n">
        <v>2.75</v>
      </c>
      <c r="M270" t="n">
        <v>36</v>
      </c>
      <c r="N270" t="n">
        <v>85.73999999999999</v>
      </c>
      <c r="O270" t="n">
        <v>37273.29</v>
      </c>
      <c r="P270" t="n">
        <v>139.08</v>
      </c>
      <c r="Q270" t="n">
        <v>605.85</v>
      </c>
      <c r="R270" t="n">
        <v>47.37</v>
      </c>
      <c r="S270" t="n">
        <v>21.88</v>
      </c>
      <c r="T270" t="n">
        <v>11571.01</v>
      </c>
      <c r="U270" t="n">
        <v>0.46</v>
      </c>
      <c r="V270" t="n">
        <v>0.79</v>
      </c>
      <c r="W270" t="n">
        <v>1.06</v>
      </c>
      <c r="X270" t="n">
        <v>0.75</v>
      </c>
      <c r="Y270" t="n">
        <v>1</v>
      </c>
      <c r="Z270" t="n">
        <v>10</v>
      </c>
    </row>
    <row r="271">
      <c r="A271" t="n">
        <v>8</v>
      </c>
      <c r="B271" t="n">
        <v>150</v>
      </c>
      <c r="C271" t="inlineStr">
        <is>
          <t xml:space="preserve">CONCLUIDO	</t>
        </is>
      </c>
      <c r="D271" t="n">
        <v>7.9325</v>
      </c>
      <c r="E271" t="n">
        <v>12.61</v>
      </c>
      <c r="F271" t="n">
        <v>7.72</v>
      </c>
      <c r="G271" t="n">
        <v>13.62</v>
      </c>
      <c r="H271" t="n">
        <v>0.18</v>
      </c>
      <c r="I271" t="n">
        <v>34</v>
      </c>
      <c r="J271" t="n">
        <v>300.84</v>
      </c>
      <c r="K271" t="n">
        <v>61.82</v>
      </c>
      <c r="L271" t="n">
        <v>3</v>
      </c>
      <c r="M271" t="n">
        <v>32</v>
      </c>
      <c r="N271" t="n">
        <v>86.02</v>
      </c>
      <c r="O271" t="n">
        <v>37338.27</v>
      </c>
      <c r="P271" t="n">
        <v>137.09</v>
      </c>
      <c r="Q271" t="n">
        <v>605.88</v>
      </c>
      <c r="R271" t="n">
        <v>44.5</v>
      </c>
      <c r="S271" t="n">
        <v>21.88</v>
      </c>
      <c r="T271" t="n">
        <v>10157.69</v>
      </c>
      <c r="U271" t="n">
        <v>0.49</v>
      </c>
      <c r="V271" t="n">
        <v>0.8</v>
      </c>
      <c r="W271" t="n">
        <v>1.05</v>
      </c>
      <c r="X271" t="n">
        <v>0.66</v>
      </c>
      <c r="Y271" t="n">
        <v>1</v>
      </c>
      <c r="Z271" t="n">
        <v>10</v>
      </c>
    </row>
    <row r="272">
      <c r="A272" t="n">
        <v>9</v>
      </c>
      <c r="B272" t="n">
        <v>150</v>
      </c>
      <c r="C272" t="inlineStr">
        <is>
          <t xml:space="preserve">CONCLUIDO	</t>
        </is>
      </c>
      <c r="D272" t="n">
        <v>8.0783</v>
      </c>
      <c r="E272" t="n">
        <v>12.38</v>
      </c>
      <c r="F272" t="n">
        <v>7.66</v>
      </c>
      <c r="G272" t="n">
        <v>14.82</v>
      </c>
      <c r="H272" t="n">
        <v>0.19</v>
      </c>
      <c r="I272" t="n">
        <v>31</v>
      </c>
      <c r="J272" t="n">
        <v>301.37</v>
      </c>
      <c r="K272" t="n">
        <v>61.82</v>
      </c>
      <c r="L272" t="n">
        <v>3.25</v>
      </c>
      <c r="M272" t="n">
        <v>29</v>
      </c>
      <c r="N272" t="n">
        <v>86.3</v>
      </c>
      <c r="O272" t="n">
        <v>37403.38</v>
      </c>
      <c r="P272" t="n">
        <v>135.62</v>
      </c>
      <c r="Q272" t="n">
        <v>605.9400000000001</v>
      </c>
      <c r="R272" t="n">
        <v>42.88</v>
      </c>
      <c r="S272" t="n">
        <v>21.88</v>
      </c>
      <c r="T272" t="n">
        <v>9362.280000000001</v>
      </c>
      <c r="U272" t="n">
        <v>0.51</v>
      </c>
      <c r="V272" t="n">
        <v>0.8100000000000001</v>
      </c>
      <c r="W272" t="n">
        <v>1.04</v>
      </c>
      <c r="X272" t="n">
        <v>0.6</v>
      </c>
      <c r="Y272" t="n">
        <v>1</v>
      </c>
      <c r="Z272" t="n">
        <v>10</v>
      </c>
    </row>
    <row r="273">
      <c r="A273" t="n">
        <v>10</v>
      </c>
      <c r="B273" t="n">
        <v>150</v>
      </c>
      <c r="C273" t="inlineStr">
        <is>
          <t xml:space="preserve">CONCLUIDO	</t>
        </is>
      </c>
      <c r="D273" t="n">
        <v>8.1677</v>
      </c>
      <c r="E273" t="n">
        <v>12.24</v>
      </c>
      <c r="F273" t="n">
        <v>7.63</v>
      </c>
      <c r="G273" t="n">
        <v>15.8</v>
      </c>
      <c r="H273" t="n">
        <v>0.21</v>
      </c>
      <c r="I273" t="n">
        <v>29</v>
      </c>
      <c r="J273" t="n">
        <v>301.9</v>
      </c>
      <c r="K273" t="n">
        <v>61.82</v>
      </c>
      <c r="L273" t="n">
        <v>3.5</v>
      </c>
      <c r="M273" t="n">
        <v>27</v>
      </c>
      <c r="N273" t="n">
        <v>86.58</v>
      </c>
      <c r="O273" t="n">
        <v>37468.6</v>
      </c>
      <c r="P273" t="n">
        <v>134.88</v>
      </c>
      <c r="Q273" t="n">
        <v>605.92</v>
      </c>
      <c r="R273" t="n">
        <v>42.09</v>
      </c>
      <c r="S273" t="n">
        <v>21.88</v>
      </c>
      <c r="T273" t="n">
        <v>8976.5</v>
      </c>
      <c r="U273" t="n">
        <v>0.52</v>
      </c>
      <c r="V273" t="n">
        <v>0.8100000000000001</v>
      </c>
      <c r="W273" t="n">
        <v>1.04</v>
      </c>
      <c r="X273" t="n">
        <v>0.58</v>
      </c>
      <c r="Y273" t="n">
        <v>1</v>
      </c>
      <c r="Z273" t="n">
        <v>10</v>
      </c>
    </row>
    <row r="274">
      <c r="A274" t="n">
        <v>11</v>
      </c>
      <c r="B274" t="n">
        <v>150</v>
      </c>
      <c r="C274" t="inlineStr">
        <is>
          <t xml:space="preserve">CONCLUIDO	</t>
        </is>
      </c>
      <c r="D274" t="n">
        <v>8.2852</v>
      </c>
      <c r="E274" t="n">
        <v>12.07</v>
      </c>
      <c r="F274" t="n">
        <v>7.57</v>
      </c>
      <c r="G274" t="n">
        <v>16.83</v>
      </c>
      <c r="H274" t="n">
        <v>0.22</v>
      </c>
      <c r="I274" t="n">
        <v>27</v>
      </c>
      <c r="J274" t="n">
        <v>302.43</v>
      </c>
      <c r="K274" t="n">
        <v>61.82</v>
      </c>
      <c r="L274" t="n">
        <v>3.75</v>
      </c>
      <c r="M274" t="n">
        <v>25</v>
      </c>
      <c r="N274" t="n">
        <v>86.86</v>
      </c>
      <c r="O274" t="n">
        <v>37533.94</v>
      </c>
      <c r="P274" t="n">
        <v>133.22</v>
      </c>
      <c r="Q274" t="n">
        <v>605.9400000000001</v>
      </c>
      <c r="R274" t="n">
        <v>39.95</v>
      </c>
      <c r="S274" t="n">
        <v>21.88</v>
      </c>
      <c r="T274" t="n">
        <v>7919.15</v>
      </c>
      <c r="U274" t="n">
        <v>0.55</v>
      </c>
      <c r="V274" t="n">
        <v>0.82</v>
      </c>
      <c r="W274" t="n">
        <v>1.04</v>
      </c>
      <c r="X274" t="n">
        <v>0.51</v>
      </c>
      <c r="Y274" t="n">
        <v>1</v>
      </c>
      <c r="Z274" t="n">
        <v>10</v>
      </c>
    </row>
    <row r="275">
      <c r="A275" t="n">
        <v>12</v>
      </c>
      <c r="B275" t="n">
        <v>150</v>
      </c>
      <c r="C275" t="inlineStr">
        <is>
          <t xml:space="preserve">CONCLUIDO	</t>
        </is>
      </c>
      <c r="D275" t="n">
        <v>8.377700000000001</v>
      </c>
      <c r="E275" t="n">
        <v>11.94</v>
      </c>
      <c r="F275" t="n">
        <v>7.55</v>
      </c>
      <c r="G275" t="n">
        <v>18.12</v>
      </c>
      <c r="H275" t="n">
        <v>0.24</v>
      </c>
      <c r="I275" t="n">
        <v>25</v>
      </c>
      <c r="J275" t="n">
        <v>302.96</v>
      </c>
      <c r="K275" t="n">
        <v>61.82</v>
      </c>
      <c r="L275" t="n">
        <v>4</v>
      </c>
      <c r="M275" t="n">
        <v>23</v>
      </c>
      <c r="N275" t="n">
        <v>87.14</v>
      </c>
      <c r="O275" t="n">
        <v>37599.4</v>
      </c>
      <c r="P275" t="n">
        <v>132.78</v>
      </c>
      <c r="Q275" t="n">
        <v>605.84</v>
      </c>
      <c r="R275" t="n">
        <v>39.4</v>
      </c>
      <c r="S275" t="n">
        <v>21.88</v>
      </c>
      <c r="T275" t="n">
        <v>7651.59</v>
      </c>
      <c r="U275" t="n">
        <v>0.5600000000000001</v>
      </c>
      <c r="V275" t="n">
        <v>0.82</v>
      </c>
      <c r="W275" t="n">
        <v>1.03</v>
      </c>
      <c r="X275" t="n">
        <v>0.49</v>
      </c>
      <c r="Y275" t="n">
        <v>1</v>
      </c>
      <c r="Z275" t="n">
        <v>10</v>
      </c>
    </row>
    <row r="276">
      <c r="A276" t="n">
        <v>13</v>
      </c>
      <c r="B276" t="n">
        <v>150</v>
      </c>
      <c r="C276" t="inlineStr">
        <is>
          <t xml:space="preserve">CONCLUIDO	</t>
        </is>
      </c>
      <c r="D276" t="n">
        <v>8.4335</v>
      </c>
      <c r="E276" t="n">
        <v>11.86</v>
      </c>
      <c r="F276" t="n">
        <v>7.53</v>
      </c>
      <c r="G276" t="n">
        <v>18.82</v>
      </c>
      <c r="H276" t="n">
        <v>0.25</v>
      </c>
      <c r="I276" t="n">
        <v>24</v>
      </c>
      <c r="J276" t="n">
        <v>303.49</v>
      </c>
      <c r="K276" t="n">
        <v>61.82</v>
      </c>
      <c r="L276" t="n">
        <v>4.25</v>
      </c>
      <c r="M276" t="n">
        <v>22</v>
      </c>
      <c r="N276" t="n">
        <v>87.42</v>
      </c>
      <c r="O276" t="n">
        <v>37664.98</v>
      </c>
      <c r="P276" t="n">
        <v>131.95</v>
      </c>
      <c r="Q276" t="n">
        <v>605.9400000000001</v>
      </c>
      <c r="R276" t="n">
        <v>38.76</v>
      </c>
      <c r="S276" t="n">
        <v>21.88</v>
      </c>
      <c r="T276" t="n">
        <v>7337.06</v>
      </c>
      <c r="U276" t="n">
        <v>0.5600000000000001</v>
      </c>
      <c r="V276" t="n">
        <v>0.82</v>
      </c>
      <c r="W276" t="n">
        <v>1.03</v>
      </c>
      <c r="X276" t="n">
        <v>0.47</v>
      </c>
      <c r="Y276" t="n">
        <v>1</v>
      </c>
      <c r="Z276" t="n">
        <v>10</v>
      </c>
    </row>
    <row r="277">
      <c r="A277" t="n">
        <v>14</v>
      </c>
      <c r="B277" t="n">
        <v>150</v>
      </c>
      <c r="C277" t="inlineStr">
        <is>
          <t xml:space="preserve">CONCLUIDO	</t>
        </is>
      </c>
      <c r="D277" t="n">
        <v>8.5549</v>
      </c>
      <c r="E277" t="n">
        <v>11.69</v>
      </c>
      <c r="F277" t="n">
        <v>7.47</v>
      </c>
      <c r="G277" t="n">
        <v>20.37</v>
      </c>
      <c r="H277" t="n">
        <v>0.26</v>
      </c>
      <c r="I277" t="n">
        <v>22</v>
      </c>
      <c r="J277" t="n">
        <v>304.03</v>
      </c>
      <c r="K277" t="n">
        <v>61.82</v>
      </c>
      <c r="L277" t="n">
        <v>4.5</v>
      </c>
      <c r="M277" t="n">
        <v>20</v>
      </c>
      <c r="N277" t="n">
        <v>87.7</v>
      </c>
      <c r="O277" t="n">
        <v>37730.68</v>
      </c>
      <c r="P277" t="n">
        <v>130.69</v>
      </c>
      <c r="Q277" t="n">
        <v>605.84</v>
      </c>
      <c r="R277" t="n">
        <v>37.03</v>
      </c>
      <c r="S277" t="n">
        <v>21.88</v>
      </c>
      <c r="T277" t="n">
        <v>6483.72</v>
      </c>
      <c r="U277" t="n">
        <v>0.59</v>
      </c>
      <c r="V277" t="n">
        <v>0.83</v>
      </c>
      <c r="W277" t="n">
        <v>1.02</v>
      </c>
      <c r="X277" t="n">
        <v>0.41</v>
      </c>
      <c r="Y277" t="n">
        <v>1</v>
      </c>
      <c r="Z277" t="n">
        <v>10</v>
      </c>
    </row>
    <row r="278">
      <c r="A278" t="n">
        <v>15</v>
      </c>
      <c r="B278" t="n">
        <v>150</v>
      </c>
      <c r="C278" t="inlineStr">
        <is>
          <t xml:space="preserve">CONCLUIDO	</t>
        </is>
      </c>
      <c r="D278" t="n">
        <v>8.616199999999999</v>
      </c>
      <c r="E278" t="n">
        <v>11.61</v>
      </c>
      <c r="F278" t="n">
        <v>7.44</v>
      </c>
      <c r="G278" t="n">
        <v>21.26</v>
      </c>
      <c r="H278" t="n">
        <v>0.28</v>
      </c>
      <c r="I278" t="n">
        <v>21</v>
      </c>
      <c r="J278" t="n">
        <v>304.56</v>
      </c>
      <c r="K278" t="n">
        <v>61.82</v>
      </c>
      <c r="L278" t="n">
        <v>4.75</v>
      </c>
      <c r="M278" t="n">
        <v>19</v>
      </c>
      <c r="N278" t="n">
        <v>87.98999999999999</v>
      </c>
      <c r="O278" t="n">
        <v>37796.51</v>
      </c>
      <c r="P278" t="n">
        <v>129.91</v>
      </c>
      <c r="Q278" t="n">
        <v>605.87</v>
      </c>
      <c r="R278" t="n">
        <v>35.99</v>
      </c>
      <c r="S278" t="n">
        <v>21.88</v>
      </c>
      <c r="T278" t="n">
        <v>5966.32</v>
      </c>
      <c r="U278" t="n">
        <v>0.61</v>
      </c>
      <c r="V278" t="n">
        <v>0.83</v>
      </c>
      <c r="W278" t="n">
        <v>1.02</v>
      </c>
      <c r="X278" t="n">
        <v>0.38</v>
      </c>
      <c r="Y278" t="n">
        <v>1</v>
      </c>
      <c r="Z278" t="n">
        <v>10</v>
      </c>
    </row>
    <row r="279">
      <c r="A279" t="n">
        <v>16</v>
      </c>
      <c r="B279" t="n">
        <v>150</v>
      </c>
      <c r="C279" t="inlineStr">
        <is>
          <t xml:space="preserve">CONCLUIDO	</t>
        </is>
      </c>
      <c r="D279" t="n">
        <v>8.6595</v>
      </c>
      <c r="E279" t="n">
        <v>11.55</v>
      </c>
      <c r="F279" t="n">
        <v>7.44</v>
      </c>
      <c r="G279" t="n">
        <v>22.32</v>
      </c>
      <c r="H279" t="n">
        <v>0.29</v>
      </c>
      <c r="I279" t="n">
        <v>20</v>
      </c>
      <c r="J279" t="n">
        <v>305.09</v>
      </c>
      <c r="K279" t="n">
        <v>61.82</v>
      </c>
      <c r="L279" t="n">
        <v>5</v>
      </c>
      <c r="M279" t="n">
        <v>18</v>
      </c>
      <c r="N279" t="n">
        <v>88.27</v>
      </c>
      <c r="O279" t="n">
        <v>37862.45</v>
      </c>
      <c r="P279" t="n">
        <v>129.53</v>
      </c>
      <c r="Q279" t="n">
        <v>605.89</v>
      </c>
      <c r="R279" t="n">
        <v>35.89</v>
      </c>
      <c r="S279" t="n">
        <v>21.88</v>
      </c>
      <c r="T279" t="n">
        <v>5923.69</v>
      </c>
      <c r="U279" t="n">
        <v>0.61</v>
      </c>
      <c r="V279" t="n">
        <v>0.83</v>
      </c>
      <c r="W279" t="n">
        <v>1.03</v>
      </c>
      <c r="X279" t="n">
        <v>0.38</v>
      </c>
      <c r="Y279" t="n">
        <v>1</v>
      </c>
      <c r="Z279" t="n">
        <v>10</v>
      </c>
    </row>
    <row r="280">
      <c r="A280" t="n">
        <v>17</v>
      </c>
      <c r="B280" t="n">
        <v>150</v>
      </c>
      <c r="C280" t="inlineStr">
        <is>
          <t xml:space="preserve">CONCLUIDO	</t>
        </is>
      </c>
      <c r="D280" t="n">
        <v>8.7163</v>
      </c>
      <c r="E280" t="n">
        <v>11.47</v>
      </c>
      <c r="F280" t="n">
        <v>7.42</v>
      </c>
      <c r="G280" t="n">
        <v>23.43</v>
      </c>
      <c r="H280" t="n">
        <v>0.31</v>
      </c>
      <c r="I280" t="n">
        <v>19</v>
      </c>
      <c r="J280" t="n">
        <v>305.63</v>
      </c>
      <c r="K280" t="n">
        <v>61.82</v>
      </c>
      <c r="L280" t="n">
        <v>5.25</v>
      </c>
      <c r="M280" t="n">
        <v>17</v>
      </c>
      <c r="N280" t="n">
        <v>88.56</v>
      </c>
      <c r="O280" t="n">
        <v>37928.52</v>
      </c>
      <c r="P280" t="n">
        <v>128.56</v>
      </c>
      <c r="Q280" t="n">
        <v>605.85</v>
      </c>
      <c r="R280" t="n">
        <v>35.34</v>
      </c>
      <c r="S280" t="n">
        <v>21.88</v>
      </c>
      <c r="T280" t="n">
        <v>5652.43</v>
      </c>
      <c r="U280" t="n">
        <v>0.62</v>
      </c>
      <c r="V280" t="n">
        <v>0.83</v>
      </c>
      <c r="W280" t="n">
        <v>1.02</v>
      </c>
      <c r="X280" t="n">
        <v>0.36</v>
      </c>
      <c r="Y280" t="n">
        <v>1</v>
      </c>
      <c r="Z280" t="n">
        <v>10</v>
      </c>
    </row>
    <row r="281">
      <c r="A281" t="n">
        <v>18</v>
      </c>
      <c r="B281" t="n">
        <v>150</v>
      </c>
      <c r="C281" t="inlineStr">
        <is>
          <t xml:space="preserve">CONCLUIDO	</t>
        </is>
      </c>
      <c r="D281" t="n">
        <v>8.770899999999999</v>
      </c>
      <c r="E281" t="n">
        <v>11.4</v>
      </c>
      <c r="F281" t="n">
        <v>7.4</v>
      </c>
      <c r="G281" t="n">
        <v>24.68</v>
      </c>
      <c r="H281" t="n">
        <v>0.32</v>
      </c>
      <c r="I281" t="n">
        <v>18</v>
      </c>
      <c r="J281" t="n">
        <v>306.17</v>
      </c>
      <c r="K281" t="n">
        <v>61.82</v>
      </c>
      <c r="L281" t="n">
        <v>5.5</v>
      </c>
      <c r="M281" t="n">
        <v>16</v>
      </c>
      <c r="N281" t="n">
        <v>88.84</v>
      </c>
      <c r="O281" t="n">
        <v>37994.72</v>
      </c>
      <c r="P281" t="n">
        <v>127.98</v>
      </c>
      <c r="Q281" t="n">
        <v>605.84</v>
      </c>
      <c r="R281" t="n">
        <v>35.15</v>
      </c>
      <c r="S281" t="n">
        <v>21.88</v>
      </c>
      <c r="T281" t="n">
        <v>5559.99</v>
      </c>
      <c r="U281" t="n">
        <v>0.62</v>
      </c>
      <c r="V281" t="n">
        <v>0.84</v>
      </c>
      <c r="W281" t="n">
        <v>1.01</v>
      </c>
      <c r="X281" t="n">
        <v>0.35</v>
      </c>
      <c r="Y281" t="n">
        <v>1</v>
      </c>
      <c r="Z281" t="n">
        <v>10</v>
      </c>
    </row>
    <row r="282">
      <c r="A282" t="n">
        <v>19</v>
      </c>
      <c r="B282" t="n">
        <v>150</v>
      </c>
      <c r="C282" t="inlineStr">
        <is>
          <t xml:space="preserve">CONCLUIDO	</t>
        </is>
      </c>
      <c r="D282" t="n">
        <v>8.830500000000001</v>
      </c>
      <c r="E282" t="n">
        <v>11.32</v>
      </c>
      <c r="F282" t="n">
        <v>7.38</v>
      </c>
      <c r="G282" t="n">
        <v>26.06</v>
      </c>
      <c r="H282" t="n">
        <v>0.33</v>
      </c>
      <c r="I282" t="n">
        <v>17</v>
      </c>
      <c r="J282" t="n">
        <v>306.7</v>
      </c>
      <c r="K282" t="n">
        <v>61.82</v>
      </c>
      <c r="L282" t="n">
        <v>5.75</v>
      </c>
      <c r="M282" t="n">
        <v>15</v>
      </c>
      <c r="N282" t="n">
        <v>89.13</v>
      </c>
      <c r="O282" t="n">
        <v>38061.04</v>
      </c>
      <c r="P282" t="n">
        <v>127.37</v>
      </c>
      <c r="Q282" t="n">
        <v>605.85</v>
      </c>
      <c r="R282" t="n">
        <v>34.25</v>
      </c>
      <c r="S282" t="n">
        <v>21.88</v>
      </c>
      <c r="T282" t="n">
        <v>5115.81</v>
      </c>
      <c r="U282" t="n">
        <v>0.64</v>
      </c>
      <c r="V282" t="n">
        <v>0.84</v>
      </c>
      <c r="W282" t="n">
        <v>1.02</v>
      </c>
      <c r="X282" t="n">
        <v>0.33</v>
      </c>
      <c r="Y282" t="n">
        <v>1</v>
      </c>
      <c r="Z282" t="n">
        <v>10</v>
      </c>
    </row>
    <row r="283">
      <c r="A283" t="n">
        <v>20</v>
      </c>
      <c r="B283" t="n">
        <v>150</v>
      </c>
      <c r="C283" t="inlineStr">
        <is>
          <t xml:space="preserve">CONCLUIDO	</t>
        </is>
      </c>
      <c r="D283" t="n">
        <v>8.841100000000001</v>
      </c>
      <c r="E283" t="n">
        <v>11.31</v>
      </c>
      <c r="F283" t="n">
        <v>7.37</v>
      </c>
      <c r="G283" t="n">
        <v>26.01</v>
      </c>
      <c r="H283" t="n">
        <v>0.35</v>
      </c>
      <c r="I283" t="n">
        <v>17</v>
      </c>
      <c r="J283" t="n">
        <v>307.24</v>
      </c>
      <c r="K283" t="n">
        <v>61.82</v>
      </c>
      <c r="L283" t="n">
        <v>6</v>
      </c>
      <c r="M283" t="n">
        <v>15</v>
      </c>
      <c r="N283" t="n">
        <v>89.42</v>
      </c>
      <c r="O283" t="n">
        <v>38127.48</v>
      </c>
      <c r="P283" t="n">
        <v>126.92</v>
      </c>
      <c r="Q283" t="n">
        <v>605.9</v>
      </c>
      <c r="R283" t="n">
        <v>33.92</v>
      </c>
      <c r="S283" t="n">
        <v>21.88</v>
      </c>
      <c r="T283" t="n">
        <v>4952.23</v>
      </c>
      <c r="U283" t="n">
        <v>0.65</v>
      </c>
      <c r="V283" t="n">
        <v>0.84</v>
      </c>
      <c r="W283" t="n">
        <v>1.01</v>
      </c>
      <c r="X283" t="n">
        <v>0.31</v>
      </c>
      <c r="Y283" t="n">
        <v>1</v>
      </c>
      <c r="Z283" t="n">
        <v>10</v>
      </c>
    </row>
    <row r="284">
      <c r="A284" t="n">
        <v>21</v>
      </c>
      <c r="B284" t="n">
        <v>150</v>
      </c>
      <c r="C284" t="inlineStr">
        <is>
          <t xml:space="preserve">CONCLUIDO	</t>
        </is>
      </c>
      <c r="D284" t="n">
        <v>8.888199999999999</v>
      </c>
      <c r="E284" t="n">
        <v>11.25</v>
      </c>
      <c r="F284" t="n">
        <v>7.36</v>
      </c>
      <c r="G284" t="n">
        <v>27.62</v>
      </c>
      <c r="H284" t="n">
        <v>0.36</v>
      </c>
      <c r="I284" t="n">
        <v>16</v>
      </c>
      <c r="J284" t="n">
        <v>307.78</v>
      </c>
      <c r="K284" t="n">
        <v>61.82</v>
      </c>
      <c r="L284" t="n">
        <v>6.25</v>
      </c>
      <c r="M284" t="n">
        <v>14</v>
      </c>
      <c r="N284" t="n">
        <v>89.70999999999999</v>
      </c>
      <c r="O284" t="n">
        <v>38194.05</v>
      </c>
      <c r="P284" t="n">
        <v>126.43</v>
      </c>
      <c r="Q284" t="n">
        <v>605.85</v>
      </c>
      <c r="R284" t="n">
        <v>33.7</v>
      </c>
      <c r="S284" t="n">
        <v>21.88</v>
      </c>
      <c r="T284" t="n">
        <v>4845.96</v>
      </c>
      <c r="U284" t="n">
        <v>0.65</v>
      </c>
      <c r="V284" t="n">
        <v>0.84</v>
      </c>
      <c r="W284" t="n">
        <v>1.02</v>
      </c>
      <c r="X284" t="n">
        <v>0.31</v>
      </c>
      <c r="Y284" t="n">
        <v>1</v>
      </c>
      <c r="Z284" t="n">
        <v>10</v>
      </c>
    </row>
    <row r="285">
      <c r="A285" t="n">
        <v>22</v>
      </c>
      <c r="B285" t="n">
        <v>150</v>
      </c>
      <c r="C285" t="inlineStr">
        <is>
          <t xml:space="preserve">CONCLUIDO	</t>
        </is>
      </c>
      <c r="D285" t="n">
        <v>8.959199999999999</v>
      </c>
      <c r="E285" t="n">
        <v>11.16</v>
      </c>
      <c r="F285" t="n">
        <v>7.33</v>
      </c>
      <c r="G285" t="n">
        <v>29.32</v>
      </c>
      <c r="H285" t="n">
        <v>0.38</v>
      </c>
      <c r="I285" t="n">
        <v>15</v>
      </c>
      <c r="J285" t="n">
        <v>308.32</v>
      </c>
      <c r="K285" t="n">
        <v>61.82</v>
      </c>
      <c r="L285" t="n">
        <v>6.5</v>
      </c>
      <c r="M285" t="n">
        <v>13</v>
      </c>
      <c r="N285" t="n">
        <v>90</v>
      </c>
      <c r="O285" t="n">
        <v>38260.74</v>
      </c>
      <c r="P285" t="n">
        <v>125.37</v>
      </c>
      <c r="Q285" t="n">
        <v>605.84</v>
      </c>
      <c r="R285" t="n">
        <v>32.59</v>
      </c>
      <c r="S285" t="n">
        <v>21.88</v>
      </c>
      <c r="T285" t="n">
        <v>4298.58</v>
      </c>
      <c r="U285" t="n">
        <v>0.67</v>
      </c>
      <c r="V285" t="n">
        <v>0.84</v>
      </c>
      <c r="W285" t="n">
        <v>1.02</v>
      </c>
      <c r="X285" t="n">
        <v>0.27</v>
      </c>
      <c r="Y285" t="n">
        <v>1</v>
      </c>
      <c r="Z285" t="n">
        <v>10</v>
      </c>
    </row>
    <row r="286">
      <c r="A286" t="n">
        <v>23</v>
      </c>
      <c r="B286" t="n">
        <v>150</v>
      </c>
      <c r="C286" t="inlineStr">
        <is>
          <t xml:space="preserve">CONCLUIDO	</t>
        </is>
      </c>
      <c r="D286" t="n">
        <v>8.959</v>
      </c>
      <c r="E286" t="n">
        <v>11.16</v>
      </c>
      <c r="F286" t="n">
        <v>7.33</v>
      </c>
      <c r="G286" t="n">
        <v>29.33</v>
      </c>
      <c r="H286" t="n">
        <v>0.39</v>
      </c>
      <c r="I286" t="n">
        <v>15</v>
      </c>
      <c r="J286" t="n">
        <v>308.86</v>
      </c>
      <c r="K286" t="n">
        <v>61.82</v>
      </c>
      <c r="L286" t="n">
        <v>6.75</v>
      </c>
      <c r="M286" t="n">
        <v>13</v>
      </c>
      <c r="N286" t="n">
        <v>90.29000000000001</v>
      </c>
      <c r="O286" t="n">
        <v>38327.57</v>
      </c>
      <c r="P286" t="n">
        <v>124.78</v>
      </c>
      <c r="Q286" t="n">
        <v>605.88</v>
      </c>
      <c r="R286" t="n">
        <v>32.66</v>
      </c>
      <c r="S286" t="n">
        <v>21.88</v>
      </c>
      <c r="T286" t="n">
        <v>4332.69</v>
      </c>
      <c r="U286" t="n">
        <v>0.67</v>
      </c>
      <c r="V286" t="n">
        <v>0.84</v>
      </c>
      <c r="W286" t="n">
        <v>1.01</v>
      </c>
      <c r="X286" t="n">
        <v>0.27</v>
      </c>
      <c r="Y286" t="n">
        <v>1</v>
      </c>
      <c r="Z286" t="n">
        <v>10</v>
      </c>
    </row>
    <row r="287">
      <c r="A287" t="n">
        <v>24</v>
      </c>
      <c r="B287" t="n">
        <v>150</v>
      </c>
      <c r="C287" t="inlineStr">
        <is>
          <t xml:space="preserve">CONCLUIDO	</t>
        </is>
      </c>
      <c r="D287" t="n">
        <v>9.023899999999999</v>
      </c>
      <c r="E287" t="n">
        <v>11.08</v>
      </c>
      <c r="F287" t="n">
        <v>7.31</v>
      </c>
      <c r="G287" t="n">
        <v>31.31</v>
      </c>
      <c r="H287" t="n">
        <v>0.4</v>
      </c>
      <c r="I287" t="n">
        <v>14</v>
      </c>
      <c r="J287" t="n">
        <v>309.41</v>
      </c>
      <c r="K287" t="n">
        <v>61.82</v>
      </c>
      <c r="L287" t="n">
        <v>7</v>
      </c>
      <c r="M287" t="n">
        <v>12</v>
      </c>
      <c r="N287" t="n">
        <v>90.59</v>
      </c>
      <c r="O287" t="n">
        <v>38394.52</v>
      </c>
      <c r="P287" t="n">
        <v>124.25</v>
      </c>
      <c r="Q287" t="n">
        <v>605.84</v>
      </c>
      <c r="R287" t="n">
        <v>32.01</v>
      </c>
      <c r="S287" t="n">
        <v>21.88</v>
      </c>
      <c r="T287" t="n">
        <v>4009.8</v>
      </c>
      <c r="U287" t="n">
        <v>0.68</v>
      </c>
      <c r="V287" t="n">
        <v>0.85</v>
      </c>
      <c r="W287" t="n">
        <v>1.01</v>
      </c>
      <c r="X287" t="n">
        <v>0.25</v>
      </c>
      <c r="Y287" t="n">
        <v>1</v>
      </c>
      <c r="Z287" t="n">
        <v>10</v>
      </c>
    </row>
    <row r="288">
      <c r="A288" t="n">
        <v>25</v>
      </c>
      <c r="B288" t="n">
        <v>150</v>
      </c>
      <c r="C288" t="inlineStr">
        <is>
          <t xml:space="preserve">CONCLUIDO	</t>
        </is>
      </c>
      <c r="D288" t="n">
        <v>9.011699999999999</v>
      </c>
      <c r="E288" t="n">
        <v>11.1</v>
      </c>
      <c r="F288" t="n">
        <v>7.32</v>
      </c>
      <c r="G288" t="n">
        <v>31.38</v>
      </c>
      <c r="H288" t="n">
        <v>0.42</v>
      </c>
      <c r="I288" t="n">
        <v>14</v>
      </c>
      <c r="J288" t="n">
        <v>309.95</v>
      </c>
      <c r="K288" t="n">
        <v>61.82</v>
      </c>
      <c r="L288" t="n">
        <v>7.25</v>
      </c>
      <c r="M288" t="n">
        <v>12</v>
      </c>
      <c r="N288" t="n">
        <v>90.88</v>
      </c>
      <c r="O288" t="n">
        <v>38461.6</v>
      </c>
      <c r="P288" t="n">
        <v>124.4</v>
      </c>
      <c r="Q288" t="n">
        <v>605.86</v>
      </c>
      <c r="R288" t="n">
        <v>32.4</v>
      </c>
      <c r="S288" t="n">
        <v>21.88</v>
      </c>
      <c r="T288" t="n">
        <v>4206.23</v>
      </c>
      <c r="U288" t="n">
        <v>0.68</v>
      </c>
      <c r="V288" t="n">
        <v>0.84</v>
      </c>
      <c r="W288" t="n">
        <v>1.01</v>
      </c>
      <c r="X288" t="n">
        <v>0.26</v>
      </c>
      <c r="Y288" t="n">
        <v>1</v>
      </c>
      <c r="Z288" t="n">
        <v>10</v>
      </c>
    </row>
    <row r="289">
      <c r="A289" t="n">
        <v>26</v>
      </c>
      <c r="B289" t="n">
        <v>150</v>
      </c>
      <c r="C289" t="inlineStr">
        <is>
          <t xml:space="preserve">CONCLUIDO	</t>
        </is>
      </c>
      <c r="D289" t="n">
        <v>9.072800000000001</v>
      </c>
      <c r="E289" t="n">
        <v>11.02</v>
      </c>
      <c r="F289" t="n">
        <v>7.3</v>
      </c>
      <c r="G289" t="n">
        <v>33.7</v>
      </c>
      <c r="H289" t="n">
        <v>0.43</v>
      </c>
      <c r="I289" t="n">
        <v>13</v>
      </c>
      <c r="J289" t="n">
        <v>310.5</v>
      </c>
      <c r="K289" t="n">
        <v>61.82</v>
      </c>
      <c r="L289" t="n">
        <v>7.5</v>
      </c>
      <c r="M289" t="n">
        <v>11</v>
      </c>
      <c r="N289" t="n">
        <v>91.18000000000001</v>
      </c>
      <c r="O289" t="n">
        <v>38528.81</v>
      </c>
      <c r="P289" t="n">
        <v>123.35</v>
      </c>
      <c r="Q289" t="n">
        <v>605.85</v>
      </c>
      <c r="R289" t="n">
        <v>31.68</v>
      </c>
      <c r="S289" t="n">
        <v>21.88</v>
      </c>
      <c r="T289" t="n">
        <v>3851.83</v>
      </c>
      <c r="U289" t="n">
        <v>0.6899999999999999</v>
      </c>
      <c r="V289" t="n">
        <v>0.85</v>
      </c>
      <c r="W289" t="n">
        <v>1.01</v>
      </c>
      <c r="X289" t="n">
        <v>0.24</v>
      </c>
      <c r="Y289" t="n">
        <v>1</v>
      </c>
      <c r="Z289" t="n">
        <v>10</v>
      </c>
    </row>
    <row r="290">
      <c r="A290" t="n">
        <v>27</v>
      </c>
      <c r="B290" t="n">
        <v>150</v>
      </c>
      <c r="C290" t="inlineStr">
        <is>
          <t xml:space="preserve">CONCLUIDO	</t>
        </is>
      </c>
      <c r="D290" t="n">
        <v>9.0717</v>
      </c>
      <c r="E290" t="n">
        <v>11.02</v>
      </c>
      <c r="F290" t="n">
        <v>7.3</v>
      </c>
      <c r="G290" t="n">
        <v>33.71</v>
      </c>
      <c r="H290" t="n">
        <v>0.44</v>
      </c>
      <c r="I290" t="n">
        <v>13</v>
      </c>
      <c r="J290" t="n">
        <v>311.04</v>
      </c>
      <c r="K290" t="n">
        <v>61.82</v>
      </c>
      <c r="L290" t="n">
        <v>7.75</v>
      </c>
      <c r="M290" t="n">
        <v>11</v>
      </c>
      <c r="N290" t="n">
        <v>91.47</v>
      </c>
      <c r="O290" t="n">
        <v>38596.15</v>
      </c>
      <c r="P290" t="n">
        <v>123.56</v>
      </c>
      <c r="Q290" t="n">
        <v>605.9299999999999</v>
      </c>
      <c r="R290" t="n">
        <v>32</v>
      </c>
      <c r="S290" t="n">
        <v>21.88</v>
      </c>
      <c r="T290" t="n">
        <v>4010.08</v>
      </c>
      <c r="U290" t="n">
        <v>0.68</v>
      </c>
      <c r="V290" t="n">
        <v>0.85</v>
      </c>
      <c r="W290" t="n">
        <v>1</v>
      </c>
      <c r="X290" t="n">
        <v>0.25</v>
      </c>
      <c r="Y290" t="n">
        <v>1</v>
      </c>
      <c r="Z290" t="n">
        <v>10</v>
      </c>
    </row>
    <row r="291">
      <c r="A291" t="n">
        <v>28</v>
      </c>
      <c r="B291" t="n">
        <v>150</v>
      </c>
      <c r="C291" t="inlineStr">
        <is>
          <t xml:space="preserve">CONCLUIDO	</t>
        </is>
      </c>
      <c r="D291" t="n">
        <v>9.1417</v>
      </c>
      <c r="E291" t="n">
        <v>10.94</v>
      </c>
      <c r="F291" t="n">
        <v>7.28</v>
      </c>
      <c r="G291" t="n">
        <v>36.38</v>
      </c>
      <c r="H291" t="n">
        <v>0.46</v>
      </c>
      <c r="I291" t="n">
        <v>12</v>
      </c>
      <c r="J291" t="n">
        <v>311.59</v>
      </c>
      <c r="K291" t="n">
        <v>61.82</v>
      </c>
      <c r="L291" t="n">
        <v>8</v>
      </c>
      <c r="M291" t="n">
        <v>10</v>
      </c>
      <c r="N291" t="n">
        <v>91.77</v>
      </c>
      <c r="O291" t="n">
        <v>38663.62</v>
      </c>
      <c r="P291" t="n">
        <v>122.28</v>
      </c>
      <c r="Q291" t="n">
        <v>605.84</v>
      </c>
      <c r="R291" t="n">
        <v>30.96</v>
      </c>
      <c r="S291" t="n">
        <v>21.88</v>
      </c>
      <c r="T291" t="n">
        <v>3499.14</v>
      </c>
      <c r="U291" t="n">
        <v>0.71</v>
      </c>
      <c r="V291" t="n">
        <v>0.85</v>
      </c>
      <c r="W291" t="n">
        <v>1.01</v>
      </c>
      <c r="X291" t="n">
        <v>0.22</v>
      </c>
      <c r="Y291" t="n">
        <v>1</v>
      </c>
      <c r="Z291" t="n">
        <v>10</v>
      </c>
    </row>
    <row r="292">
      <c r="A292" t="n">
        <v>29</v>
      </c>
      <c r="B292" t="n">
        <v>150</v>
      </c>
      <c r="C292" t="inlineStr">
        <is>
          <t xml:space="preserve">CONCLUIDO	</t>
        </is>
      </c>
      <c r="D292" t="n">
        <v>9.1373</v>
      </c>
      <c r="E292" t="n">
        <v>10.94</v>
      </c>
      <c r="F292" t="n">
        <v>7.28</v>
      </c>
      <c r="G292" t="n">
        <v>36.4</v>
      </c>
      <c r="H292" t="n">
        <v>0.47</v>
      </c>
      <c r="I292" t="n">
        <v>12</v>
      </c>
      <c r="J292" t="n">
        <v>312.14</v>
      </c>
      <c r="K292" t="n">
        <v>61.82</v>
      </c>
      <c r="L292" t="n">
        <v>8.25</v>
      </c>
      <c r="M292" t="n">
        <v>10</v>
      </c>
      <c r="N292" t="n">
        <v>92.06999999999999</v>
      </c>
      <c r="O292" t="n">
        <v>38731.35</v>
      </c>
      <c r="P292" t="n">
        <v>122.13</v>
      </c>
      <c r="Q292" t="n">
        <v>605.86</v>
      </c>
      <c r="R292" t="n">
        <v>31.14</v>
      </c>
      <c r="S292" t="n">
        <v>21.88</v>
      </c>
      <c r="T292" t="n">
        <v>3588.49</v>
      </c>
      <c r="U292" t="n">
        <v>0.7</v>
      </c>
      <c r="V292" t="n">
        <v>0.85</v>
      </c>
      <c r="W292" t="n">
        <v>1.01</v>
      </c>
      <c r="X292" t="n">
        <v>0.22</v>
      </c>
      <c r="Y292" t="n">
        <v>1</v>
      </c>
      <c r="Z292" t="n">
        <v>10</v>
      </c>
    </row>
    <row r="293">
      <c r="A293" t="n">
        <v>30</v>
      </c>
      <c r="B293" t="n">
        <v>150</v>
      </c>
      <c r="C293" t="inlineStr">
        <is>
          <t xml:space="preserve">CONCLUIDO	</t>
        </is>
      </c>
      <c r="D293" t="n">
        <v>9.1396</v>
      </c>
      <c r="E293" t="n">
        <v>10.94</v>
      </c>
      <c r="F293" t="n">
        <v>7.28</v>
      </c>
      <c r="G293" t="n">
        <v>36.39</v>
      </c>
      <c r="H293" t="n">
        <v>0.48</v>
      </c>
      <c r="I293" t="n">
        <v>12</v>
      </c>
      <c r="J293" t="n">
        <v>312.69</v>
      </c>
      <c r="K293" t="n">
        <v>61.82</v>
      </c>
      <c r="L293" t="n">
        <v>8.5</v>
      </c>
      <c r="M293" t="n">
        <v>10</v>
      </c>
      <c r="N293" t="n">
        <v>92.37</v>
      </c>
      <c r="O293" t="n">
        <v>38799.09</v>
      </c>
      <c r="P293" t="n">
        <v>121.98</v>
      </c>
      <c r="Q293" t="n">
        <v>605.9400000000001</v>
      </c>
      <c r="R293" t="n">
        <v>31.02</v>
      </c>
      <c r="S293" t="n">
        <v>21.88</v>
      </c>
      <c r="T293" t="n">
        <v>3525.76</v>
      </c>
      <c r="U293" t="n">
        <v>0.71</v>
      </c>
      <c r="V293" t="n">
        <v>0.85</v>
      </c>
      <c r="W293" t="n">
        <v>1.01</v>
      </c>
      <c r="X293" t="n">
        <v>0.22</v>
      </c>
      <c r="Y293" t="n">
        <v>1</v>
      </c>
      <c r="Z293" t="n">
        <v>10</v>
      </c>
    </row>
    <row r="294">
      <c r="A294" t="n">
        <v>31</v>
      </c>
      <c r="B294" t="n">
        <v>150</v>
      </c>
      <c r="C294" t="inlineStr">
        <is>
          <t xml:space="preserve">CONCLUIDO	</t>
        </is>
      </c>
      <c r="D294" t="n">
        <v>9.2095</v>
      </c>
      <c r="E294" t="n">
        <v>10.86</v>
      </c>
      <c r="F294" t="n">
        <v>7.25</v>
      </c>
      <c r="G294" t="n">
        <v>39.55</v>
      </c>
      <c r="H294" t="n">
        <v>0.5</v>
      </c>
      <c r="I294" t="n">
        <v>11</v>
      </c>
      <c r="J294" t="n">
        <v>313.24</v>
      </c>
      <c r="K294" t="n">
        <v>61.82</v>
      </c>
      <c r="L294" t="n">
        <v>8.75</v>
      </c>
      <c r="M294" t="n">
        <v>9</v>
      </c>
      <c r="N294" t="n">
        <v>92.67</v>
      </c>
      <c r="O294" t="n">
        <v>38866.96</v>
      </c>
      <c r="P294" t="n">
        <v>121.08</v>
      </c>
      <c r="Q294" t="n">
        <v>605.95</v>
      </c>
      <c r="R294" t="n">
        <v>30.03</v>
      </c>
      <c r="S294" t="n">
        <v>21.88</v>
      </c>
      <c r="T294" t="n">
        <v>3037.46</v>
      </c>
      <c r="U294" t="n">
        <v>0.73</v>
      </c>
      <c r="V294" t="n">
        <v>0.85</v>
      </c>
      <c r="W294" t="n">
        <v>1.01</v>
      </c>
      <c r="X294" t="n">
        <v>0.19</v>
      </c>
      <c r="Y294" t="n">
        <v>1</v>
      </c>
      <c r="Z294" t="n">
        <v>10</v>
      </c>
    </row>
    <row r="295">
      <c r="A295" t="n">
        <v>32</v>
      </c>
      <c r="B295" t="n">
        <v>150</v>
      </c>
      <c r="C295" t="inlineStr">
        <is>
          <t xml:space="preserve">CONCLUIDO	</t>
        </is>
      </c>
      <c r="D295" t="n">
        <v>9.2142</v>
      </c>
      <c r="E295" t="n">
        <v>10.85</v>
      </c>
      <c r="F295" t="n">
        <v>7.24</v>
      </c>
      <c r="G295" t="n">
        <v>39.52</v>
      </c>
      <c r="H295" t="n">
        <v>0.51</v>
      </c>
      <c r="I295" t="n">
        <v>11</v>
      </c>
      <c r="J295" t="n">
        <v>313.79</v>
      </c>
      <c r="K295" t="n">
        <v>61.82</v>
      </c>
      <c r="L295" t="n">
        <v>9</v>
      </c>
      <c r="M295" t="n">
        <v>9</v>
      </c>
      <c r="N295" t="n">
        <v>92.97</v>
      </c>
      <c r="O295" t="n">
        <v>38934.97</v>
      </c>
      <c r="P295" t="n">
        <v>120.62</v>
      </c>
      <c r="Q295" t="n">
        <v>605.84</v>
      </c>
      <c r="R295" t="n">
        <v>30.08</v>
      </c>
      <c r="S295" t="n">
        <v>21.88</v>
      </c>
      <c r="T295" t="n">
        <v>3061.74</v>
      </c>
      <c r="U295" t="n">
        <v>0.73</v>
      </c>
      <c r="V295" t="n">
        <v>0.85</v>
      </c>
      <c r="W295" t="n">
        <v>1</v>
      </c>
      <c r="X295" t="n">
        <v>0.19</v>
      </c>
      <c r="Y295" t="n">
        <v>1</v>
      </c>
      <c r="Z295" t="n">
        <v>10</v>
      </c>
    </row>
    <row r="296">
      <c r="A296" t="n">
        <v>33</v>
      </c>
      <c r="B296" t="n">
        <v>150</v>
      </c>
      <c r="C296" t="inlineStr">
        <is>
          <t xml:space="preserve">CONCLUIDO	</t>
        </is>
      </c>
      <c r="D296" t="n">
        <v>9.1975</v>
      </c>
      <c r="E296" t="n">
        <v>10.87</v>
      </c>
      <c r="F296" t="n">
        <v>7.26</v>
      </c>
      <c r="G296" t="n">
        <v>39.62</v>
      </c>
      <c r="H296" t="n">
        <v>0.52</v>
      </c>
      <c r="I296" t="n">
        <v>11</v>
      </c>
      <c r="J296" t="n">
        <v>314.34</v>
      </c>
      <c r="K296" t="n">
        <v>61.82</v>
      </c>
      <c r="L296" t="n">
        <v>9.25</v>
      </c>
      <c r="M296" t="n">
        <v>9</v>
      </c>
      <c r="N296" t="n">
        <v>93.27</v>
      </c>
      <c r="O296" t="n">
        <v>39003.11</v>
      </c>
      <c r="P296" t="n">
        <v>120.42</v>
      </c>
      <c r="Q296" t="n">
        <v>605.92</v>
      </c>
      <c r="R296" t="n">
        <v>30.59</v>
      </c>
      <c r="S296" t="n">
        <v>21.88</v>
      </c>
      <c r="T296" t="n">
        <v>3314.52</v>
      </c>
      <c r="U296" t="n">
        <v>0.72</v>
      </c>
      <c r="V296" t="n">
        <v>0.85</v>
      </c>
      <c r="W296" t="n">
        <v>1.01</v>
      </c>
      <c r="X296" t="n">
        <v>0.21</v>
      </c>
      <c r="Y296" t="n">
        <v>1</v>
      </c>
      <c r="Z296" t="n">
        <v>10</v>
      </c>
    </row>
    <row r="297">
      <c r="A297" t="n">
        <v>34</v>
      </c>
      <c r="B297" t="n">
        <v>150</v>
      </c>
      <c r="C297" t="inlineStr">
        <is>
          <t xml:space="preserve">CONCLUIDO	</t>
        </is>
      </c>
      <c r="D297" t="n">
        <v>9.273300000000001</v>
      </c>
      <c r="E297" t="n">
        <v>10.78</v>
      </c>
      <c r="F297" t="n">
        <v>7.23</v>
      </c>
      <c r="G297" t="n">
        <v>43.38</v>
      </c>
      <c r="H297" t="n">
        <v>0.54</v>
      </c>
      <c r="I297" t="n">
        <v>10</v>
      </c>
      <c r="J297" t="n">
        <v>314.9</v>
      </c>
      <c r="K297" t="n">
        <v>61.82</v>
      </c>
      <c r="L297" t="n">
        <v>9.5</v>
      </c>
      <c r="M297" t="n">
        <v>8</v>
      </c>
      <c r="N297" t="n">
        <v>93.56999999999999</v>
      </c>
      <c r="O297" t="n">
        <v>39071.38</v>
      </c>
      <c r="P297" t="n">
        <v>119.49</v>
      </c>
      <c r="Q297" t="n">
        <v>605.84</v>
      </c>
      <c r="R297" t="n">
        <v>29.65</v>
      </c>
      <c r="S297" t="n">
        <v>21.88</v>
      </c>
      <c r="T297" t="n">
        <v>2854.02</v>
      </c>
      <c r="U297" t="n">
        <v>0.74</v>
      </c>
      <c r="V297" t="n">
        <v>0.86</v>
      </c>
      <c r="W297" t="n">
        <v>1</v>
      </c>
      <c r="X297" t="n">
        <v>0.17</v>
      </c>
      <c r="Y297" t="n">
        <v>1</v>
      </c>
      <c r="Z297" t="n">
        <v>10</v>
      </c>
    </row>
    <row r="298">
      <c r="A298" t="n">
        <v>35</v>
      </c>
      <c r="B298" t="n">
        <v>150</v>
      </c>
      <c r="C298" t="inlineStr">
        <is>
          <t xml:space="preserve">CONCLUIDO	</t>
        </is>
      </c>
      <c r="D298" t="n">
        <v>9.275700000000001</v>
      </c>
      <c r="E298" t="n">
        <v>10.78</v>
      </c>
      <c r="F298" t="n">
        <v>7.23</v>
      </c>
      <c r="G298" t="n">
        <v>43.37</v>
      </c>
      <c r="H298" t="n">
        <v>0.55</v>
      </c>
      <c r="I298" t="n">
        <v>10</v>
      </c>
      <c r="J298" t="n">
        <v>315.45</v>
      </c>
      <c r="K298" t="n">
        <v>61.82</v>
      </c>
      <c r="L298" t="n">
        <v>9.75</v>
      </c>
      <c r="M298" t="n">
        <v>8</v>
      </c>
      <c r="N298" t="n">
        <v>93.88</v>
      </c>
      <c r="O298" t="n">
        <v>39139.8</v>
      </c>
      <c r="P298" t="n">
        <v>119.17</v>
      </c>
      <c r="Q298" t="n">
        <v>605.85</v>
      </c>
      <c r="R298" t="n">
        <v>29.53</v>
      </c>
      <c r="S298" t="n">
        <v>21.88</v>
      </c>
      <c r="T298" t="n">
        <v>2791.79</v>
      </c>
      <c r="U298" t="n">
        <v>0.74</v>
      </c>
      <c r="V298" t="n">
        <v>0.86</v>
      </c>
      <c r="W298" t="n">
        <v>1</v>
      </c>
      <c r="X298" t="n">
        <v>0.17</v>
      </c>
      <c r="Y298" t="n">
        <v>1</v>
      </c>
      <c r="Z298" t="n">
        <v>10</v>
      </c>
    </row>
    <row r="299">
      <c r="A299" t="n">
        <v>36</v>
      </c>
      <c r="B299" t="n">
        <v>150</v>
      </c>
      <c r="C299" t="inlineStr">
        <is>
          <t xml:space="preserve">CONCLUIDO	</t>
        </is>
      </c>
      <c r="D299" t="n">
        <v>9.2736</v>
      </c>
      <c r="E299" t="n">
        <v>10.78</v>
      </c>
      <c r="F299" t="n">
        <v>7.23</v>
      </c>
      <c r="G299" t="n">
        <v>43.38</v>
      </c>
      <c r="H299" t="n">
        <v>0.5600000000000001</v>
      </c>
      <c r="I299" t="n">
        <v>10</v>
      </c>
      <c r="J299" t="n">
        <v>316.01</v>
      </c>
      <c r="K299" t="n">
        <v>61.82</v>
      </c>
      <c r="L299" t="n">
        <v>10</v>
      </c>
      <c r="M299" t="n">
        <v>8</v>
      </c>
      <c r="N299" t="n">
        <v>94.18000000000001</v>
      </c>
      <c r="O299" t="n">
        <v>39208.35</v>
      </c>
      <c r="P299" t="n">
        <v>118.64</v>
      </c>
      <c r="Q299" t="n">
        <v>605.87</v>
      </c>
      <c r="R299" t="n">
        <v>29.65</v>
      </c>
      <c r="S299" t="n">
        <v>21.88</v>
      </c>
      <c r="T299" t="n">
        <v>2849.92</v>
      </c>
      <c r="U299" t="n">
        <v>0.74</v>
      </c>
      <c r="V299" t="n">
        <v>0.86</v>
      </c>
      <c r="W299" t="n">
        <v>1</v>
      </c>
      <c r="X299" t="n">
        <v>0.17</v>
      </c>
      <c r="Y299" t="n">
        <v>1</v>
      </c>
      <c r="Z299" t="n">
        <v>10</v>
      </c>
    </row>
    <row r="300">
      <c r="A300" t="n">
        <v>37</v>
      </c>
      <c r="B300" t="n">
        <v>150</v>
      </c>
      <c r="C300" t="inlineStr">
        <is>
          <t xml:space="preserve">CONCLUIDO	</t>
        </is>
      </c>
      <c r="D300" t="n">
        <v>9.2669</v>
      </c>
      <c r="E300" t="n">
        <v>10.79</v>
      </c>
      <c r="F300" t="n">
        <v>7.24</v>
      </c>
      <c r="G300" t="n">
        <v>43.43</v>
      </c>
      <c r="H300" t="n">
        <v>0.58</v>
      </c>
      <c r="I300" t="n">
        <v>10</v>
      </c>
      <c r="J300" t="n">
        <v>316.56</v>
      </c>
      <c r="K300" t="n">
        <v>61.82</v>
      </c>
      <c r="L300" t="n">
        <v>10.25</v>
      </c>
      <c r="M300" t="n">
        <v>8</v>
      </c>
      <c r="N300" t="n">
        <v>94.48999999999999</v>
      </c>
      <c r="O300" t="n">
        <v>39277.04</v>
      </c>
      <c r="P300" t="n">
        <v>118.45</v>
      </c>
      <c r="Q300" t="n">
        <v>605.84</v>
      </c>
      <c r="R300" t="n">
        <v>29.81</v>
      </c>
      <c r="S300" t="n">
        <v>21.88</v>
      </c>
      <c r="T300" t="n">
        <v>2930.79</v>
      </c>
      <c r="U300" t="n">
        <v>0.73</v>
      </c>
      <c r="V300" t="n">
        <v>0.85</v>
      </c>
      <c r="W300" t="n">
        <v>1.01</v>
      </c>
      <c r="X300" t="n">
        <v>0.18</v>
      </c>
      <c r="Y300" t="n">
        <v>1</v>
      </c>
      <c r="Z300" t="n">
        <v>10</v>
      </c>
    </row>
    <row r="301">
      <c r="A301" t="n">
        <v>38</v>
      </c>
      <c r="B301" t="n">
        <v>150</v>
      </c>
      <c r="C301" t="inlineStr">
        <is>
          <t xml:space="preserve">CONCLUIDO	</t>
        </is>
      </c>
      <c r="D301" t="n">
        <v>9.3325</v>
      </c>
      <c r="E301" t="n">
        <v>10.72</v>
      </c>
      <c r="F301" t="n">
        <v>7.22</v>
      </c>
      <c r="G301" t="n">
        <v>48.12</v>
      </c>
      <c r="H301" t="n">
        <v>0.59</v>
      </c>
      <c r="I301" t="n">
        <v>9</v>
      </c>
      <c r="J301" t="n">
        <v>317.12</v>
      </c>
      <c r="K301" t="n">
        <v>61.82</v>
      </c>
      <c r="L301" t="n">
        <v>10.5</v>
      </c>
      <c r="M301" t="n">
        <v>7</v>
      </c>
      <c r="N301" t="n">
        <v>94.8</v>
      </c>
      <c r="O301" t="n">
        <v>39345.87</v>
      </c>
      <c r="P301" t="n">
        <v>117.26</v>
      </c>
      <c r="Q301" t="n">
        <v>605.84</v>
      </c>
      <c r="R301" t="n">
        <v>29.16</v>
      </c>
      <c r="S301" t="n">
        <v>21.88</v>
      </c>
      <c r="T301" t="n">
        <v>2610.78</v>
      </c>
      <c r="U301" t="n">
        <v>0.75</v>
      </c>
      <c r="V301" t="n">
        <v>0.86</v>
      </c>
      <c r="W301" t="n">
        <v>1</v>
      </c>
      <c r="X301" t="n">
        <v>0.16</v>
      </c>
      <c r="Y301" t="n">
        <v>1</v>
      </c>
      <c r="Z301" t="n">
        <v>10</v>
      </c>
    </row>
    <row r="302">
      <c r="A302" t="n">
        <v>39</v>
      </c>
      <c r="B302" t="n">
        <v>150</v>
      </c>
      <c r="C302" t="inlineStr">
        <is>
          <t xml:space="preserve">CONCLUIDO	</t>
        </is>
      </c>
      <c r="D302" t="n">
        <v>9.329800000000001</v>
      </c>
      <c r="E302" t="n">
        <v>10.72</v>
      </c>
      <c r="F302" t="n">
        <v>7.22</v>
      </c>
      <c r="G302" t="n">
        <v>48.14</v>
      </c>
      <c r="H302" t="n">
        <v>0.6</v>
      </c>
      <c r="I302" t="n">
        <v>9</v>
      </c>
      <c r="J302" t="n">
        <v>317.68</v>
      </c>
      <c r="K302" t="n">
        <v>61.82</v>
      </c>
      <c r="L302" t="n">
        <v>10.75</v>
      </c>
      <c r="M302" t="n">
        <v>7</v>
      </c>
      <c r="N302" t="n">
        <v>95.11</v>
      </c>
      <c r="O302" t="n">
        <v>39414.84</v>
      </c>
      <c r="P302" t="n">
        <v>117.5</v>
      </c>
      <c r="Q302" t="n">
        <v>605.84</v>
      </c>
      <c r="R302" t="n">
        <v>29.27</v>
      </c>
      <c r="S302" t="n">
        <v>21.88</v>
      </c>
      <c r="T302" t="n">
        <v>2666.81</v>
      </c>
      <c r="U302" t="n">
        <v>0.75</v>
      </c>
      <c r="V302" t="n">
        <v>0.86</v>
      </c>
      <c r="W302" t="n">
        <v>1</v>
      </c>
      <c r="X302" t="n">
        <v>0.16</v>
      </c>
      <c r="Y302" t="n">
        <v>1</v>
      </c>
      <c r="Z302" t="n">
        <v>10</v>
      </c>
    </row>
    <row r="303">
      <c r="A303" t="n">
        <v>40</v>
      </c>
      <c r="B303" t="n">
        <v>150</v>
      </c>
      <c r="C303" t="inlineStr">
        <is>
          <t xml:space="preserve">CONCLUIDO	</t>
        </is>
      </c>
      <c r="D303" t="n">
        <v>9.3317</v>
      </c>
      <c r="E303" t="n">
        <v>10.72</v>
      </c>
      <c r="F303" t="n">
        <v>7.22</v>
      </c>
      <c r="G303" t="n">
        <v>48.13</v>
      </c>
      <c r="H303" t="n">
        <v>0.62</v>
      </c>
      <c r="I303" t="n">
        <v>9</v>
      </c>
      <c r="J303" t="n">
        <v>318.24</v>
      </c>
      <c r="K303" t="n">
        <v>61.82</v>
      </c>
      <c r="L303" t="n">
        <v>11</v>
      </c>
      <c r="M303" t="n">
        <v>7</v>
      </c>
      <c r="N303" t="n">
        <v>95.42</v>
      </c>
      <c r="O303" t="n">
        <v>39483.95</v>
      </c>
      <c r="P303" t="n">
        <v>117.59</v>
      </c>
      <c r="Q303" t="n">
        <v>605.84</v>
      </c>
      <c r="R303" t="n">
        <v>29.26</v>
      </c>
      <c r="S303" t="n">
        <v>21.88</v>
      </c>
      <c r="T303" t="n">
        <v>2663.58</v>
      </c>
      <c r="U303" t="n">
        <v>0.75</v>
      </c>
      <c r="V303" t="n">
        <v>0.86</v>
      </c>
      <c r="W303" t="n">
        <v>1</v>
      </c>
      <c r="X303" t="n">
        <v>0.16</v>
      </c>
      <c r="Y303" t="n">
        <v>1</v>
      </c>
      <c r="Z303" t="n">
        <v>10</v>
      </c>
    </row>
    <row r="304">
      <c r="A304" t="n">
        <v>41</v>
      </c>
      <c r="B304" t="n">
        <v>150</v>
      </c>
      <c r="C304" t="inlineStr">
        <is>
          <t xml:space="preserve">CONCLUIDO	</t>
        </is>
      </c>
      <c r="D304" t="n">
        <v>9.335900000000001</v>
      </c>
      <c r="E304" t="n">
        <v>10.71</v>
      </c>
      <c r="F304" t="n">
        <v>7.21</v>
      </c>
      <c r="G304" t="n">
        <v>48.09</v>
      </c>
      <c r="H304" t="n">
        <v>0.63</v>
      </c>
      <c r="I304" t="n">
        <v>9</v>
      </c>
      <c r="J304" t="n">
        <v>318.8</v>
      </c>
      <c r="K304" t="n">
        <v>61.82</v>
      </c>
      <c r="L304" t="n">
        <v>11.25</v>
      </c>
      <c r="M304" t="n">
        <v>7</v>
      </c>
      <c r="N304" t="n">
        <v>95.73</v>
      </c>
      <c r="O304" t="n">
        <v>39553.2</v>
      </c>
      <c r="P304" t="n">
        <v>117.33</v>
      </c>
      <c r="Q304" t="n">
        <v>605.84</v>
      </c>
      <c r="R304" t="n">
        <v>29.08</v>
      </c>
      <c r="S304" t="n">
        <v>21.88</v>
      </c>
      <c r="T304" t="n">
        <v>2570</v>
      </c>
      <c r="U304" t="n">
        <v>0.75</v>
      </c>
      <c r="V304" t="n">
        <v>0.86</v>
      </c>
      <c r="W304" t="n">
        <v>1</v>
      </c>
      <c r="X304" t="n">
        <v>0.16</v>
      </c>
      <c r="Y304" t="n">
        <v>1</v>
      </c>
      <c r="Z304" t="n">
        <v>10</v>
      </c>
    </row>
    <row r="305">
      <c r="A305" t="n">
        <v>42</v>
      </c>
      <c r="B305" t="n">
        <v>150</v>
      </c>
      <c r="C305" t="inlineStr">
        <is>
          <t xml:space="preserve">CONCLUIDO	</t>
        </is>
      </c>
      <c r="D305" t="n">
        <v>9.329599999999999</v>
      </c>
      <c r="E305" t="n">
        <v>10.72</v>
      </c>
      <c r="F305" t="n">
        <v>7.22</v>
      </c>
      <c r="G305" t="n">
        <v>48.14</v>
      </c>
      <c r="H305" t="n">
        <v>0.64</v>
      </c>
      <c r="I305" t="n">
        <v>9</v>
      </c>
      <c r="J305" t="n">
        <v>319.36</v>
      </c>
      <c r="K305" t="n">
        <v>61.82</v>
      </c>
      <c r="L305" t="n">
        <v>11.5</v>
      </c>
      <c r="M305" t="n">
        <v>7</v>
      </c>
      <c r="N305" t="n">
        <v>96.04000000000001</v>
      </c>
      <c r="O305" t="n">
        <v>39622.59</v>
      </c>
      <c r="P305" t="n">
        <v>116.19</v>
      </c>
      <c r="Q305" t="n">
        <v>605.9400000000001</v>
      </c>
      <c r="R305" t="n">
        <v>29.3</v>
      </c>
      <c r="S305" t="n">
        <v>21.88</v>
      </c>
      <c r="T305" t="n">
        <v>2681.7</v>
      </c>
      <c r="U305" t="n">
        <v>0.75</v>
      </c>
      <c r="V305" t="n">
        <v>0.86</v>
      </c>
      <c r="W305" t="n">
        <v>1</v>
      </c>
      <c r="X305" t="n">
        <v>0.16</v>
      </c>
      <c r="Y305" t="n">
        <v>1</v>
      </c>
      <c r="Z305" t="n">
        <v>10</v>
      </c>
    </row>
    <row r="306">
      <c r="A306" t="n">
        <v>43</v>
      </c>
      <c r="B306" t="n">
        <v>150</v>
      </c>
      <c r="C306" t="inlineStr">
        <is>
          <t xml:space="preserve">CONCLUIDO	</t>
        </is>
      </c>
      <c r="D306" t="n">
        <v>9.3301</v>
      </c>
      <c r="E306" t="n">
        <v>10.72</v>
      </c>
      <c r="F306" t="n">
        <v>7.22</v>
      </c>
      <c r="G306" t="n">
        <v>48.14</v>
      </c>
      <c r="H306" t="n">
        <v>0.65</v>
      </c>
      <c r="I306" t="n">
        <v>9</v>
      </c>
      <c r="J306" t="n">
        <v>319.93</v>
      </c>
      <c r="K306" t="n">
        <v>61.82</v>
      </c>
      <c r="L306" t="n">
        <v>11.75</v>
      </c>
      <c r="M306" t="n">
        <v>7</v>
      </c>
      <c r="N306" t="n">
        <v>96.36</v>
      </c>
      <c r="O306" t="n">
        <v>39692.13</v>
      </c>
      <c r="P306" t="n">
        <v>115.47</v>
      </c>
      <c r="Q306" t="n">
        <v>605.84</v>
      </c>
      <c r="R306" t="n">
        <v>29.35</v>
      </c>
      <c r="S306" t="n">
        <v>21.88</v>
      </c>
      <c r="T306" t="n">
        <v>2705.02</v>
      </c>
      <c r="U306" t="n">
        <v>0.75</v>
      </c>
      <c r="V306" t="n">
        <v>0.86</v>
      </c>
      <c r="W306" t="n">
        <v>1</v>
      </c>
      <c r="X306" t="n">
        <v>0.16</v>
      </c>
      <c r="Y306" t="n">
        <v>1</v>
      </c>
      <c r="Z306" t="n">
        <v>10</v>
      </c>
    </row>
    <row r="307">
      <c r="A307" t="n">
        <v>44</v>
      </c>
      <c r="B307" t="n">
        <v>150</v>
      </c>
      <c r="C307" t="inlineStr">
        <is>
          <t xml:space="preserve">CONCLUIDO	</t>
        </is>
      </c>
      <c r="D307" t="n">
        <v>9.4024</v>
      </c>
      <c r="E307" t="n">
        <v>10.64</v>
      </c>
      <c r="F307" t="n">
        <v>7.19</v>
      </c>
      <c r="G307" t="n">
        <v>53.95</v>
      </c>
      <c r="H307" t="n">
        <v>0.67</v>
      </c>
      <c r="I307" t="n">
        <v>8</v>
      </c>
      <c r="J307" t="n">
        <v>320.49</v>
      </c>
      <c r="K307" t="n">
        <v>61.82</v>
      </c>
      <c r="L307" t="n">
        <v>12</v>
      </c>
      <c r="M307" t="n">
        <v>6</v>
      </c>
      <c r="N307" t="n">
        <v>96.67</v>
      </c>
      <c r="O307" t="n">
        <v>39761.81</v>
      </c>
      <c r="P307" t="n">
        <v>115.26</v>
      </c>
      <c r="Q307" t="n">
        <v>605.84</v>
      </c>
      <c r="R307" t="n">
        <v>28.5</v>
      </c>
      <c r="S307" t="n">
        <v>21.88</v>
      </c>
      <c r="T307" t="n">
        <v>2288.81</v>
      </c>
      <c r="U307" t="n">
        <v>0.77</v>
      </c>
      <c r="V307" t="n">
        <v>0.86</v>
      </c>
      <c r="W307" t="n">
        <v>1</v>
      </c>
      <c r="X307" t="n">
        <v>0.14</v>
      </c>
      <c r="Y307" t="n">
        <v>1</v>
      </c>
      <c r="Z307" t="n">
        <v>10</v>
      </c>
    </row>
    <row r="308">
      <c r="A308" t="n">
        <v>45</v>
      </c>
      <c r="B308" t="n">
        <v>150</v>
      </c>
      <c r="C308" t="inlineStr">
        <is>
          <t xml:space="preserve">CONCLUIDO	</t>
        </is>
      </c>
      <c r="D308" t="n">
        <v>9.408300000000001</v>
      </c>
      <c r="E308" t="n">
        <v>10.63</v>
      </c>
      <c r="F308" t="n">
        <v>7.19</v>
      </c>
      <c r="G308" t="n">
        <v>53.9</v>
      </c>
      <c r="H308" t="n">
        <v>0.68</v>
      </c>
      <c r="I308" t="n">
        <v>8</v>
      </c>
      <c r="J308" t="n">
        <v>321.06</v>
      </c>
      <c r="K308" t="n">
        <v>61.82</v>
      </c>
      <c r="L308" t="n">
        <v>12.25</v>
      </c>
      <c r="M308" t="n">
        <v>6</v>
      </c>
      <c r="N308" t="n">
        <v>96.98999999999999</v>
      </c>
      <c r="O308" t="n">
        <v>39831.64</v>
      </c>
      <c r="P308" t="n">
        <v>114.35</v>
      </c>
      <c r="Q308" t="n">
        <v>605.87</v>
      </c>
      <c r="R308" t="n">
        <v>28.22</v>
      </c>
      <c r="S308" t="n">
        <v>21.88</v>
      </c>
      <c r="T308" t="n">
        <v>2146.83</v>
      </c>
      <c r="U308" t="n">
        <v>0.78</v>
      </c>
      <c r="V308" t="n">
        <v>0.86</v>
      </c>
      <c r="W308" t="n">
        <v>1</v>
      </c>
      <c r="X308" t="n">
        <v>0.13</v>
      </c>
      <c r="Y308" t="n">
        <v>1</v>
      </c>
      <c r="Z308" t="n">
        <v>10</v>
      </c>
    </row>
    <row r="309">
      <c r="A309" t="n">
        <v>46</v>
      </c>
      <c r="B309" t="n">
        <v>150</v>
      </c>
      <c r="C309" t="inlineStr">
        <is>
          <t xml:space="preserve">CONCLUIDO	</t>
        </is>
      </c>
      <c r="D309" t="n">
        <v>9.4064</v>
      </c>
      <c r="E309" t="n">
        <v>10.63</v>
      </c>
      <c r="F309" t="n">
        <v>7.19</v>
      </c>
      <c r="G309" t="n">
        <v>53.92</v>
      </c>
      <c r="H309" t="n">
        <v>0.6899999999999999</v>
      </c>
      <c r="I309" t="n">
        <v>8</v>
      </c>
      <c r="J309" t="n">
        <v>321.63</v>
      </c>
      <c r="K309" t="n">
        <v>61.82</v>
      </c>
      <c r="L309" t="n">
        <v>12.5</v>
      </c>
      <c r="M309" t="n">
        <v>6</v>
      </c>
      <c r="N309" t="n">
        <v>97.31</v>
      </c>
      <c r="O309" t="n">
        <v>39901.61</v>
      </c>
      <c r="P309" t="n">
        <v>114.33</v>
      </c>
      <c r="Q309" t="n">
        <v>605.84</v>
      </c>
      <c r="R309" t="n">
        <v>28.15</v>
      </c>
      <c r="S309" t="n">
        <v>21.88</v>
      </c>
      <c r="T309" t="n">
        <v>2112.49</v>
      </c>
      <c r="U309" t="n">
        <v>0.78</v>
      </c>
      <c r="V309" t="n">
        <v>0.86</v>
      </c>
      <c r="W309" t="n">
        <v>1</v>
      </c>
      <c r="X309" t="n">
        <v>0.13</v>
      </c>
      <c r="Y309" t="n">
        <v>1</v>
      </c>
      <c r="Z309" t="n">
        <v>10</v>
      </c>
    </row>
    <row r="310">
      <c r="A310" t="n">
        <v>47</v>
      </c>
      <c r="B310" t="n">
        <v>150</v>
      </c>
      <c r="C310" t="inlineStr">
        <is>
          <t xml:space="preserve">CONCLUIDO	</t>
        </is>
      </c>
      <c r="D310" t="n">
        <v>9.4086</v>
      </c>
      <c r="E310" t="n">
        <v>10.63</v>
      </c>
      <c r="F310" t="n">
        <v>7.19</v>
      </c>
      <c r="G310" t="n">
        <v>53.9</v>
      </c>
      <c r="H310" t="n">
        <v>0.71</v>
      </c>
      <c r="I310" t="n">
        <v>8</v>
      </c>
      <c r="J310" t="n">
        <v>322.2</v>
      </c>
      <c r="K310" t="n">
        <v>61.82</v>
      </c>
      <c r="L310" t="n">
        <v>12.75</v>
      </c>
      <c r="M310" t="n">
        <v>6</v>
      </c>
      <c r="N310" t="n">
        <v>97.62</v>
      </c>
      <c r="O310" t="n">
        <v>39971.73</v>
      </c>
      <c r="P310" t="n">
        <v>113.49</v>
      </c>
      <c r="Q310" t="n">
        <v>605.84</v>
      </c>
      <c r="R310" t="n">
        <v>28.21</v>
      </c>
      <c r="S310" t="n">
        <v>21.88</v>
      </c>
      <c r="T310" t="n">
        <v>2142.91</v>
      </c>
      <c r="U310" t="n">
        <v>0.78</v>
      </c>
      <c r="V310" t="n">
        <v>0.86</v>
      </c>
      <c r="W310" t="n">
        <v>1</v>
      </c>
      <c r="X310" t="n">
        <v>0.13</v>
      </c>
      <c r="Y310" t="n">
        <v>1</v>
      </c>
      <c r="Z310" t="n">
        <v>10</v>
      </c>
    </row>
    <row r="311">
      <c r="A311" t="n">
        <v>48</v>
      </c>
      <c r="B311" t="n">
        <v>150</v>
      </c>
      <c r="C311" t="inlineStr">
        <is>
          <t xml:space="preserve">CONCLUIDO	</t>
        </is>
      </c>
      <c r="D311" t="n">
        <v>9.4056</v>
      </c>
      <c r="E311" t="n">
        <v>10.63</v>
      </c>
      <c r="F311" t="n">
        <v>7.19</v>
      </c>
      <c r="G311" t="n">
        <v>53.93</v>
      </c>
      <c r="H311" t="n">
        <v>0.72</v>
      </c>
      <c r="I311" t="n">
        <v>8</v>
      </c>
      <c r="J311" t="n">
        <v>322.77</v>
      </c>
      <c r="K311" t="n">
        <v>61.82</v>
      </c>
      <c r="L311" t="n">
        <v>13</v>
      </c>
      <c r="M311" t="n">
        <v>6</v>
      </c>
      <c r="N311" t="n">
        <v>97.94</v>
      </c>
      <c r="O311" t="n">
        <v>40042</v>
      </c>
      <c r="P311" t="n">
        <v>113.27</v>
      </c>
      <c r="Q311" t="n">
        <v>605.84</v>
      </c>
      <c r="R311" t="n">
        <v>28.34</v>
      </c>
      <c r="S311" t="n">
        <v>21.88</v>
      </c>
      <c r="T311" t="n">
        <v>2208.01</v>
      </c>
      <c r="U311" t="n">
        <v>0.77</v>
      </c>
      <c r="V311" t="n">
        <v>0.86</v>
      </c>
      <c r="W311" t="n">
        <v>1</v>
      </c>
      <c r="X311" t="n">
        <v>0.13</v>
      </c>
      <c r="Y311" t="n">
        <v>1</v>
      </c>
      <c r="Z311" t="n">
        <v>10</v>
      </c>
    </row>
    <row r="312">
      <c r="A312" t="n">
        <v>49</v>
      </c>
      <c r="B312" t="n">
        <v>150</v>
      </c>
      <c r="C312" t="inlineStr">
        <is>
          <t xml:space="preserve">CONCLUIDO	</t>
        </is>
      </c>
      <c r="D312" t="n">
        <v>9.401899999999999</v>
      </c>
      <c r="E312" t="n">
        <v>10.64</v>
      </c>
      <c r="F312" t="n">
        <v>7.19</v>
      </c>
      <c r="G312" t="n">
        <v>53.96</v>
      </c>
      <c r="H312" t="n">
        <v>0.73</v>
      </c>
      <c r="I312" t="n">
        <v>8</v>
      </c>
      <c r="J312" t="n">
        <v>323.34</v>
      </c>
      <c r="K312" t="n">
        <v>61.82</v>
      </c>
      <c r="L312" t="n">
        <v>13.25</v>
      </c>
      <c r="M312" t="n">
        <v>6</v>
      </c>
      <c r="N312" t="n">
        <v>98.27</v>
      </c>
      <c r="O312" t="n">
        <v>40112.54</v>
      </c>
      <c r="P312" t="n">
        <v>111.98</v>
      </c>
      <c r="Q312" t="n">
        <v>605.84</v>
      </c>
      <c r="R312" t="n">
        <v>28.42</v>
      </c>
      <c r="S312" t="n">
        <v>21.88</v>
      </c>
      <c r="T312" t="n">
        <v>2245.11</v>
      </c>
      <c r="U312" t="n">
        <v>0.77</v>
      </c>
      <c r="V312" t="n">
        <v>0.86</v>
      </c>
      <c r="W312" t="n">
        <v>1</v>
      </c>
      <c r="X312" t="n">
        <v>0.14</v>
      </c>
      <c r="Y312" t="n">
        <v>1</v>
      </c>
      <c r="Z312" t="n">
        <v>10</v>
      </c>
    </row>
    <row r="313">
      <c r="A313" t="n">
        <v>50</v>
      </c>
      <c r="B313" t="n">
        <v>150</v>
      </c>
      <c r="C313" t="inlineStr">
        <is>
          <t xml:space="preserve">CONCLUIDO	</t>
        </is>
      </c>
      <c r="D313" t="n">
        <v>9.4717</v>
      </c>
      <c r="E313" t="n">
        <v>10.56</v>
      </c>
      <c r="F313" t="n">
        <v>7.17</v>
      </c>
      <c r="G313" t="n">
        <v>61.47</v>
      </c>
      <c r="H313" t="n">
        <v>0.74</v>
      </c>
      <c r="I313" t="n">
        <v>7</v>
      </c>
      <c r="J313" t="n">
        <v>323.91</v>
      </c>
      <c r="K313" t="n">
        <v>61.82</v>
      </c>
      <c r="L313" t="n">
        <v>13.5</v>
      </c>
      <c r="M313" t="n">
        <v>5</v>
      </c>
      <c r="N313" t="n">
        <v>98.59</v>
      </c>
      <c r="O313" t="n">
        <v>40183.11</v>
      </c>
      <c r="P313" t="n">
        <v>111.68</v>
      </c>
      <c r="Q313" t="n">
        <v>605.84</v>
      </c>
      <c r="R313" t="n">
        <v>27.74</v>
      </c>
      <c r="S313" t="n">
        <v>21.88</v>
      </c>
      <c r="T313" t="n">
        <v>1912.75</v>
      </c>
      <c r="U313" t="n">
        <v>0.79</v>
      </c>
      <c r="V313" t="n">
        <v>0.86</v>
      </c>
      <c r="W313" t="n">
        <v>1</v>
      </c>
      <c r="X313" t="n">
        <v>0.11</v>
      </c>
      <c r="Y313" t="n">
        <v>1</v>
      </c>
      <c r="Z313" t="n">
        <v>10</v>
      </c>
    </row>
    <row r="314">
      <c r="A314" t="n">
        <v>51</v>
      </c>
      <c r="B314" t="n">
        <v>150</v>
      </c>
      <c r="C314" t="inlineStr">
        <is>
          <t xml:space="preserve">CONCLUIDO	</t>
        </is>
      </c>
      <c r="D314" t="n">
        <v>9.4739</v>
      </c>
      <c r="E314" t="n">
        <v>10.56</v>
      </c>
      <c r="F314" t="n">
        <v>7.17</v>
      </c>
      <c r="G314" t="n">
        <v>61.45</v>
      </c>
      <c r="H314" t="n">
        <v>0.76</v>
      </c>
      <c r="I314" t="n">
        <v>7</v>
      </c>
      <c r="J314" t="n">
        <v>324.48</v>
      </c>
      <c r="K314" t="n">
        <v>61.82</v>
      </c>
      <c r="L314" t="n">
        <v>13.75</v>
      </c>
      <c r="M314" t="n">
        <v>5</v>
      </c>
      <c r="N314" t="n">
        <v>98.91</v>
      </c>
      <c r="O314" t="n">
        <v>40253.84</v>
      </c>
      <c r="P314" t="n">
        <v>111.61</v>
      </c>
      <c r="Q314" t="n">
        <v>605.84</v>
      </c>
      <c r="R314" t="n">
        <v>27.7</v>
      </c>
      <c r="S314" t="n">
        <v>21.88</v>
      </c>
      <c r="T314" t="n">
        <v>1891.72</v>
      </c>
      <c r="U314" t="n">
        <v>0.79</v>
      </c>
      <c r="V314" t="n">
        <v>0.86</v>
      </c>
      <c r="W314" t="n">
        <v>1</v>
      </c>
      <c r="X314" t="n">
        <v>0.11</v>
      </c>
      <c r="Y314" t="n">
        <v>1</v>
      </c>
      <c r="Z314" t="n">
        <v>10</v>
      </c>
    </row>
    <row r="315">
      <c r="A315" t="n">
        <v>52</v>
      </c>
      <c r="B315" t="n">
        <v>150</v>
      </c>
      <c r="C315" t="inlineStr">
        <is>
          <t xml:space="preserve">CONCLUIDO	</t>
        </is>
      </c>
      <c r="D315" t="n">
        <v>9.461</v>
      </c>
      <c r="E315" t="n">
        <v>10.57</v>
      </c>
      <c r="F315" t="n">
        <v>7.18</v>
      </c>
      <c r="G315" t="n">
        <v>61.57</v>
      </c>
      <c r="H315" t="n">
        <v>0.77</v>
      </c>
      <c r="I315" t="n">
        <v>7</v>
      </c>
      <c r="J315" t="n">
        <v>325.06</v>
      </c>
      <c r="K315" t="n">
        <v>61.82</v>
      </c>
      <c r="L315" t="n">
        <v>14</v>
      </c>
      <c r="M315" t="n">
        <v>5</v>
      </c>
      <c r="N315" t="n">
        <v>99.23999999999999</v>
      </c>
      <c r="O315" t="n">
        <v>40324.71</v>
      </c>
      <c r="P315" t="n">
        <v>112.3</v>
      </c>
      <c r="Q315" t="n">
        <v>605.84</v>
      </c>
      <c r="R315" t="n">
        <v>28.1</v>
      </c>
      <c r="S315" t="n">
        <v>21.88</v>
      </c>
      <c r="T315" t="n">
        <v>2092.19</v>
      </c>
      <c r="U315" t="n">
        <v>0.78</v>
      </c>
      <c r="V315" t="n">
        <v>0.86</v>
      </c>
      <c r="W315" t="n">
        <v>1</v>
      </c>
      <c r="X315" t="n">
        <v>0.13</v>
      </c>
      <c r="Y315" t="n">
        <v>1</v>
      </c>
      <c r="Z315" t="n">
        <v>10</v>
      </c>
    </row>
    <row r="316">
      <c r="A316" t="n">
        <v>53</v>
      </c>
      <c r="B316" t="n">
        <v>150</v>
      </c>
      <c r="C316" t="inlineStr">
        <is>
          <t xml:space="preserve">CONCLUIDO	</t>
        </is>
      </c>
      <c r="D316" t="n">
        <v>9.4575</v>
      </c>
      <c r="E316" t="n">
        <v>10.57</v>
      </c>
      <c r="F316" t="n">
        <v>7.19</v>
      </c>
      <c r="G316" t="n">
        <v>61.61</v>
      </c>
      <c r="H316" t="n">
        <v>0.78</v>
      </c>
      <c r="I316" t="n">
        <v>7</v>
      </c>
      <c r="J316" t="n">
        <v>325.63</v>
      </c>
      <c r="K316" t="n">
        <v>61.82</v>
      </c>
      <c r="L316" t="n">
        <v>14.25</v>
      </c>
      <c r="M316" t="n">
        <v>5</v>
      </c>
      <c r="N316" t="n">
        <v>99.56</v>
      </c>
      <c r="O316" t="n">
        <v>40395.74</v>
      </c>
      <c r="P316" t="n">
        <v>112.46</v>
      </c>
      <c r="Q316" t="n">
        <v>605.84</v>
      </c>
      <c r="R316" t="n">
        <v>28.22</v>
      </c>
      <c r="S316" t="n">
        <v>21.88</v>
      </c>
      <c r="T316" t="n">
        <v>2151.09</v>
      </c>
      <c r="U316" t="n">
        <v>0.78</v>
      </c>
      <c r="V316" t="n">
        <v>0.86</v>
      </c>
      <c r="W316" t="n">
        <v>1</v>
      </c>
      <c r="X316" t="n">
        <v>0.13</v>
      </c>
      <c r="Y316" t="n">
        <v>1</v>
      </c>
      <c r="Z316" t="n">
        <v>10</v>
      </c>
    </row>
    <row r="317">
      <c r="A317" t="n">
        <v>54</v>
      </c>
      <c r="B317" t="n">
        <v>150</v>
      </c>
      <c r="C317" t="inlineStr">
        <is>
          <t xml:space="preserve">CONCLUIDO	</t>
        </is>
      </c>
      <c r="D317" t="n">
        <v>9.4704</v>
      </c>
      <c r="E317" t="n">
        <v>10.56</v>
      </c>
      <c r="F317" t="n">
        <v>7.17</v>
      </c>
      <c r="G317" t="n">
        <v>61.48</v>
      </c>
      <c r="H317" t="n">
        <v>0.79</v>
      </c>
      <c r="I317" t="n">
        <v>7</v>
      </c>
      <c r="J317" t="n">
        <v>326.21</v>
      </c>
      <c r="K317" t="n">
        <v>61.82</v>
      </c>
      <c r="L317" t="n">
        <v>14.5</v>
      </c>
      <c r="M317" t="n">
        <v>5</v>
      </c>
      <c r="N317" t="n">
        <v>99.89</v>
      </c>
      <c r="O317" t="n">
        <v>40466.92</v>
      </c>
      <c r="P317" t="n">
        <v>111.98</v>
      </c>
      <c r="Q317" t="n">
        <v>605.89</v>
      </c>
      <c r="R317" t="n">
        <v>27.76</v>
      </c>
      <c r="S317" t="n">
        <v>21.88</v>
      </c>
      <c r="T317" t="n">
        <v>1924.08</v>
      </c>
      <c r="U317" t="n">
        <v>0.79</v>
      </c>
      <c r="V317" t="n">
        <v>0.86</v>
      </c>
      <c r="W317" t="n">
        <v>1</v>
      </c>
      <c r="X317" t="n">
        <v>0.12</v>
      </c>
      <c r="Y317" t="n">
        <v>1</v>
      </c>
      <c r="Z317" t="n">
        <v>10</v>
      </c>
    </row>
    <row r="318">
      <c r="A318" t="n">
        <v>55</v>
      </c>
      <c r="B318" t="n">
        <v>150</v>
      </c>
      <c r="C318" t="inlineStr">
        <is>
          <t xml:space="preserve">CONCLUIDO	</t>
        </is>
      </c>
      <c r="D318" t="n">
        <v>9.469200000000001</v>
      </c>
      <c r="E318" t="n">
        <v>10.56</v>
      </c>
      <c r="F318" t="n">
        <v>7.17</v>
      </c>
      <c r="G318" t="n">
        <v>61.5</v>
      </c>
      <c r="H318" t="n">
        <v>0.8</v>
      </c>
      <c r="I318" t="n">
        <v>7</v>
      </c>
      <c r="J318" t="n">
        <v>326.79</v>
      </c>
      <c r="K318" t="n">
        <v>61.82</v>
      </c>
      <c r="L318" t="n">
        <v>14.75</v>
      </c>
      <c r="M318" t="n">
        <v>5</v>
      </c>
      <c r="N318" t="n">
        <v>100.22</v>
      </c>
      <c r="O318" t="n">
        <v>40538.25</v>
      </c>
      <c r="P318" t="n">
        <v>111.07</v>
      </c>
      <c r="Q318" t="n">
        <v>605.84</v>
      </c>
      <c r="R318" t="n">
        <v>27.79</v>
      </c>
      <c r="S318" t="n">
        <v>21.88</v>
      </c>
      <c r="T318" t="n">
        <v>1935.07</v>
      </c>
      <c r="U318" t="n">
        <v>0.79</v>
      </c>
      <c r="V318" t="n">
        <v>0.86</v>
      </c>
      <c r="W318" t="n">
        <v>1</v>
      </c>
      <c r="X318" t="n">
        <v>0.12</v>
      </c>
      <c r="Y318" t="n">
        <v>1</v>
      </c>
      <c r="Z318" t="n">
        <v>10</v>
      </c>
    </row>
    <row r="319">
      <c r="A319" t="n">
        <v>56</v>
      </c>
      <c r="B319" t="n">
        <v>150</v>
      </c>
      <c r="C319" t="inlineStr">
        <is>
          <t xml:space="preserve">CONCLUIDO	</t>
        </is>
      </c>
      <c r="D319" t="n">
        <v>9.4605</v>
      </c>
      <c r="E319" t="n">
        <v>10.57</v>
      </c>
      <c r="F319" t="n">
        <v>7.18</v>
      </c>
      <c r="G319" t="n">
        <v>61.58</v>
      </c>
      <c r="H319" t="n">
        <v>0.82</v>
      </c>
      <c r="I319" t="n">
        <v>7</v>
      </c>
      <c r="J319" t="n">
        <v>327.37</v>
      </c>
      <c r="K319" t="n">
        <v>61.82</v>
      </c>
      <c r="L319" t="n">
        <v>15</v>
      </c>
      <c r="M319" t="n">
        <v>5</v>
      </c>
      <c r="N319" t="n">
        <v>100.55</v>
      </c>
      <c r="O319" t="n">
        <v>40609.74</v>
      </c>
      <c r="P319" t="n">
        <v>110.83</v>
      </c>
      <c r="Q319" t="n">
        <v>605.85</v>
      </c>
      <c r="R319" t="n">
        <v>28.11</v>
      </c>
      <c r="S319" t="n">
        <v>21.88</v>
      </c>
      <c r="T319" t="n">
        <v>2095.82</v>
      </c>
      <c r="U319" t="n">
        <v>0.78</v>
      </c>
      <c r="V319" t="n">
        <v>0.86</v>
      </c>
      <c r="W319" t="n">
        <v>1</v>
      </c>
      <c r="X319" t="n">
        <v>0.13</v>
      </c>
      <c r="Y319" t="n">
        <v>1</v>
      </c>
      <c r="Z319" t="n">
        <v>10</v>
      </c>
    </row>
    <row r="320">
      <c r="A320" t="n">
        <v>57</v>
      </c>
      <c r="B320" t="n">
        <v>150</v>
      </c>
      <c r="C320" t="inlineStr">
        <is>
          <t xml:space="preserve">CONCLUIDO	</t>
        </is>
      </c>
      <c r="D320" t="n">
        <v>9.465</v>
      </c>
      <c r="E320" t="n">
        <v>10.57</v>
      </c>
      <c r="F320" t="n">
        <v>7.18</v>
      </c>
      <c r="G320" t="n">
        <v>61.54</v>
      </c>
      <c r="H320" t="n">
        <v>0.83</v>
      </c>
      <c r="I320" t="n">
        <v>7</v>
      </c>
      <c r="J320" t="n">
        <v>327.95</v>
      </c>
      <c r="K320" t="n">
        <v>61.82</v>
      </c>
      <c r="L320" t="n">
        <v>15.25</v>
      </c>
      <c r="M320" t="n">
        <v>5</v>
      </c>
      <c r="N320" t="n">
        <v>100.88</v>
      </c>
      <c r="O320" t="n">
        <v>40681.39</v>
      </c>
      <c r="P320" t="n">
        <v>110.34</v>
      </c>
      <c r="Q320" t="n">
        <v>605.84</v>
      </c>
      <c r="R320" t="n">
        <v>27.91</v>
      </c>
      <c r="S320" t="n">
        <v>21.88</v>
      </c>
      <c r="T320" t="n">
        <v>1997.52</v>
      </c>
      <c r="U320" t="n">
        <v>0.78</v>
      </c>
      <c r="V320" t="n">
        <v>0.86</v>
      </c>
      <c r="W320" t="n">
        <v>1</v>
      </c>
      <c r="X320" t="n">
        <v>0.12</v>
      </c>
      <c r="Y320" t="n">
        <v>1</v>
      </c>
      <c r="Z320" t="n">
        <v>10</v>
      </c>
    </row>
    <row r="321">
      <c r="A321" t="n">
        <v>58</v>
      </c>
      <c r="B321" t="n">
        <v>150</v>
      </c>
      <c r="C321" t="inlineStr">
        <is>
          <t xml:space="preserve">CONCLUIDO	</t>
        </is>
      </c>
      <c r="D321" t="n">
        <v>9.544</v>
      </c>
      <c r="E321" t="n">
        <v>10.48</v>
      </c>
      <c r="F321" t="n">
        <v>7.15</v>
      </c>
      <c r="G321" t="n">
        <v>71.47</v>
      </c>
      <c r="H321" t="n">
        <v>0.84</v>
      </c>
      <c r="I321" t="n">
        <v>6</v>
      </c>
      <c r="J321" t="n">
        <v>328.53</v>
      </c>
      <c r="K321" t="n">
        <v>61.82</v>
      </c>
      <c r="L321" t="n">
        <v>15.5</v>
      </c>
      <c r="M321" t="n">
        <v>4</v>
      </c>
      <c r="N321" t="n">
        <v>101.21</v>
      </c>
      <c r="O321" t="n">
        <v>40753.2</v>
      </c>
      <c r="P321" t="n">
        <v>108.39</v>
      </c>
      <c r="Q321" t="n">
        <v>605.84</v>
      </c>
      <c r="R321" t="n">
        <v>26.96</v>
      </c>
      <c r="S321" t="n">
        <v>21.88</v>
      </c>
      <c r="T321" t="n">
        <v>1527.56</v>
      </c>
      <c r="U321" t="n">
        <v>0.8100000000000001</v>
      </c>
      <c r="V321" t="n">
        <v>0.87</v>
      </c>
      <c r="W321" t="n">
        <v>1</v>
      </c>
      <c r="X321" t="n">
        <v>0.09</v>
      </c>
      <c r="Y321" t="n">
        <v>1</v>
      </c>
      <c r="Z321" t="n">
        <v>10</v>
      </c>
    </row>
    <row r="322">
      <c r="A322" t="n">
        <v>59</v>
      </c>
      <c r="B322" t="n">
        <v>150</v>
      </c>
      <c r="C322" t="inlineStr">
        <is>
          <t xml:space="preserve">CONCLUIDO	</t>
        </is>
      </c>
      <c r="D322" t="n">
        <v>9.5412</v>
      </c>
      <c r="E322" t="n">
        <v>10.48</v>
      </c>
      <c r="F322" t="n">
        <v>7.15</v>
      </c>
      <c r="G322" t="n">
        <v>71.5</v>
      </c>
      <c r="H322" t="n">
        <v>0.85</v>
      </c>
      <c r="I322" t="n">
        <v>6</v>
      </c>
      <c r="J322" t="n">
        <v>329.12</v>
      </c>
      <c r="K322" t="n">
        <v>61.82</v>
      </c>
      <c r="L322" t="n">
        <v>15.75</v>
      </c>
      <c r="M322" t="n">
        <v>4</v>
      </c>
      <c r="N322" t="n">
        <v>101.54</v>
      </c>
      <c r="O322" t="n">
        <v>40825.16</v>
      </c>
      <c r="P322" t="n">
        <v>108.78</v>
      </c>
      <c r="Q322" t="n">
        <v>605.84</v>
      </c>
      <c r="R322" t="n">
        <v>27.04</v>
      </c>
      <c r="S322" t="n">
        <v>21.88</v>
      </c>
      <c r="T322" t="n">
        <v>1564.92</v>
      </c>
      <c r="U322" t="n">
        <v>0.8100000000000001</v>
      </c>
      <c r="V322" t="n">
        <v>0.87</v>
      </c>
      <c r="W322" t="n">
        <v>1</v>
      </c>
      <c r="X322" t="n">
        <v>0.09</v>
      </c>
      <c r="Y322" t="n">
        <v>1</v>
      </c>
      <c r="Z322" t="n">
        <v>10</v>
      </c>
    </row>
    <row r="323">
      <c r="A323" t="n">
        <v>60</v>
      </c>
      <c r="B323" t="n">
        <v>150</v>
      </c>
      <c r="C323" t="inlineStr">
        <is>
          <t xml:space="preserve">CONCLUIDO	</t>
        </is>
      </c>
      <c r="D323" t="n">
        <v>9.5342</v>
      </c>
      <c r="E323" t="n">
        <v>10.49</v>
      </c>
      <c r="F323" t="n">
        <v>7.16</v>
      </c>
      <c r="G323" t="n">
        <v>71.58</v>
      </c>
      <c r="H323" t="n">
        <v>0.86</v>
      </c>
      <c r="I323" t="n">
        <v>6</v>
      </c>
      <c r="J323" t="n">
        <v>329.7</v>
      </c>
      <c r="K323" t="n">
        <v>61.82</v>
      </c>
      <c r="L323" t="n">
        <v>16</v>
      </c>
      <c r="M323" t="n">
        <v>4</v>
      </c>
      <c r="N323" t="n">
        <v>101.88</v>
      </c>
      <c r="O323" t="n">
        <v>40897.29</v>
      </c>
      <c r="P323" t="n">
        <v>108.33</v>
      </c>
      <c r="Q323" t="n">
        <v>605.85</v>
      </c>
      <c r="R323" t="n">
        <v>27.3</v>
      </c>
      <c r="S323" t="n">
        <v>21.88</v>
      </c>
      <c r="T323" t="n">
        <v>1698.74</v>
      </c>
      <c r="U323" t="n">
        <v>0.8</v>
      </c>
      <c r="V323" t="n">
        <v>0.86</v>
      </c>
      <c r="W323" t="n">
        <v>1</v>
      </c>
      <c r="X323" t="n">
        <v>0.1</v>
      </c>
      <c r="Y323" t="n">
        <v>1</v>
      </c>
      <c r="Z323" t="n">
        <v>10</v>
      </c>
    </row>
    <row r="324">
      <c r="A324" t="n">
        <v>61</v>
      </c>
      <c r="B324" t="n">
        <v>150</v>
      </c>
      <c r="C324" t="inlineStr">
        <is>
          <t xml:space="preserve">CONCLUIDO	</t>
        </is>
      </c>
      <c r="D324" t="n">
        <v>9.5352</v>
      </c>
      <c r="E324" t="n">
        <v>10.49</v>
      </c>
      <c r="F324" t="n">
        <v>7.16</v>
      </c>
      <c r="G324" t="n">
        <v>71.56999999999999</v>
      </c>
      <c r="H324" t="n">
        <v>0.88</v>
      </c>
      <c r="I324" t="n">
        <v>6</v>
      </c>
      <c r="J324" t="n">
        <v>330.29</v>
      </c>
      <c r="K324" t="n">
        <v>61.82</v>
      </c>
      <c r="L324" t="n">
        <v>16.25</v>
      </c>
      <c r="M324" t="n">
        <v>4</v>
      </c>
      <c r="N324" t="n">
        <v>102.21</v>
      </c>
      <c r="O324" t="n">
        <v>40969.57</v>
      </c>
      <c r="P324" t="n">
        <v>107.86</v>
      </c>
      <c r="Q324" t="n">
        <v>605.88</v>
      </c>
      <c r="R324" t="n">
        <v>27.32</v>
      </c>
      <c r="S324" t="n">
        <v>21.88</v>
      </c>
      <c r="T324" t="n">
        <v>1705.63</v>
      </c>
      <c r="U324" t="n">
        <v>0.8</v>
      </c>
      <c r="V324" t="n">
        <v>0.86</v>
      </c>
      <c r="W324" t="n">
        <v>1</v>
      </c>
      <c r="X324" t="n">
        <v>0.1</v>
      </c>
      <c r="Y324" t="n">
        <v>1</v>
      </c>
      <c r="Z324" t="n">
        <v>10</v>
      </c>
    </row>
    <row r="325">
      <c r="A325" t="n">
        <v>62</v>
      </c>
      <c r="B325" t="n">
        <v>150</v>
      </c>
      <c r="C325" t="inlineStr">
        <is>
          <t xml:space="preserve">CONCLUIDO	</t>
        </is>
      </c>
      <c r="D325" t="n">
        <v>9.545999999999999</v>
      </c>
      <c r="E325" t="n">
        <v>10.48</v>
      </c>
      <c r="F325" t="n">
        <v>7.14</v>
      </c>
      <c r="G325" t="n">
        <v>71.45</v>
      </c>
      <c r="H325" t="n">
        <v>0.89</v>
      </c>
      <c r="I325" t="n">
        <v>6</v>
      </c>
      <c r="J325" t="n">
        <v>330.87</v>
      </c>
      <c r="K325" t="n">
        <v>61.82</v>
      </c>
      <c r="L325" t="n">
        <v>16.5</v>
      </c>
      <c r="M325" t="n">
        <v>4</v>
      </c>
      <c r="N325" t="n">
        <v>102.55</v>
      </c>
      <c r="O325" t="n">
        <v>41042.02</v>
      </c>
      <c r="P325" t="n">
        <v>107.62</v>
      </c>
      <c r="Q325" t="n">
        <v>605.9</v>
      </c>
      <c r="R325" t="n">
        <v>26.87</v>
      </c>
      <c r="S325" t="n">
        <v>21.88</v>
      </c>
      <c r="T325" t="n">
        <v>1481.7</v>
      </c>
      <c r="U325" t="n">
        <v>0.8100000000000001</v>
      </c>
      <c r="V325" t="n">
        <v>0.87</v>
      </c>
      <c r="W325" t="n">
        <v>1</v>
      </c>
      <c r="X325" t="n">
        <v>0.09</v>
      </c>
      <c r="Y325" t="n">
        <v>1</v>
      </c>
      <c r="Z325" t="n">
        <v>10</v>
      </c>
    </row>
    <row r="326">
      <c r="A326" t="n">
        <v>63</v>
      </c>
      <c r="B326" t="n">
        <v>150</v>
      </c>
      <c r="C326" t="inlineStr">
        <is>
          <t xml:space="preserve">CONCLUIDO	</t>
        </is>
      </c>
      <c r="D326" t="n">
        <v>9.541</v>
      </c>
      <c r="E326" t="n">
        <v>10.48</v>
      </c>
      <c r="F326" t="n">
        <v>7.15</v>
      </c>
      <c r="G326" t="n">
        <v>71.51000000000001</v>
      </c>
      <c r="H326" t="n">
        <v>0.9</v>
      </c>
      <c r="I326" t="n">
        <v>6</v>
      </c>
      <c r="J326" t="n">
        <v>331.46</v>
      </c>
      <c r="K326" t="n">
        <v>61.82</v>
      </c>
      <c r="L326" t="n">
        <v>16.75</v>
      </c>
      <c r="M326" t="n">
        <v>4</v>
      </c>
      <c r="N326" t="n">
        <v>102.89</v>
      </c>
      <c r="O326" t="n">
        <v>41114.63</v>
      </c>
      <c r="P326" t="n">
        <v>107.43</v>
      </c>
      <c r="Q326" t="n">
        <v>605.84</v>
      </c>
      <c r="R326" t="n">
        <v>27.05</v>
      </c>
      <c r="S326" t="n">
        <v>21.88</v>
      </c>
      <c r="T326" t="n">
        <v>1573.63</v>
      </c>
      <c r="U326" t="n">
        <v>0.8100000000000001</v>
      </c>
      <c r="V326" t="n">
        <v>0.87</v>
      </c>
      <c r="W326" t="n">
        <v>1</v>
      </c>
      <c r="X326" t="n">
        <v>0.09</v>
      </c>
      <c r="Y326" t="n">
        <v>1</v>
      </c>
      <c r="Z326" t="n">
        <v>10</v>
      </c>
    </row>
    <row r="327">
      <c r="A327" t="n">
        <v>64</v>
      </c>
      <c r="B327" t="n">
        <v>150</v>
      </c>
      <c r="C327" t="inlineStr">
        <is>
          <t xml:space="preserve">CONCLUIDO	</t>
        </is>
      </c>
      <c r="D327" t="n">
        <v>9.5349</v>
      </c>
      <c r="E327" t="n">
        <v>10.49</v>
      </c>
      <c r="F327" t="n">
        <v>7.16</v>
      </c>
      <c r="G327" t="n">
        <v>71.56999999999999</v>
      </c>
      <c r="H327" t="n">
        <v>0.91</v>
      </c>
      <c r="I327" t="n">
        <v>6</v>
      </c>
      <c r="J327" t="n">
        <v>332.05</v>
      </c>
      <c r="K327" t="n">
        <v>61.82</v>
      </c>
      <c r="L327" t="n">
        <v>17</v>
      </c>
      <c r="M327" t="n">
        <v>3</v>
      </c>
      <c r="N327" t="n">
        <v>103.23</v>
      </c>
      <c r="O327" t="n">
        <v>41187.41</v>
      </c>
      <c r="P327" t="n">
        <v>107.2</v>
      </c>
      <c r="Q327" t="n">
        <v>605.84</v>
      </c>
      <c r="R327" t="n">
        <v>27.25</v>
      </c>
      <c r="S327" t="n">
        <v>21.88</v>
      </c>
      <c r="T327" t="n">
        <v>1673.32</v>
      </c>
      <c r="U327" t="n">
        <v>0.8</v>
      </c>
      <c r="V327" t="n">
        <v>0.86</v>
      </c>
      <c r="W327" t="n">
        <v>1</v>
      </c>
      <c r="X327" t="n">
        <v>0.1</v>
      </c>
      <c r="Y327" t="n">
        <v>1</v>
      </c>
      <c r="Z327" t="n">
        <v>10</v>
      </c>
    </row>
    <row r="328">
      <c r="A328" t="n">
        <v>65</v>
      </c>
      <c r="B328" t="n">
        <v>150</v>
      </c>
      <c r="C328" t="inlineStr">
        <is>
          <t xml:space="preserve">CONCLUIDO	</t>
        </is>
      </c>
      <c r="D328" t="n">
        <v>9.5387</v>
      </c>
      <c r="E328" t="n">
        <v>10.48</v>
      </c>
      <c r="F328" t="n">
        <v>7.15</v>
      </c>
      <c r="G328" t="n">
        <v>71.53</v>
      </c>
      <c r="H328" t="n">
        <v>0.92</v>
      </c>
      <c r="I328" t="n">
        <v>6</v>
      </c>
      <c r="J328" t="n">
        <v>332.64</v>
      </c>
      <c r="K328" t="n">
        <v>61.82</v>
      </c>
      <c r="L328" t="n">
        <v>17.25</v>
      </c>
      <c r="M328" t="n">
        <v>3</v>
      </c>
      <c r="N328" t="n">
        <v>103.57</v>
      </c>
      <c r="O328" t="n">
        <v>41260.35</v>
      </c>
      <c r="P328" t="n">
        <v>106.32</v>
      </c>
      <c r="Q328" t="n">
        <v>605.84</v>
      </c>
      <c r="R328" t="n">
        <v>27.09</v>
      </c>
      <c r="S328" t="n">
        <v>21.88</v>
      </c>
      <c r="T328" t="n">
        <v>1592.91</v>
      </c>
      <c r="U328" t="n">
        <v>0.8100000000000001</v>
      </c>
      <c r="V328" t="n">
        <v>0.86</v>
      </c>
      <c r="W328" t="n">
        <v>1</v>
      </c>
      <c r="X328" t="n">
        <v>0.1</v>
      </c>
      <c r="Y328" t="n">
        <v>1</v>
      </c>
      <c r="Z328" t="n">
        <v>10</v>
      </c>
    </row>
    <row r="329">
      <c r="A329" t="n">
        <v>66</v>
      </c>
      <c r="B329" t="n">
        <v>150</v>
      </c>
      <c r="C329" t="inlineStr">
        <is>
          <t xml:space="preserve">CONCLUIDO	</t>
        </is>
      </c>
      <c r="D329" t="n">
        <v>9.538399999999999</v>
      </c>
      <c r="E329" t="n">
        <v>10.48</v>
      </c>
      <c r="F329" t="n">
        <v>7.15</v>
      </c>
      <c r="G329" t="n">
        <v>71.53</v>
      </c>
      <c r="H329" t="n">
        <v>0.9399999999999999</v>
      </c>
      <c r="I329" t="n">
        <v>6</v>
      </c>
      <c r="J329" t="n">
        <v>333.24</v>
      </c>
      <c r="K329" t="n">
        <v>61.82</v>
      </c>
      <c r="L329" t="n">
        <v>17.5</v>
      </c>
      <c r="M329" t="n">
        <v>2</v>
      </c>
      <c r="N329" t="n">
        <v>103.92</v>
      </c>
      <c r="O329" t="n">
        <v>41333.46</v>
      </c>
      <c r="P329" t="n">
        <v>106.54</v>
      </c>
      <c r="Q329" t="n">
        <v>605.84</v>
      </c>
      <c r="R329" t="n">
        <v>27.03</v>
      </c>
      <c r="S329" t="n">
        <v>21.88</v>
      </c>
      <c r="T329" t="n">
        <v>1564.03</v>
      </c>
      <c r="U329" t="n">
        <v>0.8100000000000001</v>
      </c>
      <c r="V329" t="n">
        <v>0.86</v>
      </c>
      <c r="W329" t="n">
        <v>1</v>
      </c>
      <c r="X329" t="n">
        <v>0.1</v>
      </c>
      <c r="Y329" t="n">
        <v>1</v>
      </c>
      <c r="Z329" t="n">
        <v>10</v>
      </c>
    </row>
    <row r="330">
      <c r="A330" t="n">
        <v>67</v>
      </c>
      <c r="B330" t="n">
        <v>150</v>
      </c>
      <c r="C330" t="inlineStr">
        <is>
          <t xml:space="preserve">CONCLUIDO	</t>
        </is>
      </c>
      <c r="D330" t="n">
        <v>9.539</v>
      </c>
      <c r="E330" t="n">
        <v>10.48</v>
      </c>
      <c r="F330" t="n">
        <v>7.15</v>
      </c>
      <c r="G330" t="n">
        <v>71.53</v>
      </c>
      <c r="H330" t="n">
        <v>0.95</v>
      </c>
      <c r="I330" t="n">
        <v>6</v>
      </c>
      <c r="J330" t="n">
        <v>333.83</v>
      </c>
      <c r="K330" t="n">
        <v>61.82</v>
      </c>
      <c r="L330" t="n">
        <v>17.75</v>
      </c>
      <c r="M330" t="n">
        <v>2</v>
      </c>
      <c r="N330" t="n">
        <v>104.26</v>
      </c>
      <c r="O330" t="n">
        <v>41406.86</v>
      </c>
      <c r="P330" t="n">
        <v>106.4</v>
      </c>
      <c r="Q330" t="n">
        <v>605.84</v>
      </c>
      <c r="R330" t="n">
        <v>27.09</v>
      </c>
      <c r="S330" t="n">
        <v>21.88</v>
      </c>
      <c r="T330" t="n">
        <v>1592.68</v>
      </c>
      <c r="U330" t="n">
        <v>0.8100000000000001</v>
      </c>
      <c r="V330" t="n">
        <v>0.86</v>
      </c>
      <c r="W330" t="n">
        <v>1</v>
      </c>
      <c r="X330" t="n">
        <v>0.1</v>
      </c>
      <c r="Y330" t="n">
        <v>1</v>
      </c>
      <c r="Z330" t="n">
        <v>10</v>
      </c>
    </row>
    <row r="331">
      <c r="A331" t="n">
        <v>68</v>
      </c>
      <c r="B331" t="n">
        <v>150</v>
      </c>
      <c r="C331" t="inlineStr">
        <is>
          <t xml:space="preserve">CONCLUIDO	</t>
        </is>
      </c>
      <c r="D331" t="n">
        <v>9.5359</v>
      </c>
      <c r="E331" t="n">
        <v>10.49</v>
      </c>
      <c r="F331" t="n">
        <v>7.16</v>
      </c>
      <c r="G331" t="n">
        <v>71.56</v>
      </c>
      <c r="H331" t="n">
        <v>0.96</v>
      </c>
      <c r="I331" t="n">
        <v>6</v>
      </c>
      <c r="J331" t="n">
        <v>334.43</v>
      </c>
      <c r="K331" t="n">
        <v>61.82</v>
      </c>
      <c r="L331" t="n">
        <v>18</v>
      </c>
      <c r="M331" t="n">
        <v>2</v>
      </c>
      <c r="N331" t="n">
        <v>104.61</v>
      </c>
      <c r="O331" t="n">
        <v>41480.31</v>
      </c>
      <c r="P331" t="n">
        <v>106.45</v>
      </c>
      <c r="Q331" t="n">
        <v>605.84</v>
      </c>
      <c r="R331" t="n">
        <v>27.13</v>
      </c>
      <c r="S331" t="n">
        <v>21.88</v>
      </c>
      <c r="T331" t="n">
        <v>1610.65</v>
      </c>
      <c r="U331" t="n">
        <v>0.8100000000000001</v>
      </c>
      <c r="V331" t="n">
        <v>0.86</v>
      </c>
      <c r="W331" t="n">
        <v>1</v>
      </c>
      <c r="X331" t="n">
        <v>0.1</v>
      </c>
      <c r="Y331" t="n">
        <v>1</v>
      </c>
      <c r="Z331" t="n">
        <v>10</v>
      </c>
    </row>
    <row r="332">
      <c r="A332" t="n">
        <v>69</v>
      </c>
      <c r="B332" t="n">
        <v>150</v>
      </c>
      <c r="C332" t="inlineStr">
        <is>
          <t xml:space="preserve">CONCLUIDO	</t>
        </is>
      </c>
      <c r="D332" t="n">
        <v>9.5326</v>
      </c>
      <c r="E332" t="n">
        <v>10.49</v>
      </c>
      <c r="F332" t="n">
        <v>7.16</v>
      </c>
      <c r="G332" t="n">
        <v>71.59999999999999</v>
      </c>
      <c r="H332" t="n">
        <v>0.97</v>
      </c>
      <c r="I332" t="n">
        <v>6</v>
      </c>
      <c r="J332" t="n">
        <v>335.02</v>
      </c>
      <c r="K332" t="n">
        <v>61.82</v>
      </c>
      <c r="L332" t="n">
        <v>18.25</v>
      </c>
      <c r="M332" t="n">
        <v>2</v>
      </c>
      <c r="N332" t="n">
        <v>104.95</v>
      </c>
      <c r="O332" t="n">
        <v>41553.93</v>
      </c>
      <c r="P332" t="n">
        <v>106.45</v>
      </c>
      <c r="Q332" t="n">
        <v>605.84</v>
      </c>
      <c r="R332" t="n">
        <v>27.28</v>
      </c>
      <c r="S332" t="n">
        <v>21.88</v>
      </c>
      <c r="T332" t="n">
        <v>1689.13</v>
      </c>
      <c r="U332" t="n">
        <v>0.8</v>
      </c>
      <c r="V332" t="n">
        <v>0.86</v>
      </c>
      <c r="W332" t="n">
        <v>1</v>
      </c>
      <c r="X332" t="n">
        <v>0.1</v>
      </c>
      <c r="Y332" t="n">
        <v>1</v>
      </c>
      <c r="Z332" t="n">
        <v>10</v>
      </c>
    </row>
    <row r="333">
      <c r="A333" t="n">
        <v>70</v>
      </c>
      <c r="B333" t="n">
        <v>150</v>
      </c>
      <c r="C333" t="inlineStr">
        <is>
          <t xml:space="preserve">CONCLUIDO	</t>
        </is>
      </c>
      <c r="D333" t="n">
        <v>9.533899999999999</v>
      </c>
      <c r="E333" t="n">
        <v>10.49</v>
      </c>
      <c r="F333" t="n">
        <v>7.16</v>
      </c>
      <c r="G333" t="n">
        <v>71.58</v>
      </c>
      <c r="H333" t="n">
        <v>0.98</v>
      </c>
      <c r="I333" t="n">
        <v>6</v>
      </c>
      <c r="J333" t="n">
        <v>335.62</v>
      </c>
      <c r="K333" t="n">
        <v>61.82</v>
      </c>
      <c r="L333" t="n">
        <v>18.5</v>
      </c>
      <c r="M333" t="n">
        <v>2</v>
      </c>
      <c r="N333" t="n">
        <v>105.3</v>
      </c>
      <c r="O333" t="n">
        <v>41627.72</v>
      </c>
      <c r="P333" t="n">
        <v>105.89</v>
      </c>
      <c r="Q333" t="n">
        <v>605.86</v>
      </c>
      <c r="R333" t="n">
        <v>27.23</v>
      </c>
      <c r="S333" t="n">
        <v>21.88</v>
      </c>
      <c r="T333" t="n">
        <v>1660.69</v>
      </c>
      <c r="U333" t="n">
        <v>0.8</v>
      </c>
      <c r="V333" t="n">
        <v>0.86</v>
      </c>
      <c r="W333" t="n">
        <v>1</v>
      </c>
      <c r="X333" t="n">
        <v>0.1</v>
      </c>
      <c r="Y333" t="n">
        <v>1</v>
      </c>
      <c r="Z333" t="n">
        <v>10</v>
      </c>
    </row>
    <row r="334">
      <c r="A334" t="n">
        <v>71</v>
      </c>
      <c r="B334" t="n">
        <v>150</v>
      </c>
      <c r="C334" t="inlineStr">
        <is>
          <t xml:space="preserve">CONCLUIDO	</t>
        </is>
      </c>
      <c r="D334" t="n">
        <v>9.5321</v>
      </c>
      <c r="E334" t="n">
        <v>10.49</v>
      </c>
      <c r="F334" t="n">
        <v>7.16</v>
      </c>
      <c r="G334" t="n">
        <v>71.59999999999999</v>
      </c>
      <c r="H334" t="n">
        <v>0.99</v>
      </c>
      <c r="I334" t="n">
        <v>6</v>
      </c>
      <c r="J334" t="n">
        <v>336.22</v>
      </c>
      <c r="K334" t="n">
        <v>61.82</v>
      </c>
      <c r="L334" t="n">
        <v>18.75</v>
      </c>
      <c r="M334" t="n">
        <v>2</v>
      </c>
      <c r="N334" t="n">
        <v>105.65</v>
      </c>
      <c r="O334" t="n">
        <v>41701.68</v>
      </c>
      <c r="P334" t="n">
        <v>105.82</v>
      </c>
      <c r="Q334" t="n">
        <v>605.84</v>
      </c>
      <c r="R334" t="n">
        <v>27.27</v>
      </c>
      <c r="S334" t="n">
        <v>21.88</v>
      </c>
      <c r="T334" t="n">
        <v>1683.28</v>
      </c>
      <c r="U334" t="n">
        <v>0.8</v>
      </c>
      <c r="V334" t="n">
        <v>0.86</v>
      </c>
      <c r="W334" t="n">
        <v>1</v>
      </c>
      <c r="X334" t="n">
        <v>0.1</v>
      </c>
      <c r="Y334" t="n">
        <v>1</v>
      </c>
      <c r="Z334" t="n">
        <v>10</v>
      </c>
    </row>
    <row r="335">
      <c r="A335" t="n">
        <v>72</v>
      </c>
      <c r="B335" t="n">
        <v>150</v>
      </c>
      <c r="C335" t="inlineStr">
        <is>
          <t xml:space="preserve">CONCLUIDO	</t>
        </is>
      </c>
      <c r="D335" t="n">
        <v>9.5352</v>
      </c>
      <c r="E335" t="n">
        <v>10.49</v>
      </c>
      <c r="F335" t="n">
        <v>7.16</v>
      </c>
      <c r="G335" t="n">
        <v>71.56999999999999</v>
      </c>
      <c r="H335" t="n">
        <v>1.01</v>
      </c>
      <c r="I335" t="n">
        <v>6</v>
      </c>
      <c r="J335" t="n">
        <v>336.82</v>
      </c>
      <c r="K335" t="n">
        <v>61.82</v>
      </c>
      <c r="L335" t="n">
        <v>19</v>
      </c>
      <c r="M335" t="n">
        <v>2</v>
      </c>
      <c r="N335" t="n">
        <v>106</v>
      </c>
      <c r="O335" t="n">
        <v>41775.82</v>
      </c>
      <c r="P335" t="n">
        <v>105.49</v>
      </c>
      <c r="Q335" t="n">
        <v>605.99</v>
      </c>
      <c r="R335" t="n">
        <v>27.23</v>
      </c>
      <c r="S335" t="n">
        <v>21.88</v>
      </c>
      <c r="T335" t="n">
        <v>1662.64</v>
      </c>
      <c r="U335" t="n">
        <v>0.8</v>
      </c>
      <c r="V335" t="n">
        <v>0.86</v>
      </c>
      <c r="W335" t="n">
        <v>1</v>
      </c>
      <c r="X335" t="n">
        <v>0.1</v>
      </c>
      <c r="Y335" t="n">
        <v>1</v>
      </c>
      <c r="Z335" t="n">
        <v>10</v>
      </c>
    </row>
    <row r="336">
      <c r="A336" t="n">
        <v>73</v>
      </c>
      <c r="B336" t="n">
        <v>150</v>
      </c>
      <c r="C336" t="inlineStr">
        <is>
          <t xml:space="preserve">CONCLUIDO	</t>
        </is>
      </c>
      <c r="D336" t="n">
        <v>9.5336</v>
      </c>
      <c r="E336" t="n">
        <v>10.49</v>
      </c>
      <c r="F336" t="n">
        <v>7.16</v>
      </c>
      <c r="G336" t="n">
        <v>71.59</v>
      </c>
      <c r="H336" t="n">
        <v>1.02</v>
      </c>
      <c r="I336" t="n">
        <v>6</v>
      </c>
      <c r="J336" t="n">
        <v>337.43</v>
      </c>
      <c r="K336" t="n">
        <v>61.82</v>
      </c>
      <c r="L336" t="n">
        <v>19.25</v>
      </c>
      <c r="M336" t="n">
        <v>2</v>
      </c>
      <c r="N336" t="n">
        <v>106.35</v>
      </c>
      <c r="O336" t="n">
        <v>41850.13</v>
      </c>
      <c r="P336" t="n">
        <v>105.44</v>
      </c>
      <c r="Q336" t="n">
        <v>606.01</v>
      </c>
      <c r="R336" t="n">
        <v>27.12</v>
      </c>
      <c r="S336" t="n">
        <v>21.88</v>
      </c>
      <c r="T336" t="n">
        <v>1606.82</v>
      </c>
      <c r="U336" t="n">
        <v>0.8100000000000001</v>
      </c>
      <c r="V336" t="n">
        <v>0.86</v>
      </c>
      <c r="W336" t="n">
        <v>1</v>
      </c>
      <c r="X336" t="n">
        <v>0.1</v>
      </c>
      <c r="Y336" t="n">
        <v>1</v>
      </c>
      <c r="Z336" t="n">
        <v>10</v>
      </c>
    </row>
    <row r="337">
      <c r="A337" t="n">
        <v>74</v>
      </c>
      <c r="B337" t="n">
        <v>150</v>
      </c>
      <c r="C337" t="inlineStr">
        <is>
          <t xml:space="preserve">CONCLUIDO	</t>
        </is>
      </c>
      <c r="D337" t="n">
        <v>9.5344</v>
      </c>
      <c r="E337" t="n">
        <v>10.49</v>
      </c>
      <c r="F337" t="n">
        <v>7.16</v>
      </c>
      <c r="G337" t="n">
        <v>71.58</v>
      </c>
      <c r="H337" t="n">
        <v>1.03</v>
      </c>
      <c r="I337" t="n">
        <v>6</v>
      </c>
      <c r="J337" t="n">
        <v>338.03</v>
      </c>
      <c r="K337" t="n">
        <v>61.82</v>
      </c>
      <c r="L337" t="n">
        <v>19.5</v>
      </c>
      <c r="M337" t="n">
        <v>2</v>
      </c>
      <c r="N337" t="n">
        <v>106.71</v>
      </c>
      <c r="O337" t="n">
        <v>41924.62</v>
      </c>
      <c r="P337" t="n">
        <v>104.95</v>
      </c>
      <c r="Q337" t="n">
        <v>605.84</v>
      </c>
      <c r="R337" t="n">
        <v>27.25</v>
      </c>
      <c r="S337" t="n">
        <v>21.88</v>
      </c>
      <c r="T337" t="n">
        <v>1669.35</v>
      </c>
      <c r="U337" t="n">
        <v>0.8</v>
      </c>
      <c r="V337" t="n">
        <v>0.86</v>
      </c>
      <c r="W337" t="n">
        <v>1</v>
      </c>
      <c r="X337" t="n">
        <v>0.1</v>
      </c>
      <c r="Y337" t="n">
        <v>1</v>
      </c>
      <c r="Z337" t="n">
        <v>10</v>
      </c>
    </row>
    <row r="338">
      <c r="A338" t="n">
        <v>75</v>
      </c>
      <c r="B338" t="n">
        <v>150</v>
      </c>
      <c r="C338" t="inlineStr">
        <is>
          <t xml:space="preserve">CONCLUIDO	</t>
        </is>
      </c>
      <c r="D338" t="n">
        <v>9.5304</v>
      </c>
      <c r="E338" t="n">
        <v>10.49</v>
      </c>
      <c r="F338" t="n">
        <v>7.16</v>
      </c>
      <c r="G338" t="n">
        <v>71.62</v>
      </c>
      <c r="H338" t="n">
        <v>1.04</v>
      </c>
      <c r="I338" t="n">
        <v>6</v>
      </c>
      <c r="J338" t="n">
        <v>338.63</v>
      </c>
      <c r="K338" t="n">
        <v>61.82</v>
      </c>
      <c r="L338" t="n">
        <v>19.75</v>
      </c>
      <c r="M338" t="n">
        <v>1</v>
      </c>
      <c r="N338" t="n">
        <v>107.06</v>
      </c>
      <c r="O338" t="n">
        <v>41999.28</v>
      </c>
      <c r="P338" t="n">
        <v>104.81</v>
      </c>
      <c r="Q338" t="n">
        <v>605.86</v>
      </c>
      <c r="R338" t="n">
        <v>27.27</v>
      </c>
      <c r="S338" t="n">
        <v>21.88</v>
      </c>
      <c r="T338" t="n">
        <v>1681.87</v>
      </c>
      <c r="U338" t="n">
        <v>0.8</v>
      </c>
      <c r="V338" t="n">
        <v>0.86</v>
      </c>
      <c r="W338" t="n">
        <v>1</v>
      </c>
      <c r="X338" t="n">
        <v>0.1</v>
      </c>
      <c r="Y338" t="n">
        <v>1</v>
      </c>
      <c r="Z338" t="n">
        <v>10</v>
      </c>
    </row>
    <row r="339">
      <c r="A339" t="n">
        <v>76</v>
      </c>
      <c r="B339" t="n">
        <v>150</v>
      </c>
      <c r="C339" t="inlineStr">
        <is>
          <t xml:space="preserve">CONCLUIDO	</t>
        </is>
      </c>
      <c r="D339" t="n">
        <v>9.5304</v>
      </c>
      <c r="E339" t="n">
        <v>10.49</v>
      </c>
      <c r="F339" t="n">
        <v>7.16</v>
      </c>
      <c r="G339" t="n">
        <v>71.62</v>
      </c>
      <c r="H339" t="n">
        <v>1.05</v>
      </c>
      <c r="I339" t="n">
        <v>6</v>
      </c>
      <c r="J339" t="n">
        <v>339.24</v>
      </c>
      <c r="K339" t="n">
        <v>61.82</v>
      </c>
      <c r="L339" t="n">
        <v>20</v>
      </c>
      <c r="M339" t="n">
        <v>0</v>
      </c>
      <c r="N339" t="n">
        <v>107.42</v>
      </c>
      <c r="O339" t="n">
        <v>42074.12</v>
      </c>
      <c r="P339" t="n">
        <v>104.87</v>
      </c>
      <c r="Q339" t="n">
        <v>605.84</v>
      </c>
      <c r="R339" t="n">
        <v>27.26</v>
      </c>
      <c r="S339" t="n">
        <v>21.88</v>
      </c>
      <c r="T339" t="n">
        <v>1675.39</v>
      </c>
      <c r="U339" t="n">
        <v>0.8</v>
      </c>
      <c r="V339" t="n">
        <v>0.86</v>
      </c>
      <c r="W339" t="n">
        <v>1</v>
      </c>
      <c r="X339" t="n">
        <v>0.1</v>
      </c>
      <c r="Y339" t="n">
        <v>1</v>
      </c>
      <c r="Z339" t="n">
        <v>10</v>
      </c>
    </row>
    <row r="340">
      <c r="A340" t="n">
        <v>0</v>
      </c>
      <c r="B340" t="n">
        <v>10</v>
      </c>
      <c r="C340" t="inlineStr">
        <is>
          <t xml:space="preserve">CONCLUIDO	</t>
        </is>
      </c>
      <c r="D340" t="n">
        <v>9.344799999999999</v>
      </c>
      <c r="E340" t="n">
        <v>10.7</v>
      </c>
      <c r="F340" t="n">
        <v>8.369999999999999</v>
      </c>
      <c r="G340" t="n">
        <v>8.1</v>
      </c>
      <c r="H340" t="n">
        <v>0.64</v>
      </c>
      <c r="I340" t="n">
        <v>62</v>
      </c>
      <c r="J340" t="n">
        <v>26.11</v>
      </c>
      <c r="K340" t="n">
        <v>12.1</v>
      </c>
      <c r="L340" t="n">
        <v>1</v>
      </c>
      <c r="M340" t="n">
        <v>0</v>
      </c>
      <c r="N340" t="n">
        <v>3.01</v>
      </c>
      <c r="O340" t="n">
        <v>3454.41</v>
      </c>
      <c r="P340" t="n">
        <v>24.31</v>
      </c>
      <c r="Q340" t="n">
        <v>606.12</v>
      </c>
      <c r="R340" t="n">
        <v>62.44</v>
      </c>
      <c r="S340" t="n">
        <v>21.88</v>
      </c>
      <c r="T340" t="n">
        <v>18985.48</v>
      </c>
      <c r="U340" t="n">
        <v>0.35</v>
      </c>
      <c r="V340" t="n">
        <v>0.74</v>
      </c>
      <c r="W340" t="n">
        <v>1.17</v>
      </c>
      <c r="X340" t="n">
        <v>1.31</v>
      </c>
      <c r="Y340" t="n">
        <v>1</v>
      </c>
      <c r="Z340" t="n">
        <v>10</v>
      </c>
    </row>
    <row r="341">
      <c r="A341" t="n">
        <v>0</v>
      </c>
      <c r="B341" t="n">
        <v>45</v>
      </c>
      <c r="C341" t="inlineStr">
        <is>
          <t xml:space="preserve">CONCLUIDO	</t>
        </is>
      </c>
      <c r="D341" t="n">
        <v>9.0334</v>
      </c>
      <c r="E341" t="n">
        <v>11.07</v>
      </c>
      <c r="F341" t="n">
        <v>8.050000000000001</v>
      </c>
      <c r="G341" t="n">
        <v>9.66</v>
      </c>
      <c r="H341" t="n">
        <v>0.18</v>
      </c>
      <c r="I341" t="n">
        <v>50</v>
      </c>
      <c r="J341" t="n">
        <v>98.70999999999999</v>
      </c>
      <c r="K341" t="n">
        <v>39.72</v>
      </c>
      <c r="L341" t="n">
        <v>1</v>
      </c>
      <c r="M341" t="n">
        <v>48</v>
      </c>
      <c r="N341" t="n">
        <v>12.99</v>
      </c>
      <c r="O341" t="n">
        <v>12407.75</v>
      </c>
      <c r="P341" t="n">
        <v>68.18000000000001</v>
      </c>
      <c r="Q341" t="n">
        <v>606.01</v>
      </c>
      <c r="R341" t="n">
        <v>55.04</v>
      </c>
      <c r="S341" t="n">
        <v>21.88</v>
      </c>
      <c r="T341" t="n">
        <v>15345.23</v>
      </c>
      <c r="U341" t="n">
        <v>0.4</v>
      </c>
      <c r="V341" t="n">
        <v>0.77</v>
      </c>
      <c r="W341" t="n">
        <v>1.07</v>
      </c>
      <c r="X341" t="n">
        <v>0.99</v>
      </c>
      <c r="Y341" t="n">
        <v>1</v>
      </c>
      <c r="Z341" t="n">
        <v>10</v>
      </c>
    </row>
    <row r="342">
      <c r="A342" t="n">
        <v>1</v>
      </c>
      <c r="B342" t="n">
        <v>45</v>
      </c>
      <c r="C342" t="inlineStr">
        <is>
          <t xml:space="preserve">CONCLUIDO	</t>
        </is>
      </c>
      <c r="D342" t="n">
        <v>9.4046</v>
      </c>
      <c r="E342" t="n">
        <v>10.63</v>
      </c>
      <c r="F342" t="n">
        <v>7.84</v>
      </c>
      <c r="G342" t="n">
        <v>12.07</v>
      </c>
      <c r="H342" t="n">
        <v>0.22</v>
      </c>
      <c r="I342" t="n">
        <v>39</v>
      </c>
      <c r="J342" t="n">
        <v>99.02</v>
      </c>
      <c r="K342" t="n">
        <v>39.72</v>
      </c>
      <c r="L342" t="n">
        <v>1.25</v>
      </c>
      <c r="M342" t="n">
        <v>37</v>
      </c>
      <c r="N342" t="n">
        <v>13.05</v>
      </c>
      <c r="O342" t="n">
        <v>12446.14</v>
      </c>
      <c r="P342" t="n">
        <v>64.95999999999999</v>
      </c>
      <c r="Q342" t="n">
        <v>606.03</v>
      </c>
      <c r="R342" t="n">
        <v>48.6</v>
      </c>
      <c r="S342" t="n">
        <v>21.88</v>
      </c>
      <c r="T342" t="n">
        <v>12180.81</v>
      </c>
      <c r="U342" t="n">
        <v>0.45</v>
      </c>
      <c r="V342" t="n">
        <v>0.79</v>
      </c>
      <c r="W342" t="n">
        <v>1.05</v>
      </c>
      <c r="X342" t="n">
        <v>0.78</v>
      </c>
      <c r="Y342" t="n">
        <v>1</v>
      </c>
      <c r="Z342" t="n">
        <v>10</v>
      </c>
    </row>
    <row r="343">
      <c r="A343" t="n">
        <v>2</v>
      </c>
      <c r="B343" t="n">
        <v>45</v>
      </c>
      <c r="C343" t="inlineStr">
        <is>
          <t xml:space="preserve">CONCLUIDO	</t>
        </is>
      </c>
      <c r="D343" t="n">
        <v>9.7174</v>
      </c>
      <c r="E343" t="n">
        <v>10.29</v>
      </c>
      <c r="F343" t="n">
        <v>7.67</v>
      </c>
      <c r="G343" t="n">
        <v>14.84</v>
      </c>
      <c r="H343" t="n">
        <v>0.27</v>
      </c>
      <c r="I343" t="n">
        <v>31</v>
      </c>
      <c r="J343" t="n">
        <v>99.33</v>
      </c>
      <c r="K343" t="n">
        <v>39.72</v>
      </c>
      <c r="L343" t="n">
        <v>1.5</v>
      </c>
      <c r="M343" t="n">
        <v>29</v>
      </c>
      <c r="N343" t="n">
        <v>13.11</v>
      </c>
      <c r="O343" t="n">
        <v>12484.55</v>
      </c>
      <c r="P343" t="n">
        <v>62.03</v>
      </c>
      <c r="Q343" t="n">
        <v>605.89</v>
      </c>
      <c r="R343" t="n">
        <v>43.02</v>
      </c>
      <c r="S343" t="n">
        <v>21.88</v>
      </c>
      <c r="T343" t="n">
        <v>9433.309999999999</v>
      </c>
      <c r="U343" t="n">
        <v>0.51</v>
      </c>
      <c r="V343" t="n">
        <v>0.8100000000000001</v>
      </c>
      <c r="W343" t="n">
        <v>1.04</v>
      </c>
      <c r="X343" t="n">
        <v>0.61</v>
      </c>
      <c r="Y343" t="n">
        <v>1</v>
      </c>
      <c r="Z343" t="n">
        <v>10</v>
      </c>
    </row>
    <row r="344">
      <c r="A344" t="n">
        <v>3</v>
      </c>
      <c r="B344" t="n">
        <v>45</v>
      </c>
      <c r="C344" t="inlineStr">
        <is>
          <t xml:space="preserve">CONCLUIDO	</t>
        </is>
      </c>
      <c r="D344" t="n">
        <v>9.9024</v>
      </c>
      <c r="E344" t="n">
        <v>10.1</v>
      </c>
      <c r="F344" t="n">
        <v>7.58</v>
      </c>
      <c r="G344" t="n">
        <v>17.48</v>
      </c>
      <c r="H344" t="n">
        <v>0.31</v>
      </c>
      <c r="I344" t="n">
        <v>26</v>
      </c>
      <c r="J344" t="n">
        <v>99.64</v>
      </c>
      <c r="K344" t="n">
        <v>39.72</v>
      </c>
      <c r="L344" t="n">
        <v>1.75</v>
      </c>
      <c r="M344" t="n">
        <v>24</v>
      </c>
      <c r="N344" t="n">
        <v>13.18</v>
      </c>
      <c r="O344" t="n">
        <v>12522.99</v>
      </c>
      <c r="P344" t="n">
        <v>59.87</v>
      </c>
      <c r="Q344" t="n">
        <v>605.85</v>
      </c>
      <c r="R344" t="n">
        <v>40.35</v>
      </c>
      <c r="S344" t="n">
        <v>21.88</v>
      </c>
      <c r="T344" t="n">
        <v>8122.24</v>
      </c>
      <c r="U344" t="n">
        <v>0.54</v>
      </c>
      <c r="V344" t="n">
        <v>0.82</v>
      </c>
      <c r="W344" t="n">
        <v>1.03</v>
      </c>
      <c r="X344" t="n">
        <v>0.52</v>
      </c>
      <c r="Y344" t="n">
        <v>1</v>
      </c>
      <c r="Z344" t="n">
        <v>10</v>
      </c>
    </row>
    <row r="345">
      <c r="A345" t="n">
        <v>4</v>
      </c>
      <c r="B345" t="n">
        <v>45</v>
      </c>
      <c r="C345" t="inlineStr">
        <is>
          <t xml:space="preserve">CONCLUIDO	</t>
        </is>
      </c>
      <c r="D345" t="n">
        <v>10.0804</v>
      </c>
      <c r="E345" t="n">
        <v>9.92</v>
      </c>
      <c r="F345" t="n">
        <v>7.48</v>
      </c>
      <c r="G345" t="n">
        <v>20.4</v>
      </c>
      <c r="H345" t="n">
        <v>0.35</v>
      </c>
      <c r="I345" t="n">
        <v>22</v>
      </c>
      <c r="J345" t="n">
        <v>99.95</v>
      </c>
      <c r="K345" t="n">
        <v>39.72</v>
      </c>
      <c r="L345" t="n">
        <v>2</v>
      </c>
      <c r="M345" t="n">
        <v>20</v>
      </c>
      <c r="N345" t="n">
        <v>13.24</v>
      </c>
      <c r="O345" t="n">
        <v>12561.45</v>
      </c>
      <c r="P345" t="n">
        <v>57.34</v>
      </c>
      <c r="Q345" t="n">
        <v>605.9</v>
      </c>
      <c r="R345" t="n">
        <v>37.28</v>
      </c>
      <c r="S345" t="n">
        <v>21.88</v>
      </c>
      <c r="T345" t="n">
        <v>6604.43</v>
      </c>
      <c r="U345" t="n">
        <v>0.59</v>
      </c>
      <c r="V345" t="n">
        <v>0.83</v>
      </c>
      <c r="W345" t="n">
        <v>1.03</v>
      </c>
      <c r="X345" t="n">
        <v>0.42</v>
      </c>
      <c r="Y345" t="n">
        <v>1</v>
      </c>
      <c r="Z345" t="n">
        <v>10</v>
      </c>
    </row>
    <row r="346">
      <c r="A346" t="n">
        <v>5</v>
      </c>
      <c r="B346" t="n">
        <v>45</v>
      </c>
      <c r="C346" t="inlineStr">
        <is>
          <t xml:space="preserve">CONCLUIDO	</t>
        </is>
      </c>
      <c r="D346" t="n">
        <v>10.198</v>
      </c>
      <c r="E346" t="n">
        <v>9.81</v>
      </c>
      <c r="F346" t="n">
        <v>7.43</v>
      </c>
      <c r="G346" t="n">
        <v>23.45</v>
      </c>
      <c r="H346" t="n">
        <v>0.39</v>
      </c>
      <c r="I346" t="n">
        <v>19</v>
      </c>
      <c r="J346" t="n">
        <v>100.27</v>
      </c>
      <c r="K346" t="n">
        <v>39.72</v>
      </c>
      <c r="L346" t="n">
        <v>2.25</v>
      </c>
      <c r="M346" t="n">
        <v>17</v>
      </c>
      <c r="N346" t="n">
        <v>13.3</v>
      </c>
      <c r="O346" t="n">
        <v>12599.94</v>
      </c>
      <c r="P346" t="n">
        <v>54.98</v>
      </c>
      <c r="Q346" t="n">
        <v>605.84</v>
      </c>
      <c r="R346" t="n">
        <v>35.65</v>
      </c>
      <c r="S346" t="n">
        <v>21.88</v>
      </c>
      <c r="T346" t="n">
        <v>5804.4</v>
      </c>
      <c r="U346" t="n">
        <v>0.61</v>
      </c>
      <c r="V346" t="n">
        <v>0.83</v>
      </c>
      <c r="W346" t="n">
        <v>1.02</v>
      </c>
      <c r="X346" t="n">
        <v>0.37</v>
      </c>
      <c r="Y346" t="n">
        <v>1</v>
      </c>
      <c r="Z346" t="n">
        <v>10</v>
      </c>
    </row>
    <row r="347">
      <c r="A347" t="n">
        <v>6</v>
      </c>
      <c r="B347" t="n">
        <v>45</v>
      </c>
      <c r="C347" t="inlineStr">
        <is>
          <t xml:space="preserve">CONCLUIDO	</t>
        </is>
      </c>
      <c r="D347" t="n">
        <v>10.2649</v>
      </c>
      <c r="E347" t="n">
        <v>9.74</v>
      </c>
      <c r="F347" t="n">
        <v>7.4</v>
      </c>
      <c r="G347" t="n">
        <v>26.13</v>
      </c>
      <c r="H347" t="n">
        <v>0.44</v>
      </c>
      <c r="I347" t="n">
        <v>17</v>
      </c>
      <c r="J347" t="n">
        <v>100.58</v>
      </c>
      <c r="K347" t="n">
        <v>39.72</v>
      </c>
      <c r="L347" t="n">
        <v>2.5</v>
      </c>
      <c r="M347" t="n">
        <v>11</v>
      </c>
      <c r="N347" t="n">
        <v>13.36</v>
      </c>
      <c r="O347" t="n">
        <v>12638.45</v>
      </c>
      <c r="P347" t="n">
        <v>53.96</v>
      </c>
      <c r="Q347" t="n">
        <v>605.9299999999999</v>
      </c>
      <c r="R347" t="n">
        <v>34.61</v>
      </c>
      <c r="S347" t="n">
        <v>21.88</v>
      </c>
      <c r="T347" t="n">
        <v>5297.21</v>
      </c>
      <c r="U347" t="n">
        <v>0.63</v>
      </c>
      <c r="V347" t="n">
        <v>0.84</v>
      </c>
      <c r="W347" t="n">
        <v>1.03</v>
      </c>
      <c r="X347" t="n">
        <v>0.35</v>
      </c>
      <c r="Y347" t="n">
        <v>1</v>
      </c>
      <c r="Z347" t="n">
        <v>10</v>
      </c>
    </row>
    <row r="348">
      <c r="A348" t="n">
        <v>7</v>
      </c>
      <c r="B348" t="n">
        <v>45</v>
      </c>
      <c r="C348" t="inlineStr">
        <is>
          <t xml:space="preserve">CONCLUIDO	</t>
        </is>
      </c>
      <c r="D348" t="n">
        <v>10.3543</v>
      </c>
      <c r="E348" t="n">
        <v>9.66</v>
      </c>
      <c r="F348" t="n">
        <v>7.36</v>
      </c>
      <c r="G348" t="n">
        <v>29.45</v>
      </c>
      <c r="H348" t="n">
        <v>0.48</v>
      </c>
      <c r="I348" t="n">
        <v>15</v>
      </c>
      <c r="J348" t="n">
        <v>100.89</v>
      </c>
      <c r="K348" t="n">
        <v>39.72</v>
      </c>
      <c r="L348" t="n">
        <v>2.75</v>
      </c>
      <c r="M348" t="n">
        <v>5</v>
      </c>
      <c r="N348" t="n">
        <v>13.42</v>
      </c>
      <c r="O348" t="n">
        <v>12676.98</v>
      </c>
      <c r="P348" t="n">
        <v>51.55</v>
      </c>
      <c r="Q348" t="n">
        <v>605.9</v>
      </c>
      <c r="R348" t="n">
        <v>33.27</v>
      </c>
      <c r="S348" t="n">
        <v>21.88</v>
      </c>
      <c r="T348" t="n">
        <v>4637.51</v>
      </c>
      <c r="U348" t="n">
        <v>0.66</v>
      </c>
      <c r="V348" t="n">
        <v>0.84</v>
      </c>
      <c r="W348" t="n">
        <v>1.02</v>
      </c>
      <c r="X348" t="n">
        <v>0.3</v>
      </c>
      <c r="Y348" t="n">
        <v>1</v>
      </c>
      <c r="Z348" t="n">
        <v>10</v>
      </c>
    </row>
    <row r="349">
      <c r="A349" t="n">
        <v>8</v>
      </c>
      <c r="B349" t="n">
        <v>45</v>
      </c>
      <c r="C349" t="inlineStr">
        <is>
          <t xml:space="preserve">CONCLUIDO	</t>
        </is>
      </c>
      <c r="D349" t="n">
        <v>10.369</v>
      </c>
      <c r="E349" t="n">
        <v>9.640000000000001</v>
      </c>
      <c r="F349" t="n">
        <v>7.35</v>
      </c>
      <c r="G349" t="n">
        <v>29.39</v>
      </c>
      <c r="H349" t="n">
        <v>0.52</v>
      </c>
      <c r="I349" t="n">
        <v>15</v>
      </c>
      <c r="J349" t="n">
        <v>101.2</v>
      </c>
      <c r="K349" t="n">
        <v>39.72</v>
      </c>
      <c r="L349" t="n">
        <v>3</v>
      </c>
      <c r="M349" t="n">
        <v>1</v>
      </c>
      <c r="N349" t="n">
        <v>13.49</v>
      </c>
      <c r="O349" t="n">
        <v>12715.54</v>
      </c>
      <c r="P349" t="n">
        <v>51.89</v>
      </c>
      <c r="Q349" t="n">
        <v>605.99</v>
      </c>
      <c r="R349" t="n">
        <v>32.77</v>
      </c>
      <c r="S349" t="n">
        <v>21.88</v>
      </c>
      <c r="T349" t="n">
        <v>4387.91</v>
      </c>
      <c r="U349" t="n">
        <v>0.67</v>
      </c>
      <c r="V349" t="n">
        <v>0.84</v>
      </c>
      <c r="W349" t="n">
        <v>1.03</v>
      </c>
      <c r="X349" t="n">
        <v>0.29</v>
      </c>
      <c r="Y349" t="n">
        <v>1</v>
      </c>
      <c r="Z349" t="n">
        <v>10</v>
      </c>
    </row>
    <row r="350">
      <c r="A350" t="n">
        <v>9</v>
      </c>
      <c r="B350" t="n">
        <v>45</v>
      </c>
      <c r="C350" t="inlineStr">
        <is>
          <t xml:space="preserve">CONCLUIDO	</t>
        </is>
      </c>
      <c r="D350" t="n">
        <v>10.3651</v>
      </c>
      <c r="E350" t="n">
        <v>9.65</v>
      </c>
      <c r="F350" t="n">
        <v>7.35</v>
      </c>
      <c r="G350" t="n">
        <v>29.41</v>
      </c>
      <c r="H350" t="n">
        <v>0.5600000000000001</v>
      </c>
      <c r="I350" t="n">
        <v>15</v>
      </c>
      <c r="J350" t="n">
        <v>101.52</v>
      </c>
      <c r="K350" t="n">
        <v>39.72</v>
      </c>
      <c r="L350" t="n">
        <v>3.25</v>
      </c>
      <c r="M350" t="n">
        <v>0</v>
      </c>
      <c r="N350" t="n">
        <v>13.55</v>
      </c>
      <c r="O350" t="n">
        <v>12754.13</v>
      </c>
      <c r="P350" t="n">
        <v>52.06</v>
      </c>
      <c r="Q350" t="n">
        <v>605.99</v>
      </c>
      <c r="R350" t="n">
        <v>32.81</v>
      </c>
      <c r="S350" t="n">
        <v>21.88</v>
      </c>
      <c r="T350" t="n">
        <v>4404.95</v>
      </c>
      <c r="U350" t="n">
        <v>0.67</v>
      </c>
      <c r="V350" t="n">
        <v>0.84</v>
      </c>
      <c r="W350" t="n">
        <v>1.03</v>
      </c>
      <c r="X350" t="n">
        <v>0.29</v>
      </c>
      <c r="Y350" t="n">
        <v>1</v>
      </c>
      <c r="Z350" t="n">
        <v>10</v>
      </c>
    </row>
    <row r="351">
      <c r="A351" t="n">
        <v>0</v>
      </c>
      <c r="B351" t="n">
        <v>105</v>
      </c>
      <c r="C351" t="inlineStr">
        <is>
          <t xml:space="preserve">CONCLUIDO	</t>
        </is>
      </c>
      <c r="D351" t="n">
        <v>6.5374</v>
      </c>
      <c r="E351" t="n">
        <v>15.3</v>
      </c>
      <c r="F351" t="n">
        <v>8.960000000000001</v>
      </c>
      <c r="G351" t="n">
        <v>5.78</v>
      </c>
      <c r="H351" t="n">
        <v>0.09</v>
      </c>
      <c r="I351" t="n">
        <v>93</v>
      </c>
      <c r="J351" t="n">
        <v>204</v>
      </c>
      <c r="K351" t="n">
        <v>55.27</v>
      </c>
      <c r="L351" t="n">
        <v>1</v>
      </c>
      <c r="M351" t="n">
        <v>91</v>
      </c>
      <c r="N351" t="n">
        <v>42.72</v>
      </c>
      <c r="O351" t="n">
        <v>25393.6</v>
      </c>
      <c r="P351" t="n">
        <v>127.38</v>
      </c>
      <c r="Q351" t="n">
        <v>606.02</v>
      </c>
      <c r="R351" t="n">
        <v>83.53</v>
      </c>
      <c r="S351" t="n">
        <v>21.88</v>
      </c>
      <c r="T351" t="n">
        <v>29377.93</v>
      </c>
      <c r="U351" t="n">
        <v>0.26</v>
      </c>
      <c r="V351" t="n">
        <v>0.6899999999999999</v>
      </c>
      <c r="W351" t="n">
        <v>1.14</v>
      </c>
      <c r="X351" t="n">
        <v>1.9</v>
      </c>
      <c r="Y351" t="n">
        <v>1</v>
      </c>
      <c r="Z351" t="n">
        <v>10</v>
      </c>
    </row>
    <row r="352">
      <c r="A352" t="n">
        <v>1</v>
      </c>
      <c r="B352" t="n">
        <v>105</v>
      </c>
      <c r="C352" t="inlineStr">
        <is>
          <t xml:space="preserve">CONCLUIDO	</t>
        </is>
      </c>
      <c r="D352" t="n">
        <v>7.2022</v>
      </c>
      <c r="E352" t="n">
        <v>13.88</v>
      </c>
      <c r="F352" t="n">
        <v>8.48</v>
      </c>
      <c r="G352" t="n">
        <v>7.27</v>
      </c>
      <c r="H352" t="n">
        <v>0.11</v>
      </c>
      <c r="I352" t="n">
        <v>70</v>
      </c>
      <c r="J352" t="n">
        <v>204.39</v>
      </c>
      <c r="K352" t="n">
        <v>55.27</v>
      </c>
      <c r="L352" t="n">
        <v>1.25</v>
      </c>
      <c r="M352" t="n">
        <v>68</v>
      </c>
      <c r="N352" t="n">
        <v>42.87</v>
      </c>
      <c r="O352" t="n">
        <v>25442.42</v>
      </c>
      <c r="P352" t="n">
        <v>119.93</v>
      </c>
      <c r="Q352" t="n">
        <v>605.96</v>
      </c>
      <c r="R352" t="n">
        <v>68.44</v>
      </c>
      <c r="S352" t="n">
        <v>21.88</v>
      </c>
      <c r="T352" t="n">
        <v>21947.21</v>
      </c>
      <c r="U352" t="n">
        <v>0.32</v>
      </c>
      <c r="V352" t="n">
        <v>0.73</v>
      </c>
      <c r="W352" t="n">
        <v>1.1</v>
      </c>
      <c r="X352" t="n">
        <v>1.42</v>
      </c>
      <c r="Y352" t="n">
        <v>1</v>
      </c>
      <c r="Z352" t="n">
        <v>10</v>
      </c>
    </row>
    <row r="353">
      <c r="A353" t="n">
        <v>2</v>
      </c>
      <c r="B353" t="n">
        <v>105</v>
      </c>
      <c r="C353" t="inlineStr">
        <is>
          <t xml:space="preserve">CONCLUIDO	</t>
        </is>
      </c>
      <c r="D353" t="n">
        <v>7.6874</v>
      </c>
      <c r="E353" t="n">
        <v>13.01</v>
      </c>
      <c r="F353" t="n">
        <v>8.17</v>
      </c>
      <c r="G353" t="n">
        <v>8.76</v>
      </c>
      <c r="H353" t="n">
        <v>0.13</v>
      </c>
      <c r="I353" t="n">
        <v>56</v>
      </c>
      <c r="J353" t="n">
        <v>204.79</v>
      </c>
      <c r="K353" t="n">
        <v>55.27</v>
      </c>
      <c r="L353" t="n">
        <v>1.5</v>
      </c>
      <c r="M353" t="n">
        <v>54</v>
      </c>
      <c r="N353" t="n">
        <v>43.02</v>
      </c>
      <c r="O353" t="n">
        <v>25491.3</v>
      </c>
      <c r="P353" t="n">
        <v>114.96</v>
      </c>
      <c r="Q353" t="n">
        <v>605.89</v>
      </c>
      <c r="R353" t="n">
        <v>58.76</v>
      </c>
      <c r="S353" t="n">
        <v>21.88</v>
      </c>
      <c r="T353" t="n">
        <v>17174.84</v>
      </c>
      <c r="U353" t="n">
        <v>0.37</v>
      </c>
      <c r="V353" t="n">
        <v>0.76</v>
      </c>
      <c r="W353" t="n">
        <v>1.08</v>
      </c>
      <c r="X353" t="n">
        <v>1.11</v>
      </c>
      <c r="Y353" t="n">
        <v>1</v>
      </c>
      <c r="Z353" t="n">
        <v>10</v>
      </c>
    </row>
    <row r="354">
      <c r="A354" t="n">
        <v>3</v>
      </c>
      <c r="B354" t="n">
        <v>105</v>
      </c>
      <c r="C354" t="inlineStr">
        <is>
          <t xml:space="preserve">CONCLUIDO	</t>
        </is>
      </c>
      <c r="D354" t="n">
        <v>8.0237</v>
      </c>
      <c r="E354" t="n">
        <v>12.46</v>
      </c>
      <c r="F354" t="n">
        <v>7.99</v>
      </c>
      <c r="G354" t="n">
        <v>10.2</v>
      </c>
      <c r="H354" t="n">
        <v>0.15</v>
      </c>
      <c r="I354" t="n">
        <v>47</v>
      </c>
      <c r="J354" t="n">
        <v>205.18</v>
      </c>
      <c r="K354" t="n">
        <v>55.27</v>
      </c>
      <c r="L354" t="n">
        <v>1.75</v>
      </c>
      <c r="M354" t="n">
        <v>45</v>
      </c>
      <c r="N354" t="n">
        <v>43.16</v>
      </c>
      <c r="O354" t="n">
        <v>25540.22</v>
      </c>
      <c r="P354" t="n">
        <v>111.82</v>
      </c>
      <c r="Q354" t="n">
        <v>605.95</v>
      </c>
      <c r="R354" t="n">
        <v>53.36</v>
      </c>
      <c r="S354" t="n">
        <v>21.88</v>
      </c>
      <c r="T354" t="n">
        <v>14520.72</v>
      </c>
      <c r="U354" t="n">
        <v>0.41</v>
      </c>
      <c r="V354" t="n">
        <v>0.77</v>
      </c>
      <c r="W354" t="n">
        <v>1.06</v>
      </c>
      <c r="X354" t="n">
        <v>0.93</v>
      </c>
      <c r="Y354" t="n">
        <v>1</v>
      </c>
      <c r="Z354" t="n">
        <v>10</v>
      </c>
    </row>
    <row r="355">
      <c r="A355" t="n">
        <v>4</v>
      </c>
      <c r="B355" t="n">
        <v>105</v>
      </c>
      <c r="C355" t="inlineStr">
        <is>
          <t xml:space="preserve">CONCLUIDO	</t>
        </is>
      </c>
      <c r="D355" t="n">
        <v>8.271100000000001</v>
      </c>
      <c r="E355" t="n">
        <v>12.09</v>
      </c>
      <c r="F355" t="n">
        <v>7.86</v>
      </c>
      <c r="G355" t="n">
        <v>11.51</v>
      </c>
      <c r="H355" t="n">
        <v>0.17</v>
      </c>
      <c r="I355" t="n">
        <v>41</v>
      </c>
      <c r="J355" t="n">
        <v>205.58</v>
      </c>
      <c r="K355" t="n">
        <v>55.27</v>
      </c>
      <c r="L355" t="n">
        <v>2</v>
      </c>
      <c r="M355" t="n">
        <v>39</v>
      </c>
      <c r="N355" t="n">
        <v>43.31</v>
      </c>
      <c r="O355" t="n">
        <v>25589.2</v>
      </c>
      <c r="P355" t="n">
        <v>109.49</v>
      </c>
      <c r="Q355" t="n">
        <v>605.9</v>
      </c>
      <c r="R355" t="n">
        <v>49.22</v>
      </c>
      <c r="S355" t="n">
        <v>21.88</v>
      </c>
      <c r="T355" t="n">
        <v>12480.99</v>
      </c>
      <c r="U355" t="n">
        <v>0.44</v>
      </c>
      <c r="V355" t="n">
        <v>0.79</v>
      </c>
      <c r="W355" t="n">
        <v>1.06</v>
      </c>
      <c r="X355" t="n">
        <v>0.8</v>
      </c>
      <c r="Y355" t="n">
        <v>1</v>
      </c>
      <c r="Z355" t="n">
        <v>10</v>
      </c>
    </row>
    <row r="356">
      <c r="A356" t="n">
        <v>5</v>
      </c>
      <c r="B356" t="n">
        <v>105</v>
      </c>
      <c r="C356" t="inlineStr">
        <is>
          <t xml:space="preserve">CONCLUIDO	</t>
        </is>
      </c>
      <c r="D356" t="n">
        <v>8.4758</v>
      </c>
      <c r="E356" t="n">
        <v>11.8</v>
      </c>
      <c r="F356" t="n">
        <v>7.77</v>
      </c>
      <c r="G356" t="n">
        <v>12.96</v>
      </c>
      <c r="H356" t="n">
        <v>0.19</v>
      </c>
      <c r="I356" t="n">
        <v>36</v>
      </c>
      <c r="J356" t="n">
        <v>205.98</v>
      </c>
      <c r="K356" t="n">
        <v>55.27</v>
      </c>
      <c r="L356" t="n">
        <v>2.25</v>
      </c>
      <c r="M356" t="n">
        <v>34</v>
      </c>
      <c r="N356" t="n">
        <v>43.46</v>
      </c>
      <c r="O356" t="n">
        <v>25638.22</v>
      </c>
      <c r="P356" t="n">
        <v>107.46</v>
      </c>
      <c r="Q356" t="n">
        <v>605.84</v>
      </c>
      <c r="R356" t="n">
        <v>46.46</v>
      </c>
      <c r="S356" t="n">
        <v>21.88</v>
      </c>
      <c r="T356" t="n">
        <v>11127.64</v>
      </c>
      <c r="U356" t="n">
        <v>0.47</v>
      </c>
      <c r="V356" t="n">
        <v>0.8</v>
      </c>
      <c r="W356" t="n">
        <v>1.05</v>
      </c>
      <c r="X356" t="n">
        <v>0.72</v>
      </c>
      <c r="Y356" t="n">
        <v>1</v>
      </c>
      <c r="Z356" t="n">
        <v>10</v>
      </c>
    </row>
    <row r="357">
      <c r="A357" t="n">
        <v>6</v>
      </c>
      <c r="B357" t="n">
        <v>105</v>
      </c>
      <c r="C357" t="inlineStr">
        <is>
          <t xml:space="preserve">CONCLUIDO	</t>
        </is>
      </c>
      <c r="D357" t="n">
        <v>8.661300000000001</v>
      </c>
      <c r="E357" t="n">
        <v>11.55</v>
      </c>
      <c r="F357" t="n">
        <v>7.68</v>
      </c>
      <c r="G357" t="n">
        <v>14.41</v>
      </c>
      <c r="H357" t="n">
        <v>0.22</v>
      </c>
      <c r="I357" t="n">
        <v>32</v>
      </c>
      <c r="J357" t="n">
        <v>206.38</v>
      </c>
      <c r="K357" t="n">
        <v>55.27</v>
      </c>
      <c r="L357" t="n">
        <v>2.5</v>
      </c>
      <c r="M357" t="n">
        <v>30</v>
      </c>
      <c r="N357" t="n">
        <v>43.6</v>
      </c>
      <c r="O357" t="n">
        <v>25687.3</v>
      </c>
      <c r="P357" t="n">
        <v>105.68</v>
      </c>
      <c r="Q357" t="n">
        <v>605.9</v>
      </c>
      <c r="R357" t="n">
        <v>43.82</v>
      </c>
      <c r="S357" t="n">
        <v>21.88</v>
      </c>
      <c r="T357" t="n">
        <v>9824.41</v>
      </c>
      <c r="U357" t="n">
        <v>0.5</v>
      </c>
      <c r="V357" t="n">
        <v>0.8100000000000001</v>
      </c>
      <c r="W357" t="n">
        <v>1.04</v>
      </c>
      <c r="X357" t="n">
        <v>0.62</v>
      </c>
      <c r="Y357" t="n">
        <v>1</v>
      </c>
      <c r="Z357" t="n">
        <v>10</v>
      </c>
    </row>
    <row r="358">
      <c r="A358" t="n">
        <v>7</v>
      </c>
      <c r="B358" t="n">
        <v>105</v>
      </c>
      <c r="C358" t="inlineStr">
        <is>
          <t xml:space="preserve">CONCLUIDO	</t>
        </is>
      </c>
      <c r="D358" t="n">
        <v>8.8017</v>
      </c>
      <c r="E358" t="n">
        <v>11.36</v>
      </c>
      <c r="F358" t="n">
        <v>7.62</v>
      </c>
      <c r="G358" t="n">
        <v>15.77</v>
      </c>
      <c r="H358" t="n">
        <v>0.24</v>
      </c>
      <c r="I358" t="n">
        <v>29</v>
      </c>
      <c r="J358" t="n">
        <v>206.78</v>
      </c>
      <c r="K358" t="n">
        <v>55.27</v>
      </c>
      <c r="L358" t="n">
        <v>2.75</v>
      </c>
      <c r="M358" t="n">
        <v>27</v>
      </c>
      <c r="N358" t="n">
        <v>43.75</v>
      </c>
      <c r="O358" t="n">
        <v>25736.42</v>
      </c>
      <c r="P358" t="n">
        <v>104.43</v>
      </c>
      <c r="Q358" t="n">
        <v>605.88</v>
      </c>
      <c r="R358" t="n">
        <v>41.72</v>
      </c>
      <c r="S358" t="n">
        <v>21.88</v>
      </c>
      <c r="T358" t="n">
        <v>8794.040000000001</v>
      </c>
      <c r="U358" t="n">
        <v>0.52</v>
      </c>
      <c r="V358" t="n">
        <v>0.8100000000000001</v>
      </c>
      <c r="W358" t="n">
        <v>1.03</v>
      </c>
      <c r="X358" t="n">
        <v>0.5600000000000001</v>
      </c>
      <c r="Y358" t="n">
        <v>1</v>
      </c>
      <c r="Z358" t="n">
        <v>10</v>
      </c>
    </row>
    <row r="359">
      <c r="A359" t="n">
        <v>8</v>
      </c>
      <c r="B359" t="n">
        <v>105</v>
      </c>
      <c r="C359" t="inlineStr">
        <is>
          <t xml:space="preserve">CONCLUIDO	</t>
        </is>
      </c>
      <c r="D359" t="n">
        <v>8.9392</v>
      </c>
      <c r="E359" t="n">
        <v>11.19</v>
      </c>
      <c r="F359" t="n">
        <v>7.57</v>
      </c>
      <c r="G359" t="n">
        <v>17.46</v>
      </c>
      <c r="H359" t="n">
        <v>0.26</v>
      </c>
      <c r="I359" t="n">
        <v>26</v>
      </c>
      <c r="J359" t="n">
        <v>207.17</v>
      </c>
      <c r="K359" t="n">
        <v>55.27</v>
      </c>
      <c r="L359" t="n">
        <v>3</v>
      </c>
      <c r="M359" t="n">
        <v>24</v>
      </c>
      <c r="N359" t="n">
        <v>43.9</v>
      </c>
      <c r="O359" t="n">
        <v>25785.6</v>
      </c>
      <c r="P359" t="n">
        <v>103.1</v>
      </c>
      <c r="Q359" t="n">
        <v>605.9</v>
      </c>
      <c r="R359" t="n">
        <v>40.06</v>
      </c>
      <c r="S359" t="n">
        <v>21.88</v>
      </c>
      <c r="T359" t="n">
        <v>7975.01</v>
      </c>
      <c r="U359" t="n">
        <v>0.55</v>
      </c>
      <c r="V359" t="n">
        <v>0.82</v>
      </c>
      <c r="W359" t="n">
        <v>1.03</v>
      </c>
      <c r="X359" t="n">
        <v>0.51</v>
      </c>
      <c r="Y359" t="n">
        <v>1</v>
      </c>
      <c r="Z359" t="n">
        <v>10</v>
      </c>
    </row>
    <row r="360">
      <c r="A360" t="n">
        <v>9</v>
      </c>
      <c r="B360" t="n">
        <v>105</v>
      </c>
      <c r="C360" t="inlineStr">
        <is>
          <t xml:space="preserve">CONCLUIDO	</t>
        </is>
      </c>
      <c r="D360" t="n">
        <v>9.039300000000001</v>
      </c>
      <c r="E360" t="n">
        <v>11.06</v>
      </c>
      <c r="F360" t="n">
        <v>7.52</v>
      </c>
      <c r="G360" t="n">
        <v>18.81</v>
      </c>
      <c r="H360" t="n">
        <v>0.28</v>
      </c>
      <c r="I360" t="n">
        <v>24</v>
      </c>
      <c r="J360" t="n">
        <v>207.57</v>
      </c>
      <c r="K360" t="n">
        <v>55.27</v>
      </c>
      <c r="L360" t="n">
        <v>3.25</v>
      </c>
      <c r="M360" t="n">
        <v>22</v>
      </c>
      <c r="N360" t="n">
        <v>44.05</v>
      </c>
      <c r="O360" t="n">
        <v>25834.83</v>
      </c>
      <c r="P360" t="n">
        <v>101.83</v>
      </c>
      <c r="Q360" t="n">
        <v>605.88</v>
      </c>
      <c r="R360" t="n">
        <v>38.87</v>
      </c>
      <c r="S360" t="n">
        <v>21.88</v>
      </c>
      <c r="T360" t="n">
        <v>7393.22</v>
      </c>
      <c r="U360" t="n">
        <v>0.5600000000000001</v>
      </c>
      <c r="V360" t="n">
        <v>0.82</v>
      </c>
      <c r="W360" t="n">
        <v>1.02</v>
      </c>
      <c r="X360" t="n">
        <v>0.47</v>
      </c>
      <c r="Y360" t="n">
        <v>1</v>
      </c>
      <c r="Z360" t="n">
        <v>10</v>
      </c>
    </row>
    <row r="361">
      <c r="A361" t="n">
        <v>10</v>
      </c>
      <c r="B361" t="n">
        <v>105</v>
      </c>
      <c r="C361" t="inlineStr">
        <is>
          <t xml:space="preserve">CONCLUIDO	</t>
        </is>
      </c>
      <c r="D361" t="n">
        <v>9.1463</v>
      </c>
      <c r="E361" t="n">
        <v>10.93</v>
      </c>
      <c r="F361" t="n">
        <v>7.48</v>
      </c>
      <c r="G361" t="n">
        <v>20.39</v>
      </c>
      <c r="H361" t="n">
        <v>0.3</v>
      </c>
      <c r="I361" t="n">
        <v>22</v>
      </c>
      <c r="J361" t="n">
        <v>207.97</v>
      </c>
      <c r="K361" t="n">
        <v>55.27</v>
      </c>
      <c r="L361" t="n">
        <v>3.5</v>
      </c>
      <c r="M361" t="n">
        <v>20</v>
      </c>
      <c r="N361" t="n">
        <v>44.2</v>
      </c>
      <c r="O361" t="n">
        <v>25884.1</v>
      </c>
      <c r="P361" t="n">
        <v>100.49</v>
      </c>
      <c r="Q361" t="n">
        <v>605.87</v>
      </c>
      <c r="R361" t="n">
        <v>37.16</v>
      </c>
      <c r="S361" t="n">
        <v>21.88</v>
      </c>
      <c r="T361" t="n">
        <v>6547.58</v>
      </c>
      <c r="U361" t="n">
        <v>0.59</v>
      </c>
      <c r="V361" t="n">
        <v>0.83</v>
      </c>
      <c r="W361" t="n">
        <v>1.02</v>
      </c>
      <c r="X361" t="n">
        <v>0.42</v>
      </c>
      <c r="Y361" t="n">
        <v>1</v>
      </c>
      <c r="Z361" t="n">
        <v>10</v>
      </c>
    </row>
    <row r="362">
      <c r="A362" t="n">
        <v>11</v>
      </c>
      <c r="B362" t="n">
        <v>105</v>
      </c>
      <c r="C362" t="inlineStr">
        <is>
          <t xml:space="preserve">CONCLUIDO	</t>
        </is>
      </c>
      <c r="D362" t="n">
        <v>9.242599999999999</v>
      </c>
      <c r="E362" t="n">
        <v>10.82</v>
      </c>
      <c r="F362" t="n">
        <v>7.44</v>
      </c>
      <c r="G362" t="n">
        <v>22.33</v>
      </c>
      <c r="H362" t="n">
        <v>0.32</v>
      </c>
      <c r="I362" t="n">
        <v>20</v>
      </c>
      <c r="J362" t="n">
        <v>208.37</v>
      </c>
      <c r="K362" t="n">
        <v>55.27</v>
      </c>
      <c r="L362" t="n">
        <v>3.75</v>
      </c>
      <c r="M362" t="n">
        <v>18</v>
      </c>
      <c r="N362" t="n">
        <v>44.35</v>
      </c>
      <c r="O362" t="n">
        <v>25933.43</v>
      </c>
      <c r="P362" t="n">
        <v>99.45</v>
      </c>
      <c r="Q362" t="n">
        <v>605.89</v>
      </c>
      <c r="R362" t="n">
        <v>36.11</v>
      </c>
      <c r="S362" t="n">
        <v>21.88</v>
      </c>
      <c r="T362" t="n">
        <v>6033.41</v>
      </c>
      <c r="U362" t="n">
        <v>0.61</v>
      </c>
      <c r="V362" t="n">
        <v>0.83</v>
      </c>
      <c r="W362" t="n">
        <v>1.02</v>
      </c>
      <c r="X362" t="n">
        <v>0.39</v>
      </c>
      <c r="Y362" t="n">
        <v>1</v>
      </c>
      <c r="Z362" t="n">
        <v>10</v>
      </c>
    </row>
    <row r="363">
      <c r="A363" t="n">
        <v>12</v>
      </c>
      <c r="B363" t="n">
        <v>105</v>
      </c>
      <c r="C363" t="inlineStr">
        <is>
          <t xml:space="preserve">CONCLUIDO	</t>
        </is>
      </c>
      <c r="D363" t="n">
        <v>9.290800000000001</v>
      </c>
      <c r="E363" t="n">
        <v>10.76</v>
      </c>
      <c r="F363" t="n">
        <v>7.43</v>
      </c>
      <c r="G363" t="n">
        <v>23.46</v>
      </c>
      <c r="H363" t="n">
        <v>0.34</v>
      </c>
      <c r="I363" t="n">
        <v>19</v>
      </c>
      <c r="J363" t="n">
        <v>208.77</v>
      </c>
      <c r="K363" t="n">
        <v>55.27</v>
      </c>
      <c r="L363" t="n">
        <v>4</v>
      </c>
      <c r="M363" t="n">
        <v>17</v>
      </c>
      <c r="N363" t="n">
        <v>44.5</v>
      </c>
      <c r="O363" t="n">
        <v>25982.82</v>
      </c>
      <c r="P363" t="n">
        <v>98.42</v>
      </c>
      <c r="Q363" t="n">
        <v>605.84</v>
      </c>
      <c r="R363" t="n">
        <v>35.5</v>
      </c>
      <c r="S363" t="n">
        <v>21.88</v>
      </c>
      <c r="T363" t="n">
        <v>5729.34</v>
      </c>
      <c r="U363" t="n">
        <v>0.62</v>
      </c>
      <c r="V363" t="n">
        <v>0.83</v>
      </c>
      <c r="W363" t="n">
        <v>1.03</v>
      </c>
      <c r="X363" t="n">
        <v>0.37</v>
      </c>
      <c r="Y363" t="n">
        <v>1</v>
      </c>
      <c r="Z363" t="n">
        <v>10</v>
      </c>
    </row>
    <row r="364">
      <c r="A364" t="n">
        <v>13</v>
      </c>
      <c r="B364" t="n">
        <v>105</v>
      </c>
      <c r="C364" t="inlineStr">
        <is>
          <t xml:space="preserve">CONCLUIDO	</t>
        </is>
      </c>
      <c r="D364" t="n">
        <v>9.361599999999999</v>
      </c>
      <c r="E364" t="n">
        <v>10.68</v>
      </c>
      <c r="F364" t="n">
        <v>7.39</v>
      </c>
      <c r="G364" t="n">
        <v>24.62</v>
      </c>
      <c r="H364" t="n">
        <v>0.36</v>
      </c>
      <c r="I364" t="n">
        <v>18</v>
      </c>
      <c r="J364" t="n">
        <v>209.17</v>
      </c>
      <c r="K364" t="n">
        <v>55.27</v>
      </c>
      <c r="L364" t="n">
        <v>4.25</v>
      </c>
      <c r="M364" t="n">
        <v>16</v>
      </c>
      <c r="N364" t="n">
        <v>44.65</v>
      </c>
      <c r="O364" t="n">
        <v>26032.25</v>
      </c>
      <c r="P364" t="n">
        <v>97.37</v>
      </c>
      <c r="Q364" t="n">
        <v>605.95</v>
      </c>
      <c r="R364" t="n">
        <v>34.43</v>
      </c>
      <c r="S364" t="n">
        <v>21.88</v>
      </c>
      <c r="T364" t="n">
        <v>5201.01</v>
      </c>
      <c r="U364" t="n">
        <v>0.64</v>
      </c>
      <c r="V364" t="n">
        <v>0.84</v>
      </c>
      <c r="W364" t="n">
        <v>1.02</v>
      </c>
      <c r="X364" t="n">
        <v>0.33</v>
      </c>
      <c r="Y364" t="n">
        <v>1</v>
      </c>
      <c r="Z364" t="n">
        <v>10</v>
      </c>
    </row>
    <row r="365">
      <c r="A365" t="n">
        <v>14</v>
      </c>
      <c r="B365" t="n">
        <v>105</v>
      </c>
      <c r="C365" t="inlineStr">
        <is>
          <t xml:space="preserve">CONCLUIDO	</t>
        </is>
      </c>
      <c r="D365" t="n">
        <v>9.4017</v>
      </c>
      <c r="E365" t="n">
        <v>10.64</v>
      </c>
      <c r="F365" t="n">
        <v>7.38</v>
      </c>
      <c r="G365" t="n">
        <v>26.05</v>
      </c>
      <c r="H365" t="n">
        <v>0.38</v>
      </c>
      <c r="I365" t="n">
        <v>17</v>
      </c>
      <c r="J365" t="n">
        <v>209.58</v>
      </c>
      <c r="K365" t="n">
        <v>55.27</v>
      </c>
      <c r="L365" t="n">
        <v>4.5</v>
      </c>
      <c r="M365" t="n">
        <v>15</v>
      </c>
      <c r="N365" t="n">
        <v>44.8</v>
      </c>
      <c r="O365" t="n">
        <v>26081.73</v>
      </c>
      <c r="P365" t="n">
        <v>96.95</v>
      </c>
      <c r="Q365" t="n">
        <v>605.87</v>
      </c>
      <c r="R365" t="n">
        <v>34.39</v>
      </c>
      <c r="S365" t="n">
        <v>21.88</v>
      </c>
      <c r="T365" t="n">
        <v>5187.94</v>
      </c>
      <c r="U365" t="n">
        <v>0.64</v>
      </c>
      <c r="V365" t="n">
        <v>0.84</v>
      </c>
      <c r="W365" t="n">
        <v>1.01</v>
      </c>
      <c r="X365" t="n">
        <v>0.32</v>
      </c>
      <c r="Y365" t="n">
        <v>1</v>
      </c>
      <c r="Z365" t="n">
        <v>10</v>
      </c>
    </row>
    <row r="366">
      <c r="A366" t="n">
        <v>15</v>
      </c>
      <c r="B366" t="n">
        <v>105</v>
      </c>
      <c r="C366" t="inlineStr">
        <is>
          <t xml:space="preserve">CONCLUIDO	</t>
        </is>
      </c>
      <c r="D366" t="n">
        <v>9.454800000000001</v>
      </c>
      <c r="E366" t="n">
        <v>10.58</v>
      </c>
      <c r="F366" t="n">
        <v>7.36</v>
      </c>
      <c r="G366" t="n">
        <v>27.61</v>
      </c>
      <c r="H366" t="n">
        <v>0.4</v>
      </c>
      <c r="I366" t="n">
        <v>16</v>
      </c>
      <c r="J366" t="n">
        <v>209.98</v>
      </c>
      <c r="K366" t="n">
        <v>55.27</v>
      </c>
      <c r="L366" t="n">
        <v>4.75</v>
      </c>
      <c r="M366" t="n">
        <v>14</v>
      </c>
      <c r="N366" t="n">
        <v>44.95</v>
      </c>
      <c r="O366" t="n">
        <v>26131.27</v>
      </c>
      <c r="P366" t="n">
        <v>95.89</v>
      </c>
      <c r="Q366" t="n">
        <v>605.84</v>
      </c>
      <c r="R366" t="n">
        <v>33.8</v>
      </c>
      <c r="S366" t="n">
        <v>21.88</v>
      </c>
      <c r="T366" t="n">
        <v>4897.43</v>
      </c>
      <c r="U366" t="n">
        <v>0.65</v>
      </c>
      <c r="V366" t="n">
        <v>0.84</v>
      </c>
      <c r="W366" t="n">
        <v>1.01</v>
      </c>
      <c r="X366" t="n">
        <v>0.31</v>
      </c>
      <c r="Y366" t="n">
        <v>1</v>
      </c>
      <c r="Z366" t="n">
        <v>10</v>
      </c>
    </row>
    <row r="367">
      <c r="A367" t="n">
        <v>16</v>
      </c>
      <c r="B367" t="n">
        <v>105</v>
      </c>
      <c r="C367" t="inlineStr">
        <is>
          <t xml:space="preserve">CONCLUIDO	</t>
        </is>
      </c>
      <c r="D367" t="n">
        <v>9.516299999999999</v>
      </c>
      <c r="E367" t="n">
        <v>10.51</v>
      </c>
      <c r="F367" t="n">
        <v>7.34</v>
      </c>
      <c r="G367" t="n">
        <v>29.34</v>
      </c>
      <c r="H367" t="n">
        <v>0.42</v>
      </c>
      <c r="I367" t="n">
        <v>15</v>
      </c>
      <c r="J367" t="n">
        <v>210.38</v>
      </c>
      <c r="K367" t="n">
        <v>55.27</v>
      </c>
      <c r="L367" t="n">
        <v>5</v>
      </c>
      <c r="M367" t="n">
        <v>13</v>
      </c>
      <c r="N367" t="n">
        <v>45.11</v>
      </c>
      <c r="O367" t="n">
        <v>26180.86</v>
      </c>
      <c r="P367" t="n">
        <v>95.16</v>
      </c>
      <c r="Q367" t="n">
        <v>605.85</v>
      </c>
      <c r="R367" t="n">
        <v>32.72</v>
      </c>
      <c r="S367" t="n">
        <v>21.88</v>
      </c>
      <c r="T367" t="n">
        <v>4362.04</v>
      </c>
      <c r="U367" t="n">
        <v>0.67</v>
      </c>
      <c r="V367" t="n">
        <v>0.84</v>
      </c>
      <c r="W367" t="n">
        <v>1.02</v>
      </c>
      <c r="X367" t="n">
        <v>0.28</v>
      </c>
      <c r="Y367" t="n">
        <v>1</v>
      </c>
      <c r="Z367" t="n">
        <v>10</v>
      </c>
    </row>
    <row r="368">
      <c r="A368" t="n">
        <v>17</v>
      </c>
      <c r="B368" t="n">
        <v>105</v>
      </c>
      <c r="C368" t="inlineStr">
        <is>
          <t xml:space="preserve">CONCLUIDO	</t>
        </is>
      </c>
      <c r="D368" t="n">
        <v>9.569900000000001</v>
      </c>
      <c r="E368" t="n">
        <v>10.45</v>
      </c>
      <c r="F368" t="n">
        <v>7.32</v>
      </c>
      <c r="G368" t="n">
        <v>31.36</v>
      </c>
      <c r="H368" t="n">
        <v>0.44</v>
      </c>
      <c r="I368" t="n">
        <v>14</v>
      </c>
      <c r="J368" t="n">
        <v>210.78</v>
      </c>
      <c r="K368" t="n">
        <v>55.27</v>
      </c>
      <c r="L368" t="n">
        <v>5.25</v>
      </c>
      <c r="M368" t="n">
        <v>12</v>
      </c>
      <c r="N368" t="n">
        <v>45.26</v>
      </c>
      <c r="O368" t="n">
        <v>26230.5</v>
      </c>
      <c r="P368" t="n">
        <v>93.87</v>
      </c>
      <c r="Q368" t="n">
        <v>605.84</v>
      </c>
      <c r="R368" t="n">
        <v>32.28</v>
      </c>
      <c r="S368" t="n">
        <v>21.88</v>
      </c>
      <c r="T368" t="n">
        <v>4145.27</v>
      </c>
      <c r="U368" t="n">
        <v>0.68</v>
      </c>
      <c r="V368" t="n">
        <v>0.85</v>
      </c>
      <c r="W368" t="n">
        <v>1.01</v>
      </c>
      <c r="X368" t="n">
        <v>0.26</v>
      </c>
      <c r="Y368" t="n">
        <v>1</v>
      </c>
      <c r="Z368" t="n">
        <v>10</v>
      </c>
    </row>
    <row r="369">
      <c r="A369" t="n">
        <v>18</v>
      </c>
      <c r="B369" t="n">
        <v>105</v>
      </c>
      <c r="C369" t="inlineStr">
        <is>
          <t xml:space="preserve">CONCLUIDO	</t>
        </is>
      </c>
      <c r="D369" t="n">
        <v>9.556900000000001</v>
      </c>
      <c r="E369" t="n">
        <v>10.46</v>
      </c>
      <c r="F369" t="n">
        <v>7.33</v>
      </c>
      <c r="G369" t="n">
        <v>31.42</v>
      </c>
      <c r="H369" t="n">
        <v>0.46</v>
      </c>
      <c r="I369" t="n">
        <v>14</v>
      </c>
      <c r="J369" t="n">
        <v>211.18</v>
      </c>
      <c r="K369" t="n">
        <v>55.27</v>
      </c>
      <c r="L369" t="n">
        <v>5.5</v>
      </c>
      <c r="M369" t="n">
        <v>12</v>
      </c>
      <c r="N369" t="n">
        <v>45.41</v>
      </c>
      <c r="O369" t="n">
        <v>26280.2</v>
      </c>
      <c r="P369" t="n">
        <v>93.29000000000001</v>
      </c>
      <c r="Q369" t="n">
        <v>605.96</v>
      </c>
      <c r="R369" t="n">
        <v>32.66</v>
      </c>
      <c r="S369" t="n">
        <v>21.88</v>
      </c>
      <c r="T369" t="n">
        <v>4338.42</v>
      </c>
      <c r="U369" t="n">
        <v>0.67</v>
      </c>
      <c r="V369" t="n">
        <v>0.84</v>
      </c>
      <c r="W369" t="n">
        <v>1.01</v>
      </c>
      <c r="X369" t="n">
        <v>0.27</v>
      </c>
      <c r="Y369" t="n">
        <v>1</v>
      </c>
      <c r="Z369" t="n">
        <v>10</v>
      </c>
    </row>
    <row r="370">
      <c r="A370" t="n">
        <v>19</v>
      </c>
      <c r="B370" t="n">
        <v>105</v>
      </c>
      <c r="C370" t="inlineStr">
        <is>
          <t xml:space="preserve">CONCLUIDO	</t>
        </is>
      </c>
      <c r="D370" t="n">
        <v>9.616899999999999</v>
      </c>
      <c r="E370" t="n">
        <v>10.4</v>
      </c>
      <c r="F370" t="n">
        <v>7.31</v>
      </c>
      <c r="G370" t="n">
        <v>33.72</v>
      </c>
      <c r="H370" t="n">
        <v>0.48</v>
      </c>
      <c r="I370" t="n">
        <v>13</v>
      </c>
      <c r="J370" t="n">
        <v>211.59</v>
      </c>
      <c r="K370" t="n">
        <v>55.27</v>
      </c>
      <c r="L370" t="n">
        <v>5.75</v>
      </c>
      <c r="M370" t="n">
        <v>11</v>
      </c>
      <c r="N370" t="n">
        <v>45.57</v>
      </c>
      <c r="O370" t="n">
        <v>26329.94</v>
      </c>
      <c r="P370" t="n">
        <v>92.77</v>
      </c>
      <c r="Q370" t="n">
        <v>605.9</v>
      </c>
      <c r="R370" t="n">
        <v>31.94</v>
      </c>
      <c r="S370" t="n">
        <v>21.88</v>
      </c>
      <c r="T370" t="n">
        <v>3980.64</v>
      </c>
      <c r="U370" t="n">
        <v>0.6899999999999999</v>
      </c>
      <c r="V370" t="n">
        <v>0.85</v>
      </c>
      <c r="W370" t="n">
        <v>1.01</v>
      </c>
      <c r="X370" t="n">
        <v>0.25</v>
      </c>
      <c r="Y370" t="n">
        <v>1</v>
      </c>
      <c r="Z370" t="n">
        <v>10</v>
      </c>
    </row>
    <row r="371">
      <c r="A371" t="n">
        <v>20</v>
      </c>
      <c r="B371" t="n">
        <v>105</v>
      </c>
      <c r="C371" t="inlineStr">
        <is>
          <t xml:space="preserve">CONCLUIDO	</t>
        </is>
      </c>
      <c r="D371" t="n">
        <v>9.6889</v>
      </c>
      <c r="E371" t="n">
        <v>10.32</v>
      </c>
      <c r="F371" t="n">
        <v>7.27</v>
      </c>
      <c r="G371" t="n">
        <v>36.35</v>
      </c>
      <c r="H371" t="n">
        <v>0.5</v>
      </c>
      <c r="I371" t="n">
        <v>12</v>
      </c>
      <c r="J371" t="n">
        <v>211.99</v>
      </c>
      <c r="K371" t="n">
        <v>55.27</v>
      </c>
      <c r="L371" t="n">
        <v>6</v>
      </c>
      <c r="M371" t="n">
        <v>10</v>
      </c>
      <c r="N371" t="n">
        <v>45.72</v>
      </c>
      <c r="O371" t="n">
        <v>26379.74</v>
      </c>
      <c r="P371" t="n">
        <v>91.28</v>
      </c>
      <c r="Q371" t="n">
        <v>605.92</v>
      </c>
      <c r="R371" t="n">
        <v>30.83</v>
      </c>
      <c r="S371" t="n">
        <v>21.88</v>
      </c>
      <c r="T371" t="n">
        <v>3434.01</v>
      </c>
      <c r="U371" t="n">
        <v>0.71</v>
      </c>
      <c r="V371" t="n">
        <v>0.85</v>
      </c>
      <c r="W371" t="n">
        <v>1</v>
      </c>
      <c r="X371" t="n">
        <v>0.21</v>
      </c>
      <c r="Y371" t="n">
        <v>1</v>
      </c>
      <c r="Z371" t="n">
        <v>10</v>
      </c>
    </row>
    <row r="372">
      <c r="A372" t="n">
        <v>21</v>
      </c>
      <c r="B372" t="n">
        <v>105</v>
      </c>
      <c r="C372" t="inlineStr">
        <is>
          <t xml:space="preserve">CONCLUIDO	</t>
        </is>
      </c>
      <c r="D372" t="n">
        <v>9.681100000000001</v>
      </c>
      <c r="E372" t="n">
        <v>10.33</v>
      </c>
      <c r="F372" t="n">
        <v>7.28</v>
      </c>
      <c r="G372" t="n">
        <v>36.39</v>
      </c>
      <c r="H372" t="n">
        <v>0.52</v>
      </c>
      <c r="I372" t="n">
        <v>12</v>
      </c>
      <c r="J372" t="n">
        <v>212.4</v>
      </c>
      <c r="K372" t="n">
        <v>55.27</v>
      </c>
      <c r="L372" t="n">
        <v>6.25</v>
      </c>
      <c r="M372" t="n">
        <v>10</v>
      </c>
      <c r="N372" t="n">
        <v>45.87</v>
      </c>
      <c r="O372" t="n">
        <v>26429.59</v>
      </c>
      <c r="P372" t="n">
        <v>91.09999999999999</v>
      </c>
      <c r="Q372" t="n">
        <v>605.84</v>
      </c>
      <c r="R372" t="n">
        <v>31.1</v>
      </c>
      <c r="S372" t="n">
        <v>21.88</v>
      </c>
      <c r="T372" t="n">
        <v>3565.49</v>
      </c>
      <c r="U372" t="n">
        <v>0.7</v>
      </c>
      <c r="V372" t="n">
        <v>0.85</v>
      </c>
      <c r="W372" t="n">
        <v>1.01</v>
      </c>
      <c r="X372" t="n">
        <v>0.22</v>
      </c>
      <c r="Y372" t="n">
        <v>1</v>
      </c>
      <c r="Z372" t="n">
        <v>10</v>
      </c>
    </row>
    <row r="373">
      <c r="A373" t="n">
        <v>22</v>
      </c>
      <c r="B373" t="n">
        <v>105</v>
      </c>
      <c r="C373" t="inlineStr">
        <is>
          <t xml:space="preserve">CONCLUIDO	</t>
        </is>
      </c>
      <c r="D373" t="n">
        <v>9.7508</v>
      </c>
      <c r="E373" t="n">
        <v>10.26</v>
      </c>
      <c r="F373" t="n">
        <v>7.24</v>
      </c>
      <c r="G373" t="n">
        <v>39.52</v>
      </c>
      <c r="H373" t="n">
        <v>0.54</v>
      </c>
      <c r="I373" t="n">
        <v>11</v>
      </c>
      <c r="J373" t="n">
        <v>212.8</v>
      </c>
      <c r="K373" t="n">
        <v>55.27</v>
      </c>
      <c r="L373" t="n">
        <v>6.5</v>
      </c>
      <c r="M373" t="n">
        <v>9</v>
      </c>
      <c r="N373" t="n">
        <v>46.03</v>
      </c>
      <c r="O373" t="n">
        <v>26479.5</v>
      </c>
      <c r="P373" t="n">
        <v>89.95</v>
      </c>
      <c r="Q373" t="n">
        <v>605.87</v>
      </c>
      <c r="R373" t="n">
        <v>29.92</v>
      </c>
      <c r="S373" t="n">
        <v>21.88</v>
      </c>
      <c r="T373" t="n">
        <v>2983.82</v>
      </c>
      <c r="U373" t="n">
        <v>0.73</v>
      </c>
      <c r="V373" t="n">
        <v>0.85</v>
      </c>
      <c r="W373" t="n">
        <v>1.01</v>
      </c>
      <c r="X373" t="n">
        <v>0.19</v>
      </c>
      <c r="Y373" t="n">
        <v>1</v>
      </c>
      <c r="Z373" t="n">
        <v>10</v>
      </c>
    </row>
    <row r="374">
      <c r="A374" t="n">
        <v>23</v>
      </c>
      <c r="B374" t="n">
        <v>105</v>
      </c>
      <c r="C374" t="inlineStr">
        <is>
          <t xml:space="preserve">CONCLUIDO	</t>
        </is>
      </c>
      <c r="D374" t="n">
        <v>9.734500000000001</v>
      </c>
      <c r="E374" t="n">
        <v>10.27</v>
      </c>
      <c r="F374" t="n">
        <v>7.26</v>
      </c>
      <c r="G374" t="n">
        <v>39.61</v>
      </c>
      <c r="H374" t="n">
        <v>0.5600000000000001</v>
      </c>
      <c r="I374" t="n">
        <v>11</v>
      </c>
      <c r="J374" t="n">
        <v>213.21</v>
      </c>
      <c r="K374" t="n">
        <v>55.27</v>
      </c>
      <c r="L374" t="n">
        <v>6.75</v>
      </c>
      <c r="M374" t="n">
        <v>9</v>
      </c>
      <c r="N374" t="n">
        <v>46.18</v>
      </c>
      <c r="O374" t="n">
        <v>26529.46</v>
      </c>
      <c r="P374" t="n">
        <v>89.45</v>
      </c>
      <c r="Q374" t="n">
        <v>605.84</v>
      </c>
      <c r="R374" t="n">
        <v>30.61</v>
      </c>
      <c r="S374" t="n">
        <v>21.88</v>
      </c>
      <c r="T374" t="n">
        <v>3325.04</v>
      </c>
      <c r="U374" t="n">
        <v>0.72</v>
      </c>
      <c r="V374" t="n">
        <v>0.85</v>
      </c>
      <c r="W374" t="n">
        <v>1.01</v>
      </c>
      <c r="X374" t="n">
        <v>0.2</v>
      </c>
      <c r="Y374" t="n">
        <v>1</v>
      </c>
      <c r="Z374" t="n">
        <v>10</v>
      </c>
    </row>
    <row r="375">
      <c r="A375" t="n">
        <v>24</v>
      </c>
      <c r="B375" t="n">
        <v>105</v>
      </c>
      <c r="C375" t="inlineStr">
        <is>
          <t xml:space="preserve">CONCLUIDO	</t>
        </is>
      </c>
      <c r="D375" t="n">
        <v>9.735799999999999</v>
      </c>
      <c r="E375" t="n">
        <v>10.27</v>
      </c>
      <c r="F375" t="n">
        <v>7.26</v>
      </c>
      <c r="G375" t="n">
        <v>39.6</v>
      </c>
      <c r="H375" t="n">
        <v>0.58</v>
      </c>
      <c r="I375" t="n">
        <v>11</v>
      </c>
      <c r="J375" t="n">
        <v>213.61</v>
      </c>
      <c r="K375" t="n">
        <v>55.27</v>
      </c>
      <c r="L375" t="n">
        <v>7</v>
      </c>
      <c r="M375" t="n">
        <v>9</v>
      </c>
      <c r="N375" t="n">
        <v>46.34</v>
      </c>
      <c r="O375" t="n">
        <v>26579.47</v>
      </c>
      <c r="P375" t="n">
        <v>88.78</v>
      </c>
      <c r="Q375" t="n">
        <v>605.84</v>
      </c>
      <c r="R375" t="n">
        <v>30.3</v>
      </c>
      <c r="S375" t="n">
        <v>21.88</v>
      </c>
      <c r="T375" t="n">
        <v>3173.11</v>
      </c>
      <c r="U375" t="n">
        <v>0.72</v>
      </c>
      <c r="V375" t="n">
        <v>0.85</v>
      </c>
      <c r="W375" t="n">
        <v>1.01</v>
      </c>
      <c r="X375" t="n">
        <v>0.2</v>
      </c>
      <c r="Y375" t="n">
        <v>1</v>
      </c>
      <c r="Z375" t="n">
        <v>10</v>
      </c>
    </row>
    <row r="376">
      <c r="A376" t="n">
        <v>25</v>
      </c>
      <c r="B376" t="n">
        <v>105</v>
      </c>
      <c r="C376" t="inlineStr">
        <is>
          <t xml:space="preserve">CONCLUIDO	</t>
        </is>
      </c>
      <c r="D376" t="n">
        <v>9.796200000000001</v>
      </c>
      <c r="E376" t="n">
        <v>10.21</v>
      </c>
      <c r="F376" t="n">
        <v>7.24</v>
      </c>
      <c r="G376" t="n">
        <v>43.43</v>
      </c>
      <c r="H376" t="n">
        <v>0.6</v>
      </c>
      <c r="I376" t="n">
        <v>10</v>
      </c>
      <c r="J376" t="n">
        <v>214.02</v>
      </c>
      <c r="K376" t="n">
        <v>55.27</v>
      </c>
      <c r="L376" t="n">
        <v>7.25</v>
      </c>
      <c r="M376" t="n">
        <v>8</v>
      </c>
      <c r="N376" t="n">
        <v>46.49</v>
      </c>
      <c r="O376" t="n">
        <v>26629.54</v>
      </c>
      <c r="P376" t="n">
        <v>87.97</v>
      </c>
      <c r="Q376" t="n">
        <v>605.84</v>
      </c>
      <c r="R376" t="n">
        <v>29.8</v>
      </c>
      <c r="S376" t="n">
        <v>21.88</v>
      </c>
      <c r="T376" t="n">
        <v>2925.96</v>
      </c>
      <c r="U376" t="n">
        <v>0.73</v>
      </c>
      <c r="V376" t="n">
        <v>0.85</v>
      </c>
      <c r="W376" t="n">
        <v>1</v>
      </c>
      <c r="X376" t="n">
        <v>0.18</v>
      </c>
      <c r="Y376" t="n">
        <v>1</v>
      </c>
      <c r="Z376" t="n">
        <v>10</v>
      </c>
    </row>
    <row r="377">
      <c r="A377" t="n">
        <v>26</v>
      </c>
      <c r="B377" t="n">
        <v>105</v>
      </c>
      <c r="C377" t="inlineStr">
        <is>
          <t xml:space="preserve">CONCLUIDO	</t>
        </is>
      </c>
      <c r="D377" t="n">
        <v>9.797000000000001</v>
      </c>
      <c r="E377" t="n">
        <v>10.21</v>
      </c>
      <c r="F377" t="n">
        <v>7.24</v>
      </c>
      <c r="G377" t="n">
        <v>43.42</v>
      </c>
      <c r="H377" t="n">
        <v>0.62</v>
      </c>
      <c r="I377" t="n">
        <v>10</v>
      </c>
      <c r="J377" t="n">
        <v>214.42</v>
      </c>
      <c r="K377" t="n">
        <v>55.27</v>
      </c>
      <c r="L377" t="n">
        <v>7.5</v>
      </c>
      <c r="M377" t="n">
        <v>8</v>
      </c>
      <c r="N377" t="n">
        <v>46.65</v>
      </c>
      <c r="O377" t="n">
        <v>26679.66</v>
      </c>
      <c r="P377" t="n">
        <v>86.68000000000001</v>
      </c>
      <c r="Q377" t="n">
        <v>605.86</v>
      </c>
      <c r="R377" t="n">
        <v>29.66</v>
      </c>
      <c r="S377" t="n">
        <v>21.88</v>
      </c>
      <c r="T377" t="n">
        <v>2854.31</v>
      </c>
      <c r="U377" t="n">
        <v>0.74</v>
      </c>
      <c r="V377" t="n">
        <v>0.85</v>
      </c>
      <c r="W377" t="n">
        <v>1.01</v>
      </c>
      <c r="X377" t="n">
        <v>0.18</v>
      </c>
      <c r="Y377" t="n">
        <v>1</v>
      </c>
      <c r="Z377" t="n">
        <v>10</v>
      </c>
    </row>
    <row r="378">
      <c r="A378" t="n">
        <v>27</v>
      </c>
      <c r="B378" t="n">
        <v>105</v>
      </c>
      <c r="C378" t="inlineStr">
        <is>
          <t xml:space="preserve">CONCLUIDO	</t>
        </is>
      </c>
      <c r="D378" t="n">
        <v>9.850899999999999</v>
      </c>
      <c r="E378" t="n">
        <v>10.15</v>
      </c>
      <c r="F378" t="n">
        <v>7.22</v>
      </c>
      <c r="G378" t="n">
        <v>48.14</v>
      </c>
      <c r="H378" t="n">
        <v>0.64</v>
      </c>
      <c r="I378" t="n">
        <v>9</v>
      </c>
      <c r="J378" t="n">
        <v>214.83</v>
      </c>
      <c r="K378" t="n">
        <v>55.27</v>
      </c>
      <c r="L378" t="n">
        <v>7.75</v>
      </c>
      <c r="M378" t="n">
        <v>7</v>
      </c>
      <c r="N378" t="n">
        <v>46.81</v>
      </c>
      <c r="O378" t="n">
        <v>26729.83</v>
      </c>
      <c r="P378" t="n">
        <v>85.56</v>
      </c>
      <c r="Q378" t="n">
        <v>605.84</v>
      </c>
      <c r="R378" t="n">
        <v>29.23</v>
      </c>
      <c r="S378" t="n">
        <v>21.88</v>
      </c>
      <c r="T378" t="n">
        <v>2647.93</v>
      </c>
      <c r="U378" t="n">
        <v>0.75</v>
      </c>
      <c r="V378" t="n">
        <v>0.86</v>
      </c>
      <c r="W378" t="n">
        <v>1</v>
      </c>
      <c r="X378" t="n">
        <v>0.16</v>
      </c>
      <c r="Y378" t="n">
        <v>1</v>
      </c>
      <c r="Z378" t="n">
        <v>10</v>
      </c>
    </row>
    <row r="379">
      <c r="A379" t="n">
        <v>28</v>
      </c>
      <c r="B379" t="n">
        <v>105</v>
      </c>
      <c r="C379" t="inlineStr">
        <is>
          <t xml:space="preserve">CONCLUIDO	</t>
        </is>
      </c>
      <c r="D379" t="n">
        <v>9.8538</v>
      </c>
      <c r="E379" t="n">
        <v>10.15</v>
      </c>
      <c r="F379" t="n">
        <v>7.22</v>
      </c>
      <c r="G379" t="n">
        <v>48.12</v>
      </c>
      <c r="H379" t="n">
        <v>0.66</v>
      </c>
      <c r="I379" t="n">
        <v>9</v>
      </c>
      <c r="J379" t="n">
        <v>215.24</v>
      </c>
      <c r="K379" t="n">
        <v>55.27</v>
      </c>
      <c r="L379" t="n">
        <v>8</v>
      </c>
      <c r="M379" t="n">
        <v>7</v>
      </c>
      <c r="N379" t="n">
        <v>46.97</v>
      </c>
      <c r="O379" t="n">
        <v>26780.06</v>
      </c>
      <c r="P379" t="n">
        <v>85.43000000000001</v>
      </c>
      <c r="Q379" t="n">
        <v>605.9</v>
      </c>
      <c r="R379" t="n">
        <v>29.21</v>
      </c>
      <c r="S379" t="n">
        <v>21.88</v>
      </c>
      <c r="T379" t="n">
        <v>2638.08</v>
      </c>
      <c r="U379" t="n">
        <v>0.75</v>
      </c>
      <c r="V379" t="n">
        <v>0.86</v>
      </c>
      <c r="W379" t="n">
        <v>1</v>
      </c>
      <c r="X379" t="n">
        <v>0.16</v>
      </c>
      <c r="Y379" t="n">
        <v>1</v>
      </c>
      <c r="Z379" t="n">
        <v>10</v>
      </c>
    </row>
    <row r="380">
      <c r="A380" t="n">
        <v>29</v>
      </c>
      <c r="B380" t="n">
        <v>105</v>
      </c>
      <c r="C380" t="inlineStr">
        <is>
          <t xml:space="preserve">CONCLUIDO	</t>
        </is>
      </c>
      <c r="D380" t="n">
        <v>9.847899999999999</v>
      </c>
      <c r="E380" t="n">
        <v>10.15</v>
      </c>
      <c r="F380" t="n">
        <v>7.22</v>
      </c>
      <c r="G380" t="n">
        <v>48.16</v>
      </c>
      <c r="H380" t="n">
        <v>0.68</v>
      </c>
      <c r="I380" t="n">
        <v>9</v>
      </c>
      <c r="J380" t="n">
        <v>215.65</v>
      </c>
      <c r="K380" t="n">
        <v>55.27</v>
      </c>
      <c r="L380" t="n">
        <v>8.25</v>
      </c>
      <c r="M380" t="n">
        <v>7</v>
      </c>
      <c r="N380" t="n">
        <v>47.12</v>
      </c>
      <c r="O380" t="n">
        <v>26830.34</v>
      </c>
      <c r="P380" t="n">
        <v>84.18000000000001</v>
      </c>
      <c r="Q380" t="n">
        <v>605.84</v>
      </c>
      <c r="R380" t="n">
        <v>29.43</v>
      </c>
      <c r="S380" t="n">
        <v>21.88</v>
      </c>
      <c r="T380" t="n">
        <v>2745.73</v>
      </c>
      <c r="U380" t="n">
        <v>0.74</v>
      </c>
      <c r="V380" t="n">
        <v>0.86</v>
      </c>
      <c r="W380" t="n">
        <v>1</v>
      </c>
      <c r="X380" t="n">
        <v>0.17</v>
      </c>
      <c r="Y380" t="n">
        <v>1</v>
      </c>
      <c r="Z380" t="n">
        <v>10</v>
      </c>
    </row>
    <row r="381">
      <c r="A381" t="n">
        <v>30</v>
      </c>
      <c r="B381" t="n">
        <v>105</v>
      </c>
      <c r="C381" t="inlineStr">
        <is>
          <t xml:space="preserve">CONCLUIDO	</t>
        </is>
      </c>
      <c r="D381" t="n">
        <v>9.916</v>
      </c>
      <c r="E381" t="n">
        <v>10.08</v>
      </c>
      <c r="F381" t="n">
        <v>7.2</v>
      </c>
      <c r="G381" t="n">
        <v>53.97</v>
      </c>
      <c r="H381" t="n">
        <v>0.7</v>
      </c>
      <c r="I381" t="n">
        <v>8</v>
      </c>
      <c r="J381" t="n">
        <v>216.05</v>
      </c>
      <c r="K381" t="n">
        <v>55.27</v>
      </c>
      <c r="L381" t="n">
        <v>8.5</v>
      </c>
      <c r="M381" t="n">
        <v>6</v>
      </c>
      <c r="N381" t="n">
        <v>47.28</v>
      </c>
      <c r="O381" t="n">
        <v>26880.68</v>
      </c>
      <c r="P381" t="n">
        <v>82.56999999999999</v>
      </c>
      <c r="Q381" t="n">
        <v>605.85</v>
      </c>
      <c r="R381" t="n">
        <v>28.6</v>
      </c>
      <c r="S381" t="n">
        <v>21.88</v>
      </c>
      <c r="T381" t="n">
        <v>2336.22</v>
      </c>
      <c r="U381" t="n">
        <v>0.77</v>
      </c>
      <c r="V381" t="n">
        <v>0.86</v>
      </c>
      <c r="W381" t="n">
        <v>1</v>
      </c>
      <c r="X381" t="n">
        <v>0.14</v>
      </c>
      <c r="Y381" t="n">
        <v>1</v>
      </c>
      <c r="Z381" t="n">
        <v>10</v>
      </c>
    </row>
    <row r="382">
      <c r="A382" t="n">
        <v>31</v>
      </c>
      <c r="B382" t="n">
        <v>105</v>
      </c>
      <c r="C382" t="inlineStr">
        <is>
          <t xml:space="preserve">CONCLUIDO	</t>
        </is>
      </c>
      <c r="D382" t="n">
        <v>9.9267</v>
      </c>
      <c r="E382" t="n">
        <v>10.07</v>
      </c>
      <c r="F382" t="n">
        <v>7.18</v>
      </c>
      <c r="G382" t="n">
        <v>53.89</v>
      </c>
      <c r="H382" t="n">
        <v>0.72</v>
      </c>
      <c r="I382" t="n">
        <v>8</v>
      </c>
      <c r="J382" t="n">
        <v>216.46</v>
      </c>
      <c r="K382" t="n">
        <v>55.27</v>
      </c>
      <c r="L382" t="n">
        <v>8.75</v>
      </c>
      <c r="M382" t="n">
        <v>6</v>
      </c>
      <c r="N382" t="n">
        <v>47.44</v>
      </c>
      <c r="O382" t="n">
        <v>26931.07</v>
      </c>
      <c r="P382" t="n">
        <v>81.97</v>
      </c>
      <c r="Q382" t="n">
        <v>605.84</v>
      </c>
      <c r="R382" t="n">
        <v>28.1</v>
      </c>
      <c r="S382" t="n">
        <v>21.88</v>
      </c>
      <c r="T382" t="n">
        <v>2086.95</v>
      </c>
      <c r="U382" t="n">
        <v>0.78</v>
      </c>
      <c r="V382" t="n">
        <v>0.86</v>
      </c>
      <c r="W382" t="n">
        <v>1</v>
      </c>
      <c r="X382" t="n">
        <v>0.13</v>
      </c>
      <c r="Y382" t="n">
        <v>1</v>
      </c>
      <c r="Z382" t="n">
        <v>10</v>
      </c>
    </row>
    <row r="383">
      <c r="A383" t="n">
        <v>32</v>
      </c>
      <c r="B383" t="n">
        <v>105</v>
      </c>
      <c r="C383" t="inlineStr">
        <is>
          <t xml:space="preserve">CONCLUIDO	</t>
        </is>
      </c>
      <c r="D383" t="n">
        <v>9.9171</v>
      </c>
      <c r="E383" t="n">
        <v>10.08</v>
      </c>
      <c r="F383" t="n">
        <v>7.19</v>
      </c>
      <c r="G383" t="n">
        <v>53.96</v>
      </c>
      <c r="H383" t="n">
        <v>0.74</v>
      </c>
      <c r="I383" t="n">
        <v>8</v>
      </c>
      <c r="J383" t="n">
        <v>216.87</v>
      </c>
      <c r="K383" t="n">
        <v>55.27</v>
      </c>
      <c r="L383" t="n">
        <v>9</v>
      </c>
      <c r="M383" t="n">
        <v>5</v>
      </c>
      <c r="N383" t="n">
        <v>47.6</v>
      </c>
      <c r="O383" t="n">
        <v>26981.51</v>
      </c>
      <c r="P383" t="n">
        <v>81.34999999999999</v>
      </c>
      <c r="Q383" t="n">
        <v>605.9</v>
      </c>
      <c r="R383" t="n">
        <v>28.32</v>
      </c>
      <c r="S383" t="n">
        <v>21.88</v>
      </c>
      <c r="T383" t="n">
        <v>2194.75</v>
      </c>
      <c r="U383" t="n">
        <v>0.77</v>
      </c>
      <c r="V383" t="n">
        <v>0.86</v>
      </c>
      <c r="W383" t="n">
        <v>1</v>
      </c>
      <c r="X383" t="n">
        <v>0.14</v>
      </c>
      <c r="Y383" t="n">
        <v>1</v>
      </c>
      <c r="Z383" t="n">
        <v>10</v>
      </c>
    </row>
    <row r="384">
      <c r="A384" t="n">
        <v>33</v>
      </c>
      <c r="B384" t="n">
        <v>105</v>
      </c>
      <c r="C384" t="inlineStr">
        <is>
          <t xml:space="preserve">CONCLUIDO	</t>
        </is>
      </c>
      <c r="D384" t="n">
        <v>9.9184</v>
      </c>
      <c r="E384" t="n">
        <v>10.08</v>
      </c>
      <c r="F384" t="n">
        <v>7.19</v>
      </c>
      <c r="G384" t="n">
        <v>53.95</v>
      </c>
      <c r="H384" t="n">
        <v>0.76</v>
      </c>
      <c r="I384" t="n">
        <v>8</v>
      </c>
      <c r="J384" t="n">
        <v>217.28</v>
      </c>
      <c r="K384" t="n">
        <v>55.27</v>
      </c>
      <c r="L384" t="n">
        <v>9.25</v>
      </c>
      <c r="M384" t="n">
        <v>3</v>
      </c>
      <c r="N384" t="n">
        <v>47.76</v>
      </c>
      <c r="O384" t="n">
        <v>27032.02</v>
      </c>
      <c r="P384" t="n">
        <v>80.67</v>
      </c>
      <c r="Q384" t="n">
        <v>605.87</v>
      </c>
      <c r="R384" t="n">
        <v>28.22</v>
      </c>
      <c r="S384" t="n">
        <v>21.88</v>
      </c>
      <c r="T384" t="n">
        <v>2146.02</v>
      </c>
      <c r="U384" t="n">
        <v>0.78</v>
      </c>
      <c r="V384" t="n">
        <v>0.86</v>
      </c>
      <c r="W384" t="n">
        <v>1</v>
      </c>
      <c r="X384" t="n">
        <v>0.14</v>
      </c>
      <c r="Y384" t="n">
        <v>1</v>
      </c>
      <c r="Z384" t="n">
        <v>10</v>
      </c>
    </row>
    <row r="385">
      <c r="A385" t="n">
        <v>34</v>
      </c>
      <c r="B385" t="n">
        <v>105</v>
      </c>
      <c r="C385" t="inlineStr">
        <is>
          <t xml:space="preserve">CONCLUIDO	</t>
        </is>
      </c>
      <c r="D385" t="n">
        <v>9.9094</v>
      </c>
      <c r="E385" t="n">
        <v>10.09</v>
      </c>
      <c r="F385" t="n">
        <v>7.2</v>
      </c>
      <c r="G385" t="n">
        <v>54.02</v>
      </c>
      <c r="H385" t="n">
        <v>0.78</v>
      </c>
      <c r="I385" t="n">
        <v>8</v>
      </c>
      <c r="J385" t="n">
        <v>217.69</v>
      </c>
      <c r="K385" t="n">
        <v>55.27</v>
      </c>
      <c r="L385" t="n">
        <v>9.5</v>
      </c>
      <c r="M385" t="n">
        <v>3</v>
      </c>
      <c r="N385" t="n">
        <v>47.92</v>
      </c>
      <c r="O385" t="n">
        <v>27082.57</v>
      </c>
      <c r="P385" t="n">
        <v>80.38</v>
      </c>
      <c r="Q385" t="n">
        <v>605.84</v>
      </c>
      <c r="R385" t="n">
        <v>28.58</v>
      </c>
      <c r="S385" t="n">
        <v>21.88</v>
      </c>
      <c r="T385" t="n">
        <v>2324.27</v>
      </c>
      <c r="U385" t="n">
        <v>0.77</v>
      </c>
      <c r="V385" t="n">
        <v>0.86</v>
      </c>
      <c r="W385" t="n">
        <v>1</v>
      </c>
      <c r="X385" t="n">
        <v>0.14</v>
      </c>
      <c r="Y385" t="n">
        <v>1</v>
      </c>
      <c r="Z385" t="n">
        <v>10</v>
      </c>
    </row>
    <row r="386">
      <c r="A386" t="n">
        <v>35</v>
      </c>
      <c r="B386" t="n">
        <v>105</v>
      </c>
      <c r="C386" t="inlineStr">
        <is>
          <t xml:space="preserve">CONCLUIDO	</t>
        </is>
      </c>
      <c r="D386" t="n">
        <v>9.9734</v>
      </c>
      <c r="E386" t="n">
        <v>10.03</v>
      </c>
      <c r="F386" t="n">
        <v>7.18</v>
      </c>
      <c r="G386" t="n">
        <v>61.53</v>
      </c>
      <c r="H386" t="n">
        <v>0.79</v>
      </c>
      <c r="I386" t="n">
        <v>7</v>
      </c>
      <c r="J386" t="n">
        <v>218.1</v>
      </c>
      <c r="K386" t="n">
        <v>55.27</v>
      </c>
      <c r="L386" t="n">
        <v>9.75</v>
      </c>
      <c r="M386" t="n">
        <v>1</v>
      </c>
      <c r="N386" t="n">
        <v>48.08</v>
      </c>
      <c r="O386" t="n">
        <v>27133.18</v>
      </c>
      <c r="P386" t="n">
        <v>78.68000000000001</v>
      </c>
      <c r="Q386" t="n">
        <v>605.84</v>
      </c>
      <c r="R386" t="n">
        <v>27.69</v>
      </c>
      <c r="S386" t="n">
        <v>21.88</v>
      </c>
      <c r="T386" t="n">
        <v>1884.43</v>
      </c>
      <c r="U386" t="n">
        <v>0.79</v>
      </c>
      <c r="V386" t="n">
        <v>0.86</v>
      </c>
      <c r="W386" t="n">
        <v>1.01</v>
      </c>
      <c r="X386" t="n">
        <v>0.12</v>
      </c>
      <c r="Y386" t="n">
        <v>1</v>
      </c>
      <c r="Z386" t="n">
        <v>10</v>
      </c>
    </row>
    <row r="387">
      <c r="A387" t="n">
        <v>36</v>
      </c>
      <c r="B387" t="n">
        <v>105</v>
      </c>
      <c r="C387" t="inlineStr">
        <is>
          <t xml:space="preserve">CONCLUIDO	</t>
        </is>
      </c>
      <c r="D387" t="n">
        <v>9.969799999999999</v>
      </c>
      <c r="E387" t="n">
        <v>10.03</v>
      </c>
      <c r="F387" t="n">
        <v>7.18</v>
      </c>
      <c r="G387" t="n">
        <v>61.56</v>
      </c>
      <c r="H387" t="n">
        <v>0.8100000000000001</v>
      </c>
      <c r="I387" t="n">
        <v>7</v>
      </c>
      <c r="J387" t="n">
        <v>218.51</v>
      </c>
      <c r="K387" t="n">
        <v>55.27</v>
      </c>
      <c r="L387" t="n">
        <v>10</v>
      </c>
      <c r="M387" t="n">
        <v>1</v>
      </c>
      <c r="N387" t="n">
        <v>48.24</v>
      </c>
      <c r="O387" t="n">
        <v>27183.85</v>
      </c>
      <c r="P387" t="n">
        <v>78.95999999999999</v>
      </c>
      <c r="Q387" t="n">
        <v>605.84</v>
      </c>
      <c r="R387" t="n">
        <v>27.79</v>
      </c>
      <c r="S387" t="n">
        <v>21.88</v>
      </c>
      <c r="T387" t="n">
        <v>1937.81</v>
      </c>
      <c r="U387" t="n">
        <v>0.79</v>
      </c>
      <c r="V387" t="n">
        <v>0.86</v>
      </c>
      <c r="W387" t="n">
        <v>1.01</v>
      </c>
      <c r="X387" t="n">
        <v>0.12</v>
      </c>
      <c r="Y387" t="n">
        <v>1</v>
      </c>
      <c r="Z387" t="n">
        <v>10</v>
      </c>
    </row>
    <row r="388">
      <c r="A388" t="n">
        <v>37</v>
      </c>
      <c r="B388" t="n">
        <v>105</v>
      </c>
      <c r="C388" t="inlineStr">
        <is>
          <t xml:space="preserve">CONCLUIDO	</t>
        </is>
      </c>
      <c r="D388" t="n">
        <v>9.9682</v>
      </c>
      <c r="E388" t="n">
        <v>10.03</v>
      </c>
      <c r="F388" t="n">
        <v>7.18</v>
      </c>
      <c r="G388" t="n">
        <v>61.57</v>
      </c>
      <c r="H388" t="n">
        <v>0.83</v>
      </c>
      <c r="I388" t="n">
        <v>7</v>
      </c>
      <c r="J388" t="n">
        <v>218.92</v>
      </c>
      <c r="K388" t="n">
        <v>55.27</v>
      </c>
      <c r="L388" t="n">
        <v>10.25</v>
      </c>
      <c r="M388" t="n">
        <v>1</v>
      </c>
      <c r="N388" t="n">
        <v>48.4</v>
      </c>
      <c r="O388" t="n">
        <v>27234.57</v>
      </c>
      <c r="P388" t="n">
        <v>79.06</v>
      </c>
      <c r="Q388" t="n">
        <v>605.84</v>
      </c>
      <c r="R388" t="n">
        <v>27.87</v>
      </c>
      <c r="S388" t="n">
        <v>21.88</v>
      </c>
      <c r="T388" t="n">
        <v>1975.99</v>
      </c>
      <c r="U388" t="n">
        <v>0.79</v>
      </c>
      <c r="V388" t="n">
        <v>0.86</v>
      </c>
      <c r="W388" t="n">
        <v>1.01</v>
      </c>
      <c r="X388" t="n">
        <v>0.13</v>
      </c>
      <c r="Y388" t="n">
        <v>1</v>
      </c>
      <c r="Z388" t="n">
        <v>10</v>
      </c>
    </row>
    <row r="389">
      <c r="A389" t="n">
        <v>38</v>
      </c>
      <c r="B389" t="n">
        <v>105</v>
      </c>
      <c r="C389" t="inlineStr">
        <is>
          <t xml:space="preserve">CONCLUIDO	</t>
        </is>
      </c>
      <c r="D389" t="n">
        <v>9.9687</v>
      </c>
      <c r="E389" t="n">
        <v>10.03</v>
      </c>
      <c r="F389" t="n">
        <v>7.18</v>
      </c>
      <c r="G389" t="n">
        <v>61.57</v>
      </c>
      <c r="H389" t="n">
        <v>0.85</v>
      </c>
      <c r="I389" t="n">
        <v>7</v>
      </c>
      <c r="J389" t="n">
        <v>219.33</v>
      </c>
      <c r="K389" t="n">
        <v>55.27</v>
      </c>
      <c r="L389" t="n">
        <v>10.5</v>
      </c>
      <c r="M389" t="n">
        <v>0</v>
      </c>
      <c r="N389" t="n">
        <v>48.56</v>
      </c>
      <c r="O389" t="n">
        <v>27285.35</v>
      </c>
      <c r="P389" t="n">
        <v>79.04000000000001</v>
      </c>
      <c r="Q389" t="n">
        <v>605.84</v>
      </c>
      <c r="R389" t="n">
        <v>27.8</v>
      </c>
      <c r="S389" t="n">
        <v>21.88</v>
      </c>
      <c r="T389" t="n">
        <v>1939.48</v>
      </c>
      <c r="U389" t="n">
        <v>0.79</v>
      </c>
      <c r="V389" t="n">
        <v>0.86</v>
      </c>
      <c r="W389" t="n">
        <v>1.01</v>
      </c>
      <c r="X389" t="n">
        <v>0.13</v>
      </c>
      <c r="Y389" t="n">
        <v>1</v>
      </c>
      <c r="Z389" t="n">
        <v>10</v>
      </c>
    </row>
    <row r="390">
      <c r="A390" t="n">
        <v>0</v>
      </c>
      <c r="B390" t="n">
        <v>60</v>
      </c>
      <c r="C390" t="inlineStr">
        <is>
          <t xml:space="preserve">CONCLUIDO	</t>
        </is>
      </c>
      <c r="D390" t="n">
        <v>8.3573</v>
      </c>
      <c r="E390" t="n">
        <v>11.97</v>
      </c>
      <c r="F390" t="n">
        <v>8.27</v>
      </c>
      <c r="G390" t="n">
        <v>8.140000000000001</v>
      </c>
      <c r="H390" t="n">
        <v>0.14</v>
      </c>
      <c r="I390" t="n">
        <v>61</v>
      </c>
      <c r="J390" t="n">
        <v>124.63</v>
      </c>
      <c r="K390" t="n">
        <v>45</v>
      </c>
      <c r="L390" t="n">
        <v>1</v>
      </c>
      <c r="M390" t="n">
        <v>59</v>
      </c>
      <c r="N390" t="n">
        <v>18.64</v>
      </c>
      <c r="O390" t="n">
        <v>15605.44</v>
      </c>
      <c r="P390" t="n">
        <v>83.61</v>
      </c>
      <c r="Q390" t="n">
        <v>605.9299999999999</v>
      </c>
      <c r="R390" t="n">
        <v>61.88</v>
      </c>
      <c r="S390" t="n">
        <v>21.88</v>
      </c>
      <c r="T390" t="n">
        <v>18712.72</v>
      </c>
      <c r="U390" t="n">
        <v>0.35</v>
      </c>
      <c r="V390" t="n">
        <v>0.75</v>
      </c>
      <c r="W390" t="n">
        <v>1.09</v>
      </c>
      <c r="X390" t="n">
        <v>1.22</v>
      </c>
      <c r="Y390" t="n">
        <v>1</v>
      </c>
      <c r="Z390" t="n">
        <v>10</v>
      </c>
    </row>
    <row r="391">
      <c r="A391" t="n">
        <v>1</v>
      </c>
      <c r="B391" t="n">
        <v>60</v>
      </c>
      <c r="C391" t="inlineStr">
        <is>
          <t xml:space="preserve">CONCLUIDO	</t>
        </is>
      </c>
      <c r="D391" t="n">
        <v>8.824999999999999</v>
      </c>
      <c r="E391" t="n">
        <v>11.33</v>
      </c>
      <c r="F391" t="n">
        <v>8</v>
      </c>
      <c r="G391" t="n">
        <v>10.21</v>
      </c>
      <c r="H391" t="n">
        <v>0.18</v>
      </c>
      <c r="I391" t="n">
        <v>47</v>
      </c>
      <c r="J391" t="n">
        <v>124.96</v>
      </c>
      <c r="K391" t="n">
        <v>45</v>
      </c>
      <c r="L391" t="n">
        <v>1.25</v>
      </c>
      <c r="M391" t="n">
        <v>45</v>
      </c>
      <c r="N391" t="n">
        <v>18.71</v>
      </c>
      <c r="O391" t="n">
        <v>15645.96</v>
      </c>
      <c r="P391" t="n">
        <v>79.75</v>
      </c>
      <c r="Q391" t="n">
        <v>606.03</v>
      </c>
      <c r="R391" t="n">
        <v>53.49</v>
      </c>
      <c r="S391" t="n">
        <v>21.88</v>
      </c>
      <c r="T391" t="n">
        <v>14584.96</v>
      </c>
      <c r="U391" t="n">
        <v>0.41</v>
      </c>
      <c r="V391" t="n">
        <v>0.77</v>
      </c>
      <c r="W391" t="n">
        <v>1.06</v>
      </c>
      <c r="X391" t="n">
        <v>0.9399999999999999</v>
      </c>
      <c r="Y391" t="n">
        <v>1</v>
      </c>
      <c r="Z391" t="n">
        <v>10</v>
      </c>
    </row>
    <row r="392">
      <c r="A392" t="n">
        <v>2</v>
      </c>
      <c r="B392" t="n">
        <v>60</v>
      </c>
      <c r="C392" t="inlineStr">
        <is>
          <t xml:space="preserve">CONCLUIDO	</t>
        </is>
      </c>
      <c r="D392" t="n">
        <v>9.1547</v>
      </c>
      <c r="E392" t="n">
        <v>10.92</v>
      </c>
      <c r="F392" t="n">
        <v>7.82</v>
      </c>
      <c r="G392" t="n">
        <v>12.35</v>
      </c>
      <c r="H392" t="n">
        <v>0.21</v>
      </c>
      <c r="I392" t="n">
        <v>38</v>
      </c>
      <c r="J392" t="n">
        <v>125.29</v>
      </c>
      <c r="K392" t="n">
        <v>45</v>
      </c>
      <c r="L392" t="n">
        <v>1.5</v>
      </c>
      <c r="M392" t="n">
        <v>36</v>
      </c>
      <c r="N392" t="n">
        <v>18.79</v>
      </c>
      <c r="O392" t="n">
        <v>15686.51</v>
      </c>
      <c r="P392" t="n">
        <v>76.95999999999999</v>
      </c>
      <c r="Q392" t="n">
        <v>605.96</v>
      </c>
      <c r="R392" t="n">
        <v>47.9</v>
      </c>
      <c r="S392" t="n">
        <v>21.88</v>
      </c>
      <c r="T392" t="n">
        <v>11837.04</v>
      </c>
      <c r="U392" t="n">
        <v>0.46</v>
      </c>
      <c r="V392" t="n">
        <v>0.79</v>
      </c>
      <c r="W392" t="n">
        <v>1.05</v>
      </c>
      <c r="X392" t="n">
        <v>0.76</v>
      </c>
      <c r="Y392" t="n">
        <v>1</v>
      </c>
      <c r="Z392" t="n">
        <v>10</v>
      </c>
    </row>
    <row r="393">
      <c r="A393" t="n">
        <v>3</v>
      </c>
      <c r="B393" t="n">
        <v>60</v>
      </c>
      <c r="C393" t="inlineStr">
        <is>
          <t xml:space="preserve">CONCLUIDO	</t>
        </is>
      </c>
      <c r="D393" t="n">
        <v>9.405099999999999</v>
      </c>
      <c r="E393" t="n">
        <v>10.63</v>
      </c>
      <c r="F393" t="n">
        <v>7.68</v>
      </c>
      <c r="G393" t="n">
        <v>14.4</v>
      </c>
      <c r="H393" t="n">
        <v>0.25</v>
      </c>
      <c r="I393" t="n">
        <v>32</v>
      </c>
      <c r="J393" t="n">
        <v>125.62</v>
      </c>
      <c r="K393" t="n">
        <v>45</v>
      </c>
      <c r="L393" t="n">
        <v>1.75</v>
      </c>
      <c r="M393" t="n">
        <v>30</v>
      </c>
      <c r="N393" t="n">
        <v>18.87</v>
      </c>
      <c r="O393" t="n">
        <v>15727.09</v>
      </c>
      <c r="P393" t="n">
        <v>74.55</v>
      </c>
      <c r="Q393" t="n">
        <v>605.87</v>
      </c>
      <c r="R393" t="n">
        <v>43.61</v>
      </c>
      <c r="S393" t="n">
        <v>21.88</v>
      </c>
      <c r="T393" t="n">
        <v>9719.299999999999</v>
      </c>
      <c r="U393" t="n">
        <v>0.5</v>
      </c>
      <c r="V393" t="n">
        <v>0.8100000000000001</v>
      </c>
      <c r="W393" t="n">
        <v>1.04</v>
      </c>
      <c r="X393" t="n">
        <v>0.62</v>
      </c>
      <c r="Y393" t="n">
        <v>1</v>
      </c>
      <c r="Z393" t="n">
        <v>10</v>
      </c>
    </row>
    <row r="394">
      <c r="A394" t="n">
        <v>4</v>
      </c>
      <c r="B394" t="n">
        <v>60</v>
      </c>
      <c r="C394" t="inlineStr">
        <is>
          <t xml:space="preserve">CONCLUIDO	</t>
        </is>
      </c>
      <c r="D394" t="n">
        <v>9.619199999999999</v>
      </c>
      <c r="E394" t="n">
        <v>10.4</v>
      </c>
      <c r="F394" t="n">
        <v>7.57</v>
      </c>
      <c r="G394" t="n">
        <v>16.83</v>
      </c>
      <c r="H394" t="n">
        <v>0.28</v>
      </c>
      <c r="I394" t="n">
        <v>27</v>
      </c>
      <c r="J394" t="n">
        <v>125.95</v>
      </c>
      <c r="K394" t="n">
        <v>45</v>
      </c>
      <c r="L394" t="n">
        <v>2</v>
      </c>
      <c r="M394" t="n">
        <v>25</v>
      </c>
      <c r="N394" t="n">
        <v>18.95</v>
      </c>
      <c r="O394" t="n">
        <v>15767.7</v>
      </c>
      <c r="P394" t="n">
        <v>72.27</v>
      </c>
      <c r="Q394" t="n">
        <v>605.85</v>
      </c>
      <c r="R394" t="n">
        <v>40.31</v>
      </c>
      <c r="S394" t="n">
        <v>21.88</v>
      </c>
      <c r="T394" t="n">
        <v>8096.54</v>
      </c>
      <c r="U394" t="n">
        <v>0.54</v>
      </c>
      <c r="V394" t="n">
        <v>0.82</v>
      </c>
      <c r="W394" t="n">
        <v>1.03</v>
      </c>
      <c r="X394" t="n">
        <v>0.52</v>
      </c>
      <c r="Y394" t="n">
        <v>1</v>
      </c>
      <c r="Z394" t="n">
        <v>10</v>
      </c>
    </row>
    <row r="395">
      <c r="A395" t="n">
        <v>5</v>
      </c>
      <c r="B395" t="n">
        <v>60</v>
      </c>
      <c r="C395" t="inlineStr">
        <is>
          <t xml:space="preserve">CONCLUIDO	</t>
        </is>
      </c>
      <c r="D395" t="n">
        <v>9.7432</v>
      </c>
      <c r="E395" t="n">
        <v>10.26</v>
      </c>
      <c r="F395" t="n">
        <v>7.52</v>
      </c>
      <c r="G395" t="n">
        <v>18.8</v>
      </c>
      <c r="H395" t="n">
        <v>0.31</v>
      </c>
      <c r="I395" t="n">
        <v>24</v>
      </c>
      <c r="J395" t="n">
        <v>126.28</v>
      </c>
      <c r="K395" t="n">
        <v>45</v>
      </c>
      <c r="L395" t="n">
        <v>2.25</v>
      </c>
      <c r="M395" t="n">
        <v>22</v>
      </c>
      <c r="N395" t="n">
        <v>19.03</v>
      </c>
      <c r="O395" t="n">
        <v>15808.34</v>
      </c>
      <c r="P395" t="n">
        <v>70.65000000000001</v>
      </c>
      <c r="Q395" t="n">
        <v>605.87</v>
      </c>
      <c r="R395" t="n">
        <v>38.71</v>
      </c>
      <c r="S395" t="n">
        <v>21.88</v>
      </c>
      <c r="T395" t="n">
        <v>7312.87</v>
      </c>
      <c r="U395" t="n">
        <v>0.57</v>
      </c>
      <c r="V395" t="n">
        <v>0.82</v>
      </c>
      <c r="W395" t="n">
        <v>1.02</v>
      </c>
      <c r="X395" t="n">
        <v>0.46</v>
      </c>
      <c r="Y395" t="n">
        <v>1</v>
      </c>
      <c r="Z395" t="n">
        <v>10</v>
      </c>
    </row>
    <row r="396">
      <c r="A396" t="n">
        <v>6</v>
      </c>
      <c r="B396" t="n">
        <v>60</v>
      </c>
      <c r="C396" t="inlineStr">
        <is>
          <t xml:space="preserve">CONCLUIDO	</t>
        </is>
      </c>
      <c r="D396" t="n">
        <v>9.8874</v>
      </c>
      <c r="E396" t="n">
        <v>10.11</v>
      </c>
      <c r="F396" t="n">
        <v>7.45</v>
      </c>
      <c r="G396" t="n">
        <v>21.27</v>
      </c>
      <c r="H396" t="n">
        <v>0.35</v>
      </c>
      <c r="I396" t="n">
        <v>21</v>
      </c>
      <c r="J396" t="n">
        <v>126.61</v>
      </c>
      <c r="K396" t="n">
        <v>45</v>
      </c>
      <c r="L396" t="n">
        <v>2.5</v>
      </c>
      <c r="M396" t="n">
        <v>19</v>
      </c>
      <c r="N396" t="n">
        <v>19.11</v>
      </c>
      <c r="O396" t="n">
        <v>15849</v>
      </c>
      <c r="P396" t="n">
        <v>68.92</v>
      </c>
      <c r="Q396" t="n">
        <v>605.9</v>
      </c>
      <c r="R396" t="n">
        <v>36.07</v>
      </c>
      <c r="S396" t="n">
        <v>21.88</v>
      </c>
      <c r="T396" t="n">
        <v>6007.2</v>
      </c>
      <c r="U396" t="n">
        <v>0.61</v>
      </c>
      <c r="V396" t="n">
        <v>0.83</v>
      </c>
      <c r="W396" t="n">
        <v>1.02</v>
      </c>
      <c r="X396" t="n">
        <v>0.39</v>
      </c>
      <c r="Y396" t="n">
        <v>1</v>
      </c>
      <c r="Z396" t="n">
        <v>10</v>
      </c>
    </row>
    <row r="397">
      <c r="A397" t="n">
        <v>7</v>
      </c>
      <c r="B397" t="n">
        <v>60</v>
      </c>
      <c r="C397" t="inlineStr">
        <is>
          <t xml:space="preserve">CONCLUIDO	</t>
        </is>
      </c>
      <c r="D397" t="n">
        <v>9.9643</v>
      </c>
      <c r="E397" t="n">
        <v>10.04</v>
      </c>
      <c r="F397" t="n">
        <v>7.42</v>
      </c>
      <c r="G397" t="n">
        <v>23.43</v>
      </c>
      <c r="H397" t="n">
        <v>0.38</v>
      </c>
      <c r="I397" t="n">
        <v>19</v>
      </c>
      <c r="J397" t="n">
        <v>126.94</v>
      </c>
      <c r="K397" t="n">
        <v>45</v>
      </c>
      <c r="L397" t="n">
        <v>2.75</v>
      </c>
      <c r="M397" t="n">
        <v>17</v>
      </c>
      <c r="N397" t="n">
        <v>19.19</v>
      </c>
      <c r="O397" t="n">
        <v>15889.69</v>
      </c>
      <c r="P397" t="n">
        <v>67.01000000000001</v>
      </c>
      <c r="Q397" t="n">
        <v>605.84</v>
      </c>
      <c r="R397" t="n">
        <v>35.42</v>
      </c>
      <c r="S397" t="n">
        <v>21.88</v>
      </c>
      <c r="T397" t="n">
        <v>5690.17</v>
      </c>
      <c r="U397" t="n">
        <v>0.62</v>
      </c>
      <c r="V397" t="n">
        <v>0.83</v>
      </c>
      <c r="W397" t="n">
        <v>1.02</v>
      </c>
      <c r="X397" t="n">
        <v>0.36</v>
      </c>
      <c r="Y397" t="n">
        <v>1</v>
      </c>
      <c r="Z397" t="n">
        <v>10</v>
      </c>
    </row>
    <row r="398">
      <c r="A398" t="n">
        <v>8</v>
      </c>
      <c r="B398" t="n">
        <v>60</v>
      </c>
      <c r="C398" t="inlineStr">
        <is>
          <t xml:space="preserve">CONCLUIDO	</t>
        </is>
      </c>
      <c r="D398" t="n">
        <v>10.0399</v>
      </c>
      <c r="E398" t="n">
        <v>9.960000000000001</v>
      </c>
      <c r="F398" t="n">
        <v>7.39</v>
      </c>
      <c r="G398" t="n">
        <v>26.1</v>
      </c>
      <c r="H398" t="n">
        <v>0.42</v>
      </c>
      <c r="I398" t="n">
        <v>17</v>
      </c>
      <c r="J398" t="n">
        <v>127.27</v>
      </c>
      <c r="K398" t="n">
        <v>45</v>
      </c>
      <c r="L398" t="n">
        <v>3</v>
      </c>
      <c r="M398" t="n">
        <v>15</v>
      </c>
      <c r="N398" t="n">
        <v>19.27</v>
      </c>
      <c r="O398" t="n">
        <v>15930.42</v>
      </c>
      <c r="P398" t="n">
        <v>65.93000000000001</v>
      </c>
      <c r="Q398" t="n">
        <v>605.89</v>
      </c>
      <c r="R398" t="n">
        <v>34.67</v>
      </c>
      <c r="S398" t="n">
        <v>21.88</v>
      </c>
      <c r="T398" t="n">
        <v>5326.09</v>
      </c>
      <c r="U398" t="n">
        <v>0.63</v>
      </c>
      <c r="V398" t="n">
        <v>0.84</v>
      </c>
      <c r="W398" t="n">
        <v>1.02</v>
      </c>
      <c r="X398" t="n">
        <v>0.34</v>
      </c>
      <c r="Y398" t="n">
        <v>1</v>
      </c>
      <c r="Z398" t="n">
        <v>10</v>
      </c>
    </row>
    <row r="399">
      <c r="A399" t="n">
        <v>9</v>
      </c>
      <c r="B399" t="n">
        <v>60</v>
      </c>
      <c r="C399" t="inlineStr">
        <is>
          <t xml:space="preserve">CONCLUIDO	</t>
        </is>
      </c>
      <c r="D399" t="n">
        <v>10.1283</v>
      </c>
      <c r="E399" t="n">
        <v>9.869999999999999</v>
      </c>
      <c r="F399" t="n">
        <v>7.36</v>
      </c>
      <c r="G399" t="n">
        <v>29.43</v>
      </c>
      <c r="H399" t="n">
        <v>0.45</v>
      </c>
      <c r="I399" t="n">
        <v>15</v>
      </c>
      <c r="J399" t="n">
        <v>127.6</v>
      </c>
      <c r="K399" t="n">
        <v>45</v>
      </c>
      <c r="L399" t="n">
        <v>3.25</v>
      </c>
      <c r="M399" t="n">
        <v>13</v>
      </c>
      <c r="N399" t="n">
        <v>19.35</v>
      </c>
      <c r="O399" t="n">
        <v>15971.17</v>
      </c>
      <c r="P399" t="n">
        <v>63.63</v>
      </c>
      <c r="Q399" t="n">
        <v>605.87</v>
      </c>
      <c r="R399" t="n">
        <v>33.45</v>
      </c>
      <c r="S399" t="n">
        <v>21.88</v>
      </c>
      <c r="T399" t="n">
        <v>4727.96</v>
      </c>
      <c r="U399" t="n">
        <v>0.65</v>
      </c>
      <c r="V399" t="n">
        <v>0.84</v>
      </c>
      <c r="W399" t="n">
        <v>1.02</v>
      </c>
      <c r="X399" t="n">
        <v>0.3</v>
      </c>
      <c r="Y399" t="n">
        <v>1</v>
      </c>
      <c r="Z399" t="n">
        <v>10</v>
      </c>
    </row>
    <row r="400">
      <c r="A400" t="n">
        <v>10</v>
      </c>
      <c r="B400" t="n">
        <v>60</v>
      </c>
      <c r="C400" t="inlineStr">
        <is>
          <t xml:space="preserve">CONCLUIDO	</t>
        </is>
      </c>
      <c r="D400" t="n">
        <v>10.1989</v>
      </c>
      <c r="E400" t="n">
        <v>9.800000000000001</v>
      </c>
      <c r="F400" t="n">
        <v>7.32</v>
      </c>
      <c r="G400" t="n">
        <v>31.35</v>
      </c>
      <c r="H400" t="n">
        <v>0.48</v>
      </c>
      <c r="I400" t="n">
        <v>14</v>
      </c>
      <c r="J400" t="n">
        <v>127.93</v>
      </c>
      <c r="K400" t="n">
        <v>45</v>
      </c>
      <c r="L400" t="n">
        <v>3.5</v>
      </c>
      <c r="M400" t="n">
        <v>12</v>
      </c>
      <c r="N400" t="n">
        <v>19.43</v>
      </c>
      <c r="O400" t="n">
        <v>16011.95</v>
      </c>
      <c r="P400" t="n">
        <v>62.45</v>
      </c>
      <c r="Q400" t="n">
        <v>605.84</v>
      </c>
      <c r="R400" t="n">
        <v>32.16</v>
      </c>
      <c r="S400" t="n">
        <v>21.88</v>
      </c>
      <c r="T400" t="n">
        <v>4085.14</v>
      </c>
      <c r="U400" t="n">
        <v>0.68</v>
      </c>
      <c r="V400" t="n">
        <v>0.85</v>
      </c>
      <c r="W400" t="n">
        <v>1.01</v>
      </c>
      <c r="X400" t="n">
        <v>0.26</v>
      </c>
      <c r="Y400" t="n">
        <v>1</v>
      </c>
      <c r="Z400" t="n">
        <v>10</v>
      </c>
    </row>
    <row r="401">
      <c r="A401" t="n">
        <v>11</v>
      </c>
      <c r="B401" t="n">
        <v>60</v>
      </c>
      <c r="C401" t="inlineStr">
        <is>
          <t xml:space="preserve">CONCLUIDO	</t>
        </is>
      </c>
      <c r="D401" t="n">
        <v>10.2444</v>
      </c>
      <c r="E401" t="n">
        <v>9.76</v>
      </c>
      <c r="F401" t="n">
        <v>7.3</v>
      </c>
      <c r="G401" t="n">
        <v>33.68</v>
      </c>
      <c r="H401" t="n">
        <v>0.52</v>
      </c>
      <c r="I401" t="n">
        <v>13</v>
      </c>
      <c r="J401" t="n">
        <v>128.26</v>
      </c>
      <c r="K401" t="n">
        <v>45</v>
      </c>
      <c r="L401" t="n">
        <v>3.75</v>
      </c>
      <c r="M401" t="n">
        <v>10</v>
      </c>
      <c r="N401" t="n">
        <v>19.51</v>
      </c>
      <c r="O401" t="n">
        <v>16052.76</v>
      </c>
      <c r="P401" t="n">
        <v>60.99</v>
      </c>
      <c r="Q401" t="n">
        <v>605.95</v>
      </c>
      <c r="R401" t="n">
        <v>31.65</v>
      </c>
      <c r="S401" t="n">
        <v>21.88</v>
      </c>
      <c r="T401" t="n">
        <v>3836.5</v>
      </c>
      <c r="U401" t="n">
        <v>0.6899999999999999</v>
      </c>
      <c r="V401" t="n">
        <v>0.85</v>
      </c>
      <c r="W401" t="n">
        <v>1.01</v>
      </c>
      <c r="X401" t="n">
        <v>0.24</v>
      </c>
      <c r="Y401" t="n">
        <v>1</v>
      </c>
      <c r="Z401" t="n">
        <v>10</v>
      </c>
    </row>
    <row r="402">
      <c r="A402" t="n">
        <v>12</v>
      </c>
      <c r="B402" t="n">
        <v>60</v>
      </c>
      <c r="C402" t="inlineStr">
        <is>
          <t xml:space="preserve">CONCLUIDO	</t>
        </is>
      </c>
      <c r="D402" t="n">
        <v>10.2907</v>
      </c>
      <c r="E402" t="n">
        <v>9.720000000000001</v>
      </c>
      <c r="F402" t="n">
        <v>7.28</v>
      </c>
      <c r="G402" t="n">
        <v>36.39</v>
      </c>
      <c r="H402" t="n">
        <v>0.55</v>
      </c>
      <c r="I402" t="n">
        <v>12</v>
      </c>
      <c r="J402" t="n">
        <v>128.59</v>
      </c>
      <c r="K402" t="n">
        <v>45</v>
      </c>
      <c r="L402" t="n">
        <v>4</v>
      </c>
      <c r="M402" t="n">
        <v>6</v>
      </c>
      <c r="N402" t="n">
        <v>19.59</v>
      </c>
      <c r="O402" t="n">
        <v>16093.6</v>
      </c>
      <c r="P402" t="n">
        <v>60.14</v>
      </c>
      <c r="Q402" t="n">
        <v>606.0599999999999</v>
      </c>
      <c r="R402" t="n">
        <v>30.84</v>
      </c>
      <c r="S402" t="n">
        <v>21.88</v>
      </c>
      <c r="T402" t="n">
        <v>3438.22</v>
      </c>
      <c r="U402" t="n">
        <v>0.71</v>
      </c>
      <c r="V402" t="n">
        <v>0.85</v>
      </c>
      <c r="W402" t="n">
        <v>1.01</v>
      </c>
      <c r="X402" t="n">
        <v>0.22</v>
      </c>
      <c r="Y402" t="n">
        <v>1</v>
      </c>
      <c r="Z402" t="n">
        <v>10</v>
      </c>
    </row>
    <row r="403">
      <c r="A403" t="n">
        <v>13</v>
      </c>
      <c r="B403" t="n">
        <v>60</v>
      </c>
      <c r="C403" t="inlineStr">
        <is>
          <t xml:space="preserve">CONCLUIDO	</t>
        </is>
      </c>
      <c r="D403" t="n">
        <v>10.2751</v>
      </c>
      <c r="E403" t="n">
        <v>9.73</v>
      </c>
      <c r="F403" t="n">
        <v>7.29</v>
      </c>
      <c r="G403" t="n">
        <v>36.47</v>
      </c>
      <c r="H403" t="n">
        <v>0.58</v>
      </c>
      <c r="I403" t="n">
        <v>12</v>
      </c>
      <c r="J403" t="n">
        <v>128.92</v>
      </c>
      <c r="K403" t="n">
        <v>45</v>
      </c>
      <c r="L403" t="n">
        <v>4.25</v>
      </c>
      <c r="M403" t="n">
        <v>3</v>
      </c>
      <c r="N403" t="n">
        <v>19.68</v>
      </c>
      <c r="O403" t="n">
        <v>16134.46</v>
      </c>
      <c r="P403" t="n">
        <v>59.36</v>
      </c>
      <c r="Q403" t="n">
        <v>605.98</v>
      </c>
      <c r="R403" t="n">
        <v>31.17</v>
      </c>
      <c r="S403" t="n">
        <v>21.88</v>
      </c>
      <c r="T403" t="n">
        <v>3602.25</v>
      </c>
      <c r="U403" t="n">
        <v>0.7</v>
      </c>
      <c r="V403" t="n">
        <v>0.85</v>
      </c>
      <c r="W403" t="n">
        <v>1.02</v>
      </c>
      <c r="X403" t="n">
        <v>0.24</v>
      </c>
      <c r="Y403" t="n">
        <v>1</v>
      </c>
      <c r="Z403" t="n">
        <v>10</v>
      </c>
    </row>
    <row r="404">
      <c r="A404" t="n">
        <v>14</v>
      </c>
      <c r="B404" t="n">
        <v>60</v>
      </c>
      <c r="C404" t="inlineStr">
        <is>
          <t xml:space="preserve">CONCLUIDO	</t>
        </is>
      </c>
      <c r="D404" t="n">
        <v>10.2831</v>
      </c>
      <c r="E404" t="n">
        <v>9.720000000000001</v>
      </c>
      <c r="F404" t="n">
        <v>7.29</v>
      </c>
      <c r="G404" t="n">
        <v>36.43</v>
      </c>
      <c r="H404" t="n">
        <v>0.62</v>
      </c>
      <c r="I404" t="n">
        <v>12</v>
      </c>
      <c r="J404" t="n">
        <v>129.25</v>
      </c>
      <c r="K404" t="n">
        <v>45</v>
      </c>
      <c r="L404" t="n">
        <v>4.5</v>
      </c>
      <c r="M404" t="n">
        <v>2</v>
      </c>
      <c r="N404" t="n">
        <v>19.76</v>
      </c>
      <c r="O404" t="n">
        <v>16175.36</v>
      </c>
      <c r="P404" t="n">
        <v>59.08</v>
      </c>
      <c r="Q404" t="n">
        <v>605.91</v>
      </c>
      <c r="R404" t="n">
        <v>30.92</v>
      </c>
      <c r="S404" t="n">
        <v>21.88</v>
      </c>
      <c r="T404" t="n">
        <v>3477.19</v>
      </c>
      <c r="U404" t="n">
        <v>0.71</v>
      </c>
      <c r="V404" t="n">
        <v>0.85</v>
      </c>
      <c r="W404" t="n">
        <v>1.02</v>
      </c>
      <c r="X404" t="n">
        <v>0.23</v>
      </c>
      <c r="Y404" t="n">
        <v>1</v>
      </c>
      <c r="Z404" t="n">
        <v>10</v>
      </c>
    </row>
    <row r="405">
      <c r="A405" t="n">
        <v>15</v>
      </c>
      <c r="B405" t="n">
        <v>60</v>
      </c>
      <c r="C405" t="inlineStr">
        <is>
          <t xml:space="preserve">CONCLUIDO	</t>
        </is>
      </c>
      <c r="D405" t="n">
        <v>10.2769</v>
      </c>
      <c r="E405" t="n">
        <v>9.73</v>
      </c>
      <c r="F405" t="n">
        <v>7.29</v>
      </c>
      <c r="G405" t="n">
        <v>36.46</v>
      </c>
      <c r="H405" t="n">
        <v>0.65</v>
      </c>
      <c r="I405" t="n">
        <v>12</v>
      </c>
      <c r="J405" t="n">
        <v>129.59</v>
      </c>
      <c r="K405" t="n">
        <v>45</v>
      </c>
      <c r="L405" t="n">
        <v>4.75</v>
      </c>
      <c r="M405" t="n">
        <v>0</v>
      </c>
      <c r="N405" t="n">
        <v>19.84</v>
      </c>
      <c r="O405" t="n">
        <v>16216.29</v>
      </c>
      <c r="P405" t="n">
        <v>59.02</v>
      </c>
      <c r="Q405" t="n">
        <v>605.9400000000001</v>
      </c>
      <c r="R405" t="n">
        <v>31.06</v>
      </c>
      <c r="S405" t="n">
        <v>21.88</v>
      </c>
      <c r="T405" t="n">
        <v>3548.84</v>
      </c>
      <c r="U405" t="n">
        <v>0.7</v>
      </c>
      <c r="V405" t="n">
        <v>0.85</v>
      </c>
      <c r="W405" t="n">
        <v>1.02</v>
      </c>
      <c r="X405" t="n">
        <v>0.23</v>
      </c>
      <c r="Y405" t="n">
        <v>1</v>
      </c>
      <c r="Z405" t="n">
        <v>10</v>
      </c>
    </row>
    <row r="406">
      <c r="A406" t="n">
        <v>0</v>
      </c>
      <c r="B406" t="n">
        <v>135</v>
      </c>
      <c r="C406" t="inlineStr">
        <is>
          <t xml:space="preserve">CONCLUIDO	</t>
        </is>
      </c>
      <c r="D406" t="n">
        <v>5.5259</v>
      </c>
      <c r="E406" t="n">
        <v>18.1</v>
      </c>
      <c r="F406" t="n">
        <v>9.43</v>
      </c>
      <c r="G406" t="n">
        <v>4.92</v>
      </c>
      <c r="H406" t="n">
        <v>0.07000000000000001</v>
      </c>
      <c r="I406" t="n">
        <v>115</v>
      </c>
      <c r="J406" t="n">
        <v>263.32</v>
      </c>
      <c r="K406" t="n">
        <v>59.89</v>
      </c>
      <c r="L406" t="n">
        <v>1</v>
      </c>
      <c r="M406" t="n">
        <v>113</v>
      </c>
      <c r="N406" t="n">
        <v>67.43000000000001</v>
      </c>
      <c r="O406" t="n">
        <v>32710.1</v>
      </c>
      <c r="P406" t="n">
        <v>158.33</v>
      </c>
      <c r="Q406" t="n">
        <v>606.09</v>
      </c>
      <c r="R406" t="n">
        <v>98.11</v>
      </c>
      <c r="S406" t="n">
        <v>21.88</v>
      </c>
      <c r="T406" t="n">
        <v>36556.28</v>
      </c>
      <c r="U406" t="n">
        <v>0.22</v>
      </c>
      <c r="V406" t="n">
        <v>0.66</v>
      </c>
      <c r="W406" t="n">
        <v>1.18</v>
      </c>
      <c r="X406" t="n">
        <v>2.37</v>
      </c>
      <c r="Y406" t="n">
        <v>1</v>
      </c>
      <c r="Z406" t="n">
        <v>10</v>
      </c>
    </row>
    <row r="407">
      <c r="A407" t="n">
        <v>1</v>
      </c>
      <c r="B407" t="n">
        <v>135</v>
      </c>
      <c r="C407" t="inlineStr">
        <is>
          <t xml:space="preserve">CONCLUIDO	</t>
        </is>
      </c>
      <c r="D407" t="n">
        <v>6.2439</v>
      </c>
      <c r="E407" t="n">
        <v>16.02</v>
      </c>
      <c r="F407" t="n">
        <v>8.81</v>
      </c>
      <c r="G407" t="n">
        <v>6.15</v>
      </c>
      <c r="H407" t="n">
        <v>0.08</v>
      </c>
      <c r="I407" t="n">
        <v>86</v>
      </c>
      <c r="J407" t="n">
        <v>263.79</v>
      </c>
      <c r="K407" t="n">
        <v>59.89</v>
      </c>
      <c r="L407" t="n">
        <v>1.25</v>
      </c>
      <c r="M407" t="n">
        <v>84</v>
      </c>
      <c r="N407" t="n">
        <v>67.65000000000001</v>
      </c>
      <c r="O407" t="n">
        <v>32767.75</v>
      </c>
      <c r="P407" t="n">
        <v>147.48</v>
      </c>
      <c r="Q407" t="n">
        <v>606.03</v>
      </c>
      <c r="R407" t="n">
        <v>78.51000000000001</v>
      </c>
      <c r="S407" t="n">
        <v>21.88</v>
      </c>
      <c r="T407" t="n">
        <v>26900.86</v>
      </c>
      <c r="U407" t="n">
        <v>0.28</v>
      </c>
      <c r="V407" t="n">
        <v>0.7</v>
      </c>
      <c r="W407" t="n">
        <v>1.14</v>
      </c>
      <c r="X407" t="n">
        <v>1.75</v>
      </c>
      <c r="Y407" t="n">
        <v>1</v>
      </c>
      <c r="Z407" t="n">
        <v>10</v>
      </c>
    </row>
    <row r="408">
      <c r="A408" t="n">
        <v>2</v>
      </c>
      <c r="B408" t="n">
        <v>135</v>
      </c>
      <c r="C408" t="inlineStr">
        <is>
          <t xml:space="preserve">CONCLUIDO	</t>
        </is>
      </c>
      <c r="D408" t="n">
        <v>6.7593</v>
      </c>
      <c r="E408" t="n">
        <v>14.79</v>
      </c>
      <c r="F408" t="n">
        <v>8.449999999999999</v>
      </c>
      <c r="G408" t="n">
        <v>7.35</v>
      </c>
      <c r="H408" t="n">
        <v>0.1</v>
      </c>
      <c r="I408" t="n">
        <v>69</v>
      </c>
      <c r="J408" t="n">
        <v>264.25</v>
      </c>
      <c r="K408" t="n">
        <v>59.89</v>
      </c>
      <c r="L408" t="n">
        <v>1.5</v>
      </c>
      <c r="M408" t="n">
        <v>67</v>
      </c>
      <c r="N408" t="n">
        <v>67.87</v>
      </c>
      <c r="O408" t="n">
        <v>32825.49</v>
      </c>
      <c r="P408" t="n">
        <v>140.98</v>
      </c>
      <c r="Q408" t="n">
        <v>605.95</v>
      </c>
      <c r="R408" t="n">
        <v>67.48999999999999</v>
      </c>
      <c r="S408" t="n">
        <v>21.88</v>
      </c>
      <c r="T408" t="n">
        <v>21475.62</v>
      </c>
      <c r="U408" t="n">
        <v>0.32</v>
      </c>
      <c r="V408" t="n">
        <v>0.73</v>
      </c>
      <c r="W408" t="n">
        <v>1.1</v>
      </c>
      <c r="X408" t="n">
        <v>1.39</v>
      </c>
      <c r="Y408" t="n">
        <v>1</v>
      </c>
      <c r="Z408" t="n">
        <v>10</v>
      </c>
    </row>
    <row r="409">
      <c r="A409" t="n">
        <v>3</v>
      </c>
      <c r="B409" t="n">
        <v>135</v>
      </c>
      <c r="C409" t="inlineStr">
        <is>
          <t xml:space="preserve">CONCLUIDO	</t>
        </is>
      </c>
      <c r="D409" t="n">
        <v>7.1713</v>
      </c>
      <c r="E409" t="n">
        <v>13.94</v>
      </c>
      <c r="F409" t="n">
        <v>8.210000000000001</v>
      </c>
      <c r="G409" t="n">
        <v>8.640000000000001</v>
      </c>
      <c r="H409" t="n">
        <v>0.12</v>
      </c>
      <c r="I409" t="n">
        <v>57</v>
      </c>
      <c r="J409" t="n">
        <v>264.72</v>
      </c>
      <c r="K409" t="n">
        <v>59.89</v>
      </c>
      <c r="L409" t="n">
        <v>1.75</v>
      </c>
      <c r="M409" t="n">
        <v>55</v>
      </c>
      <c r="N409" t="n">
        <v>68.09</v>
      </c>
      <c r="O409" t="n">
        <v>32883.31</v>
      </c>
      <c r="P409" t="n">
        <v>136.45</v>
      </c>
      <c r="Q409" t="n">
        <v>605.9400000000001</v>
      </c>
      <c r="R409" t="n">
        <v>59.9</v>
      </c>
      <c r="S409" t="n">
        <v>21.88</v>
      </c>
      <c r="T409" t="n">
        <v>17741.29</v>
      </c>
      <c r="U409" t="n">
        <v>0.37</v>
      </c>
      <c r="V409" t="n">
        <v>0.75</v>
      </c>
      <c r="W409" t="n">
        <v>1.09</v>
      </c>
      <c r="X409" t="n">
        <v>1.15</v>
      </c>
      <c r="Y409" t="n">
        <v>1</v>
      </c>
      <c r="Z409" t="n">
        <v>10</v>
      </c>
    </row>
    <row r="410">
      <c r="A410" t="n">
        <v>4</v>
      </c>
      <c r="B410" t="n">
        <v>135</v>
      </c>
      <c r="C410" t="inlineStr">
        <is>
          <t xml:space="preserve">CONCLUIDO	</t>
        </is>
      </c>
      <c r="D410" t="n">
        <v>7.4755</v>
      </c>
      <c r="E410" t="n">
        <v>13.38</v>
      </c>
      <c r="F410" t="n">
        <v>8.050000000000001</v>
      </c>
      <c r="G410" t="n">
        <v>9.85</v>
      </c>
      <c r="H410" t="n">
        <v>0.13</v>
      </c>
      <c r="I410" t="n">
        <v>49</v>
      </c>
      <c r="J410" t="n">
        <v>265.19</v>
      </c>
      <c r="K410" t="n">
        <v>59.89</v>
      </c>
      <c r="L410" t="n">
        <v>2</v>
      </c>
      <c r="M410" t="n">
        <v>47</v>
      </c>
      <c r="N410" t="n">
        <v>68.31</v>
      </c>
      <c r="O410" t="n">
        <v>32941.21</v>
      </c>
      <c r="P410" t="n">
        <v>133.25</v>
      </c>
      <c r="Q410" t="n">
        <v>606.03</v>
      </c>
      <c r="R410" t="n">
        <v>54.83</v>
      </c>
      <c r="S410" t="n">
        <v>21.88</v>
      </c>
      <c r="T410" t="n">
        <v>15246.07</v>
      </c>
      <c r="U410" t="n">
        <v>0.4</v>
      </c>
      <c r="V410" t="n">
        <v>0.77</v>
      </c>
      <c r="W410" t="n">
        <v>1.07</v>
      </c>
      <c r="X410" t="n">
        <v>0.99</v>
      </c>
      <c r="Y410" t="n">
        <v>1</v>
      </c>
      <c r="Z410" t="n">
        <v>10</v>
      </c>
    </row>
    <row r="411">
      <c r="A411" t="n">
        <v>5</v>
      </c>
      <c r="B411" t="n">
        <v>135</v>
      </c>
      <c r="C411" t="inlineStr">
        <is>
          <t xml:space="preserve">CONCLUIDO	</t>
        </is>
      </c>
      <c r="D411" t="n">
        <v>7.7398</v>
      </c>
      <c r="E411" t="n">
        <v>12.92</v>
      </c>
      <c r="F411" t="n">
        <v>7.89</v>
      </c>
      <c r="G411" t="n">
        <v>11.01</v>
      </c>
      <c r="H411" t="n">
        <v>0.15</v>
      </c>
      <c r="I411" t="n">
        <v>43</v>
      </c>
      <c r="J411" t="n">
        <v>265.66</v>
      </c>
      <c r="K411" t="n">
        <v>59.89</v>
      </c>
      <c r="L411" t="n">
        <v>2.25</v>
      </c>
      <c r="M411" t="n">
        <v>41</v>
      </c>
      <c r="N411" t="n">
        <v>68.53</v>
      </c>
      <c r="O411" t="n">
        <v>32999.19</v>
      </c>
      <c r="P411" t="n">
        <v>130.39</v>
      </c>
      <c r="Q411" t="n">
        <v>605.9299999999999</v>
      </c>
      <c r="R411" t="n">
        <v>50.06</v>
      </c>
      <c r="S411" t="n">
        <v>21.88</v>
      </c>
      <c r="T411" t="n">
        <v>12890.91</v>
      </c>
      <c r="U411" t="n">
        <v>0.44</v>
      </c>
      <c r="V411" t="n">
        <v>0.78</v>
      </c>
      <c r="W411" t="n">
        <v>1.06</v>
      </c>
      <c r="X411" t="n">
        <v>0.83</v>
      </c>
      <c r="Y411" t="n">
        <v>1</v>
      </c>
      <c r="Z411" t="n">
        <v>10</v>
      </c>
    </row>
    <row r="412">
      <c r="A412" t="n">
        <v>6</v>
      </c>
      <c r="B412" t="n">
        <v>135</v>
      </c>
      <c r="C412" t="inlineStr">
        <is>
          <t xml:space="preserve">CONCLUIDO	</t>
        </is>
      </c>
      <c r="D412" t="n">
        <v>7.9402</v>
      </c>
      <c r="E412" t="n">
        <v>12.59</v>
      </c>
      <c r="F412" t="n">
        <v>7.82</v>
      </c>
      <c r="G412" t="n">
        <v>12.35</v>
      </c>
      <c r="H412" t="n">
        <v>0.17</v>
      </c>
      <c r="I412" t="n">
        <v>38</v>
      </c>
      <c r="J412" t="n">
        <v>266.13</v>
      </c>
      <c r="K412" t="n">
        <v>59.89</v>
      </c>
      <c r="L412" t="n">
        <v>2.5</v>
      </c>
      <c r="M412" t="n">
        <v>36</v>
      </c>
      <c r="N412" t="n">
        <v>68.75</v>
      </c>
      <c r="O412" t="n">
        <v>33057.26</v>
      </c>
      <c r="P412" t="n">
        <v>128.8</v>
      </c>
      <c r="Q412" t="n">
        <v>605.99</v>
      </c>
      <c r="R412" t="n">
        <v>48.05</v>
      </c>
      <c r="S412" t="n">
        <v>21.88</v>
      </c>
      <c r="T412" t="n">
        <v>11911.97</v>
      </c>
      <c r="U412" t="n">
        <v>0.46</v>
      </c>
      <c r="V412" t="n">
        <v>0.79</v>
      </c>
      <c r="W412" t="n">
        <v>1.05</v>
      </c>
      <c r="X412" t="n">
        <v>0.76</v>
      </c>
      <c r="Y412" t="n">
        <v>1</v>
      </c>
      <c r="Z412" t="n">
        <v>10</v>
      </c>
    </row>
    <row r="413">
      <c r="A413" t="n">
        <v>7</v>
      </c>
      <c r="B413" t="n">
        <v>135</v>
      </c>
      <c r="C413" t="inlineStr">
        <is>
          <t xml:space="preserve">CONCLUIDO	</t>
        </is>
      </c>
      <c r="D413" t="n">
        <v>8.078799999999999</v>
      </c>
      <c r="E413" t="n">
        <v>12.38</v>
      </c>
      <c r="F413" t="n">
        <v>7.76</v>
      </c>
      <c r="G413" t="n">
        <v>13.3</v>
      </c>
      <c r="H413" t="n">
        <v>0.18</v>
      </c>
      <c r="I413" t="n">
        <v>35</v>
      </c>
      <c r="J413" t="n">
        <v>266.6</v>
      </c>
      <c r="K413" t="n">
        <v>59.89</v>
      </c>
      <c r="L413" t="n">
        <v>2.75</v>
      </c>
      <c r="M413" t="n">
        <v>33</v>
      </c>
      <c r="N413" t="n">
        <v>68.97</v>
      </c>
      <c r="O413" t="n">
        <v>33115.41</v>
      </c>
      <c r="P413" t="n">
        <v>127.29</v>
      </c>
      <c r="Q413" t="n">
        <v>605.87</v>
      </c>
      <c r="R413" t="n">
        <v>45.73</v>
      </c>
      <c r="S413" t="n">
        <v>21.88</v>
      </c>
      <c r="T413" t="n">
        <v>10764.43</v>
      </c>
      <c r="U413" t="n">
        <v>0.48</v>
      </c>
      <c r="V413" t="n">
        <v>0.8</v>
      </c>
      <c r="W413" t="n">
        <v>1.05</v>
      </c>
      <c r="X413" t="n">
        <v>0.7</v>
      </c>
      <c r="Y413" t="n">
        <v>1</v>
      </c>
      <c r="Z413" t="n">
        <v>10</v>
      </c>
    </row>
    <row r="414">
      <c r="A414" t="n">
        <v>8</v>
      </c>
      <c r="B414" t="n">
        <v>135</v>
      </c>
      <c r="C414" t="inlineStr">
        <is>
          <t xml:space="preserve">CONCLUIDO	</t>
        </is>
      </c>
      <c r="D414" t="n">
        <v>8.2818</v>
      </c>
      <c r="E414" t="n">
        <v>12.07</v>
      </c>
      <c r="F414" t="n">
        <v>7.65</v>
      </c>
      <c r="G414" t="n">
        <v>14.82</v>
      </c>
      <c r="H414" t="n">
        <v>0.2</v>
      </c>
      <c r="I414" t="n">
        <v>31</v>
      </c>
      <c r="J414" t="n">
        <v>267.08</v>
      </c>
      <c r="K414" t="n">
        <v>59.89</v>
      </c>
      <c r="L414" t="n">
        <v>3</v>
      </c>
      <c r="M414" t="n">
        <v>29</v>
      </c>
      <c r="N414" t="n">
        <v>69.19</v>
      </c>
      <c r="O414" t="n">
        <v>33173.65</v>
      </c>
      <c r="P414" t="n">
        <v>125.15</v>
      </c>
      <c r="Q414" t="n">
        <v>605.95</v>
      </c>
      <c r="R414" t="n">
        <v>42.86</v>
      </c>
      <c r="S414" t="n">
        <v>21.88</v>
      </c>
      <c r="T414" t="n">
        <v>9353.530000000001</v>
      </c>
      <c r="U414" t="n">
        <v>0.51</v>
      </c>
      <c r="V414" t="n">
        <v>0.8100000000000001</v>
      </c>
      <c r="W414" t="n">
        <v>1.03</v>
      </c>
      <c r="X414" t="n">
        <v>0.6</v>
      </c>
      <c r="Y414" t="n">
        <v>1</v>
      </c>
      <c r="Z414" t="n">
        <v>10</v>
      </c>
    </row>
    <row r="415">
      <c r="A415" t="n">
        <v>9</v>
      </c>
      <c r="B415" t="n">
        <v>135</v>
      </c>
      <c r="C415" t="inlineStr">
        <is>
          <t xml:space="preserve">CONCLUIDO	</t>
        </is>
      </c>
      <c r="D415" t="n">
        <v>8.376200000000001</v>
      </c>
      <c r="E415" t="n">
        <v>11.94</v>
      </c>
      <c r="F415" t="n">
        <v>7.62</v>
      </c>
      <c r="G415" t="n">
        <v>15.76</v>
      </c>
      <c r="H415" t="n">
        <v>0.22</v>
      </c>
      <c r="I415" t="n">
        <v>29</v>
      </c>
      <c r="J415" t="n">
        <v>267.55</v>
      </c>
      <c r="K415" t="n">
        <v>59.89</v>
      </c>
      <c r="L415" t="n">
        <v>3.25</v>
      </c>
      <c r="M415" t="n">
        <v>27</v>
      </c>
      <c r="N415" t="n">
        <v>69.41</v>
      </c>
      <c r="O415" t="n">
        <v>33231.97</v>
      </c>
      <c r="P415" t="n">
        <v>124.28</v>
      </c>
      <c r="Q415" t="n">
        <v>605.89</v>
      </c>
      <c r="R415" t="n">
        <v>41.66</v>
      </c>
      <c r="S415" t="n">
        <v>21.88</v>
      </c>
      <c r="T415" t="n">
        <v>8763.309999999999</v>
      </c>
      <c r="U415" t="n">
        <v>0.53</v>
      </c>
      <c r="V415" t="n">
        <v>0.8100000000000001</v>
      </c>
      <c r="W415" t="n">
        <v>1.03</v>
      </c>
      <c r="X415" t="n">
        <v>0.5600000000000001</v>
      </c>
      <c r="Y415" t="n">
        <v>1</v>
      </c>
      <c r="Z415" t="n">
        <v>10</v>
      </c>
    </row>
    <row r="416">
      <c r="A416" t="n">
        <v>10</v>
      </c>
      <c r="B416" t="n">
        <v>135</v>
      </c>
      <c r="C416" t="inlineStr">
        <is>
          <t xml:space="preserve">CONCLUIDO	</t>
        </is>
      </c>
      <c r="D416" t="n">
        <v>8.475</v>
      </c>
      <c r="E416" t="n">
        <v>11.8</v>
      </c>
      <c r="F416" t="n">
        <v>7.58</v>
      </c>
      <c r="G416" t="n">
        <v>16.85</v>
      </c>
      <c r="H416" t="n">
        <v>0.23</v>
      </c>
      <c r="I416" t="n">
        <v>27</v>
      </c>
      <c r="J416" t="n">
        <v>268.02</v>
      </c>
      <c r="K416" t="n">
        <v>59.89</v>
      </c>
      <c r="L416" t="n">
        <v>3.5</v>
      </c>
      <c r="M416" t="n">
        <v>25</v>
      </c>
      <c r="N416" t="n">
        <v>69.64</v>
      </c>
      <c r="O416" t="n">
        <v>33290.38</v>
      </c>
      <c r="P416" t="n">
        <v>123.03</v>
      </c>
      <c r="Q416" t="n">
        <v>605.87</v>
      </c>
      <c r="R416" t="n">
        <v>40.32</v>
      </c>
      <c r="S416" t="n">
        <v>21.88</v>
      </c>
      <c r="T416" t="n">
        <v>8099.62</v>
      </c>
      <c r="U416" t="n">
        <v>0.54</v>
      </c>
      <c r="V416" t="n">
        <v>0.82</v>
      </c>
      <c r="W416" t="n">
        <v>1.04</v>
      </c>
      <c r="X416" t="n">
        <v>0.52</v>
      </c>
      <c r="Y416" t="n">
        <v>1</v>
      </c>
      <c r="Z416" t="n">
        <v>10</v>
      </c>
    </row>
    <row r="417">
      <c r="A417" t="n">
        <v>11</v>
      </c>
      <c r="B417" t="n">
        <v>135</v>
      </c>
      <c r="C417" t="inlineStr">
        <is>
          <t xml:space="preserve">CONCLUIDO	</t>
        </is>
      </c>
      <c r="D417" t="n">
        <v>8.584899999999999</v>
      </c>
      <c r="E417" t="n">
        <v>11.65</v>
      </c>
      <c r="F417" t="n">
        <v>7.53</v>
      </c>
      <c r="G417" t="n">
        <v>18.08</v>
      </c>
      <c r="H417" t="n">
        <v>0.25</v>
      </c>
      <c r="I417" t="n">
        <v>25</v>
      </c>
      <c r="J417" t="n">
        <v>268.5</v>
      </c>
      <c r="K417" t="n">
        <v>59.89</v>
      </c>
      <c r="L417" t="n">
        <v>3.75</v>
      </c>
      <c r="M417" t="n">
        <v>23</v>
      </c>
      <c r="N417" t="n">
        <v>69.86</v>
      </c>
      <c r="O417" t="n">
        <v>33348.87</v>
      </c>
      <c r="P417" t="n">
        <v>121.81</v>
      </c>
      <c r="Q417" t="n">
        <v>605.84</v>
      </c>
      <c r="R417" t="n">
        <v>39.02</v>
      </c>
      <c r="S417" t="n">
        <v>21.88</v>
      </c>
      <c r="T417" t="n">
        <v>7462.53</v>
      </c>
      <c r="U417" t="n">
        <v>0.5600000000000001</v>
      </c>
      <c r="V417" t="n">
        <v>0.82</v>
      </c>
      <c r="W417" t="n">
        <v>1.03</v>
      </c>
      <c r="X417" t="n">
        <v>0.47</v>
      </c>
      <c r="Y417" t="n">
        <v>1</v>
      </c>
      <c r="Z417" t="n">
        <v>10</v>
      </c>
    </row>
    <row r="418">
      <c r="A418" t="n">
        <v>12</v>
      </c>
      <c r="B418" t="n">
        <v>135</v>
      </c>
      <c r="C418" t="inlineStr">
        <is>
          <t xml:space="preserve">CONCLUIDO	</t>
        </is>
      </c>
      <c r="D418" t="n">
        <v>8.6812</v>
      </c>
      <c r="E418" t="n">
        <v>11.52</v>
      </c>
      <c r="F418" t="n">
        <v>7.5</v>
      </c>
      <c r="G418" t="n">
        <v>19.57</v>
      </c>
      <c r="H418" t="n">
        <v>0.26</v>
      </c>
      <c r="I418" t="n">
        <v>23</v>
      </c>
      <c r="J418" t="n">
        <v>268.97</v>
      </c>
      <c r="K418" t="n">
        <v>59.89</v>
      </c>
      <c r="L418" t="n">
        <v>4</v>
      </c>
      <c r="M418" t="n">
        <v>21</v>
      </c>
      <c r="N418" t="n">
        <v>70.09</v>
      </c>
      <c r="O418" t="n">
        <v>33407.45</v>
      </c>
      <c r="P418" t="n">
        <v>121.1</v>
      </c>
      <c r="Q418" t="n">
        <v>605.86</v>
      </c>
      <c r="R418" t="n">
        <v>38.16</v>
      </c>
      <c r="S418" t="n">
        <v>21.88</v>
      </c>
      <c r="T418" t="n">
        <v>7039.94</v>
      </c>
      <c r="U418" t="n">
        <v>0.57</v>
      </c>
      <c r="V418" t="n">
        <v>0.82</v>
      </c>
      <c r="W418" t="n">
        <v>1.02</v>
      </c>
      <c r="X418" t="n">
        <v>0.45</v>
      </c>
      <c r="Y418" t="n">
        <v>1</v>
      </c>
      <c r="Z418" t="n">
        <v>10</v>
      </c>
    </row>
    <row r="419">
      <c r="A419" t="n">
        <v>13</v>
      </c>
      <c r="B419" t="n">
        <v>135</v>
      </c>
      <c r="C419" t="inlineStr">
        <is>
          <t xml:space="preserve">CONCLUIDO	</t>
        </is>
      </c>
      <c r="D419" t="n">
        <v>8.735300000000001</v>
      </c>
      <c r="E419" t="n">
        <v>11.45</v>
      </c>
      <c r="F419" t="n">
        <v>7.48</v>
      </c>
      <c r="G419" t="n">
        <v>20.41</v>
      </c>
      <c r="H419" t="n">
        <v>0.28</v>
      </c>
      <c r="I419" t="n">
        <v>22</v>
      </c>
      <c r="J419" t="n">
        <v>269.45</v>
      </c>
      <c r="K419" t="n">
        <v>59.89</v>
      </c>
      <c r="L419" t="n">
        <v>4.25</v>
      </c>
      <c r="M419" t="n">
        <v>20</v>
      </c>
      <c r="N419" t="n">
        <v>70.31</v>
      </c>
      <c r="O419" t="n">
        <v>33466.11</v>
      </c>
      <c r="P419" t="n">
        <v>120.3</v>
      </c>
      <c r="Q419" t="n">
        <v>605.89</v>
      </c>
      <c r="R419" t="n">
        <v>37.27</v>
      </c>
      <c r="S419" t="n">
        <v>21.88</v>
      </c>
      <c r="T419" t="n">
        <v>6602.57</v>
      </c>
      <c r="U419" t="n">
        <v>0.59</v>
      </c>
      <c r="V419" t="n">
        <v>0.83</v>
      </c>
      <c r="W419" t="n">
        <v>1.03</v>
      </c>
      <c r="X419" t="n">
        <v>0.42</v>
      </c>
      <c r="Y419" t="n">
        <v>1</v>
      </c>
      <c r="Z419" t="n">
        <v>10</v>
      </c>
    </row>
    <row r="420">
      <c r="A420" t="n">
        <v>14</v>
      </c>
      <c r="B420" t="n">
        <v>135</v>
      </c>
      <c r="C420" t="inlineStr">
        <is>
          <t xml:space="preserve">CONCLUIDO	</t>
        </is>
      </c>
      <c r="D420" t="n">
        <v>8.8459</v>
      </c>
      <c r="E420" t="n">
        <v>11.3</v>
      </c>
      <c r="F420" t="n">
        <v>7.44</v>
      </c>
      <c r="G420" t="n">
        <v>22.32</v>
      </c>
      <c r="H420" t="n">
        <v>0.3</v>
      </c>
      <c r="I420" t="n">
        <v>20</v>
      </c>
      <c r="J420" t="n">
        <v>269.92</v>
      </c>
      <c r="K420" t="n">
        <v>59.89</v>
      </c>
      <c r="L420" t="n">
        <v>4.5</v>
      </c>
      <c r="M420" t="n">
        <v>18</v>
      </c>
      <c r="N420" t="n">
        <v>70.54000000000001</v>
      </c>
      <c r="O420" t="n">
        <v>33524.86</v>
      </c>
      <c r="P420" t="n">
        <v>119.26</v>
      </c>
      <c r="Q420" t="n">
        <v>605.88</v>
      </c>
      <c r="R420" t="n">
        <v>36.08</v>
      </c>
      <c r="S420" t="n">
        <v>21.88</v>
      </c>
      <c r="T420" t="n">
        <v>6016.44</v>
      </c>
      <c r="U420" t="n">
        <v>0.61</v>
      </c>
      <c r="V420" t="n">
        <v>0.83</v>
      </c>
      <c r="W420" t="n">
        <v>1.02</v>
      </c>
      <c r="X420" t="n">
        <v>0.38</v>
      </c>
      <c r="Y420" t="n">
        <v>1</v>
      </c>
      <c r="Z420" t="n">
        <v>10</v>
      </c>
    </row>
    <row r="421">
      <c r="A421" t="n">
        <v>15</v>
      </c>
      <c r="B421" t="n">
        <v>135</v>
      </c>
      <c r="C421" t="inlineStr">
        <is>
          <t xml:space="preserve">CONCLUIDO	</t>
        </is>
      </c>
      <c r="D421" t="n">
        <v>8.9087</v>
      </c>
      <c r="E421" t="n">
        <v>11.22</v>
      </c>
      <c r="F421" t="n">
        <v>7.41</v>
      </c>
      <c r="G421" t="n">
        <v>23.4</v>
      </c>
      <c r="H421" t="n">
        <v>0.31</v>
      </c>
      <c r="I421" t="n">
        <v>19</v>
      </c>
      <c r="J421" t="n">
        <v>270.4</v>
      </c>
      <c r="K421" t="n">
        <v>59.89</v>
      </c>
      <c r="L421" t="n">
        <v>4.75</v>
      </c>
      <c r="M421" t="n">
        <v>17</v>
      </c>
      <c r="N421" t="n">
        <v>70.76000000000001</v>
      </c>
      <c r="O421" t="n">
        <v>33583.7</v>
      </c>
      <c r="P421" t="n">
        <v>118.39</v>
      </c>
      <c r="Q421" t="n">
        <v>605.84</v>
      </c>
      <c r="R421" t="n">
        <v>35.12</v>
      </c>
      <c r="S421" t="n">
        <v>21.88</v>
      </c>
      <c r="T421" t="n">
        <v>5542.71</v>
      </c>
      <c r="U421" t="n">
        <v>0.62</v>
      </c>
      <c r="V421" t="n">
        <v>0.83</v>
      </c>
      <c r="W421" t="n">
        <v>1.02</v>
      </c>
      <c r="X421" t="n">
        <v>0.35</v>
      </c>
      <c r="Y421" t="n">
        <v>1</v>
      </c>
      <c r="Z421" t="n">
        <v>10</v>
      </c>
    </row>
    <row r="422">
      <c r="A422" t="n">
        <v>16</v>
      </c>
      <c r="B422" t="n">
        <v>135</v>
      </c>
      <c r="C422" t="inlineStr">
        <is>
          <t xml:space="preserve">CONCLUIDO	</t>
        </is>
      </c>
      <c r="D422" t="n">
        <v>8.951700000000001</v>
      </c>
      <c r="E422" t="n">
        <v>11.17</v>
      </c>
      <c r="F422" t="n">
        <v>7.41</v>
      </c>
      <c r="G422" t="n">
        <v>24.69</v>
      </c>
      <c r="H422" t="n">
        <v>0.33</v>
      </c>
      <c r="I422" t="n">
        <v>18</v>
      </c>
      <c r="J422" t="n">
        <v>270.88</v>
      </c>
      <c r="K422" t="n">
        <v>59.89</v>
      </c>
      <c r="L422" t="n">
        <v>5</v>
      </c>
      <c r="M422" t="n">
        <v>16</v>
      </c>
      <c r="N422" t="n">
        <v>70.98999999999999</v>
      </c>
      <c r="O422" t="n">
        <v>33642.62</v>
      </c>
      <c r="P422" t="n">
        <v>117.71</v>
      </c>
      <c r="Q422" t="n">
        <v>605.84</v>
      </c>
      <c r="R422" t="n">
        <v>35.22</v>
      </c>
      <c r="S422" t="n">
        <v>21.88</v>
      </c>
      <c r="T422" t="n">
        <v>5596.68</v>
      </c>
      <c r="U422" t="n">
        <v>0.62</v>
      </c>
      <c r="V422" t="n">
        <v>0.84</v>
      </c>
      <c r="W422" t="n">
        <v>1.02</v>
      </c>
      <c r="X422" t="n">
        <v>0.35</v>
      </c>
      <c r="Y422" t="n">
        <v>1</v>
      </c>
      <c r="Z422" t="n">
        <v>10</v>
      </c>
    </row>
    <row r="423">
      <c r="A423" t="n">
        <v>17</v>
      </c>
      <c r="B423" t="n">
        <v>135</v>
      </c>
      <c r="C423" t="inlineStr">
        <is>
          <t xml:space="preserve">CONCLUIDO	</t>
        </is>
      </c>
      <c r="D423" t="n">
        <v>9.0153</v>
      </c>
      <c r="E423" t="n">
        <v>11.09</v>
      </c>
      <c r="F423" t="n">
        <v>7.38</v>
      </c>
      <c r="G423" t="n">
        <v>26.05</v>
      </c>
      <c r="H423" t="n">
        <v>0.34</v>
      </c>
      <c r="I423" t="n">
        <v>17</v>
      </c>
      <c r="J423" t="n">
        <v>271.36</v>
      </c>
      <c r="K423" t="n">
        <v>59.89</v>
      </c>
      <c r="L423" t="n">
        <v>5.25</v>
      </c>
      <c r="M423" t="n">
        <v>15</v>
      </c>
      <c r="N423" t="n">
        <v>71.22</v>
      </c>
      <c r="O423" t="n">
        <v>33701.64</v>
      </c>
      <c r="P423" t="n">
        <v>116.94</v>
      </c>
      <c r="Q423" t="n">
        <v>605.85</v>
      </c>
      <c r="R423" t="n">
        <v>34.17</v>
      </c>
      <c r="S423" t="n">
        <v>21.88</v>
      </c>
      <c r="T423" t="n">
        <v>5075.03</v>
      </c>
      <c r="U423" t="n">
        <v>0.64</v>
      </c>
      <c r="V423" t="n">
        <v>0.84</v>
      </c>
      <c r="W423" t="n">
        <v>1.02</v>
      </c>
      <c r="X423" t="n">
        <v>0.32</v>
      </c>
      <c r="Y423" t="n">
        <v>1</v>
      </c>
      <c r="Z423" t="n">
        <v>10</v>
      </c>
    </row>
    <row r="424">
      <c r="A424" t="n">
        <v>18</v>
      </c>
      <c r="B424" t="n">
        <v>135</v>
      </c>
      <c r="C424" t="inlineStr">
        <is>
          <t xml:space="preserve">CONCLUIDO	</t>
        </is>
      </c>
      <c r="D424" t="n">
        <v>9.022600000000001</v>
      </c>
      <c r="E424" t="n">
        <v>11.08</v>
      </c>
      <c r="F424" t="n">
        <v>7.37</v>
      </c>
      <c r="G424" t="n">
        <v>26.01</v>
      </c>
      <c r="H424" t="n">
        <v>0.36</v>
      </c>
      <c r="I424" t="n">
        <v>17</v>
      </c>
      <c r="J424" t="n">
        <v>271.84</v>
      </c>
      <c r="K424" t="n">
        <v>59.89</v>
      </c>
      <c r="L424" t="n">
        <v>5.5</v>
      </c>
      <c r="M424" t="n">
        <v>15</v>
      </c>
      <c r="N424" t="n">
        <v>71.45</v>
      </c>
      <c r="O424" t="n">
        <v>33760.74</v>
      </c>
      <c r="P424" t="n">
        <v>116.56</v>
      </c>
      <c r="Q424" t="n">
        <v>605.96</v>
      </c>
      <c r="R424" t="n">
        <v>33.88</v>
      </c>
      <c r="S424" t="n">
        <v>21.88</v>
      </c>
      <c r="T424" t="n">
        <v>4930.78</v>
      </c>
      <c r="U424" t="n">
        <v>0.65</v>
      </c>
      <c r="V424" t="n">
        <v>0.84</v>
      </c>
      <c r="W424" t="n">
        <v>1.02</v>
      </c>
      <c r="X424" t="n">
        <v>0.31</v>
      </c>
      <c r="Y424" t="n">
        <v>1</v>
      </c>
      <c r="Z424" t="n">
        <v>10</v>
      </c>
    </row>
    <row r="425">
      <c r="A425" t="n">
        <v>19</v>
      </c>
      <c r="B425" t="n">
        <v>135</v>
      </c>
      <c r="C425" t="inlineStr">
        <is>
          <t xml:space="preserve">CONCLUIDO	</t>
        </is>
      </c>
      <c r="D425" t="n">
        <v>9.067299999999999</v>
      </c>
      <c r="E425" t="n">
        <v>11.03</v>
      </c>
      <c r="F425" t="n">
        <v>7.37</v>
      </c>
      <c r="G425" t="n">
        <v>27.62</v>
      </c>
      <c r="H425" t="n">
        <v>0.38</v>
      </c>
      <c r="I425" t="n">
        <v>16</v>
      </c>
      <c r="J425" t="n">
        <v>272.32</v>
      </c>
      <c r="K425" t="n">
        <v>59.89</v>
      </c>
      <c r="L425" t="n">
        <v>5.75</v>
      </c>
      <c r="M425" t="n">
        <v>14</v>
      </c>
      <c r="N425" t="n">
        <v>71.68000000000001</v>
      </c>
      <c r="O425" t="n">
        <v>33820.05</v>
      </c>
      <c r="P425" t="n">
        <v>115.92</v>
      </c>
      <c r="Q425" t="n">
        <v>605.86</v>
      </c>
      <c r="R425" t="n">
        <v>33.78</v>
      </c>
      <c r="S425" t="n">
        <v>21.88</v>
      </c>
      <c r="T425" t="n">
        <v>4886.66</v>
      </c>
      <c r="U425" t="n">
        <v>0.65</v>
      </c>
      <c r="V425" t="n">
        <v>0.84</v>
      </c>
      <c r="W425" t="n">
        <v>1.02</v>
      </c>
      <c r="X425" t="n">
        <v>0.31</v>
      </c>
      <c r="Y425" t="n">
        <v>1</v>
      </c>
      <c r="Z425" t="n">
        <v>10</v>
      </c>
    </row>
    <row r="426">
      <c r="A426" t="n">
        <v>20</v>
      </c>
      <c r="B426" t="n">
        <v>135</v>
      </c>
      <c r="C426" t="inlineStr">
        <is>
          <t xml:space="preserve">CONCLUIDO	</t>
        </is>
      </c>
      <c r="D426" t="n">
        <v>9.1366</v>
      </c>
      <c r="E426" t="n">
        <v>10.94</v>
      </c>
      <c r="F426" t="n">
        <v>7.33</v>
      </c>
      <c r="G426" t="n">
        <v>29.33</v>
      </c>
      <c r="H426" t="n">
        <v>0.39</v>
      </c>
      <c r="I426" t="n">
        <v>15</v>
      </c>
      <c r="J426" t="n">
        <v>272.8</v>
      </c>
      <c r="K426" t="n">
        <v>59.89</v>
      </c>
      <c r="L426" t="n">
        <v>6</v>
      </c>
      <c r="M426" t="n">
        <v>13</v>
      </c>
      <c r="N426" t="n">
        <v>71.91</v>
      </c>
      <c r="O426" t="n">
        <v>33879.33</v>
      </c>
      <c r="P426" t="n">
        <v>115.03</v>
      </c>
      <c r="Q426" t="n">
        <v>605.85</v>
      </c>
      <c r="R426" t="n">
        <v>32.72</v>
      </c>
      <c r="S426" t="n">
        <v>21.88</v>
      </c>
      <c r="T426" t="n">
        <v>4360.48</v>
      </c>
      <c r="U426" t="n">
        <v>0.67</v>
      </c>
      <c r="V426" t="n">
        <v>0.84</v>
      </c>
      <c r="W426" t="n">
        <v>1.01</v>
      </c>
      <c r="X426" t="n">
        <v>0.28</v>
      </c>
      <c r="Y426" t="n">
        <v>1</v>
      </c>
      <c r="Z426" t="n">
        <v>10</v>
      </c>
    </row>
    <row r="427">
      <c r="A427" t="n">
        <v>21</v>
      </c>
      <c r="B427" t="n">
        <v>135</v>
      </c>
      <c r="C427" t="inlineStr">
        <is>
          <t xml:space="preserve">CONCLUIDO	</t>
        </is>
      </c>
      <c r="D427" t="n">
        <v>9.1401</v>
      </c>
      <c r="E427" t="n">
        <v>10.94</v>
      </c>
      <c r="F427" t="n">
        <v>7.33</v>
      </c>
      <c r="G427" t="n">
        <v>29.32</v>
      </c>
      <c r="H427" t="n">
        <v>0.41</v>
      </c>
      <c r="I427" t="n">
        <v>15</v>
      </c>
      <c r="J427" t="n">
        <v>273.28</v>
      </c>
      <c r="K427" t="n">
        <v>59.89</v>
      </c>
      <c r="L427" t="n">
        <v>6.25</v>
      </c>
      <c r="M427" t="n">
        <v>13</v>
      </c>
      <c r="N427" t="n">
        <v>72.14</v>
      </c>
      <c r="O427" t="n">
        <v>33938.7</v>
      </c>
      <c r="P427" t="n">
        <v>114.42</v>
      </c>
      <c r="Q427" t="n">
        <v>605.9299999999999</v>
      </c>
      <c r="R427" t="n">
        <v>32.55</v>
      </c>
      <c r="S427" t="n">
        <v>21.88</v>
      </c>
      <c r="T427" t="n">
        <v>4274.8</v>
      </c>
      <c r="U427" t="n">
        <v>0.67</v>
      </c>
      <c r="V427" t="n">
        <v>0.84</v>
      </c>
      <c r="W427" t="n">
        <v>1.01</v>
      </c>
      <c r="X427" t="n">
        <v>0.27</v>
      </c>
      <c r="Y427" t="n">
        <v>1</v>
      </c>
      <c r="Z427" t="n">
        <v>10</v>
      </c>
    </row>
    <row r="428">
      <c r="A428" t="n">
        <v>22</v>
      </c>
      <c r="B428" t="n">
        <v>135</v>
      </c>
      <c r="C428" t="inlineStr">
        <is>
          <t xml:space="preserve">CONCLUIDO	</t>
        </is>
      </c>
      <c r="D428" t="n">
        <v>9.1968</v>
      </c>
      <c r="E428" t="n">
        <v>10.87</v>
      </c>
      <c r="F428" t="n">
        <v>7.31</v>
      </c>
      <c r="G428" t="n">
        <v>31.34</v>
      </c>
      <c r="H428" t="n">
        <v>0.42</v>
      </c>
      <c r="I428" t="n">
        <v>14</v>
      </c>
      <c r="J428" t="n">
        <v>273.76</v>
      </c>
      <c r="K428" t="n">
        <v>59.89</v>
      </c>
      <c r="L428" t="n">
        <v>6.5</v>
      </c>
      <c r="M428" t="n">
        <v>12</v>
      </c>
      <c r="N428" t="n">
        <v>72.37</v>
      </c>
      <c r="O428" t="n">
        <v>33998.16</v>
      </c>
      <c r="P428" t="n">
        <v>113.85</v>
      </c>
      <c r="Q428" t="n">
        <v>605.84</v>
      </c>
      <c r="R428" t="n">
        <v>32.07</v>
      </c>
      <c r="S428" t="n">
        <v>21.88</v>
      </c>
      <c r="T428" t="n">
        <v>4041.2</v>
      </c>
      <c r="U428" t="n">
        <v>0.68</v>
      </c>
      <c r="V428" t="n">
        <v>0.85</v>
      </c>
      <c r="W428" t="n">
        <v>1.01</v>
      </c>
      <c r="X428" t="n">
        <v>0.26</v>
      </c>
      <c r="Y428" t="n">
        <v>1</v>
      </c>
      <c r="Z428" t="n">
        <v>10</v>
      </c>
    </row>
    <row r="429">
      <c r="A429" t="n">
        <v>23</v>
      </c>
      <c r="B429" t="n">
        <v>135</v>
      </c>
      <c r="C429" t="inlineStr">
        <is>
          <t xml:space="preserve">CONCLUIDO	</t>
        </is>
      </c>
      <c r="D429" t="n">
        <v>9.249000000000001</v>
      </c>
      <c r="E429" t="n">
        <v>10.81</v>
      </c>
      <c r="F429" t="n">
        <v>7.3</v>
      </c>
      <c r="G429" t="n">
        <v>33.7</v>
      </c>
      <c r="H429" t="n">
        <v>0.44</v>
      </c>
      <c r="I429" t="n">
        <v>13</v>
      </c>
      <c r="J429" t="n">
        <v>274.24</v>
      </c>
      <c r="K429" t="n">
        <v>59.89</v>
      </c>
      <c r="L429" t="n">
        <v>6.75</v>
      </c>
      <c r="M429" t="n">
        <v>11</v>
      </c>
      <c r="N429" t="n">
        <v>72.61</v>
      </c>
      <c r="O429" t="n">
        <v>34057.71</v>
      </c>
      <c r="P429" t="n">
        <v>112.85</v>
      </c>
      <c r="Q429" t="n">
        <v>605.92</v>
      </c>
      <c r="R429" t="n">
        <v>31.81</v>
      </c>
      <c r="S429" t="n">
        <v>21.88</v>
      </c>
      <c r="T429" t="n">
        <v>3915.05</v>
      </c>
      <c r="U429" t="n">
        <v>0.6899999999999999</v>
      </c>
      <c r="V429" t="n">
        <v>0.85</v>
      </c>
      <c r="W429" t="n">
        <v>1.01</v>
      </c>
      <c r="X429" t="n">
        <v>0.24</v>
      </c>
      <c r="Y429" t="n">
        <v>1</v>
      </c>
      <c r="Z429" t="n">
        <v>10</v>
      </c>
    </row>
    <row r="430">
      <c r="A430" t="n">
        <v>24</v>
      </c>
      <c r="B430" t="n">
        <v>135</v>
      </c>
      <c r="C430" t="inlineStr">
        <is>
          <t xml:space="preserve">CONCLUIDO	</t>
        </is>
      </c>
      <c r="D430" t="n">
        <v>9.2455</v>
      </c>
      <c r="E430" t="n">
        <v>10.82</v>
      </c>
      <c r="F430" t="n">
        <v>7.31</v>
      </c>
      <c r="G430" t="n">
        <v>33.72</v>
      </c>
      <c r="H430" t="n">
        <v>0.45</v>
      </c>
      <c r="I430" t="n">
        <v>13</v>
      </c>
      <c r="J430" t="n">
        <v>274.73</v>
      </c>
      <c r="K430" t="n">
        <v>59.89</v>
      </c>
      <c r="L430" t="n">
        <v>7</v>
      </c>
      <c r="M430" t="n">
        <v>11</v>
      </c>
      <c r="N430" t="n">
        <v>72.84</v>
      </c>
      <c r="O430" t="n">
        <v>34117.35</v>
      </c>
      <c r="P430" t="n">
        <v>112.92</v>
      </c>
      <c r="Q430" t="n">
        <v>605.84</v>
      </c>
      <c r="R430" t="n">
        <v>31.89</v>
      </c>
      <c r="S430" t="n">
        <v>21.88</v>
      </c>
      <c r="T430" t="n">
        <v>3957.18</v>
      </c>
      <c r="U430" t="n">
        <v>0.6899999999999999</v>
      </c>
      <c r="V430" t="n">
        <v>0.85</v>
      </c>
      <c r="W430" t="n">
        <v>1.01</v>
      </c>
      <c r="X430" t="n">
        <v>0.25</v>
      </c>
      <c r="Y430" t="n">
        <v>1</v>
      </c>
      <c r="Z430" t="n">
        <v>10</v>
      </c>
    </row>
    <row r="431">
      <c r="A431" t="n">
        <v>25</v>
      </c>
      <c r="B431" t="n">
        <v>135</v>
      </c>
      <c r="C431" t="inlineStr">
        <is>
          <t xml:space="preserve">CONCLUIDO	</t>
        </is>
      </c>
      <c r="D431" t="n">
        <v>9.245200000000001</v>
      </c>
      <c r="E431" t="n">
        <v>10.82</v>
      </c>
      <c r="F431" t="n">
        <v>7.31</v>
      </c>
      <c r="G431" t="n">
        <v>33.72</v>
      </c>
      <c r="H431" t="n">
        <v>0.47</v>
      </c>
      <c r="I431" t="n">
        <v>13</v>
      </c>
      <c r="J431" t="n">
        <v>275.21</v>
      </c>
      <c r="K431" t="n">
        <v>59.89</v>
      </c>
      <c r="L431" t="n">
        <v>7.25</v>
      </c>
      <c r="M431" t="n">
        <v>11</v>
      </c>
      <c r="N431" t="n">
        <v>73.08</v>
      </c>
      <c r="O431" t="n">
        <v>34177.09</v>
      </c>
      <c r="P431" t="n">
        <v>112.67</v>
      </c>
      <c r="Q431" t="n">
        <v>605.85</v>
      </c>
      <c r="R431" t="n">
        <v>31.84</v>
      </c>
      <c r="S431" t="n">
        <v>21.88</v>
      </c>
      <c r="T431" t="n">
        <v>3933.43</v>
      </c>
      <c r="U431" t="n">
        <v>0.6899999999999999</v>
      </c>
      <c r="V431" t="n">
        <v>0.85</v>
      </c>
      <c r="W431" t="n">
        <v>1.01</v>
      </c>
      <c r="X431" t="n">
        <v>0.25</v>
      </c>
      <c r="Y431" t="n">
        <v>1</v>
      </c>
      <c r="Z431" t="n">
        <v>10</v>
      </c>
    </row>
    <row r="432">
      <c r="A432" t="n">
        <v>26</v>
      </c>
      <c r="B432" t="n">
        <v>135</v>
      </c>
      <c r="C432" t="inlineStr">
        <is>
          <t xml:space="preserve">CONCLUIDO	</t>
        </is>
      </c>
      <c r="D432" t="n">
        <v>9.3117</v>
      </c>
      <c r="E432" t="n">
        <v>10.74</v>
      </c>
      <c r="F432" t="n">
        <v>7.28</v>
      </c>
      <c r="G432" t="n">
        <v>36.4</v>
      </c>
      <c r="H432" t="n">
        <v>0.48</v>
      </c>
      <c r="I432" t="n">
        <v>12</v>
      </c>
      <c r="J432" t="n">
        <v>275.7</v>
      </c>
      <c r="K432" t="n">
        <v>59.89</v>
      </c>
      <c r="L432" t="n">
        <v>7.5</v>
      </c>
      <c r="M432" t="n">
        <v>10</v>
      </c>
      <c r="N432" t="n">
        <v>73.31</v>
      </c>
      <c r="O432" t="n">
        <v>34236.91</v>
      </c>
      <c r="P432" t="n">
        <v>111.45</v>
      </c>
      <c r="Q432" t="n">
        <v>605.85</v>
      </c>
      <c r="R432" t="n">
        <v>31.22</v>
      </c>
      <c r="S432" t="n">
        <v>21.88</v>
      </c>
      <c r="T432" t="n">
        <v>3627.33</v>
      </c>
      <c r="U432" t="n">
        <v>0.7</v>
      </c>
      <c r="V432" t="n">
        <v>0.85</v>
      </c>
      <c r="W432" t="n">
        <v>1</v>
      </c>
      <c r="X432" t="n">
        <v>0.22</v>
      </c>
      <c r="Y432" t="n">
        <v>1</v>
      </c>
      <c r="Z432" t="n">
        <v>10</v>
      </c>
    </row>
    <row r="433">
      <c r="A433" t="n">
        <v>27</v>
      </c>
      <c r="B433" t="n">
        <v>135</v>
      </c>
      <c r="C433" t="inlineStr">
        <is>
          <t xml:space="preserve">CONCLUIDO	</t>
        </is>
      </c>
      <c r="D433" t="n">
        <v>9.313599999999999</v>
      </c>
      <c r="E433" t="n">
        <v>10.74</v>
      </c>
      <c r="F433" t="n">
        <v>7.28</v>
      </c>
      <c r="G433" t="n">
        <v>36.39</v>
      </c>
      <c r="H433" t="n">
        <v>0.5</v>
      </c>
      <c r="I433" t="n">
        <v>12</v>
      </c>
      <c r="J433" t="n">
        <v>276.18</v>
      </c>
      <c r="K433" t="n">
        <v>59.89</v>
      </c>
      <c r="L433" t="n">
        <v>7.75</v>
      </c>
      <c r="M433" t="n">
        <v>10</v>
      </c>
      <c r="N433" t="n">
        <v>73.55</v>
      </c>
      <c r="O433" t="n">
        <v>34296.82</v>
      </c>
      <c r="P433" t="n">
        <v>111.29</v>
      </c>
      <c r="Q433" t="n">
        <v>605.84</v>
      </c>
      <c r="R433" t="n">
        <v>31.01</v>
      </c>
      <c r="S433" t="n">
        <v>21.88</v>
      </c>
      <c r="T433" t="n">
        <v>3522.47</v>
      </c>
      <c r="U433" t="n">
        <v>0.71</v>
      </c>
      <c r="V433" t="n">
        <v>0.85</v>
      </c>
      <c r="W433" t="n">
        <v>1.01</v>
      </c>
      <c r="X433" t="n">
        <v>0.22</v>
      </c>
      <c r="Y433" t="n">
        <v>1</v>
      </c>
      <c r="Z433" t="n">
        <v>10</v>
      </c>
    </row>
    <row r="434">
      <c r="A434" t="n">
        <v>28</v>
      </c>
      <c r="B434" t="n">
        <v>135</v>
      </c>
      <c r="C434" t="inlineStr">
        <is>
          <t xml:space="preserve">CONCLUIDO	</t>
        </is>
      </c>
      <c r="D434" t="n">
        <v>9.381399999999999</v>
      </c>
      <c r="E434" t="n">
        <v>10.66</v>
      </c>
      <c r="F434" t="n">
        <v>7.25</v>
      </c>
      <c r="G434" t="n">
        <v>39.55</v>
      </c>
      <c r="H434" t="n">
        <v>0.51</v>
      </c>
      <c r="I434" t="n">
        <v>11</v>
      </c>
      <c r="J434" t="n">
        <v>276.67</v>
      </c>
      <c r="K434" t="n">
        <v>59.89</v>
      </c>
      <c r="L434" t="n">
        <v>8</v>
      </c>
      <c r="M434" t="n">
        <v>9</v>
      </c>
      <c r="N434" t="n">
        <v>73.78</v>
      </c>
      <c r="O434" t="n">
        <v>34356.83</v>
      </c>
      <c r="P434" t="n">
        <v>110.38</v>
      </c>
      <c r="Q434" t="n">
        <v>605.84</v>
      </c>
      <c r="R434" t="n">
        <v>29.92</v>
      </c>
      <c r="S434" t="n">
        <v>21.88</v>
      </c>
      <c r="T434" t="n">
        <v>2980.91</v>
      </c>
      <c r="U434" t="n">
        <v>0.73</v>
      </c>
      <c r="V434" t="n">
        <v>0.85</v>
      </c>
      <c r="W434" t="n">
        <v>1.01</v>
      </c>
      <c r="X434" t="n">
        <v>0.19</v>
      </c>
      <c r="Y434" t="n">
        <v>1</v>
      </c>
      <c r="Z434" t="n">
        <v>10</v>
      </c>
    </row>
    <row r="435">
      <c r="A435" t="n">
        <v>29</v>
      </c>
      <c r="B435" t="n">
        <v>135</v>
      </c>
      <c r="C435" t="inlineStr">
        <is>
          <t xml:space="preserve">CONCLUIDO	</t>
        </is>
      </c>
      <c r="D435" t="n">
        <v>9.375</v>
      </c>
      <c r="E435" t="n">
        <v>10.67</v>
      </c>
      <c r="F435" t="n">
        <v>7.26</v>
      </c>
      <c r="G435" t="n">
        <v>39.59</v>
      </c>
      <c r="H435" t="n">
        <v>0.53</v>
      </c>
      <c r="I435" t="n">
        <v>11</v>
      </c>
      <c r="J435" t="n">
        <v>277.16</v>
      </c>
      <c r="K435" t="n">
        <v>59.89</v>
      </c>
      <c r="L435" t="n">
        <v>8.25</v>
      </c>
      <c r="M435" t="n">
        <v>9</v>
      </c>
      <c r="N435" t="n">
        <v>74.02</v>
      </c>
      <c r="O435" t="n">
        <v>34416.93</v>
      </c>
      <c r="P435" t="n">
        <v>110.06</v>
      </c>
      <c r="Q435" t="n">
        <v>605.84</v>
      </c>
      <c r="R435" t="n">
        <v>30.46</v>
      </c>
      <c r="S435" t="n">
        <v>21.88</v>
      </c>
      <c r="T435" t="n">
        <v>3253.87</v>
      </c>
      <c r="U435" t="n">
        <v>0.72</v>
      </c>
      <c r="V435" t="n">
        <v>0.85</v>
      </c>
      <c r="W435" t="n">
        <v>1.01</v>
      </c>
      <c r="X435" t="n">
        <v>0.2</v>
      </c>
      <c r="Y435" t="n">
        <v>1</v>
      </c>
      <c r="Z435" t="n">
        <v>10</v>
      </c>
    </row>
    <row r="436">
      <c r="A436" t="n">
        <v>30</v>
      </c>
      <c r="B436" t="n">
        <v>135</v>
      </c>
      <c r="C436" t="inlineStr">
        <is>
          <t xml:space="preserve">CONCLUIDO	</t>
        </is>
      </c>
      <c r="D436" t="n">
        <v>9.375999999999999</v>
      </c>
      <c r="E436" t="n">
        <v>10.67</v>
      </c>
      <c r="F436" t="n">
        <v>7.26</v>
      </c>
      <c r="G436" t="n">
        <v>39.58</v>
      </c>
      <c r="H436" t="n">
        <v>0.55</v>
      </c>
      <c r="I436" t="n">
        <v>11</v>
      </c>
      <c r="J436" t="n">
        <v>277.65</v>
      </c>
      <c r="K436" t="n">
        <v>59.89</v>
      </c>
      <c r="L436" t="n">
        <v>8.5</v>
      </c>
      <c r="M436" t="n">
        <v>9</v>
      </c>
      <c r="N436" t="n">
        <v>74.26000000000001</v>
      </c>
      <c r="O436" t="n">
        <v>34477.13</v>
      </c>
      <c r="P436" t="n">
        <v>109.48</v>
      </c>
      <c r="Q436" t="n">
        <v>605.87</v>
      </c>
      <c r="R436" t="n">
        <v>30.45</v>
      </c>
      <c r="S436" t="n">
        <v>21.88</v>
      </c>
      <c r="T436" t="n">
        <v>3247.45</v>
      </c>
      <c r="U436" t="n">
        <v>0.72</v>
      </c>
      <c r="V436" t="n">
        <v>0.85</v>
      </c>
      <c r="W436" t="n">
        <v>1</v>
      </c>
      <c r="X436" t="n">
        <v>0.2</v>
      </c>
      <c r="Y436" t="n">
        <v>1</v>
      </c>
      <c r="Z436" t="n">
        <v>10</v>
      </c>
    </row>
    <row r="437">
      <c r="A437" t="n">
        <v>31</v>
      </c>
      <c r="B437" t="n">
        <v>135</v>
      </c>
      <c r="C437" t="inlineStr">
        <is>
          <t xml:space="preserve">CONCLUIDO	</t>
        </is>
      </c>
      <c r="D437" t="n">
        <v>9.4352</v>
      </c>
      <c r="E437" t="n">
        <v>10.6</v>
      </c>
      <c r="F437" t="n">
        <v>7.24</v>
      </c>
      <c r="G437" t="n">
        <v>43.44</v>
      </c>
      <c r="H437" t="n">
        <v>0.5600000000000001</v>
      </c>
      <c r="I437" t="n">
        <v>10</v>
      </c>
      <c r="J437" t="n">
        <v>278.13</v>
      </c>
      <c r="K437" t="n">
        <v>59.89</v>
      </c>
      <c r="L437" t="n">
        <v>8.75</v>
      </c>
      <c r="M437" t="n">
        <v>8</v>
      </c>
      <c r="N437" t="n">
        <v>74.5</v>
      </c>
      <c r="O437" t="n">
        <v>34537.41</v>
      </c>
      <c r="P437" t="n">
        <v>108.77</v>
      </c>
      <c r="Q437" t="n">
        <v>605.85</v>
      </c>
      <c r="R437" t="n">
        <v>29.74</v>
      </c>
      <c r="S437" t="n">
        <v>21.88</v>
      </c>
      <c r="T437" t="n">
        <v>2897.02</v>
      </c>
      <c r="U437" t="n">
        <v>0.74</v>
      </c>
      <c r="V437" t="n">
        <v>0.85</v>
      </c>
      <c r="W437" t="n">
        <v>1.01</v>
      </c>
      <c r="X437" t="n">
        <v>0.18</v>
      </c>
      <c r="Y437" t="n">
        <v>1</v>
      </c>
      <c r="Z437" t="n">
        <v>10</v>
      </c>
    </row>
    <row r="438">
      <c r="A438" t="n">
        <v>32</v>
      </c>
      <c r="B438" t="n">
        <v>135</v>
      </c>
      <c r="C438" t="inlineStr">
        <is>
          <t xml:space="preserve">CONCLUIDO	</t>
        </is>
      </c>
      <c r="D438" t="n">
        <v>9.4406</v>
      </c>
      <c r="E438" t="n">
        <v>10.59</v>
      </c>
      <c r="F438" t="n">
        <v>7.23</v>
      </c>
      <c r="G438" t="n">
        <v>43.4</v>
      </c>
      <c r="H438" t="n">
        <v>0.58</v>
      </c>
      <c r="I438" t="n">
        <v>10</v>
      </c>
      <c r="J438" t="n">
        <v>278.62</v>
      </c>
      <c r="K438" t="n">
        <v>59.89</v>
      </c>
      <c r="L438" t="n">
        <v>9</v>
      </c>
      <c r="M438" t="n">
        <v>8</v>
      </c>
      <c r="N438" t="n">
        <v>74.73999999999999</v>
      </c>
      <c r="O438" t="n">
        <v>34597.8</v>
      </c>
      <c r="P438" t="n">
        <v>108.41</v>
      </c>
      <c r="Q438" t="n">
        <v>605.84</v>
      </c>
      <c r="R438" t="n">
        <v>29.74</v>
      </c>
      <c r="S438" t="n">
        <v>21.88</v>
      </c>
      <c r="T438" t="n">
        <v>2894.74</v>
      </c>
      <c r="U438" t="n">
        <v>0.74</v>
      </c>
      <c r="V438" t="n">
        <v>0.86</v>
      </c>
      <c r="W438" t="n">
        <v>1</v>
      </c>
      <c r="X438" t="n">
        <v>0.18</v>
      </c>
      <c r="Y438" t="n">
        <v>1</v>
      </c>
      <c r="Z438" t="n">
        <v>10</v>
      </c>
    </row>
    <row r="439">
      <c r="A439" t="n">
        <v>33</v>
      </c>
      <c r="B439" t="n">
        <v>135</v>
      </c>
      <c r="C439" t="inlineStr">
        <is>
          <t xml:space="preserve">CONCLUIDO	</t>
        </is>
      </c>
      <c r="D439" t="n">
        <v>9.438700000000001</v>
      </c>
      <c r="E439" t="n">
        <v>10.59</v>
      </c>
      <c r="F439" t="n">
        <v>7.24</v>
      </c>
      <c r="G439" t="n">
        <v>43.42</v>
      </c>
      <c r="H439" t="n">
        <v>0.59</v>
      </c>
      <c r="I439" t="n">
        <v>10</v>
      </c>
      <c r="J439" t="n">
        <v>279.11</v>
      </c>
      <c r="K439" t="n">
        <v>59.89</v>
      </c>
      <c r="L439" t="n">
        <v>9.25</v>
      </c>
      <c r="M439" t="n">
        <v>8</v>
      </c>
      <c r="N439" t="n">
        <v>74.98</v>
      </c>
      <c r="O439" t="n">
        <v>34658.27</v>
      </c>
      <c r="P439" t="n">
        <v>107.6</v>
      </c>
      <c r="Q439" t="n">
        <v>605.97</v>
      </c>
      <c r="R439" t="n">
        <v>29.68</v>
      </c>
      <c r="S439" t="n">
        <v>21.88</v>
      </c>
      <c r="T439" t="n">
        <v>2865.81</v>
      </c>
      <c r="U439" t="n">
        <v>0.74</v>
      </c>
      <c r="V439" t="n">
        <v>0.85</v>
      </c>
      <c r="W439" t="n">
        <v>1.01</v>
      </c>
      <c r="X439" t="n">
        <v>0.18</v>
      </c>
      <c r="Y439" t="n">
        <v>1</v>
      </c>
      <c r="Z439" t="n">
        <v>10</v>
      </c>
    </row>
    <row r="440">
      <c r="A440" t="n">
        <v>34</v>
      </c>
      <c r="B440" t="n">
        <v>135</v>
      </c>
      <c r="C440" t="inlineStr">
        <is>
          <t xml:space="preserve">CONCLUIDO	</t>
        </is>
      </c>
      <c r="D440" t="n">
        <v>9.501200000000001</v>
      </c>
      <c r="E440" t="n">
        <v>10.52</v>
      </c>
      <c r="F440" t="n">
        <v>7.22</v>
      </c>
      <c r="G440" t="n">
        <v>48.11</v>
      </c>
      <c r="H440" t="n">
        <v>0.6</v>
      </c>
      <c r="I440" t="n">
        <v>9</v>
      </c>
      <c r="J440" t="n">
        <v>279.61</v>
      </c>
      <c r="K440" t="n">
        <v>59.89</v>
      </c>
      <c r="L440" t="n">
        <v>9.5</v>
      </c>
      <c r="M440" t="n">
        <v>7</v>
      </c>
      <c r="N440" t="n">
        <v>75.22</v>
      </c>
      <c r="O440" t="n">
        <v>34718.84</v>
      </c>
      <c r="P440" t="n">
        <v>106.24</v>
      </c>
      <c r="Q440" t="n">
        <v>605.85</v>
      </c>
      <c r="R440" t="n">
        <v>29.1</v>
      </c>
      <c r="S440" t="n">
        <v>21.88</v>
      </c>
      <c r="T440" t="n">
        <v>2579.27</v>
      </c>
      <c r="U440" t="n">
        <v>0.75</v>
      </c>
      <c r="V440" t="n">
        <v>0.86</v>
      </c>
      <c r="W440" t="n">
        <v>1</v>
      </c>
      <c r="X440" t="n">
        <v>0.16</v>
      </c>
      <c r="Y440" t="n">
        <v>1</v>
      </c>
      <c r="Z440" t="n">
        <v>10</v>
      </c>
    </row>
    <row r="441">
      <c r="A441" t="n">
        <v>35</v>
      </c>
      <c r="B441" t="n">
        <v>135</v>
      </c>
      <c r="C441" t="inlineStr">
        <is>
          <t xml:space="preserve">CONCLUIDO	</t>
        </is>
      </c>
      <c r="D441" t="n">
        <v>9.4984</v>
      </c>
      <c r="E441" t="n">
        <v>10.53</v>
      </c>
      <c r="F441" t="n">
        <v>7.22</v>
      </c>
      <c r="G441" t="n">
        <v>48.13</v>
      </c>
      <c r="H441" t="n">
        <v>0.62</v>
      </c>
      <c r="I441" t="n">
        <v>9</v>
      </c>
      <c r="J441" t="n">
        <v>280.1</v>
      </c>
      <c r="K441" t="n">
        <v>59.89</v>
      </c>
      <c r="L441" t="n">
        <v>9.75</v>
      </c>
      <c r="M441" t="n">
        <v>7</v>
      </c>
      <c r="N441" t="n">
        <v>75.45999999999999</v>
      </c>
      <c r="O441" t="n">
        <v>34779.51</v>
      </c>
      <c r="P441" t="n">
        <v>106.4</v>
      </c>
      <c r="Q441" t="n">
        <v>605.84</v>
      </c>
      <c r="R441" t="n">
        <v>29.26</v>
      </c>
      <c r="S441" t="n">
        <v>21.88</v>
      </c>
      <c r="T441" t="n">
        <v>2660.46</v>
      </c>
      <c r="U441" t="n">
        <v>0.75</v>
      </c>
      <c r="V441" t="n">
        <v>0.86</v>
      </c>
      <c r="W441" t="n">
        <v>1</v>
      </c>
      <c r="X441" t="n">
        <v>0.16</v>
      </c>
      <c r="Y441" t="n">
        <v>1</v>
      </c>
      <c r="Z441" t="n">
        <v>10</v>
      </c>
    </row>
    <row r="442">
      <c r="A442" t="n">
        <v>36</v>
      </c>
      <c r="B442" t="n">
        <v>135</v>
      </c>
      <c r="C442" t="inlineStr">
        <is>
          <t xml:space="preserve">CONCLUIDO	</t>
        </is>
      </c>
      <c r="D442" t="n">
        <v>9.505000000000001</v>
      </c>
      <c r="E442" t="n">
        <v>10.52</v>
      </c>
      <c r="F442" t="n">
        <v>7.21</v>
      </c>
      <c r="G442" t="n">
        <v>48.09</v>
      </c>
      <c r="H442" t="n">
        <v>0.63</v>
      </c>
      <c r="I442" t="n">
        <v>9</v>
      </c>
      <c r="J442" t="n">
        <v>280.59</v>
      </c>
      <c r="K442" t="n">
        <v>59.89</v>
      </c>
      <c r="L442" t="n">
        <v>10</v>
      </c>
      <c r="M442" t="n">
        <v>7</v>
      </c>
      <c r="N442" t="n">
        <v>75.7</v>
      </c>
      <c r="O442" t="n">
        <v>34840.27</v>
      </c>
      <c r="P442" t="n">
        <v>106.21</v>
      </c>
      <c r="Q442" t="n">
        <v>605.86</v>
      </c>
      <c r="R442" t="n">
        <v>29.12</v>
      </c>
      <c r="S442" t="n">
        <v>21.88</v>
      </c>
      <c r="T442" t="n">
        <v>2589.93</v>
      </c>
      <c r="U442" t="n">
        <v>0.75</v>
      </c>
      <c r="V442" t="n">
        <v>0.86</v>
      </c>
      <c r="W442" t="n">
        <v>1</v>
      </c>
      <c r="X442" t="n">
        <v>0.15</v>
      </c>
      <c r="Y442" t="n">
        <v>1</v>
      </c>
      <c r="Z442" t="n">
        <v>10</v>
      </c>
    </row>
    <row r="443">
      <c r="A443" t="n">
        <v>37</v>
      </c>
      <c r="B443" t="n">
        <v>135</v>
      </c>
      <c r="C443" t="inlineStr">
        <is>
          <t xml:space="preserve">CONCLUIDO	</t>
        </is>
      </c>
      <c r="D443" t="n">
        <v>9.5014</v>
      </c>
      <c r="E443" t="n">
        <v>10.52</v>
      </c>
      <c r="F443" t="n">
        <v>7.22</v>
      </c>
      <c r="G443" t="n">
        <v>48.11</v>
      </c>
      <c r="H443" t="n">
        <v>0.65</v>
      </c>
      <c r="I443" t="n">
        <v>9</v>
      </c>
      <c r="J443" t="n">
        <v>281.08</v>
      </c>
      <c r="K443" t="n">
        <v>59.89</v>
      </c>
      <c r="L443" t="n">
        <v>10.25</v>
      </c>
      <c r="M443" t="n">
        <v>7</v>
      </c>
      <c r="N443" t="n">
        <v>75.95</v>
      </c>
      <c r="O443" t="n">
        <v>34901.13</v>
      </c>
      <c r="P443" t="n">
        <v>105.72</v>
      </c>
      <c r="Q443" t="n">
        <v>605.84</v>
      </c>
      <c r="R443" t="n">
        <v>29.19</v>
      </c>
      <c r="S443" t="n">
        <v>21.88</v>
      </c>
      <c r="T443" t="n">
        <v>2625.58</v>
      </c>
      <c r="U443" t="n">
        <v>0.75</v>
      </c>
      <c r="V443" t="n">
        <v>0.86</v>
      </c>
      <c r="W443" t="n">
        <v>1</v>
      </c>
      <c r="X443" t="n">
        <v>0.16</v>
      </c>
      <c r="Y443" t="n">
        <v>1</v>
      </c>
      <c r="Z443" t="n">
        <v>10</v>
      </c>
    </row>
    <row r="444">
      <c r="A444" t="n">
        <v>38</v>
      </c>
      <c r="B444" t="n">
        <v>135</v>
      </c>
      <c r="C444" t="inlineStr">
        <is>
          <t xml:space="preserve">CONCLUIDO	</t>
        </is>
      </c>
      <c r="D444" t="n">
        <v>9.4932</v>
      </c>
      <c r="E444" t="n">
        <v>10.53</v>
      </c>
      <c r="F444" t="n">
        <v>7.23</v>
      </c>
      <c r="G444" t="n">
        <v>48.17</v>
      </c>
      <c r="H444" t="n">
        <v>0.66</v>
      </c>
      <c r="I444" t="n">
        <v>9</v>
      </c>
      <c r="J444" t="n">
        <v>281.58</v>
      </c>
      <c r="K444" t="n">
        <v>59.89</v>
      </c>
      <c r="L444" t="n">
        <v>10.5</v>
      </c>
      <c r="M444" t="n">
        <v>7</v>
      </c>
      <c r="N444" t="n">
        <v>76.19</v>
      </c>
      <c r="O444" t="n">
        <v>34962.08</v>
      </c>
      <c r="P444" t="n">
        <v>104.77</v>
      </c>
      <c r="Q444" t="n">
        <v>605.85</v>
      </c>
      <c r="R444" t="n">
        <v>29.37</v>
      </c>
      <c r="S444" t="n">
        <v>21.88</v>
      </c>
      <c r="T444" t="n">
        <v>2717.35</v>
      </c>
      <c r="U444" t="n">
        <v>0.75</v>
      </c>
      <c r="V444" t="n">
        <v>0.86</v>
      </c>
      <c r="W444" t="n">
        <v>1.01</v>
      </c>
      <c r="X444" t="n">
        <v>0.17</v>
      </c>
      <c r="Y444" t="n">
        <v>1</v>
      </c>
      <c r="Z444" t="n">
        <v>10</v>
      </c>
    </row>
    <row r="445">
      <c r="A445" t="n">
        <v>39</v>
      </c>
      <c r="B445" t="n">
        <v>135</v>
      </c>
      <c r="C445" t="inlineStr">
        <is>
          <t xml:space="preserve">CONCLUIDO	</t>
        </is>
      </c>
      <c r="D445" t="n">
        <v>9.567600000000001</v>
      </c>
      <c r="E445" t="n">
        <v>10.45</v>
      </c>
      <c r="F445" t="n">
        <v>7.19</v>
      </c>
      <c r="G445" t="n">
        <v>53.96</v>
      </c>
      <c r="H445" t="n">
        <v>0.68</v>
      </c>
      <c r="I445" t="n">
        <v>8</v>
      </c>
      <c r="J445" t="n">
        <v>282.07</v>
      </c>
      <c r="K445" t="n">
        <v>59.89</v>
      </c>
      <c r="L445" t="n">
        <v>10.75</v>
      </c>
      <c r="M445" t="n">
        <v>6</v>
      </c>
      <c r="N445" t="n">
        <v>76.44</v>
      </c>
      <c r="O445" t="n">
        <v>35023.13</v>
      </c>
      <c r="P445" t="n">
        <v>103.86</v>
      </c>
      <c r="Q445" t="n">
        <v>605.85</v>
      </c>
      <c r="R445" t="n">
        <v>28.37</v>
      </c>
      <c r="S445" t="n">
        <v>21.88</v>
      </c>
      <c r="T445" t="n">
        <v>2222.11</v>
      </c>
      <c r="U445" t="n">
        <v>0.77</v>
      </c>
      <c r="V445" t="n">
        <v>0.86</v>
      </c>
      <c r="W445" t="n">
        <v>1</v>
      </c>
      <c r="X445" t="n">
        <v>0.14</v>
      </c>
      <c r="Y445" t="n">
        <v>1</v>
      </c>
      <c r="Z445" t="n">
        <v>10</v>
      </c>
    </row>
    <row r="446">
      <c r="A446" t="n">
        <v>40</v>
      </c>
      <c r="B446" t="n">
        <v>135</v>
      </c>
      <c r="C446" t="inlineStr">
        <is>
          <t xml:space="preserve">CONCLUIDO	</t>
        </is>
      </c>
      <c r="D446" t="n">
        <v>9.569900000000001</v>
      </c>
      <c r="E446" t="n">
        <v>10.45</v>
      </c>
      <c r="F446" t="n">
        <v>7.19</v>
      </c>
      <c r="G446" t="n">
        <v>53.94</v>
      </c>
      <c r="H446" t="n">
        <v>0.6899999999999999</v>
      </c>
      <c r="I446" t="n">
        <v>8</v>
      </c>
      <c r="J446" t="n">
        <v>282.57</v>
      </c>
      <c r="K446" t="n">
        <v>59.89</v>
      </c>
      <c r="L446" t="n">
        <v>11</v>
      </c>
      <c r="M446" t="n">
        <v>6</v>
      </c>
      <c r="N446" t="n">
        <v>76.68000000000001</v>
      </c>
      <c r="O446" t="n">
        <v>35084.28</v>
      </c>
      <c r="P446" t="n">
        <v>103.25</v>
      </c>
      <c r="Q446" t="n">
        <v>605.84</v>
      </c>
      <c r="R446" t="n">
        <v>28.34</v>
      </c>
      <c r="S446" t="n">
        <v>21.88</v>
      </c>
      <c r="T446" t="n">
        <v>2207.51</v>
      </c>
      <c r="U446" t="n">
        <v>0.77</v>
      </c>
      <c r="V446" t="n">
        <v>0.86</v>
      </c>
      <c r="W446" t="n">
        <v>1</v>
      </c>
      <c r="X446" t="n">
        <v>0.13</v>
      </c>
      <c r="Y446" t="n">
        <v>1</v>
      </c>
      <c r="Z446" t="n">
        <v>10</v>
      </c>
    </row>
    <row r="447">
      <c r="A447" t="n">
        <v>41</v>
      </c>
      <c r="B447" t="n">
        <v>135</v>
      </c>
      <c r="C447" t="inlineStr">
        <is>
          <t xml:space="preserve">CONCLUIDO	</t>
        </is>
      </c>
      <c r="D447" t="n">
        <v>9.579599999999999</v>
      </c>
      <c r="E447" t="n">
        <v>10.44</v>
      </c>
      <c r="F447" t="n">
        <v>7.18</v>
      </c>
      <c r="G447" t="n">
        <v>53.86</v>
      </c>
      <c r="H447" t="n">
        <v>0.71</v>
      </c>
      <c r="I447" t="n">
        <v>8</v>
      </c>
      <c r="J447" t="n">
        <v>283.06</v>
      </c>
      <c r="K447" t="n">
        <v>59.89</v>
      </c>
      <c r="L447" t="n">
        <v>11.25</v>
      </c>
      <c r="M447" t="n">
        <v>6</v>
      </c>
      <c r="N447" t="n">
        <v>76.93000000000001</v>
      </c>
      <c r="O447" t="n">
        <v>35145.53</v>
      </c>
      <c r="P447" t="n">
        <v>102.78</v>
      </c>
      <c r="Q447" t="n">
        <v>605.84</v>
      </c>
      <c r="R447" t="n">
        <v>28.08</v>
      </c>
      <c r="S447" t="n">
        <v>21.88</v>
      </c>
      <c r="T447" t="n">
        <v>2074.36</v>
      </c>
      <c r="U447" t="n">
        <v>0.78</v>
      </c>
      <c r="V447" t="n">
        <v>0.86</v>
      </c>
      <c r="W447" t="n">
        <v>1</v>
      </c>
      <c r="X447" t="n">
        <v>0.12</v>
      </c>
      <c r="Y447" t="n">
        <v>1</v>
      </c>
      <c r="Z447" t="n">
        <v>10</v>
      </c>
    </row>
    <row r="448">
      <c r="A448" t="n">
        <v>42</v>
      </c>
      <c r="B448" t="n">
        <v>135</v>
      </c>
      <c r="C448" t="inlineStr">
        <is>
          <t xml:space="preserve">CONCLUIDO	</t>
        </is>
      </c>
      <c r="D448" t="n">
        <v>9.5671</v>
      </c>
      <c r="E448" t="n">
        <v>10.45</v>
      </c>
      <c r="F448" t="n">
        <v>7.2</v>
      </c>
      <c r="G448" t="n">
        <v>53.96</v>
      </c>
      <c r="H448" t="n">
        <v>0.72</v>
      </c>
      <c r="I448" t="n">
        <v>8</v>
      </c>
      <c r="J448" t="n">
        <v>283.56</v>
      </c>
      <c r="K448" t="n">
        <v>59.89</v>
      </c>
      <c r="L448" t="n">
        <v>11.5</v>
      </c>
      <c r="M448" t="n">
        <v>6</v>
      </c>
      <c r="N448" t="n">
        <v>77.18000000000001</v>
      </c>
      <c r="O448" t="n">
        <v>35206.88</v>
      </c>
      <c r="P448" t="n">
        <v>102.09</v>
      </c>
      <c r="Q448" t="n">
        <v>605.84</v>
      </c>
      <c r="R448" t="n">
        <v>28.29</v>
      </c>
      <c r="S448" t="n">
        <v>21.88</v>
      </c>
      <c r="T448" t="n">
        <v>2181.57</v>
      </c>
      <c r="U448" t="n">
        <v>0.77</v>
      </c>
      <c r="V448" t="n">
        <v>0.86</v>
      </c>
      <c r="W448" t="n">
        <v>1.01</v>
      </c>
      <c r="X448" t="n">
        <v>0.14</v>
      </c>
      <c r="Y448" t="n">
        <v>1</v>
      </c>
      <c r="Z448" t="n">
        <v>10</v>
      </c>
    </row>
    <row r="449">
      <c r="A449" t="n">
        <v>43</v>
      </c>
      <c r="B449" t="n">
        <v>135</v>
      </c>
      <c r="C449" t="inlineStr">
        <is>
          <t xml:space="preserve">CONCLUIDO	</t>
        </is>
      </c>
      <c r="D449" t="n">
        <v>9.569900000000001</v>
      </c>
      <c r="E449" t="n">
        <v>10.45</v>
      </c>
      <c r="F449" t="n">
        <v>7.19</v>
      </c>
      <c r="G449" t="n">
        <v>53.94</v>
      </c>
      <c r="H449" t="n">
        <v>0.74</v>
      </c>
      <c r="I449" t="n">
        <v>8</v>
      </c>
      <c r="J449" t="n">
        <v>284.06</v>
      </c>
      <c r="K449" t="n">
        <v>59.89</v>
      </c>
      <c r="L449" t="n">
        <v>11.75</v>
      </c>
      <c r="M449" t="n">
        <v>6</v>
      </c>
      <c r="N449" t="n">
        <v>77.42</v>
      </c>
      <c r="O449" t="n">
        <v>35268.32</v>
      </c>
      <c r="P449" t="n">
        <v>101.75</v>
      </c>
      <c r="Q449" t="n">
        <v>605.9</v>
      </c>
      <c r="R449" t="n">
        <v>28.33</v>
      </c>
      <c r="S449" t="n">
        <v>21.88</v>
      </c>
      <c r="T449" t="n">
        <v>2202.89</v>
      </c>
      <c r="U449" t="n">
        <v>0.77</v>
      </c>
      <c r="V449" t="n">
        <v>0.86</v>
      </c>
      <c r="W449" t="n">
        <v>1</v>
      </c>
      <c r="X449" t="n">
        <v>0.13</v>
      </c>
      <c r="Y449" t="n">
        <v>1</v>
      </c>
      <c r="Z449" t="n">
        <v>10</v>
      </c>
    </row>
    <row r="450">
      <c r="A450" t="n">
        <v>44</v>
      </c>
      <c r="B450" t="n">
        <v>135</v>
      </c>
      <c r="C450" t="inlineStr">
        <is>
          <t xml:space="preserve">CONCLUIDO	</t>
        </is>
      </c>
      <c r="D450" t="n">
        <v>9.6318</v>
      </c>
      <c r="E450" t="n">
        <v>10.38</v>
      </c>
      <c r="F450" t="n">
        <v>7.18</v>
      </c>
      <c r="G450" t="n">
        <v>61.5</v>
      </c>
      <c r="H450" t="n">
        <v>0.75</v>
      </c>
      <c r="I450" t="n">
        <v>7</v>
      </c>
      <c r="J450" t="n">
        <v>284.56</v>
      </c>
      <c r="K450" t="n">
        <v>59.89</v>
      </c>
      <c r="L450" t="n">
        <v>12</v>
      </c>
      <c r="M450" t="n">
        <v>5</v>
      </c>
      <c r="N450" t="n">
        <v>77.67</v>
      </c>
      <c r="O450" t="n">
        <v>35329.87</v>
      </c>
      <c r="P450" t="n">
        <v>100.14</v>
      </c>
      <c r="Q450" t="n">
        <v>605.84</v>
      </c>
      <c r="R450" t="n">
        <v>27.9</v>
      </c>
      <c r="S450" t="n">
        <v>21.88</v>
      </c>
      <c r="T450" t="n">
        <v>1993.4</v>
      </c>
      <c r="U450" t="n">
        <v>0.78</v>
      </c>
      <c r="V450" t="n">
        <v>0.86</v>
      </c>
      <c r="W450" t="n">
        <v>1</v>
      </c>
      <c r="X450" t="n">
        <v>0.12</v>
      </c>
      <c r="Y450" t="n">
        <v>1</v>
      </c>
      <c r="Z450" t="n">
        <v>10</v>
      </c>
    </row>
    <row r="451">
      <c r="A451" t="n">
        <v>45</v>
      </c>
      <c r="B451" t="n">
        <v>135</v>
      </c>
      <c r="C451" t="inlineStr">
        <is>
          <t xml:space="preserve">CONCLUIDO	</t>
        </is>
      </c>
      <c r="D451" t="n">
        <v>9.634399999999999</v>
      </c>
      <c r="E451" t="n">
        <v>10.38</v>
      </c>
      <c r="F451" t="n">
        <v>7.17</v>
      </c>
      <c r="G451" t="n">
        <v>61.48</v>
      </c>
      <c r="H451" t="n">
        <v>0.77</v>
      </c>
      <c r="I451" t="n">
        <v>7</v>
      </c>
      <c r="J451" t="n">
        <v>285.06</v>
      </c>
      <c r="K451" t="n">
        <v>59.89</v>
      </c>
      <c r="L451" t="n">
        <v>12.25</v>
      </c>
      <c r="M451" t="n">
        <v>5</v>
      </c>
      <c r="N451" t="n">
        <v>77.92</v>
      </c>
      <c r="O451" t="n">
        <v>35391.51</v>
      </c>
      <c r="P451" t="n">
        <v>100.1</v>
      </c>
      <c r="Q451" t="n">
        <v>605.84</v>
      </c>
      <c r="R451" t="n">
        <v>27.78</v>
      </c>
      <c r="S451" t="n">
        <v>21.88</v>
      </c>
      <c r="T451" t="n">
        <v>1933.66</v>
      </c>
      <c r="U451" t="n">
        <v>0.79</v>
      </c>
      <c r="V451" t="n">
        <v>0.86</v>
      </c>
      <c r="W451" t="n">
        <v>1</v>
      </c>
      <c r="X451" t="n">
        <v>0.12</v>
      </c>
      <c r="Y451" t="n">
        <v>1</v>
      </c>
      <c r="Z451" t="n">
        <v>10</v>
      </c>
    </row>
    <row r="452">
      <c r="A452" t="n">
        <v>46</v>
      </c>
      <c r="B452" t="n">
        <v>135</v>
      </c>
      <c r="C452" t="inlineStr">
        <is>
          <t xml:space="preserve">CONCLUIDO	</t>
        </is>
      </c>
      <c r="D452" t="n">
        <v>9.6259</v>
      </c>
      <c r="E452" t="n">
        <v>10.39</v>
      </c>
      <c r="F452" t="n">
        <v>7.18</v>
      </c>
      <c r="G452" t="n">
        <v>61.56</v>
      </c>
      <c r="H452" t="n">
        <v>0.78</v>
      </c>
      <c r="I452" t="n">
        <v>7</v>
      </c>
      <c r="J452" t="n">
        <v>285.56</v>
      </c>
      <c r="K452" t="n">
        <v>59.89</v>
      </c>
      <c r="L452" t="n">
        <v>12.5</v>
      </c>
      <c r="M452" t="n">
        <v>5</v>
      </c>
      <c r="N452" t="n">
        <v>78.17</v>
      </c>
      <c r="O452" t="n">
        <v>35453.26</v>
      </c>
      <c r="P452" t="n">
        <v>100.57</v>
      </c>
      <c r="Q452" t="n">
        <v>605.87</v>
      </c>
      <c r="R452" t="n">
        <v>28.03</v>
      </c>
      <c r="S452" t="n">
        <v>21.88</v>
      </c>
      <c r="T452" t="n">
        <v>2054.38</v>
      </c>
      <c r="U452" t="n">
        <v>0.78</v>
      </c>
      <c r="V452" t="n">
        <v>0.86</v>
      </c>
      <c r="W452" t="n">
        <v>1</v>
      </c>
      <c r="X452" t="n">
        <v>0.12</v>
      </c>
      <c r="Y452" t="n">
        <v>1</v>
      </c>
      <c r="Z452" t="n">
        <v>10</v>
      </c>
    </row>
    <row r="453">
      <c r="A453" t="n">
        <v>47</v>
      </c>
      <c r="B453" t="n">
        <v>135</v>
      </c>
      <c r="C453" t="inlineStr">
        <is>
          <t xml:space="preserve">CONCLUIDO	</t>
        </is>
      </c>
      <c r="D453" t="n">
        <v>9.6172</v>
      </c>
      <c r="E453" t="n">
        <v>10.4</v>
      </c>
      <c r="F453" t="n">
        <v>7.19</v>
      </c>
      <c r="G453" t="n">
        <v>61.64</v>
      </c>
      <c r="H453" t="n">
        <v>0.79</v>
      </c>
      <c r="I453" t="n">
        <v>7</v>
      </c>
      <c r="J453" t="n">
        <v>286.06</v>
      </c>
      <c r="K453" t="n">
        <v>59.89</v>
      </c>
      <c r="L453" t="n">
        <v>12.75</v>
      </c>
      <c r="M453" t="n">
        <v>5</v>
      </c>
      <c r="N453" t="n">
        <v>78.42</v>
      </c>
      <c r="O453" t="n">
        <v>35515.1</v>
      </c>
      <c r="P453" t="n">
        <v>100.9</v>
      </c>
      <c r="Q453" t="n">
        <v>605.85</v>
      </c>
      <c r="R453" t="n">
        <v>28.21</v>
      </c>
      <c r="S453" t="n">
        <v>21.88</v>
      </c>
      <c r="T453" t="n">
        <v>2148.3</v>
      </c>
      <c r="U453" t="n">
        <v>0.78</v>
      </c>
      <c r="V453" t="n">
        <v>0.86</v>
      </c>
      <c r="W453" t="n">
        <v>1</v>
      </c>
      <c r="X453" t="n">
        <v>0.13</v>
      </c>
      <c r="Y453" t="n">
        <v>1</v>
      </c>
      <c r="Z453" t="n">
        <v>10</v>
      </c>
    </row>
    <row r="454">
      <c r="A454" t="n">
        <v>48</v>
      </c>
      <c r="B454" t="n">
        <v>135</v>
      </c>
      <c r="C454" t="inlineStr">
        <is>
          <t xml:space="preserve">CONCLUIDO	</t>
        </is>
      </c>
      <c r="D454" t="n">
        <v>9.6357</v>
      </c>
      <c r="E454" t="n">
        <v>10.38</v>
      </c>
      <c r="F454" t="n">
        <v>7.17</v>
      </c>
      <c r="G454" t="n">
        <v>61.47</v>
      </c>
      <c r="H454" t="n">
        <v>0.8100000000000001</v>
      </c>
      <c r="I454" t="n">
        <v>7</v>
      </c>
      <c r="J454" t="n">
        <v>286.56</v>
      </c>
      <c r="K454" t="n">
        <v>59.89</v>
      </c>
      <c r="L454" t="n">
        <v>13</v>
      </c>
      <c r="M454" t="n">
        <v>5</v>
      </c>
      <c r="N454" t="n">
        <v>78.68000000000001</v>
      </c>
      <c r="O454" t="n">
        <v>35577.18</v>
      </c>
      <c r="P454" t="n">
        <v>100.12</v>
      </c>
      <c r="Q454" t="n">
        <v>605.84</v>
      </c>
      <c r="R454" t="n">
        <v>27.72</v>
      </c>
      <c r="S454" t="n">
        <v>21.88</v>
      </c>
      <c r="T454" t="n">
        <v>1899.76</v>
      </c>
      <c r="U454" t="n">
        <v>0.79</v>
      </c>
      <c r="V454" t="n">
        <v>0.86</v>
      </c>
      <c r="W454" t="n">
        <v>1</v>
      </c>
      <c r="X454" t="n">
        <v>0.11</v>
      </c>
      <c r="Y454" t="n">
        <v>1</v>
      </c>
      <c r="Z454" t="n">
        <v>10</v>
      </c>
    </row>
    <row r="455">
      <c r="A455" t="n">
        <v>49</v>
      </c>
      <c r="B455" t="n">
        <v>135</v>
      </c>
      <c r="C455" t="inlineStr">
        <is>
          <t xml:space="preserve">CONCLUIDO	</t>
        </is>
      </c>
      <c r="D455" t="n">
        <v>9.629300000000001</v>
      </c>
      <c r="E455" t="n">
        <v>10.38</v>
      </c>
      <c r="F455" t="n">
        <v>7.18</v>
      </c>
      <c r="G455" t="n">
        <v>61.53</v>
      </c>
      <c r="H455" t="n">
        <v>0.82</v>
      </c>
      <c r="I455" t="n">
        <v>7</v>
      </c>
      <c r="J455" t="n">
        <v>287.07</v>
      </c>
      <c r="K455" t="n">
        <v>59.89</v>
      </c>
      <c r="L455" t="n">
        <v>13.25</v>
      </c>
      <c r="M455" t="n">
        <v>5</v>
      </c>
      <c r="N455" t="n">
        <v>78.93000000000001</v>
      </c>
      <c r="O455" t="n">
        <v>35639.23</v>
      </c>
      <c r="P455" t="n">
        <v>99.33</v>
      </c>
      <c r="Q455" t="n">
        <v>605.84</v>
      </c>
      <c r="R455" t="n">
        <v>27.98</v>
      </c>
      <c r="S455" t="n">
        <v>21.88</v>
      </c>
      <c r="T455" t="n">
        <v>2030.42</v>
      </c>
      <c r="U455" t="n">
        <v>0.78</v>
      </c>
      <c r="V455" t="n">
        <v>0.86</v>
      </c>
      <c r="W455" t="n">
        <v>1</v>
      </c>
      <c r="X455" t="n">
        <v>0.12</v>
      </c>
      <c r="Y455" t="n">
        <v>1</v>
      </c>
      <c r="Z455" t="n">
        <v>10</v>
      </c>
    </row>
    <row r="456">
      <c r="A456" t="n">
        <v>50</v>
      </c>
      <c r="B456" t="n">
        <v>135</v>
      </c>
      <c r="C456" t="inlineStr">
        <is>
          <t xml:space="preserve">CONCLUIDO	</t>
        </is>
      </c>
      <c r="D456" t="n">
        <v>9.628</v>
      </c>
      <c r="E456" t="n">
        <v>10.39</v>
      </c>
      <c r="F456" t="n">
        <v>7.18</v>
      </c>
      <c r="G456" t="n">
        <v>61.54</v>
      </c>
      <c r="H456" t="n">
        <v>0.84</v>
      </c>
      <c r="I456" t="n">
        <v>7</v>
      </c>
      <c r="J456" t="n">
        <v>287.57</v>
      </c>
      <c r="K456" t="n">
        <v>59.89</v>
      </c>
      <c r="L456" t="n">
        <v>13.5</v>
      </c>
      <c r="M456" t="n">
        <v>5</v>
      </c>
      <c r="N456" t="n">
        <v>79.18000000000001</v>
      </c>
      <c r="O456" t="n">
        <v>35701.38</v>
      </c>
      <c r="P456" t="n">
        <v>98.64</v>
      </c>
      <c r="Q456" t="n">
        <v>605.89</v>
      </c>
      <c r="R456" t="n">
        <v>27.95</v>
      </c>
      <c r="S456" t="n">
        <v>21.88</v>
      </c>
      <c r="T456" t="n">
        <v>2014.41</v>
      </c>
      <c r="U456" t="n">
        <v>0.78</v>
      </c>
      <c r="V456" t="n">
        <v>0.86</v>
      </c>
      <c r="W456" t="n">
        <v>1</v>
      </c>
      <c r="X456" t="n">
        <v>0.12</v>
      </c>
      <c r="Y456" t="n">
        <v>1</v>
      </c>
      <c r="Z456" t="n">
        <v>10</v>
      </c>
    </row>
    <row r="457">
      <c r="A457" t="n">
        <v>51</v>
      </c>
      <c r="B457" t="n">
        <v>135</v>
      </c>
      <c r="C457" t="inlineStr">
        <is>
          <t xml:space="preserve">CONCLUIDO	</t>
        </is>
      </c>
      <c r="D457" t="n">
        <v>9.637</v>
      </c>
      <c r="E457" t="n">
        <v>10.38</v>
      </c>
      <c r="F457" t="n">
        <v>7.17</v>
      </c>
      <c r="G457" t="n">
        <v>61.45</v>
      </c>
      <c r="H457" t="n">
        <v>0.85</v>
      </c>
      <c r="I457" t="n">
        <v>7</v>
      </c>
      <c r="J457" t="n">
        <v>288.08</v>
      </c>
      <c r="K457" t="n">
        <v>59.89</v>
      </c>
      <c r="L457" t="n">
        <v>13.75</v>
      </c>
      <c r="M457" t="n">
        <v>4</v>
      </c>
      <c r="N457" t="n">
        <v>79.44</v>
      </c>
      <c r="O457" t="n">
        <v>35763.64</v>
      </c>
      <c r="P457" t="n">
        <v>97.45999999999999</v>
      </c>
      <c r="Q457" t="n">
        <v>605.84</v>
      </c>
      <c r="R457" t="n">
        <v>27.58</v>
      </c>
      <c r="S457" t="n">
        <v>21.88</v>
      </c>
      <c r="T457" t="n">
        <v>1831.69</v>
      </c>
      <c r="U457" t="n">
        <v>0.79</v>
      </c>
      <c r="V457" t="n">
        <v>0.86</v>
      </c>
      <c r="W457" t="n">
        <v>1</v>
      </c>
      <c r="X457" t="n">
        <v>0.11</v>
      </c>
      <c r="Y457" t="n">
        <v>1</v>
      </c>
      <c r="Z457" t="n">
        <v>10</v>
      </c>
    </row>
    <row r="458">
      <c r="A458" t="n">
        <v>52</v>
      </c>
      <c r="B458" t="n">
        <v>135</v>
      </c>
      <c r="C458" t="inlineStr">
        <is>
          <t xml:space="preserve">CONCLUIDO	</t>
        </is>
      </c>
      <c r="D458" t="n">
        <v>9.703799999999999</v>
      </c>
      <c r="E458" t="n">
        <v>10.31</v>
      </c>
      <c r="F458" t="n">
        <v>7.15</v>
      </c>
      <c r="G458" t="n">
        <v>71.48999999999999</v>
      </c>
      <c r="H458" t="n">
        <v>0.86</v>
      </c>
      <c r="I458" t="n">
        <v>6</v>
      </c>
      <c r="J458" t="n">
        <v>288.58</v>
      </c>
      <c r="K458" t="n">
        <v>59.89</v>
      </c>
      <c r="L458" t="n">
        <v>14</v>
      </c>
      <c r="M458" t="n">
        <v>2</v>
      </c>
      <c r="N458" t="n">
        <v>79.69</v>
      </c>
      <c r="O458" t="n">
        <v>35826</v>
      </c>
      <c r="P458" t="n">
        <v>96.84999999999999</v>
      </c>
      <c r="Q458" t="n">
        <v>605.84</v>
      </c>
      <c r="R458" t="n">
        <v>26.94</v>
      </c>
      <c r="S458" t="n">
        <v>21.88</v>
      </c>
      <c r="T458" t="n">
        <v>1518.94</v>
      </c>
      <c r="U458" t="n">
        <v>0.8100000000000001</v>
      </c>
      <c r="V458" t="n">
        <v>0.87</v>
      </c>
      <c r="W458" t="n">
        <v>1</v>
      </c>
      <c r="X458" t="n">
        <v>0.09</v>
      </c>
      <c r="Y458" t="n">
        <v>1</v>
      </c>
      <c r="Z458" t="n">
        <v>10</v>
      </c>
    </row>
    <row r="459">
      <c r="A459" t="n">
        <v>53</v>
      </c>
      <c r="B459" t="n">
        <v>135</v>
      </c>
      <c r="C459" t="inlineStr">
        <is>
          <t xml:space="preserve">CONCLUIDO	</t>
        </is>
      </c>
      <c r="D459" t="n">
        <v>9.6991</v>
      </c>
      <c r="E459" t="n">
        <v>10.31</v>
      </c>
      <c r="F459" t="n">
        <v>7.15</v>
      </c>
      <c r="G459" t="n">
        <v>71.54000000000001</v>
      </c>
      <c r="H459" t="n">
        <v>0.88</v>
      </c>
      <c r="I459" t="n">
        <v>6</v>
      </c>
      <c r="J459" t="n">
        <v>289.09</v>
      </c>
      <c r="K459" t="n">
        <v>59.89</v>
      </c>
      <c r="L459" t="n">
        <v>14.25</v>
      </c>
      <c r="M459" t="n">
        <v>3</v>
      </c>
      <c r="N459" t="n">
        <v>79.95</v>
      </c>
      <c r="O459" t="n">
        <v>35888.47</v>
      </c>
      <c r="P459" t="n">
        <v>96.47</v>
      </c>
      <c r="Q459" t="n">
        <v>605.84</v>
      </c>
      <c r="R459" t="n">
        <v>26.99</v>
      </c>
      <c r="S459" t="n">
        <v>21.88</v>
      </c>
      <c r="T459" t="n">
        <v>1543.4</v>
      </c>
      <c r="U459" t="n">
        <v>0.8100000000000001</v>
      </c>
      <c r="V459" t="n">
        <v>0.86</v>
      </c>
      <c r="W459" t="n">
        <v>1</v>
      </c>
      <c r="X459" t="n">
        <v>0.1</v>
      </c>
      <c r="Y459" t="n">
        <v>1</v>
      </c>
      <c r="Z459" t="n">
        <v>10</v>
      </c>
    </row>
    <row r="460">
      <c r="A460" t="n">
        <v>54</v>
      </c>
      <c r="B460" t="n">
        <v>135</v>
      </c>
      <c r="C460" t="inlineStr">
        <is>
          <t xml:space="preserve">CONCLUIDO	</t>
        </is>
      </c>
      <c r="D460" t="n">
        <v>9.6972</v>
      </c>
      <c r="E460" t="n">
        <v>10.31</v>
      </c>
      <c r="F460" t="n">
        <v>7.16</v>
      </c>
      <c r="G460" t="n">
        <v>71.56</v>
      </c>
      <c r="H460" t="n">
        <v>0.89</v>
      </c>
      <c r="I460" t="n">
        <v>6</v>
      </c>
      <c r="J460" t="n">
        <v>289.6</v>
      </c>
      <c r="K460" t="n">
        <v>59.89</v>
      </c>
      <c r="L460" t="n">
        <v>14.5</v>
      </c>
      <c r="M460" t="n">
        <v>2</v>
      </c>
      <c r="N460" t="n">
        <v>80.20999999999999</v>
      </c>
      <c r="O460" t="n">
        <v>35951.04</v>
      </c>
      <c r="P460" t="n">
        <v>96.29000000000001</v>
      </c>
      <c r="Q460" t="n">
        <v>605.84</v>
      </c>
      <c r="R460" t="n">
        <v>27.1</v>
      </c>
      <c r="S460" t="n">
        <v>21.88</v>
      </c>
      <c r="T460" t="n">
        <v>1594.71</v>
      </c>
      <c r="U460" t="n">
        <v>0.8100000000000001</v>
      </c>
      <c r="V460" t="n">
        <v>0.86</v>
      </c>
      <c r="W460" t="n">
        <v>1</v>
      </c>
      <c r="X460" t="n">
        <v>0.1</v>
      </c>
      <c r="Y460" t="n">
        <v>1</v>
      </c>
      <c r="Z460" t="n">
        <v>10</v>
      </c>
    </row>
    <row r="461">
      <c r="A461" t="n">
        <v>55</v>
      </c>
      <c r="B461" t="n">
        <v>135</v>
      </c>
      <c r="C461" t="inlineStr">
        <is>
          <t xml:space="preserve">CONCLUIDO	</t>
        </is>
      </c>
      <c r="D461" t="n">
        <v>9.6957</v>
      </c>
      <c r="E461" t="n">
        <v>10.31</v>
      </c>
      <c r="F461" t="n">
        <v>7.16</v>
      </c>
      <c r="G461" t="n">
        <v>71.58</v>
      </c>
      <c r="H461" t="n">
        <v>0.91</v>
      </c>
      <c r="I461" t="n">
        <v>6</v>
      </c>
      <c r="J461" t="n">
        <v>290.1</v>
      </c>
      <c r="K461" t="n">
        <v>59.89</v>
      </c>
      <c r="L461" t="n">
        <v>14.75</v>
      </c>
      <c r="M461" t="n">
        <v>2</v>
      </c>
      <c r="N461" t="n">
        <v>80.47</v>
      </c>
      <c r="O461" t="n">
        <v>36013.72</v>
      </c>
      <c r="P461" t="n">
        <v>96.04000000000001</v>
      </c>
      <c r="Q461" t="n">
        <v>605.84</v>
      </c>
      <c r="R461" t="n">
        <v>27.17</v>
      </c>
      <c r="S461" t="n">
        <v>21.88</v>
      </c>
      <c r="T461" t="n">
        <v>1632.23</v>
      </c>
      <c r="U461" t="n">
        <v>0.8100000000000001</v>
      </c>
      <c r="V461" t="n">
        <v>0.86</v>
      </c>
      <c r="W461" t="n">
        <v>1</v>
      </c>
      <c r="X461" t="n">
        <v>0.1</v>
      </c>
      <c r="Y461" t="n">
        <v>1</v>
      </c>
      <c r="Z461" t="n">
        <v>10</v>
      </c>
    </row>
    <row r="462">
      <c r="A462" t="n">
        <v>56</v>
      </c>
      <c r="B462" t="n">
        <v>135</v>
      </c>
      <c r="C462" t="inlineStr">
        <is>
          <t xml:space="preserve">CONCLUIDO	</t>
        </is>
      </c>
      <c r="D462" t="n">
        <v>9.692299999999999</v>
      </c>
      <c r="E462" t="n">
        <v>10.32</v>
      </c>
      <c r="F462" t="n">
        <v>7.16</v>
      </c>
      <c r="G462" t="n">
        <v>71.61</v>
      </c>
      <c r="H462" t="n">
        <v>0.92</v>
      </c>
      <c r="I462" t="n">
        <v>6</v>
      </c>
      <c r="J462" t="n">
        <v>290.61</v>
      </c>
      <c r="K462" t="n">
        <v>59.89</v>
      </c>
      <c r="L462" t="n">
        <v>15</v>
      </c>
      <c r="M462" t="n">
        <v>1</v>
      </c>
      <c r="N462" t="n">
        <v>80.73</v>
      </c>
      <c r="O462" t="n">
        <v>36076.5</v>
      </c>
      <c r="P462" t="n">
        <v>96.01000000000001</v>
      </c>
      <c r="Q462" t="n">
        <v>605.84</v>
      </c>
      <c r="R462" t="n">
        <v>27.29</v>
      </c>
      <c r="S462" t="n">
        <v>21.88</v>
      </c>
      <c r="T462" t="n">
        <v>1692.3</v>
      </c>
      <c r="U462" t="n">
        <v>0.8</v>
      </c>
      <c r="V462" t="n">
        <v>0.86</v>
      </c>
      <c r="W462" t="n">
        <v>1</v>
      </c>
      <c r="X462" t="n">
        <v>0.1</v>
      </c>
      <c r="Y462" t="n">
        <v>1</v>
      </c>
      <c r="Z462" t="n">
        <v>10</v>
      </c>
    </row>
    <row r="463">
      <c r="A463" t="n">
        <v>57</v>
      </c>
      <c r="B463" t="n">
        <v>135</v>
      </c>
      <c r="C463" t="inlineStr">
        <is>
          <t xml:space="preserve">CONCLUIDO	</t>
        </is>
      </c>
      <c r="D463" t="n">
        <v>9.6957</v>
      </c>
      <c r="E463" t="n">
        <v>10.31</v>
      </c>
      <c r="F463" t="n">
        <v>7.16</v>
      </c>
      <c r="G463" t="n">
        <v>71.58</v>
      </c>
      <c r="H463" t="n">
        <v>0.93</v>
      </c>
      <c r="I463" t="n">
        <v>6</v>
      </c>
      <c r="J463" t="n">
        <v>291.12</v>
      </c>
      <c r="K463" t="n">
        <v>59.89</v>
      </c>
      <c r="L463" t="n">
        <v>15.25</v>
      </c>
      <c r="M463" t="n">
        <v>1</v>
      </c>
      <c r="N463" t="n">
        <v>80.98999999999999</v>
      </c>
      <c r="O463" t="n">
        <v>36139.39</v>
      </c>
      <c r="P463" t="n">
        <v>96.14</v>
      </c>
      <c r="Q463" t="n">
        <v>605.84</v>
      </c>
      <c r="R463" t="n">
        <v>27.11</v>
      </c>
      <c r="S463" t="n">
        <v>21.88</v>
      </c>
      <c r="T463" t="n">
        <v>1600.62</v>
      </c>
      <c r="U463" t="n">
        <v>0.8100000000000001</v>
      </c>
      <c r="V463" t="n">
        <v>0.86</v>
      </c>
      <c r="W463" t="n">
        <v>1</v>
      </c>
      <c r="X463" t="n">
        <v>0.1</v>
      </c>
      <c r="Y463" t="n">
        <v>1</v>
      </c>
      <c r="Z463" t="n">
        <v>10</v>
      </c>
    </row>
    <row r="464">
      <c r="A464" t="n">
        <v>58</v>
      </c>
      <c r="B464" t="n">
        <v>135</v>
      </c>
      <c r="C464" t="inlineStr">
        <is>
          <t xml:space="preserve">CONCLUIDO	</t>
        </is>
      </c>
      <c r="D464" t="n">
        <v>9.702199999999999</v>
      </c>
      <c r="E464" t="n">
        <v>10.31</v>
      </c>
      <c r="F464" t="n">
        <v>7.15</v>
      </c>
      <c r="G464" t="n">
        <v>71.51000000000001</v>
      </c>
      <c r="H464" t="n">
        <v>0.95</v>
      </c>
      <c r="I464" t="n">
        <v>6</v>
      </c>
      <c r="J464" t="n">
        <v>291.63</v>
      </c>
      <c r="K464" t="n">
        <v>59.89</v>
      </c>
      <c r="L464" t="n">
        <v>15.5</v>
      </c>
      <c r="M464" t="n">
        <v>1</v>
      </c>
      <c r="N464" t="n">
        <v>81.25</v>
      </c>
      <c r="O464" t="n">
        <v>36202.38</v>
      </c>
      <c r="P464" t="n">
        <v>96.2</v>
      </c>
      <c r="Q464" t="n">
        <v>605.84</v>
      </c>
      <c r="R464" t="n">
        <v>26.88</v>
      </c>
      <c r="S464" t="n">
        <v>21.88</v>
      </c>
      <c r="T464" t="n">
        <v>1484.58</v>
      </c>
      <c r="U464" t="n">
        <v>0.8100000000000001</v>
      </c>
      <c r="V464" t="n">
        <v>0.87</v>
      </c>
      <c r="W464" t="n">
        <v>1</v>
      </c>
      <c r="X464" t="n">
        <v>0.09</v>
      </c>
      <c r="Y464" t="n">
        <v>1</v>
      </c>
      <c r="Z464" t="n">
        <v>10</v>
      </c>
    </row>
    <row r="465">
      <c r="A465" t="n">
        <v>59</v>
      </c>
      <c r="B465" t="n">
        <v>135</v>
      </c>
      <c r="C465" t="inlineStr">
        <is>
          <t xml:space="preserve">CONCLUIDO	</t>
        </is>
      </c>
      <c r="D465" t="n">
        <v>9.6972</v>
      </c>
      <c r="E465" t="n">
        <v>10.31</v>
      </c>
      <c r="F465" t="n">
        <v>7.16</v>
      </c>
      <c r="G465" t="n">
        <v>71.56</v>
      </c>
      <c r="H465" t="n">
        <v>0.96</v>
      </c>
      <c r="I465" t="n">
        <v>6</v>
      </c>
      <c r="J465" t="n">
        <v>292.15</v>
      </c>
      <c r="K465" t="n">
        <v>59.89</v>
      </c>
      <c r="L465" t="n">
        <v>15.75</v>
      </c>
      <c r="M465" t="n">
        <v>1</v>
      </c>
      <c r="N465" t="n">
        <v>81.51000000000001</v>
      </c>
      <c r="O465" t="n">
        <v>36265.48</v>
      </c>
      <c r="P465" t="n">
        <v>96.43000000000001</v>
      </c>
      <c r="Q465" t="n">
        <v>605.84</v>
      </c>
      <c r="R465" t="n">
        <v>27.07</v>
      </c>
      <c r="S465" t="n">
        <v>21.88</v>
      </c>
      <c r="T465" t="n">
        <v>1581.46</v>
      </c>
      <c r="U465" t="n">
        <v>0.8100000000000001</v>
      </c>
      <c r="V465" t="n">
        <v>0.86</v>
      </c>
      <c r="W465" t="n">
        <v>1</v>
      </c>
      <c r="X465" t="n">
        <v>0.1</v>
      </c>
      <c r="Y465" t="n">
        <v>1</v>
      </c>
      <c r="Z465" t="n">
        <v>10</v>
      </c>
    </row>
    <row r="466">
      <c r="A466" t="n">
        <v>60</v>
      </c>
      <c r="B466" t="n">
        <v>135</v>
      </c>
      <c r="C466" t="inlineStr">
        <is>
          <t xml:space="preserve">CONCLUIDO	</t>
        </is>
      </c>
      <c r="D466" t="n">
        <v>9.693099999999999</v>
      </c>
      <c r="E466" t="n">
        <v>10.32</v>
      </c>
      <c r="F466" t="n">
        <v>7.16</v>
      </c>
      <c r="G466" t="n">
        <v>71.59999999999999</v>
      </c>
      <c r="H466" t="n">
        <v>0.97</v>
      </c>
      <c r="I466" t="n">
        <v>6</v>
      </c>
      <c r="J466" t="n">
        <v>292.66</v>
      </c>
      <c r="K466" t="n">
        <v>59.89</v>
      </c>
      <c r="L466" t="n">
        <v>16</v>
      </c>
      <c r="M466" t="n">
        <v>0</v>
      </c>
      <c r="N466" t="n">
        <v>81.77</v>
      </c>
      <c r="O466" t="n">
        <v>36328.69</v>
      </c>
      <c r="P466" t="n">
        <v>96.63</v>
      </c>
      <c r="Q466" t="n">
        <v>605.9</v>
      </c>
      <c r="R466" t="n">
        <v>27.11</v>
      </c>
      <c r="S466" t="n">
        <v>21.88</v>
      </c>
      <c r="T466" t="n">
        <v>1601.45</v>
      </c>
      <c r="U466" t="n">
        <v>0.8100000000000001</v>
      </c>
      <c r="V466" t="n">
        <v>0.86</v>
      </c>
      <c r="W466" t="n">
        <v>1.01</v>
      </c>
      <c r="X466" t="n">
        <v>0.1</v>
      </c>
      <c r="Y466" t="n">
        <v>1</v>
      </c>
      <c r="Z466" t="n">
        <v>10</v>
      </c>
    </row>
    <row r="467">
      <c r="A467" t="n">
        <v>0</v>
      </c>
      <c r="B467" t="n">
        <v>80</v>
      </c>
      <c r="C467" t="inlineStr">
        <is>
          <t xml:space="preserve">CONCLUIDO	</t>
        </is>
      </c>
      <c r="D467" t="n">
        <v>7.5127</v>
      </c>
      <c r="E467" t="n">
        <v>13.31</v>
      </c>
      <c r="F467" t="n">
        <v>8.57</v>
      </c>
      <c r="G467" t="n">
        <v>6.86</v>
      </c>
      <c r="H467" t="n">
        <v>0.11</v>
      </c>
      <c r="I467" t="n">
        <v>75</v>
      </c>
      <c r="J467" t="n">
        <v>159.12</v>
      </c>
      <c r="K467" t="n">
        <v>50.28</v>
      </c>
      <c r="L467" t="n">
        <v>1</v>
      </c>
      <c r="M467" t="n">
        <v>73</v>
      </c>
      <c r="N467" t="n">
        <v>27.84</v>
      </c>
      <c r="O467" t="n">
        <v>19859.16</v>
      </c>
      <c r="P467" t="n">
        <v>102.98</v>
      </c>
      <c r="Q467" t="n">
        <v>605.88</v>
      </c>
      <c r="R467" t="n">
        <v>71.18000000000001</v>
      </c>
      <c r="S467" t="n">
        <v>21.88</v>
      </c>
      <c r="T467" t="n">
        <v>23293.83</v>
      </c>
      <c r="U467" t="n">
        <v>0.31</v>
      </c>
      <c r="V467" t="n">
        <v>0.72</v>
      </c>
      <c r="W467" t="n">
        <v>1.11</v>
      </c>
      <c r="X467" t="n">
        <v>1.51</v>
      </c>
      <c r="Y467" t="n">
        <v>1</v>
      </c>
      <c r="Z467" t="n">
        <v>10</v>
      </c>
    </row>
    <row r="468">
      <c r="A468" t="n">
        <v>1</v>
      </c>
      <c r="B468" t="n">
        <v>80</v>
      </c>
      <c r="C468" t="inlineStr">
        <is>
          <t xml:space="preserve">CONCLUIDO	</t>
        </is>
      </c>
      <c r="D468" t="n">
        <v>8.0884</v>
      </c>
      <c r="E468" t="n">
        <v>12.36</v>
      </c>
      <c r="F468" t="n">
        <v>8.199999999999999</v>
      </c>
      <c r="G468" t="n">
        <v>8.630000000000001</v>
      </c>
      <c r="H468" t="n">
        <v>0.14</v>
      </c>
      <c r="I468" t="n">
        <v>57</v>
      </c>
      <c r="J468" t="n">
        <v>159.48</v>
      </c>
      <c r="K468" t="n">
        <v>50.28</v>
      </c>
      <c r="L468" t="n">
        <v>1.25</v>
      </c>
      <c r="M468" t="n">
        <v>55</v>
      </c>
      <c r="N468" t="n">
        <v>27.95</v>
      </c>
      <c r="O468" t="n">
        <v>19902.91</v>
      </c>
      <c r="P468" t="n">
        <v>97.72</v>
      </c>
      <c r="Q468" t="n">
        <v>605.89</v>
      </c>
      <c r="R468" t="n">
        <v>59.78</v>
      </c>
      <c r="S468" t="n">
        <v>21.88</v>
      </c>
      <c r="T468" t="n">
        <v>17681.13</v>
      </c>
      <c r="U468" t="n">
        <v>0.37</v>
      </c>
      <c r="V468" t="n">
        <v>0.75</v>
      </c>
      <c r="W468" t="n">
        <v>1.08</v>
      </c>
      <c r="X468" t="n">
        <v>1.14</v>
      </c>
      <c r="Y468" t="n">
        <v>1</v>
      </c>
      <c r="Z468" t="n">
        <v>10</v>
      </c>
    </row>
    <row r="469">
      <c r="A469" t="n">
        <v>2</v>
      </c>
      <c r="B469" t="n">
        <v>80</v>
      </c>
      <c r="C469" t="inlineStr">
        <is>
          <t xml:space="preserve">CONCLUIDO	</t>
        </is>
      </c>
      <c r="D469" t="n">
        <v>8.4396</v>
      </c>
      <c r="E469" t="n">
        <v>11.85</v>
      </c>
      <c r="F469" t="n">
        <v>8.01</v>
      </c>
      <c r="G469" t="n">
        <v>10.23</v>
      </c>
      <c r="H469" t="n">
        <v>0.17</v>
      </c>
      <c r="I469" t="n">
        <v>47</v>
      </c>
      <c r="J469" t="n">
        <v>159.83</v>
      </c>
      <c r="K469" t="n">
        <v>50.28</v>
      </c>
      <c r="L469" t="n">
        <v>1.5</v>
      </c>
      <c r="M469" t="n">
        <v>45</v>
      </c>
      <c r="N469" t="n">
        <v>28.05</v>
      </c>
      <c r="O469" t="n">
        <v>19946.71</v>
      </c>
      <c r="P469" t="n">
        <v>94.64</v>
      </c>
      <c r="Q469" t="n">
        <v>606.12</v>
      </c>
      <c r="R469" t="n">
        <v>53.83</v>
      </c>
      <c r="S469" t="n">
        <v>21.88</v>
      </c>
      <c r="T469" t="n">
        <v>14755.58</v>
      </c>
      <c r="U469" t="n">
        <v>0.41</v>
      </c>
      <c r="V469" t="n">
        <v>0.77</v>
      </c>
      <c r="W469" t="n">
        <v>1.07</v>
      </c>
      <c r="X469" t="n">
        <v>0.95</v>
      </c>
      <c r="Y469" t="n">
        <v>1</v>
      </c>
      <c r="Z469" t="n">
        <v>10</v>
      </c>
    </row>
    <row r="470">
      <c r="A470" t="n">
        <v>3</v>
      </c>
      <c r="B470" t="n">
        <v>80</v>
      </c>
      <c r="C470" t="inlineStr">
        <is>
          <t xml:space="preserve">CONCLUIDO	</t>
        </is>
      </c>
      <c r="D470" t="n">
        <v>8.779400000000001</v>
      </c>
      <c r="E470" t="n">
        <v>11.39</v>
      </c>
      <c r="F470" t="n">
        <v>7.81</v>
      </c>
      <c r="G470" t="n">
        <v>12.01</v>
      </c>
      <c r="H470" t="n">
        <v>0.19</v>
      </c>
      <c r="I470" t="n">
        <v>39</v>
      </c>
      <c r="J470" t="n">
        <v>160.19</v>
      </c>
      <c r="K470" t="n">
        <v>50.28</v>
      </c>
      <c r="L470" t="n">
        <v>1.75</v>
      </c>
      <c r="M470" t="n">
        <v>37</v>
      </c>
      <c r="N470" t="n">
        <v>28.16</v>
      </c>
      <c r="O470" t="n">
        <v>19990.53</v>
      </c>
      <c r="P470" t="n">
        <v>91.48999999999999</v>
      </c>
      <c r="Q470" t="n">
        <v>605.9400000000001</v>
      </c>
      <c r="R470" t="n">
        <v>47.71</v>
      </c>
      <c r="S470" t="n">
        <v>21.88</v>
      </c>
      <c r="T470" t="n">
        <v>11738.82</v>
      </c>
      <c r="U470" t="n">
        <v>0.46</v>
      </c>
      <c r="V470" t="n">
        <v>0.79</v>
      </c>
      <c r="W470" t="n">
        <v>1.05</v>
      </c>
      <c r="X470" t="n">
        <v>0.75</v>
      </c>
      <c r="Y470" t="n">
        <v>1</v>
      </c>
      <c r="Z470" t="n">
        <v>10</v>
      </c>
    </row>
    <row r="471">
      <c r="A471" t="n">
        <v>4</v>
      </c>
      <c r="B471" t="n">
        <v>80</v>
      </c>
      <c r="C471" t="inlineStr">
        <is>
          <t xml:space="preserve">CONCLUIDO	</t>
        </is>
      </c>
      <c r="D471" t="n">
        <v>9.014200000000001</v>
      </c>
      <c r="E471" t="n">
        <v>11.09</v>
      </c>
      <c r="F471" t="n">
        <v>7.71</v>
      </c>
      <c r="G471" t="n">
        <v>14.01</v>
      </c>
      <c r="H471" t="n">
        <v>0.22</v>
      </c>
      <c r="I471" t="n">
        <v>33</v>
      </c>
      <c r="J471" t="n">
        <v>160.54</v>
      </c>
      <c r="K471" t="n">
        <v>50.28</v>
      </c>
      <c r="L471" t="n">
        <v>2</v>
      </c>
      <c r="M471" t="n">
        <v>31</v>
      </c>
      <c r="N471" t="n">
        <v>28.26</v>
      </c>
      <c r="O471" t="n">
        <v>20034.4</v>
      </c>
      <c r="P471" t="n">
        <v>89.45</v>
      </c>
      <c r="Q471" t="n">
        <v>605.97</v>
      </c>
      <c r="R471" t="n">
        <v>44.31</v>
      </c>
      <c r="S471" t="n">
        <v>21.88</v>
      </c>
      <c r="T471" t="n">
        <v>10065.46</v>
      </c>
      <c r="U471" t="n">
        <v>0.49</v>
      </c>
      <c r="V471" t="n">
        <v>0.8</v>
      </c>
      <c r="W471" t="n">
        <v>1.04</v>
      </c>
      <c r="X471" t="n">
        <v>0.65</v>
      </c>
      <c r="Y471" t="n">
        <v>1</v>
      </c>
      <c r="Z471" t="n">
        <v>10</v>
      </c>
    </row>
    <row r="472">
      <c r="A472" t="n">
        <v>5</v>
      </c>
      <c r="B472" t="n">
        <v>80</v>
      </c>
      <c r="C472" t="inlineStr">
        <is>
          <t xml:space="preserve">CONCLUIDO	</t>
        </is>
      </c>
      <c r="D472" t="n">
        <v>9.1846</v>
      </c>
      <c r="E472" t="n">
        <v>10.89</v>
      </c>
      <c r="F472" t="n">
        <v>7.63</v>
      </c>
      <c r="G472" t="n">
        <v>15.78</v>
      </c>
      <c r="H472" t="n">
        <v>0.25</v>
      </c>
      <c r="I472" t="n">
        <v>29</v>
      </c>
      <c r="J472" t="n">
        <v>160.9</v>
      </c>
      <c r="K472" t="n">
        <v>50.28</v>
      </c>
      <c r="L472" t="n">
        <v>2.25</v>
      </c>
      <c r="M472" t="n">
        <v>27</v>
      </c>
      <c r="N472" t="n">
        <v>28.37</v>
      </c>
      <c r="O472" t="n">
        <v>20078.3</v>
      </c>
      <c r="P472" t="n">
        <v>87.67</v>
      </c>
      <c r="Q472" t="n">
        <v>605.98</v>
      </c>
      <c r="R472" t="n">
        <v>41.99</v>
      </c>
      <c r="S472" t="n">
        <v>21.88</v>
      </c>
      <c r="T472" t="n">
        <v>8929.02</v>
      </c>
      <c r="U472" t="n">
        <v>0.52</v>
      </c>
      <c r="V472" t="n">
        <v>0.8100000000000001</v>
      </c>
      <c r="W472" t="n">
        <v>1.03</v>
      </c>
      <c r="X472" t="n">
        <v>0.57</v>
      </c>
      <c r="Y472" t="n">
        <v>1</v>
      </c>
      <c r="Z472" t="n">
        <v>10</v>
      </c>
    </row>
    <row r="473">
      <c r="A473" t="n">
        <v>6</v>
      </c>
      <c r="B473" t="n">
        <v>80</v>
      </c>
      <c r="C473" t="inlineStr">
        <is>
          <t xml:space="preserve">CONCLUIDO	</t>
        </is>
      </c>
      <c r="D473" t="n">
        <v>9.3233</v>
      </c>
      <c r="E473" t="n">
        <v>10.73</v>
      </c>
      <c r="F473" t="n">
        <v>7.56</v>
      </c>
      <c r="G473" t="n">
        <v>17.45</v>
      </c>
      <c r="H473" t="n">
        <v>0.27</v>
      </c>
      <c r="I473" t="n">
        <v>26</v>
      </c>
      <c r="J473" t="n">
        <v>161.26</v>
      </c>
      <c r="K473" t="n">
        <v>50.28</v>
      </c>
      <c r="L473" t="n">
        <v>2.5</v>
      </c>
      <c r="M473" t="n">
        <v>24</v>
      </c>
      <c r="N473" t="n">
        <v>28.48</v>
      </c>
      <c r="O473" t="n">
        <v>20122.23</v>
      </c>
      <c r="P473" t="n">
        <v>86.28</v>
      </c>
      <c r="Q473" t="n">
        <v>605.9299999999999</v>
      </c>
      <c r="R473" t="n">
        <v>39.96</v>
      </c>
      <c r="S473" t="n">
        <v>21.88</v>
      </c>
      <c r="T473" t="n">
        <v>7927.5</v>
      </c>
      <c r="U473" t="n">
        <v>0.55</v>
      </c>
      <c r="V473" t="n">
        <v>0.82</v>
      </c>
      <c r="W473" t="n">
        <v>1.03</v>
      </c>
      <c r="X473" t="n">
        <v>0.5</v>
      </c>
      <c r="Y473" t="n">
        <v>1</v>
      </c>
      <c r="Z473" t="n">
        <v>10</v>
      </c>
    </row>
    <row r="474">
      <c r="A474" t="n">
        <v>7</v>
      </c>
      <c r="B474" t="n">
        <v>80</v>
      </c>
      <c r="C474" t="inlineStr">
        <is>
          <t xml:space="preserve">CONCLUIDO	</t>
        </is>
      </c>
      <c r="D474" t="n">
        <v>9.465199999999999</v>
      </c>
      <c r="E474" t="n">
        <v>10.56</v>
      </c>
      <c r="F474" t="n">
        <v>7.5</v>
      </c>
      <c r="G474" t="n">
        <v>19.56</v>
      </c>
      <c r="H474" t="n">
        <v>0.3</v>
      </c>
      <c r="I474" t="n">
        <v>23</v>
      </c>
      <c r="J474" t="n">
        <v>161.61</v>
      </c>
      <c r="K474" t="n">
        <v>50.28</v>
      </c>
      <c r="L474" t="n">
        <v>2.75</v>
      </c>
      <c r="M474" t="n">
        <v>21</v>
      </c>
      <c r="N474" t="n">
        <v>28.58</v>
      </c>
      <c r="O474" t="n">
        <v>20166.2</v>
      </c>
      <c r="P474" t="n">
        <v>84.45999999999999</v>
      </c>
      <c r="Q474" t="n">
        <v>605.87</v>
      </c>
      <c r="R474" t="n">
        <v>37.93</v>
      </c>
      <c r="S474" t="n">
        <v>21.88</v>
      </c>
      <c r="T474" t="n">
        <v>6928.33</v>
      </c>
      <c r="U474" t="n">
        <v>0.58</v>
      </c>
      <c r="V474" t="n">
        <v>0.82</v>
      </c>
      <c r="W474" t="n">
        <v>1.03</v>
      </c>
      <c r="X474" t="n">
        <v>0.44</v>
      </c>
      <c r="Y474" t="n">
        <v>1</v>
      </c>
      <c r="Z474" t="n">
        <v>10</v>
      </c>
    </row>
    <row r="475">
      <c r="A475" t="n">
        <v>8</v>
      </c>
      <c r="B475" t="n">
        <v>80</v>
      </c>
      <c r="C475" t="inlineStr">
        <is>
          <t xml:space="preserve">CONCLUIDO	</t>
        </is>
      </c>
      <c r="D475" t="n">
        <v>9.567299999999999</v>
      </c>
      <c r="E475" t="n">
        <v>10.45</v>
      </c>
      <c r="F475" t="n">
        <v>7.45</v>
      </c>
      <c r="G475" t="n">
        <v>21.29</v>
      </c>
      <c r="H475" t="n">
        <v>0.33</v>
      </c>
      <c r="I475" t="n">
        <v>21</v>
      </c>
      <c r="J475" t="n">
        <v>161.97</v>
      </c>
      <c r="K475" t="n">
        <v>50.28</v>
      </c>
      <c r="L475" t="n">
        <v>3</v>
      </c>
      <c r="M475" t="n">
        <v>19</v>
      </c>
      <c r="N475" t="n">
        <v>28.69</v>
      </c>
      <c r="O475" t="n">
        <v>20210.21</v>
      </c>
      <c r="P475" t="n">
        <v>83.15000000000001</v>
      </c>
      <c r="Q475" t="n">
        <v>605.86</v>
      </c>
      <c r="R475" t="n">
        <v>36.39</v>
      </c>
      <c r="S475" t="n">
        <v>21.88</v>
      </c>
      <c r="T475" t="n">
        <v>6167.71</v>
      </c>
      <c r="U475" t="n">
        <v>0.6</v>
      </c>
      <c r="V475" t="n">
        <v>0.83</v>
      </c>
      <c r="W475" t="n">
        <v>1.02</v>
      </c>
      <c r="X475" t="n">
        <v>0.39</v>
      </c>
      <c r="Y475" t="n">
        <v>1</v>
      </c>
      <c r="Z475" t="n">
        <v>10</v>
      </c>
    </row>
    <row r="476">
      <c r="A476" t="n">
        <v>9</v>
      </c>
      <c r="B476" t="n">
        <v>80</v>
      </c>
      <c r="C476" t="inlineStr">
        <is>
          <t xml:space="preserve">CONCLUIDO	</t>
        </is>
      </c>
      <c r="D476" t="n">
        <v>9.611800000000001</v>
      </c>
      <c r="E476" t="n">
        <v>10.4</v>
      </c>
      <c r="F476" t="n">
        <v>7.43</v>
      </c>
      <c r="G476" t="n">
        <v>22.3</v>
      </c>
      <c r="H476" t="n">
        <v>0.35</v>
      </c>
      <c r="I476" t="n">
        <v>20</v>
      </c>
      <c r="J476" t="n">
        <v>162.33</v>
      </c>
      <c r="K476" t="n">
        <v>50.28</v>
      </c>
      <c r="L476" t="n">
        <v>3.25</v>
      </c>
      <c r="M476" t="n">
        <v>18</v>
      </c>
      <c r="N476" t="n">
        <v>28.8</v>
      </c>
      <c r="O476" t="n">
        <v>20254.26</v>
      </c>
      <c r="P476" t="n">
        <v>82.18000000000001</v>
      </c>
      <c r="Q476" t="n">
        <v>605.88</v>
      </c>
      <c r="R476" t="n">
        <v>35.63</v>
      </c>
      <c r="S476" t="n">
        <v>21.88</v>
      </c>
      <c r="T476" t="n">
        <v>5793.65</v>
      </c>
      <c r="U476" t="n">
        <v>0.61</v>
      </c>
      <c r="V476" t="n">
        <v>0.83</v>
      </c>
      <c r="W476" t="n">
        <v>1.03</v>
      </c>
      <c r="X476" t="n">
        <v>0.38</v>
      </c>
      <c r="Y476" t="n">
        <v>1</v>
      </c>
      <c r="Z476" t="n">
        <v>10</v>
      </c>
    </row>
    <row r="477">
      <c r="A477" t="n">
        <v>10</v>
      </c>
      <c r="B477" t="n">
        <v>80</v>
      </c>
      <c r="C477" t="inlineStr">
        <is>
          <t xml:space="preserve">CONCLUIDO	</t>
        </is>
      </c>
      <c r="D477" t="n">
        <v>9.7056</v>
      </c>
      <c r="E477" t="n">
        <v>10.3</v>
      </c>
      <c r="F477" t="n">
        <v>7.4</v>
      </c>
      <c r="G477" t="n">
        <v>24.66</v>
      </c>
      <c r="H477" t="n">
        <v>0.38</v>
      </c>
      <c r="I477" t="n">
        <v>18</v>
      </c>
      <c r="J477" t="n">
        <v>162.68</v>
      </c>
      <c r="K477" t="n">
        <v>50.28</v>
      </c>
      <c r="L477" t="n">
        <v>3.5</v>
      </c>
      <c r="M477" t="n">
        <v>16</v>
      </c>
      <c r="N477" t="n">
        <v>28.9</v>
      </c>
      <c r="O477" t="n">
        <v>20298.34</v>
      </c>
      <c r="P477" t="n">
        <v>80.84</v>
      </c>
      <c r="Q477" t="n">
        <v>605.9400000000001</v>
      </c>
      <c r="R477" t="n">
        <v>34.79</v>
      </c>
      <c r="S477" t="n">
        <v>21.88</v>
      </c>
      <c r="T477" t="n">
        <v>5381.46</v>
      </c>
      <c r="U477" t="n">
        <v>0.63</v>
      </c>
      <c r="V477" t="n">
        <v>0.84</v>
      </c>
      <c r="W477" t="n">
        <v>1.02</v>
      </c>
      <c r="X477" t="n">
        <v>0.34</v>
      </c>
      <c r="Y477" t="n">
        <v>1</v>
      </c>
      <c r="Z477" t="n">
        <v>10</v>
      </c>
    </row>
    <row r="478">
      <c r="A478" t="n">
        <v>11</v>
      </c>
      <c r="B478" t="n">
        <v>80</v>
      </c>
      <c r="C478" t="inlineStr">
        <is>
          <t xml:space="preserve">CONCLUIDO	</t>
        </is>
      </c>
      <c r="D478" t="n">
        <v>9.762700000000001</v>
      </c>
      <c r="E478" t="n">
        <v>10.24</v>
      </c>
      <c r="F478" t="n">
        <v>7.37</v>
      </c>
      <c r="G478" t="n">
        <v>26.01</v>
      </c>
      <c r="H478" t="n">
        <v>0.41</v>
      </c>
      <c r="I478" t="n">
        <v>17</v>
      </c>
      <c r="J478" t="n">
        <v>163.04</v>
      </c>
      <c r="K478" t="n">
        <v>50.28</v>
      </c>
      <c r="L478" t="n">
        <v>3.75</v>
      </c>
      <c r="M478" t="n">
        <v>15</v>
      </c>
      <c r="N478" t="n">
        <v>29.01</v>
      </c>
      <c r="O478" t="n">
        <v>20342.46</v>
      </c>
      <c r="P478" t="n">
        <v>79.98999999999999</v>
      </c>
      <c r="Q478" t="n">
        <v>605.84</v>
      </c>
      <c r="R478" t="n">
        <v>33.89</v>
      </c>
      <c r="S478" t="n">
        <v>21.88</v>
      </c>
      <c r="T478" t="n">
        <v>4936.56</v>
      </c>
      <c r="U478" t="n">
        <v>0.65</v>
      </c>
      <c r="V478" t="n">
        <v>0.84</v>
      </c>
      <c r="W478" t="n">
        <v>1.02</v>
      </c>
      <c r="X478" t="n">
        <v>0.31</v>
      </c>
      <c r="Y478" t="n">
        <v>1</v>
      </c>
      <c r="Z478" t="n">
        <v>10</v>
      </c>
    </row>
    <row r="479">
      <c r="A479" t="n">
        <v>12</v>
      </c>
      <c r="B479" t="n">
        <v>80</v>
      </c>
      <c r="C479" t="inlineStr">
        <is>
          <t xml:space="preserve">CONCLUIDO	</t>
        </is>
      </c>
      <c r="D479" t="n">
        <v>9.841200000000001</v>
      </c>
      <c r="E479" t="n">
        <v>10.16</v>
      </c>
      <c r="F479" t="n">
        <v>7.35</v>
      </c>
      <c r="G479" t="n">
        <v>29.41</v>
      </c>
      <c r="H479" t="n">
        <v>0.43</v>
      </c>
      <c r="I479" t="n">
        <v>15</v>
      </c>
      <c r="J479" t="n">
        <v>163.4</v>
      </c>
      <c r="K479" t="n">
        <v>50.28</v>
      </c>
      <c r="L479" t="n">
        <v>4</v>
      </c>
      <c r="M479" t="n">
        <v>13</v>
      </c>
      <c r="N479" t="n">
        <v>29.12</v>
      </c>
      <c r="O479" t="n">
        <v>20386.62</v>
      </c>
      <c r="P479" t="n">
        <v>78.2</v>
      </c>
      <c r="Q479" t="n">
        <v>605.9299999999999</v>
      </c>
      <c r="R479" t="n">
        <v>33.37</v>
      </c>
      <c r="S479" t="n">
        <v>21.88</v>
      </c>
      <c r="T479" t="n">
        <v>4687.25</v>
      </c>
      <c r="U479" t="n">
        <v>0.66</v>
      </c>
      <c r="V479" t="n">
        <v>0.84</v>
      </c>
      <c r="W479" t="n">
        <v>1.01</v>
      </c>
      <c r="X479" t="n">
        <v>0.3</v>
      </c>
      <c r="Y479" t="n">
        <v>1</v>
      </c>
      <c r="Z479" t="n">
        <v>10</v>
      </c>
    </row>
    <row r="480">
      <c r="A480" t="n">
        <v>13</v>
      </c>
      <c r="B480" t="n">
        <v>80</v>
      </c>
      <c r="C480" t="inlineStr">
        <is>
          <t xml:space="preserve">CONCLUIDO	</t>
        </is>
      </c>
      <c r="D480" t="n">
        <v>9.913500000000001</v>
      </c>
      <c r="E480" t="n">
        <v>10.09</v>
      </c>
      <c r="F480" t="n">
        <v>7.31</v>
      </c>
      <c r="G480" t="n">
        <v>31.34</v>
      </c>
      <c r="H480" t="n">
        <v>0.46</v>
      </c>
      <c r="I480" t="n">
        <v>14</v>
      </c>
      <c r="J480" t="n">
        <v>163.76</v>
      </c>
      <c r="K480" t="n">
        <v>50.28</v>
      </c>
      <c r="L480" t="n">
        <v>4.25</v>
      </c>
      <c r="M480" t="n">
        <v>12</v>
      </c>
      <c r="N480" t="n">
        <v>29.23</v>
      </c>
      <c r="O480" t="n">
        <v>20430.81</v>
      </c>
      <c r="P480" t="n">
        <v>77.02</v>
      </c>
      <c r="Q480" t="n">
        <v>605.87</v>
      </c>
      <c r="R480" t="n">
        <v>32.09</v>
      </c>
      <c r="S480" t="n">
        <v>21.88</v>
      </c>
      <c r="T480" t="n">
        <v>4050.1</v>
      </c>
      <c r="U480" t="n">
        <v>0.68</v>
      </c>
      <c r="V480" t="n">
        <v>0.85</v>
      </c>
      <c r="W480" t="n">
        <v>1.01</v>
      </c>
      <c r="X480" t="n">
        <v>0.25</v>
      </c>
      <c r="Y480" t="n">
        <v>1</v>
      </c>
      <c r="Z480" t="n">
        <v>10</v>
      </c>
    </row>
    <row r="481">
      <c r="A481" t="n">
        <v>14</v>
      </c>
      <c r="B481" t="n">
        <v>80</v>
      </c>
      <c r="C481" t="inlineStr">
        <is>
          <t xml:space="preserve">CONCLUIDO	</t>
        </is>
      </c>
      <c r="D481" t="n">
        <v>9.902900000000001</v>
      </c>
      <c r="E481" t="n">
        <v>10.1</v>
      </c>
      <c r="F481" t="n">
        <v>7.32</v>
      </c>
      <c r="G481" t="n">
        <v>31.38</v>
      </c>
      <c r="H481" t="n">
        <v>0.49</v>
      </c>
      <c r="I481" t="n">
        <v>14</v>
      </c>
      <c r="J481" t="n">
        <v>164.12</v>
      </c>
      <c r="K481" t="n">
        <v>50.28</v>
      </c>
      <c r="L481" t="n">
        <v>4.5</v>
      </c>
      <c r="M481" t="n">
        <v>12</v>
      </c>
      <c r="N481" t="n">
        <v>29.34</v>
      </c>
      <c r="O481" t="n">
        <v>20475.04</v>
      </c>
      <c r="P481" t="n">
        <v>76</v>
      </c>
      <c r="Q481" t="n">
        <v>605.84</v>
      </c>
      <c r="R481" t="n">
        <v>32.35</v>
      </c>
      <c r="S481" t="n">
        <v>21.88</v>
      </c>
      <c r="T481" t="n">
        <v>4181.72</v>
      </c>
      <c r="U481" t="n">
        <v>0.68</v>
      </c>
      <c r="V481" t="n">
        <v>0.84</v>
      </c>
      <c r="W481" t="n">
        <v>1.01</v>
      </c>
      <c r="X481" t="n">
        <v>0.26</v>
      </c>
      <c r="Y481" t="n">
        <v>1</v>
      </c>
      <c r="Z481" t="n">
        <v>10</v>
      </c>
    </row>
    <row r="482">
      <c r="A482" t="n">
        <v>15</v>
      </c>
      <c r="B482" t="n">
        <v>80</v>
      </c>
      <c r="C482" t="inlineStr">
        <is>
          <t xml:space="preserve">CONCLUIDO	</t>
        </is>
      </c>
      <c r="D482" t="n">
        <v>9.9483</v>
      </c>
      <c r="E482" t="n">
        <v>10.05</v>
      </c>
      <c r="F482" t="n">
        <v>7.31</v>
      </c>
      <c r="G482" t="n">
        <v>33.73</v>
      </c>
      <c r="H482" t="n">
        <v>0.51</v>
      </c>
      <c r="I482" t="n">
        <v>13</v>
      </c>
      <c r="J482" t="n">
        <v>164.48</v>
      </c>
      <c r="K482" t="n">
        <v>50.28</v>
      </c>
      <c r="L482" t="n">
        <v>4.75</v>
      </c>
      <c r="M482" t="n">
        <v>11</v>
      </c>
      <c r="N482" t="n">
        <v>29.45</v>
      </c>
      <c r="O482" t="n">
        <v>20519.3</v>
      </c>
      <c r="P482" t="n">
        <v>75.81</v>
      </c>
      <c r="Q482" t="n">
        <v>605.84</v>
      </c>
      <c r="R482" t="n">
        <v>32.03</v>
      </c>
      <c r="S482" t="n">
        <v>21.88</v>
      </c>
      <c r="T482" t="n">
        <v>4026.11</v>
      </c>
      <c r="U482" t="n">
        <v>0.68</v>
      </c>
      <c r="V482" t="n">
        <v>0.85</v>
      </c>
      <c r="W482" t="n">
        <v>1.01</v>
      </c>
      <c r="X482" t="n">
        <v>0.25</v>
      </c>
      <c r="Y482" t="n">
        <v>1</v>
      </c>
      <c r="Z482" t="n">
        <v>10</v>
      </c>
    </row>
    <row r="483">
      <c r="A483" t="n">
        <v>16</v>
      </c>
      <c r="B483" t="n">
        <v>80</v>
      </c>
      <c r="C483" t="inlineStr">
        <is>
          <t xml:space="preserve">CONCLUIDO	</t>
        </is>
      </c>
      <c r="D483" t="n">
        <v>10.0056</v>
      </c>
      <c r="E483" t="n">
        <v>9.99</v>
      </c>
      <c r="F483" t="n">
        <v>7.28</v>
      </c>
      <c r="G483" t="n">
        <v>36.42</v>
      </c>
      <c r="H483" t="n">
        <v>0.54</v>
      </c>
      <c r="I483" t="n">
        <v>12</v>
      </c>
      <c r="J483" t="n">
        <v>164.83</v>
      </c>
      <c r="K483" t="n">
        <v>50.28</v>
      </c>
      <c r="L483" t="n">
        <v>5</v>
      </c>
      <c r="M483" t="n">
        <v>10</v>
      </c>
      <c r="N483" t="n">
        <v>29.55</v>
      </c>
      <c r="O483" t="n">
        <v>20563.61</v>
      </c>
      <c r="P483" t="n">
        <v>74.09999999999999</v>
      </c>
      <c r="Q483" t="n">
        <v>605.84</v>
      </c>
      <c r="R483" t="n">
        <v>31.14</v>
      </c>
      <c r="S483" t="n">
        <v>21.88</v>
      </c>
      <c r="T483" t="n">
        <v>3588.59</v>
      </c>
      <c r="U483" t="n">
        <v>0.7</v>
      </c>
      <c r="V483" t="n">
        <v>0.85</v>
      </c>
      <c r="W483" t="n">
        <v>1.01</v>
      </c>
      <c r="X483" t="n">
        <v>0.23</v>
      </c>
      <c r="Y483" t="n">
        <v>1</v>
      </c>
      <c r="Z483" t="n">
        <v>10</v>
      </c>
    </row>
    <row r="484">
      <c r="A484" t="n">
        <v>17</v>
      </c>
      <c r="B484" t="n">
        <v>80</v>
      </c>
      <c r="C484" t="inlineStr">
        <is>
          <t xml:space="preserve">CONCLUIDO	</t>
        </is>
      </c>
      <c r="D484" t="n">
        <v>10.0758</v>
      </c>
      <c r="E484" t="n">
        <v>9.92</v>
      </c>
      <c r="F484" t="n">
        <v>7.25</v>
      </c>
      <c r="G484" t="n">
        <v>39.52</v>
      </c>
      <c r="H484" t="n">
        <v>0.5600000000000001</v>
      </c>
      <c r="I484" t="n">
        <v>11</v>
      </c>
      <c r="J484" t="n">
        <v>165.19</v>
      </c>
      <c r="K484" t="n">
        <v>50.28</v>
      </c>
      <c r="L484" t="n">
        <v>5.25</v>
      </c>
      <c r="M484" t="n">
        <v>9</v>
      </c>
      <c r="N484" t="n">
        <v>29.66</v>
      </c>
      <c r="O484" t="n">
        <v>20607.95</v>
      </c>
      <c r="P484" t="n">
        <v>72.90000000000001</v>
      </c>
      <c r="Q484" t="n">
        <v>605.89</v>
      </c>
      <c r="R484" t="n">
        <v>30.05</v>
      </c>
      <c r="S484" t="n">
        <v>21.88</v>
      </c>
      <c r="T484" t="n">
        <v>3046.39</v>
      </c>
      <c r="U484" t="n">
        <v>0.73</v>
      </c>
      <c r="V484" t="n">
        <v>0.85</v>
      </c>
      <c r="W484" t="n">
        <v>1</v>
      </c>
      <c r="X484" t="n">
        <v>0.19</v>
      </c>
      <c r="Y484" t="n">
        <v>1</v>
      </c>
      <c r="Z484" t="n">
        <v>10</v>
      </c>
    </row>
    <row r="485">
      <c r="A485" t="n">
        <v>18</v>
      </c>
      <c r="B485" t="n">
        <v>80</v>
      </c>
      <c r="C485" t="inlineStr">
        <is>
          <t xml:space="preserve">CONCLUIDO	</t>
        </is>
      </c>
      <c r="D485" t="n">
        <v>10.0587</v>
      </c>
      <c r="E485" t="n">
        <v>9.94</v>
      </c>
      <c r="F485" t="n">
        <v>7.26</v>
      </c>
      <c r="G485" t="n">
        <v>39.62</v>
      </c>
      <c r="H485" t="n">
        <v>0.59</v>
      </c>
      <c r="I485" t="n">
        <v>11</v>
      </c>
      <c r="J485" t="n">
        <v>165.55</v>
      </c>
      <c r="K485" t="n">
        <v>50.28</v>
      </c>
      <c r="L485" t="n">
        <v>5.5</v>
      </c>
      <c r="M485" t="n">
        <v>9</v>
      </c>
      <c r="N485" t="n">
        <v>29.77</v>
      </c>
      <c r="O485" t="n">
        <v>20652.33</v>
      </c>
      <c r="P485" t="n">
        <v>71.62</v>
      </c>
      <c r="Q485" t="n">
        <v>605.86</v>
      </c>
      <c r="R485" t="n">
        <v>30.52</v>
      </c>
      <c r="S485" t="n">
        <v>21.88</v>
      </c>
      <c r="T485" t="n">
        <v>3283.25</v>
      </c>
      <c r="U485" t="n">
        <v>0.72</v>
      </c>
      <c r="V485" t="n">
        <v>0.85</v>
      </c>
      <c r="W485" t="n">
        <v>1.01</v>
      </c>
      <c r="X485" t="n">
        <v>0.2</v>
      </c>
      <c r="Y485" t="n">
        <v>1</v>
      </c>
      <c r="Z485" t="n">
        <v>10</v>
      </c>
    </row>
    <row r="486">
      <c r="A486" t="n">
        <v>19</v>
      </c>
      <c r="B486" t="n">
        <v>80</v>
      </c>
      <c r="C486" t="inlineStr">
        <is>
          <t xml:space="preserve">CONCLUIDO	</t>
        </is>
      </c>
      <c r="D486" t="n">
        <v>10.1223</v>
      </c>
      <c r="E486" t="n">
        <v>9.880000000000001</v>
      </c>
      <c r="F486" t="n">
        <v>7.23</v>
      </c>
      <c r="G486" t="n">
        <v>43.39</v>
      </c>
      <c r="H486" t="n">
        <v>0.61</v>
      </c>
      <c r="I486" t="n">
        <v>10</v>
      </c>
      <c r="J486" t="n">
        <v>165.91</v>
      </c>
      <c r="K486" t="n">
        <v>50.28</v>
      </c>
      <c r="L486" t="n">
        <v>5.75</v>
      </c>
      <c r="M486" t="n">
        <v>8</v>
      </c>
      <c r="N486" t="n">
        <v>29.88</v>
      </c>
      <c r="O486" t="n">
        <v>20696.74</v>
      </c>
      <c r="P486" t="n">
        <v>70.48999999999999</v>
      </c>
      <c r="Q486" t="n">
        <v>605.85</v>
      </c>
      <c r="R486" t="n">
        <v>29.54</v>
      </c>
      <c r="S486" t="n">
        <v>21.88</v>
      </c>
      <c r="T486" t="n">
        <v>2798.76</v>
      </c>
      <c r="U486" t="n">
        <v>0.74</v>
      </c>
      <c r="V486" t="n">
        <v>0.86</v>
      </c>
      <c r="W486" t="n">
        <v>1.01</v>
      </c>
      <c r="X486" t="n">
        <v>0.17</v>
      </c>
      <c r="Y486" t="n">
        <v>1</v>
      </c>
      <c r="Z486" t="n">
        <v>10</v>
      </c>
    </row>
    <row r="487">
      <c r="A487" t="n">
        <v>20</v>
      </c>
      <c r="B487" t="n">
        <v>80</v>
      </c>
      <c r="C487" t="inlineStr">
        <is>
          <t xml:space="preserve">CONCLUIDO	</t>
        </is>
      </c>
      <c r="D487" t="n">
        <v>10.1143</v>
      </c>
      <c r="E487" t="n">
        <v>9.890000000000001</v>
      </c>
      <c r="F487" t="n">
        <v>7.24</v>
      </c>
      <c r="G487" t="n">
        <v>43.44</v>
      </c>
      <c r="H487" t="n">
        <v>0.64</v>
      </c>
      <c r="I487" t="n">
        <v>10</v>
      </c>
      <c r="J487" t="n">
        <v>166.27</v>
      </c>
      <c r="K487" t="n">
        <v>50.28</v>
      </c>
      <c r="L487" t="n">
        <v>6</v>
      </c>
      <c r="M487" t="n">
        <v>5</v>
      </c>
      <c r="N487" t="n">
        <v>29.99</v>
      </c>
      <c r="O487" t="n">
        <v>20741.2</v>
      </c>
      <c r="P487" t="n">
        <v>69.59</v>
      </c>
      <c r="Q487" t="n">
        <v>605.85</v>
      </c>
      <c r="R487" t="n">
        <v>29.72</v>
      </c>
      <c r="S487" t="n">
        <v>21.88</v>
      </c>
      <c r="T487" t="n">
        <v>2889.08</v>
      </c>
      <c r="U487" t="n">
        <v>0.74</v>
      </c>
      <c r="V487" t="n">
        <v>0.85</v>
      </c>
      <c r="W487" t="n">
        <v>1.01</v>
      </c>
      <c r="X487" t="n">
        <v>0.18</v>
      </c>
      <c r="Y487" t="n">
        <v>1</v>
      </c>
      <c r="Z487" t="n">
        <v>10</v>
      </c>
    </row>
    <row r="488">
      <c r="A488" t="n">
        <v>21</v>
      </c>
      <c r="B488" t="n">
        <v>80</v>
      </c>
      <c r="C488" t="inlineStr">
        <is>
          <t xml:space="preserve">CONCLUIDO	</t>
        </is>
      </c>
      <c r="D488" t="n">
        <v>10.1163</v>
      </c>
      <c r="E488" t="n">
        <v>9.880000000000001</v>
      </c>
      <c r="F488" t="n">
        <v>7.24</v>
      </c>
      <c r="G488" t="n">
        <v>43.43</v>
      </c>
      <c r="H488" t="n">
        <v>0.66</v>
      </c>
      <c r="I488" t="n">
        <v>10</v>
      </c>
      <c r="J488" t="n">
        <v>166.64</v>
      </c>
      <c r="K488" t="n">
        <v>50.28</v>
      </c>
      <c r="L488" t="n">
        <v>6.25</v>
      </c>
      <c r="M488" t="n">
        <v>4</v>
      </c>
      <c r="N488" t="n">
        <v>30.11</v>
      </c>
      <c r="O488" t="n">
        <v>20785.69</v>
      </c>
      <c r="P488" t="n">
        <v>68.97</v>
      </c>
      <c r="Q488" t="n">
        <v>605.84</v>
      </c>
      <c r="R488" t="n">
        <v>29.59</v>
      </c>
      <c r="S488" t="n">
        <v>21.88</v>
      </c>
      <c r="T488" t="n">
        <v>2820.64</v>
      </c>
      <c r="U488" t="n">
        <v>0.74</v>
      </c>
      <c r="V488" t="n">
        <v>0.85</v>
      </c>
      <c r="W488" t="n">
        <v>1.01</v>
      </c>
      <c r="X488" t="n">
        <v>0.18</v>
      </c>
      <c r="Y488" t="n">
        <v>1</v>
      </c>
      <c r="Z488" t="n">
        <v>10</v>
      </c>
    </row>
    <row r="489">
      <c r="A489" t="n">
        <v>22</v>
      </c>
      <c r="B489" t="n">
        <v>80</v>
      </c>
      <c r="C489" t="inlineStr">
        <is>
          <t xml:space="preserve">CONCLUIDO	</t>
        </is>
      </c>
      <c r="D489" t="n">
        <v>10.1615</v>
      </c>
      <c r="E489" t="n">
        <v>9.84</v>
      </c>
      <c r="F489" t="n">
        <v>7.23</v>
      </c>
      <c r="G489" t="n">
        <v>48.18</v>
      </c>
      <c r="H489" t="n">
        <v>0.6899999999999999</v>
      </c>
      <c r="I489" t="n">
        <v>9</v>
      </c>
      <c r="J489" t="n">
        <v>167</v>
      </c>
      <c r="K489" t="n">
        <v>50.28</v>
      </c>
      <c r="L489" t="n">
        <v>6.5</v>
      </c>
      <c r="M489" t="n">
        <v>2</v>
      </c>
      <c r="N489" t="n">
        <v>30.22</v>
      </c>
      <c r="O489" t="n">
        <v>20830.22</v>
      </c>
      <c r="P489" t="n">
        <v>68.53</v>
      </c>
      <c r="Q489" t="n">
        <v>605.84</v>
      </c>
      <c r="R489" t="n">
        <v>29.22</v>
      </c>
      <c r="S489" t="n">
        <v>21.88</v>
      </c>
      <c r="T489" t="n">
        <v>2641.85</v>
      </c>
      <c r="U489" t="n">
        <v>0.75</v>
      </c>
      <c r="V489" t="n">
        <v>0.86</v>
      </c>
      <c r="W489" t="n">
        <v>1.01</v>
      </c>
      <c r="X489" t="n">
        <v>0.17</v>
      </c>
      <c r="Y489" t="n">
        <v>1</v>
      </c>
      <c r="Z489" t="n">
        <v>10</v>
      </c>
    </row>
    <row r="490">
      <c r="A490" t="n">
        <v>23</v>
      </c>
      <c r="B490" t="n">
        <v>80</v>
      </c>
      <c r="C490" t="inlineStr">
        <is>
          <t xml:space="preserve">CONCLUIDO	</t>
        </is>
      </c>
      <c r="D490" t="n">
        <v>10.1569</v>
      </c>
      <c r="E490" t="n">
        <v>9.85</v>
      </c>
      <c r="F490" t="n">
        <v>7.23</v>
      </c>
      <c r="G490" t="n">
        <v>48.21</v>
      </c>
      <c r="H490" t="n">
        <v>0.71</v>
      </c>
      <c r="I490" t="n">
        <v>9</v>
      </c>
      <c r="J490" t="n">
        <v>167.36</v>
      </c>
      <c r="K490" t="n">
        <v>50.28</v>
      </c>
      <c r="L490" t="n">
        <v>6.75</v>
      </c>
      <c r="M490" t="n">
        <v>1</v>
      </c>
      <c r="N490" t="n">
        <v>30.33</v>
      </c>
      <c r="O490" t="n">
        <v>20874.78</v>
      </c>
      <c r="P490" t="n">
        <v>68.51000000000001</v>
      </c>
      <c r="Q490" t="n">
        <v>605.84</v>
      </c>
      <c r="R490" t="n">
        <v>29.29</v>
      </c>
      <c r="S490" t="n">
        <v>21.88</v>
      </c>
      <c r="T490" t="n">
        <v>2674.47</v>
      </c>
      <c r="U490" t="n">
        <v>0.75</v>
      </c>
      <c r="V490" t="n">
        <v>0.86</v>
      </c>
      <c r="W490" t="n">
        <v>1.01</v>
      </c>
      <c r="X490" t="n">
        <v>0.17</v>
      </c>
      <c r="Y490" t="n">
        <v>1</v>
      </c>
      <c r="Z490" t="n">
        <v>10</v>
      </c>
    </row>
    <row r="491">
      <c r="A491" t="n">
        <v>24</v>
      </c>
      <c r="B491" t="n">
        <v>80</v>
      </c>
      <c r="C491" t="inlineStr">
        <is>
          <t xml:space="preserve">CONCLUIDO	</t>
        </is>
      </c>
      <c r="D491" t="n">
        <v>10.1554</v>
      </c>
      <c r="E491" t="n">
        <v>9.85</v>
      </c>
      <c r="F491" t="n">
        <v>7.23</v>
      </c>
      <c r="G491" t="n">
        <v>48.22</v>
      </c>
      <c r="H491" t="n">
        <v>0.74</v>
      </c>
      <c r="I491" t="n">
        <v>9</v>
      </c>
      <c r="J491" t="n">
        <v>167.72</v>
      </c>
      <c r="K491" t="n">
        <v>50.28</v>
      </c>
      <c r="L491" t="n">
        <v>7</v>
      </c>
      <c r="M491" t="n">
        <v>0</v>
      </c>
      <c r="N491" t="n">
        <v>30.44</v>
      </c>
      <c r="O491" t="n">
        <v>20919.39</v>
      </c>
      <c r="P491" t="n">
        <v>68.67</v>
      </c>
      <c r="Q491" t="n">
        <v>605.84</v>
      </c>
      <c r="R491" t="n">
        <v>29.26</v>
      </c>
      <c r="S491" t="n">
        <v>21.88</v>
      </c>
      <c r="T491" t="n">
        <v>2663.19</v>
      </c>
      <c r="U491" t="n">
        <v>0.75</v>
      </c>
      <c r="V491" t="n">
        <v>0.86</v>
      </c>
      <c r="W491" t="n">
        <v>1.01</v>
      </c>
      <c r="X491" t="n">
        <v>0.17</v>
      </c>
      <c r="Y491" t="n">
        <v>1</v>
      </c>
      <c r="Z491" t="n">
        <v>10</v>
      </c>
    </row>
    <row r="492">
      <c r="A492" t="n">
        <v>0</v>
      </c>
      <c r="B492" t="n">
        <v>115</v>
      </c>
      <c r="C492" t="inlineStr">
        <is>
          <t xml:space="preserve">CONCLUIDO	</t>
        </is>
      </c>
      <c r="D492" t="n">
        <v>6.2175</v>
      </c>
      <c r="E492" t="n">
        <v>16.08</v>
      </c>
      <c r="F492" t="n">
        <v>9.08</v>
      </c>
      <c r="G492" t="n">
        <v>5.5</v>
      </c>
      <c r="H492" t="n">
        <v>0.08</v>
      </c>
      <c r="I492" t="n">
        <v>99</v>
      </c>
      <c r="J492" t="n">
        <v>222.93</v>
      </c>
      <c r="K492" t="n">
        <v>56.94</v>
      </c>
      <c r="L492" t="n">
        <v>1</v>
      </c>
      <c r="M492" t="n">
        <v>97</v>
      </c>
      <c r="N492" t="n">
        <v>49.99</v>
      </c>
      <c r="O492" t="n">
        <v>27728.69</v>
      </c>
      <c r="P492" t="n">
        <v>136.79</v>
      </c>
      <c r="Q492" t="n">
        <v>606.27</v>
      </c>
      <c r="R492" t="n">
        <v>87.05</v>
      </c>
      <c r="S492" t="n">
        <v>21.88</v>
      </c>
      <c r="T492" t="n">
        <v>31105.68</v>
      </c>
      <c r="U492" t="n">
        <v>0.25</v>
      </c>
      <c r="V492" t="n">
        <v>0.68</v>
      </c>
      <c r="W492" t="n">
        <v>1.15</v>
      </c>
      <c r="X492" t="n">
        <v>2.02</v>
      </c>
      <c r="Y492" t="n">
        <v>1</v>
      </c>
      <c r="Z492" t="n">
        <v>10</v>
      </c>
    </row>
    <row r="493">
      <c r="A493" t="n">
        <v>1</v>
      </c>
      <c r="B493" t="n">
        <v>115</v>
      </c>
      <c r="C493" t="inlineStr">
        <is>
          <t xml:space="preserve">CONCLUIDO	</t>
        </is>
      </c>
      <c r="D493" t="n">
        <v>6.8839</v>
      </c>
      <c r="E493" t="n">
        <v>14.53</v>
      </c>
      <c r="F493" t="n">
        <v>8.57</v>
      </c>
      <c r="G493" t="n">
        <v>6.86</v>
      </c>
      <c r="H493" t="n">
        <v>0.1</v>
      </c>
      <c r="I493" t="n">
        <v>75</v>
      </c>
      <c r="J493" t="n">
        <v>223.35</v>
      </c>
      <c r="K493" t="n">
        <v>56.94</v>
      </c>
      <c r="L493" t="n">
        <v>1.25</v>
      </c>
      <c r="M493" t="n">
        <v>73</v>
      </c>
      <c r="N493" t="n">
        <v>50.15</v>
      </c>
      <c r="O493" t="n">
        <v>27780.03</v>
      </c>
      <c r="P493" t="n">
        <v>128.63</v>
      </c>
      <c r="Q493" t="n">
        <v>605.9299999999999</v>
      </c>
      <c r="R493" t="n">
        <v>71.23999999999999</v>
      </c>
      <c r="S493" t="n">
        <v>21.88</v>
      </c>
      <c r="T493" t="n">
        <v>23324.14</v>
      </c>
      <c r="U493" t="n">
        <v>0.31</v>
      </c>
      <c r="V493" t="n">
        <v>0.72</v>
      </c>
      <c r="W493" t="n">
        <v>1.11</v>
      </c>
      <c r="X493" t="n">
        <v>1.51</v>
      </c>
      <c r="Y493" t="n">
        <v>1</v>
      </c>
      <c r="Z493" t="n">
        <v>10</v>
      </c>
    </row>
    <row r="494">
      <c r="A494" t="n">
        <v>2</v>
      </c>
      <c r="B494" t="n">
        <v>115</v>
      </c>
      <c r="C494" t="inlineStr">
        <is>
          <t xml:space="preserve">CONCLUIDO	</t>
        </is>
      </c>
      <c r="D494" t="n">
        <v>7.371</v>
      </c>
      <c r="E494" t="n">
        <v>13.57</v>
      </c>
      <c r="F494" t="n">
        <v>8.27</v>
      </c>
      <c r="G494" t="n">
        <v>8.27</v>
      </c>
      <c r="H494" t="n">
        <v>0.12</v>
      </c>
      <c r="I494" t="n">
        <v>60</v>
      </c>
      <c r="J494" t="n">
        <v>223.76</v>
      </c>
      <c r="K494" t="n">
        <v>56.94</v>
      </c>
      <c r="L494" t="n">
        <v>1.5</v>
      </c>
      <c r="M494" t="n">
        <v>58</v>
      </c>
      <c r="N494" t="n">
        <v>50.32</v>
      </c>
      <c r="O494" t="n">
        <v>27831.42</v>
      </c>
      <c r="P494" t="n">
        <v>123.58</v>
      </c>
      <c r="Q494" t="n">
        <v>605.88</v>
      </c>
      <c r="R494" t="n">
        <v>62</v>
      </c>
      <c r="S494" t="n">
        <v>21.88</v>
      </c>
      <c r="T494" t="n">
        <v>18778.09</v>
      </c>
      <c r="U494" t="n">
        <v>0.35</v>
      </c>
      <c r="V494" t="n">
        <v>0.75</v>
      </c>
      <c r="W494" t="n">
        <v>1.09</v>
      </c>
      <c r="X494" t="n">
        <v>1.21</v>
      </c>
      <c r="Y494" t="n">
        <v>1</v>
      </c>
      <c r="Z494" t="n">
        <v>10</v>
      </c>
    </row>
    <row r="495">
      <c r="A495" t="n">
        <v>3</v>
      </c>
      <c r="B495" t="n">
        <v>115</v>
      </c>
      <c r="C495" t="inlineStr">
        <is>
          <t xml:space="preserve">CONCLUIDO	</t>
        </is>
      </c>
      <c r="D495" t="n">
        <v>7.7474</v>
      </c>
      <c r="E495" t="n">
        <v>12.91</v>
      </c>
      <c r="F495" t="n">
        <v>8.050000000000001</v>
      </c>
      <c r="G495" t="n">
        <v>9.66</v>
      </c>
      <c r="H495" t="n">
        <v>0.14</v>
      </c>
      <c r="I495" t="n">
        <v>50</v>
      </c>
      <c r="J495" t="n">
        <v>224.18</v>
      </c>
      <c r="K495" t="n">
        <v>56.94</v>
      </c>
      <c r="L495" t="n">
        <v>1.75</v>
      </c>
      <c r="M495" t="n">
        <v>48</v>
      </c>
      <c r="N495" t="n">
        <v>50.49</v>
      </c>
      <c r="O495" t="n">
        <v>27882.87</v>
      </c>
      <c r="P495" t="n">
        <v>119.77</v>
      </c>
      <c r="Q495" t="n">
        <v>605.97</v>
      </c>
      <c r="R495" t="n">
        <v>55.16</v>
      </c>
      <c r="S495" t="n">
        <v>21.88</v>
      </c>
      <c r="T495" t="n">
        <v>15407.28</v>
      </c>
      <c r="U495" t="n">
        <v>0.4</v>
      </c>
      <c r="V495" t="n">
        <v>0.77</v>
      </c>
      <c r="W495" t="n">
        <v>1.07</v>
      </c>
      <c r="X495" t="n">
        <v>0.99</v>
      </c>
      <c r="Y495" t="n">
        <v>1</v>
      </c>
      <c r="Z495" t="n">
        <v>10</v>
      </c>
    </row>
    <row r="496">
      <c r="A496" t="n">
        <v>4</v>
      </c>
      <c r="B496" t="n">
        <v>115</v>
      </c>
      <c r="C496" t="inlineStr">
        <is>
          <t xml:space="preserve">CONCLUIDO	</t>
        </is>
      </c>
      <c r="D496" t="n">
        <v>8.037000000000001</v>
      </c>
      <c r="E496" t="n">
        <v>12.44</v>
      </c>
      <c r="F496" t="n">
        <v>7.89</v>
      </c>
      <c r="G496" t="n">
        <v>11.02</v>
      </c>
      <c r="H496" t="n">
        <v>0.16</v>
      </c>
      <c r="I496" t="n">
        <v>43</v>
      </c>
      <c r="J496" t="n">
        <v>224.6</v>
      </c>
      <c r="K496" t="n">
        <v>56.94</v>
      </c>
      <c r="L496" t="n">
        <v>2</v>
      </c>
      <c r="M496" t="n">
        <v>41</v>
      </c>
      <c r="N496" t="n">
        <v>50.65</v>
      </c>
      <c r="O496" t="n">
        <v>27934.37</v>
      </c>
      <c r="P496" t="n">
        <v>116.86</v>
      </c>
      <c r="Q496" t="n">
        <v>605.88</v>
      </c>
      <c r="R496" t="n">
        <v>50.19</v>
      </c>
      <c r="S496" t="n">
        <v>21.88</v>
      </c>
      <c r="T496" t="n">
        <v>12959.01</v>
      </c>
      <c r="U496" t="n">
        <v>0.44</v>
      </c>
      <c r="V496" t="n">
        <v>0.78</v>
      </c>
      <c r="W496" t="n">
        <v>1.06</v>
      </c>
      <c r="X496" t="n">
        <v>0.84</v>
      </c>
      <c r="Y496" t="n">
        <v>1</v>
      </c>
      <c r="Z496" t="n">
        <v>10</v>
      </c>
    </row>
    <row r="497">
      <c r="A497" t="n">
        <v>5</v>
      </c>
      <c r="B497" t="n">
        <v>115</v>
      </c>
      <c r="C497" t="inlineStr">
        <is>
          <t xml:space="preserve">CONCLUIDO	</t>
        </is>
      </c>
      <c r="D497" t="n">
        <v>8.235200000000001</v>
      </c>
      <c r="E497" t="n">
        <v>12.14</v>
      </c>
      <c r="F497" t="n">
        <v>7.81</v>
      </c>
      <c r="G497" t="n">
        <v>12.34</v>
      </c>
      <c r="H497" t="n">
        <v>0.18</v>
      </c>
      <c r="I497" t="n">
        <v>38</v>
      </c>
      <c r="J497" t="n">
        <v>225.01</v>
      </c>
      <c r="K497" t="n">
        <v>56.94</v>
      </c>
      <c r="L497" t="n">
        <v>2.25</v>
      </c>
      <c r="M497" t="n">
        <v>36</v>
      </c>
      <c r="N497" t="n">
        <v>50.82</v>
      </c>
      <c r="O497" t="n">
        <v>27985.94</v>
      </c>
      <c r="P497" t="n">
        <v>115.2</v>
      </c>
      <c r="Q497" t="n">
        <v>605.88</v>
      </c>
      <c r="R497" t="n">
        <v>47.92</v>
      </c>
      <c r="S497" t="n">
        <v>21.88</v>
      </c>
      <c r="T497" t="n">
        <v>11844.63</v>
      </c>
      <c r="U497" t="n">
        <v>0.46</v>
      </c>
      <c r="V497" t="n">
        <v>0.79</v>
      </c>
      <c r="W497" t="n">
        <v>1.05</v>
      </c>
      <c r="X497" t="n">
        <v>0.76</v>
      </c>
      <c r="Y497" t="n">
        <v>1</v>
      </c>
      <c r="Z497" t="n">
        <v>10</v>
      </c>
    </row>
    <row r="498">
      <c r="A498" t="n">
        <v>6</v>
      </c>
      <c r="B498" t="n">
        <v>115</v>
      </c>
      <c r="C498" t="inlineStr">
        <is>
          <t xml:space="preserve">CONCLUIDO	</t>
        </is>
      </c>
      <c r="D498" t="n">
        <v>8.4132</v>
      </c>
      <c r="E498" t="n">
        <v>11.89</v>
      </c>
      <c r="F498" t="n">
        <v>7.73</v>
      </c>
      <c r="G498" t="n">
        <v>13.65</v>
      </c>
      <c r="H498" t="n">
        <v>0.2</v>
      </c>
      <c r="I498" t="n">
        <v>34</v>
      </c>
      <c r="J498" t="n">
        <v>225.43</v>
      </c>
      <c r="K498" t="n">
        <v>56.94</v>
      </c>
      <c r="L498" t="n">
        <v>2.5</v>
      </c>
      <c r="M498" t="n">
        <v>32</v>
      </c>
      <c r="N498" t="n">
        <v>50.99</v>
      </c>
      <c r="O498" t="n">
        <v>28037.57</v>
      </c>
      <c r="P498" t="n">
        <v>113.41</v>
      </c>
      <c r="Q498" t="n">
        <v>605.86</v>
      </c>
      <c r="R498" t="n">
        <v>45.05</v>
      </c>
      <c r="S498" t="n">
        <v>21.88</v>
      </c>
      <c r="T498" t="n">
        <v>10432.03</v>
      </c>
      <c r="U498" t="n">
        <v>0.49</v>
      </c>
      <c r="V498" t="n">
        <v>0.8</v>
      </c>
      <c r="W498" t="n">
        <v>1.05</v>
      </c>
      <c r="X498" t="n">
        <v>0.68</v>
      </c>
      <c r="Y498" t="n">
        <v>1</v>
      </c>
      <c r="Z498" t="n">
        <v>10</v>
      </c>
    </row>
    <row r="499">
      <c r="A499" t="n">
        <v>7</v>
      </c>
      <c r="B499" t="n">
        <v>115</v>
      </c>
      <c r="C499" t="inlineStr">
        <is>
          <t xml:space="preserve">CONCLUIDO	</t>
        </is>
      </c>
      <c r="D499" t="n">
        <v>8.6129</v>
      </c>
      <c r="E499" t="n">
        <v>11.61</v>
      </c>
      <c r="F499" t="n">
        <v>7.63</v>
      </c>
      <c r="G499" t="n">
        <v>15.27</v>
      </c>
      <c r="H499" t="n">
        <v>0.22</v>
      </c>
      <c r="I499" t="n">
        <v>30</v>
      </c>
      <c r="J499" t="n">
        <v>225.85</v>
      </c>
      <c r="K499" t="n">
        <v>56.94</v>
      </c>
      <c r="L499" t="n">
        <v>2.75</v>
      </c>
      <c r="M499" t="n">
        <v>28</v>
      </c>
      <c r="N499" t="n">
        <v>51.16</v>
      </c>
      <c r="O499" t="n">
        <v>28089.25</v>
      </c>
      <c r="P499" t="n">
        <v>111.34</v>
      </c>
      <c r="Q499" t="n">
        <v>605.95</v>
      </c>
      <c r="R499" t="n">
        <v>42.21</v>
      </c>
      <c r="S499" t="n">
        <v>21.88</v>
      </c>
      <c r="T499" t="n">
        <v>9031.85</v>
      </c>
      <c r="U499" t="n">
        <v>0.52</v>
      </c>
      <c r="V499" t="n">
        <v>0.8100000000000001</v>
      </c>
      <c r="W499" t="n">
        <v>1.03</v>
      </c>
      <c r="X499" t="n">
        <v>0.57</v>
      </c>
      <c r="Y499" t="n">
        <v>1</v>
      </c>
      <c r="Z499" t="n">
        <v>10</v>
      </c>
    </row>
    <row r="500">
      <c r="A500" t="n">
        <v>8</v>
      </c>
      <c r="B500" t="n">
        <v>115</v>
      </c>
      <c r="C500" t="inlineStr">
        <is>
          <t xml:space="preserve">CONCLUIDO	</t>
        </is>
      </c>
      <c r="D500" t="n">
        <v>8.711600000000001</v>
      </c>
      <c r="E500" t="n">
        <v>11.48</v>
      </c>
      <c r="F500" t="n">
        <v>7.59</v>
      </c>
      <c r="G500" t="n">
        <v>16.26</v>
      </c>
      <c r="H500" t="n">
        <v>0.24</v>
      </c>
      <c r="I500" t="n">
        <v>28</v>
      </c>
      <c r="J500" t="n">
        <v>226.27</v>
      </c>
      <c r="K500" t="n">
        <v>56.94</v>
      </c>
      <c r="L500" t="n">
        <v>3</v>
      </c>
      <c r="M500" t="n">
        <v>26</v>
      </c>
      <c r="N500" t="n">
        <v>51.33</v>
      </c>
      <c r="O500" t="n">
        <v>28140.99</v>
      </c>
      <c r="P500" t="n">
        <v>110.25</v>
      </c>
      <c r="Q500" t="n">
        <v>605.88</v>
      </c>
      <c r="R500" t="n">
        <v>40.72</v>
      </c>
      <c r="S500" t="n">
        <v>21.88</v>
      </c>
      <c r="T500" t="n">
        <v>8298.67</v>
      </c>
      <c r="U500" t="n">
        <v>0.54</v>
      </c>
      <c r="V500" t="n">
        <v>0.82</v>
      </c>
      <c r="W500" t="n">
        <v>1.03</v>
      </c>
      <c r="X500" t="n">
        <v>0.53</v>
      </c>
      <c r="Y500" t="n">
        <v>1</v>
      </c>
      <c r="Z500" t="n">
        <v>10</v>
      </c>
    </row>
    <row r="501">
      <c r="A501" t="n">
        <v>9</v>
      </c>
      <c r="B501" t="n">
        <v>115</v>
      </c>
      <c r="C501" t="inlineStr">
        <is>
          <t xml:space="preserve">CONCLUIDO	</t>
        </is>
      </c>
      <c r="D501" t="n">
        <v>8.8467</v>
      </c>
      <c r="E501" t="n">
        <v>11.3</v>
      </c>
      <c r="F501" t="n">
        <v>7.55</v>
      </c>
      <c r="G501" t="n">
        <v>18.11</v>
      </c>
      <c r="H501" t="n">
        <v>0.25</v>
      </c>
      <c r="I501" t="n">
        <v>25</v>
      </c>
      <c r="J501" t="n">
        <v>226.69</v>
      </c>
      <c r="K501" t="n">
        <v>56.94</v>
      </c>
      <c r="L501" t="n">
        <v>3.25</v>
      </c>
      <c r="M501" t="n">
        <v>23</v>
      </c>
      <c r="N501" t="n">
        <v>51.5</v>
      </c>
      <c r="O501" t="n">
        <v>28192.8</v>
      </c>
      <c r="P501" t="n">
        <v>108.99</v>
      </c>
      <c r="Q501" t="n">
        <v>605.87</v>
      </c>
      <c r="R501" t="n">
        <v>39.23</v>
      </c>
      <c r="S501" t="n">
        <v>21.88</v>
      </c>
      <c r="T501" t="n">
        <v>7566.55</v>
      </c>
      <c r="U501" t="n">
        <v>0.5600000000000001</v>
      </c>
      <c r="V501" t="n">
        <v>0.82</v>
      </c>
      <c r="W501" t="n">
        <v>1.03</v>
      </c>
      <c r="X501" t="n">
        <v>0.49</v>
      </c>
      <c r="Y501" t="n">
        <v>1</v>
      </c>
      <c r="Z501" t="n">
        <v>10</v>
      </c>
    </row>
    <row r="502">
      <c r="A502" t="n">
        <v>10</v>
      </c>
      <c r="B502" t="n">
        <v>115</v>
      </c>
      <c r="C502" t="inlineStr">
        <is>
          <t xml:space="preserve">CONCLUIDO	</t>
        </is>
      </c>
      <c r="D502" t="n">
        <v>8.901899999999999</v>
      </c>
      <c r="E502" t="n">
        <v>11.23</v>
      </c>
      <c r="F502" t="n">
        <v>7.52</v>
      </c>
      <c r="G502" t="n">
        <v>18.8</v>
      </c>
      <c r="H502" t="n">
        <v>0.27</v>
      </c>
      <c r="I502" t="n">
        <v>24</v>
      </c>
      <c r="J502" t="n">
        <v>227.11</v>
      </c>
      <c r="K502" t="n">
        <v>56.94</v>
      </c>
      <c r="L502" t="n">
        <v>3.5</v>
      </c>
      <c r="M502" t="n">
        <v>22</v>
      </c>
      <c r="N502" t="n">
        <v>51.67</v>
      </c>
      <c r="O502" t="n">
        <v>28244.66</v>
      </c>
      <c r="P502" t="n">
        <v>108.07</v>
      </c>
      <c r="Q502" t="n">
        <v>605.88</v>
      </c>
      <c r="R502" t="n">
        <v>38.55</v>
      </c>
      <c r="S502" t="n">
        <v>21.88</v>
      </c>
      <c r="T502" t="n">
        <v>7230.47</v>
      </c>
      <c r="U502" t="n">
        <v>0.57</v>
      </c>
      <c r="V502" t="n">
        <v>0.82</v>
      </c>
      <c r="W502" t="n">
        <v>1.03</v>
      </c>
      <c r="X502" t="n">
        <v>0.46</v>
      </c>
      <c r="Y502" t="n">
        <v>1</v>
      </c>
      <c r="Z502" t="n">
        <v>10</v>
      </c>
    </row>
    <row r="503">
      <c r="A503" t="n">
        <v>11</v>
      </c>
      <c r="B503" t="n">
        <v>115</v>
      </c>
      <c r="C503" t="inlineStr">
        <is>
          <t xml:space="preserve">CONCLUIDO	</t>
        </is>
      </c>
      <c r="D503" t="n">
        <v>9.0059</v>
      </c>
      <c r="E503" t="n">
        <v>11.1</v>
      </c>
      <c r="F503" t="n">
        <v>7.48</v>
      </c>
      <c r="G503" t="n">
        <v>20.39</v>
      </c>
      <c r="H503" t="n">
        <v>0.29</v>
      </c>
      <c r="I503" t="n">
        <v>22</v>
      </c>
      <c r="J503" t="n">
        <v>227.53</v>
      </c>
      <c r="K503" t="n">
        <v>56.94</v>
      </c>
      <c r="L503" t="n">
        <v>3.75</v>
      </c>
      <c r="M503" t="n">
        <v>20</v>
      </c>
      <c r="N503" t="n">
        <v>51.84</v>
      </c>
      <c r="O503" t="n">
        <v>28296.58</v>
      </c>
      <c r="P503" t="n">
        <v>106.97</v>
      </c>
      <c r="Q503" t="n">
        <v>605.87</v>
      </c>
      <c r="R503" t="n">
        <v>37.31</v>
      </c>
      <c r="S503" t="n">
        <v>21.88</v>
      </c>
      <c r="T503" t="n">
        <v>6622.74</v>
      </c>
      <c r="U503" t="n">
        <v>0.59</v>
      </c>
      <c r="V503" t="n">
        <v>0.83</v>
      </c>
      <c r="W503" t="n">
        <v>1.02</v>
      </c>
      <c r="X503" t="n">
        <v>0.42</v>
      </c>
      <c r="Y503" t="n">
        <v>1</v>
      </c>
      <c r="Z503" t="n">
        <v>10</v>
      </c>
    </row>
    <row r="504">
      <c r="A504" t="n">
        <v>12</v>
      </c>
      <c r="B504" t="n">
        <v>115</v>
      </c>
      <c r="C504" t="inlineStr">
        <is>
          <t xml:space="preserve">CONCLUIDO	</t>
        </is>
      </c>
      <c r="D504" t="n">
        <v>9.1061</v>
      </c>
      <c r="E504" t="n">
        <v>10.98</v>
      </c>
      <c r="F504" t="n">
        <v>7.44</v>
      </c>
      <c r="G504" t="n">
        <v>22.33</v>
      </c>
      <c r="H504" t="n">
        <v>0.31</v>
      </c>
      <c r="I504" t="n">
        <v>20</v>
      </c>
      <c r="J504" t="n">
        <v>227.95</v>
      </c>
      <c r="K504" t="n">
        <v>56.94</v>
      </c>
      <c r="L504" t="n">
        <v>4</v>
      </c>
      <c r="M504" t="n">
        <v>18</v>
      </c>
      <c r="N504" t="n">
        <v>52.01</v>
      </c>
      <c r="O504" t="n">
        <v>28348.56</v>
      </c>
      <c r="P504" t="n">
        <v>106.04</v>
      </c>
      <c r="Q504" t="n">
        <v>605.9400000000001</v>
      </c>
      <c r="R504" t="n">
        <v>36.08</v>
      </c>
      <c r="S504" t="n">
        <v>21.88</v>
      </c>
      <c r="T504" t="n">
        <v>6018.4</v>
      </c>
      <c r="U504" t="n">
        <v>0.61</v>
      </c>
      <c r="V504" t="n">
        <v>0.83</v>
      </c>
      <c r="W504" t="n">
        <v>1.02</v>
      </c>
      <c r="X504" t="n">
        <v>0.38</v>
      </c>
      <c r="Y504" t="n">
        <v>1</v>
      </c>
      <c r="Z504" t="n">
        <v>10</v>
      </c>
    </row>
    <row r="505">
      <c r="A505" t="n">
        <v>13</v>
      </c>
      <c r="B505" t="n">
        <v>115</v>
      </c>
      <c r="C505" t="inlineStr">
        <is>
          <t xml:space="preserve">CONCLUIDO	</t>
        </is>
      </c>
      <c r="D505" t="n">
        <v>9.1638</v>
      </c>
      <c r="E505" t="n">
        <v>10.91</v>
      </c>
      <c r="F505" t="n">
        <v>7.42</v>
      </c>
      <c r="G505" t="n">
        <v>23.42</v>
      </c>
      <c r="H505" t="n">
        <v>0.33</v>
      </c>
      <c r="I505" t="n">
        <v>19</v>
      </c>
      <c r="J505" t="n">
        <v>228.38</v>
      </c>
      <c r="K505" t="n">
        <v>56.94</v>
      </c>
      <c r="L505" t="n">
        <v>4.25</v>
      </c>
      <c r="M505" t="n">
        <v>17</v>
      </c>
      <c r="N505" t="n">
        <v>52.18</v>
      </c>
      <c r="O505" t="n">
        <v>28400.61</v>
      </c>
      <c r="P505" t="n">
        <v>104.94</v>
      </c>
      <c r="Q505" t="n">
        <v>605.87</v>
      </c>
      <c r="R505" t="n">
        <v>35.25</v>
      </c>
      <c r="S505" t="n">
        <v>21.88</v>
      </c>
      <c r="T505" t="n">
        <v>5604.24</v>
      </c>
      <c r="U505" t="n">
        <v>0.62</v>
      </c>
      <c r="V505" t="n">
        <v>0.83</v>
      </c>
      <c r="W505" t="n">
        <v>1.02</v>
      </c>
      <c r="X505" t="n">
        <v>0.36</v>
      </c>
      <c r="Y505" t="n">
        <v>1</v>
      </c>
      <c r="Z505" t="n">
        <v>10</v>
      </c>
    </row>
    <row r="506">
      <c r="A506" t="n">
        <v>14</v>
      </c>
      <c r="B506" t="n">
        <v>115</v>
      </c>
      <c r="C506" t="inlineStr">
        <is>
          <t xml:space="preserve">CONCLUIDO	</t>
        </is>
      </c>
      <c r="D506" t="n">
        <v>9.2102</v>
      </c>
      <c r="E506" t="n">
        <v>10.86</v>
      </c>
      <c r="F506" t="n">
        <v>7.41</v>
      </c>
      <c r="G506" t="n">
        <v>24.69</v>
      </c>
      <c r="H506" t="n">
        <v>0.35</v>
      </c>
      <c r="I506" t="n">
        <v>18</v>
      </c>
      <c r="J506" t="n">
        <v>228.8</v>
      </c>
      <c r="K506" t="n">
        <v>56.94</v>
      </c>
      <c r="L506" t="n">
        <v>4.5</v>
      </c>
      <c r="M506" t="n">
        <v>16</v>
      </c>
      <c r="N506" t="n">
        <v>52.36</v>
      </c>
      <c r="O506" t="n">
        <v>28452.71</v>
      </c>
      <c r="P506" t="n">
        <v>104.23</v>
      </c>
      <c r="Q506" t="n">
        <v>605.9</v>
      </c>
      <c r="R506" t="n">
        <v>35.03</v>
      </c>
      <c r="S506" t="n">
        <v>21.88</v>
      </c>
      <c r="T506" t="n">
        <v>5502.05</v>
      </c>
      <c r="U506" t="n">
        <v>0.62</v>
      </c>
      <c r="V506" t="n">
        <v>0.84</v>
      </c>
      <c r="W506" t="n">
        <v>1.02</v>
      </c>
      <c r="X506" t="n">
        <v>0.35</v>
      </c>
      <c r="Y506" t="n">
        <v>1</v>
      </c>
      <c r="Z506" t="n">
        <v>10</v>
      </c>
    </row>
    <row r="507">
      <c r="A507" t="n">
        <v>15</v>
      </c>
      <c r="B507" t="n">
        <v>115</v>
      </c>
      <c r="C507" t="inlineStr">
        <is>
          <t xml:space="preserve">CONCLUIDO	</t>
        </is>
      </c>
      <c r="D507" t="n">
        <v>9.2583</v>
      </c>
      <c r="E507" t="n">
        <v>10.8</v>
      </c>
      <c r="F507" t="n">
        <v>7.39</v>
      </c>
      <c r="G507" t="n">
        <v>26.1</v>
      </c>
      <c r="H507" t="n">
        <v>0.37</v>
      </c>
      <c r="I507" t="n">
        <v>17</v>
      </c>
      <c r="J507" t="n">
        <v>229.22</v>
      </c>
      <c r="K507" t="n">
        <v>56.94</v>
      </c>
      <c r="L507" t="n">
        <v>4.75</v>
      </c>
      <c r="M507" t="n">
        <v>15</v>
      </c>
      <c r="N507" t="n">
        <v>52.53</v>
      </c>
      <c r="O507" t="n">
        <v>28504.87</v>
      </c>
      <c r="P507" t="n">
        <v>103.69</v>
      </c>
      <c r="Q507" t="n">
        <v>605.92</v>
      </c>
      <c r="R507" t="n">
        <v>34.66</v>
      </c>
      <c r="S507" t="n">
        <v>21.88</v>
      </c>
      <c r="T507" t="n">
        <v>5322.5</v>
      </c>
      <c r="U507" t="n">
        <v>0.63</v>
      </c>
      <c r="V507" t="n">
        <v>0.84</v>
      </c>
      <c r="W507" t="n">
        <v>1.02</v>
      </c>
      <c r="X507" t="n">
        <v>0.34</v>
      </c>
      <c r="Y507" t="n">
        <v>1</v>
      </c>
      <c r="Z507" t="n">
        <v>10</v>
      </c>
    </row>
    <row r="508">
      <c r="A508" t="n">
        <v>16</v>
      </c>
      <c r="B508" t="n">
        <v>115</v>
      </c>
      <c r="C508" t="inlineStr">
        <is>
          <t xml:space="preserve">CONCLUIDO	</t>
        </is>
      </c>
      <c r="D508" t="n">
        <v>9.331300000000001</v>
      </c>
      <c r="E508" t="n">
        <v>10.72</v>
      </c>
      <c r="F508" t="n">
        <v>7.35</v>
      </c>
      <c r="G508" t="n">
        <v>27.58</v>
      </c>
      <c r="H508" t="n">
        <v>0.39</v>
      </c>
      <c r="I508" t="n">
        <v>16</v>
      </c>
      <c r="J508" t="n">
        <v>229.65</v>
      </c>
      <c r="K508" t="n">
        <v>56.94</v>
      </c>
      <c r="L508" t="n">
        <v>5</v>
      </c>
      <c r="M508" t="n">
        <v>14</v>
      </c>
      <c r="N508" t="n">
        <v>52.7</v>
      </c>
      <c r="O508" t="n">
        <v>28557.1</v>
      </c>
      <c r="P508" t="n">
        <v>102.7</v>
      </c>
      <c r="Q508" t="n">
        <v>605.88</v>
      </c>
      <c r="R508" t="n">
        <v>33.4</v>
      </c>
      <c r="S508" t="n">
        <v>21.88</v>
      </c>
      <c r="T508" t="n">
        <v>4697.48</v>
      </c>
      <c r="U508" t="n">
        <v>0.66</v>
      </c>
      <c r="V508" t="n">
        <v>0.84</v>
      </c>
      <c r="W508" t="n">
        <v>1.01</v>
      </c>
      <c r="X508" t="n">
        <v>0.3</v>
      </c>
      <c r="Y508" t="n">
        <v>1</v>
      </c>
      <c r="Z508" t="n">
        <v>10</v>
      </c>
    </row>
    <row r="509">
      <c r="A509" t="n">
        <v>17</v>
      </c>
      <c r="B509" t="n">
        <v>115</v>
      </c>
      <c r="C509" t="inlineStr">
        <is>
          <t xml:space="preserve">CONCLUIDO	</t>
        </is>
      </c>
      <c r="D509" t="n">
        <v>9.390700000000001</v>
      </c>
      <c r="E509" t="n">
        <v>10.65</v>
      </c>
      <c r="F509" t="n">
        <v>7.33</v>
      </c>
      <c r="G509" t="n">
        <v>29.32</v>
      </c>
      <c r="H509" t="n">
        <v>0.41</v>
      </c>
      <c r="I509" t="n">
        <v>15</v>
      </c>
      <c r="J509" t="n">
        <v>230.07</v>
      </c>
      <c r="K509" t="n">
        <v>56.94</v>
      </c>
      <c r="L509" t="n">
        <v>5.25</v>
      </c>
      <c r="M509" t="n">
        <v>13</v>
      </c>
      <c r="N509" t="n">
        <v>52.88</v>
      </c>
      <c r="O509" t="n">
        <v>28609.38</v>
      </c>
      <c r="P509" t="n">
        <v>101.51</v>
      </c>
      <c r="Q509" t="n">
        <v>605.84</v>
      </c>
      <c r="R509" t="n">
        <v>32.71</v>
      </c>
      <c r="S509" t="n">
        <v>21.88</v>
      </c>
      <c r="T509" t="n">
        <v>4358.04</v>
      </c>
      <c r="U509" t="n">
        <v>0.67</v>
      </c>
      <c r="V509" t="n">
        <v>0.84</v>
      </c>
      <c r="W509" t="n">
        <v>1.01</v>
      </c>
      <c r="X509" t="n">
        <v>0.27</v>
      </c>
      <c r="Y509" t="n">
        <v>1</v>
      </c>
      <c r="Z509" t="n">
        <v>10</v>
      </c>
    </row>
    <row r="510">
      <c r="A510" t="n">
        <v>18</v>
      </c>
      <c r="B510" t="n">
        <v>115</v>
      </c>
      <c r="C510" t="inlineStr">
        <is>
          <t xml:space="preserve">CONCLUIDO	</t>
        </is>
      </c>
      <c r="D510" t="n">
        <v>9.3911</v>
      </c>
      <c r="E510" t="n">
        <v>10.65</v>
      </c>
      <c r="F510" t="n">
        <v>7.33</v>
      </c>
      <c r="G510" t="n">
        <v>29.32</v>
      </c>
      <c r="H510" t="n">
        <v>0.42</v>
      </c>
      <c r="I510" t="n">
        <v>15</v>
      </c>
      <c r="J510" t="n">
        <v>230.49</v>
      </c>
      <c r="K510" t="n">
        <v>56.94</v>
      </c>
      <c r="L510" t="n">
        <v>5.5</v>
      </c>
      <c r="M510" t="n">
        <v>13</v>
      </c>
      <c r="N510" t="n">
        <v>53.05</v>
      </c>
      <c r="O510" t="n">
        <v>28661.73</v>
      </c>
      <c r="P510" t="n">
        <v>100.97</v>
      </c>
      <c r="Q510" t="n">
        <v>605.84</v>
      </c>
      <c r="R510" t="n">
        <v>32.62</v>
      </c>
      <c r="S510" t="n">
        <v>21.88</v>
      </c>
      <c r="T510" t="n">
        <v>4310.66</v>
      </c>
      <c r="U510" t="n">
        <v>0.67</v>
      </c>
      <c r="V510" t="n">
        <v>0.84</v>
      </c>
      <c r="W510" t="n">
        <v>1.01</v>
      </c>
      <c r="X510" t="n">
        <v>0.27</v>
      </c>
      <c r="Y510" t="n">
        <v>1</v>
      </c>
      <c r="Z510" t="n">
        <v>10</v>
      </c>
    </row>
    <row r="511">
      <c r="A511" t="n">
        <v>19</v>
      </c>
      <c r="B511" t="n">
        <v>115</v>
      </c>
      <c r="C511" t="inlineStr">
        <is>
          <t xml:space="preserve">CONCLUIDO	</t>
        </is>
      </c>
      <c r="D511" t="n">
        <v>9.4488</v>
      </c>
      <c r="E511" t="n">
        <v>10.58</v>
      </c>
      <c r="F511" t="n">
        <v>7.31</v>
      </c>
      <c r="G511" t="n">
        <v>31.32</v>
      </c>
      <c r="H511" t="n">
        <v>0.44</v>
      </c>
      <c r="I511" t="n">
        <v>14</v>
      </c>
      <c r="J511" t="n">
        <v>230.92</v>
      </c>
      <c r="K511" t="n">
        <v>56.94</v>
      </c>
      <c r="L511" t="n">
        <v>5.75</v>
      </c>
      <c r="M511" t="n">
        <v>12</v>
      </c>
      <c r="N511" t="n">
        <v>53.23</v>
      </c>
      <c r="O511" t="n">
        <v>28714.14</v>
      </c>
      <c r="P511" t="n">
        <v>100.5</v>
      </c>
      <c r="Q511" t="n">
        <v>605.91</v>
      </c>
      <c r="R511" t="n">
        <v>31.93</v>
      </c>
      <c r="S511" t="n">
        <v>21.88</v>
      </c>
      <c r="T511" t="n">
        <v>3972.3</v>
      </c>
      <c r="U511" t="n">
        <v>0.6899999999999999</v>
      </c>
      <c r="V511" t="n">
        <v>0.85</v>
      </c>
      <c r="W511" t="n">
        <v>1.01</v>
      </c>
      <c r="X511" t="n">
        <v>0.25</v>
      </c>
      <c r="Y511" t="n">
        <v>1</v>
      </c>
      <c r="Z511" t="n">
        <v>10</v>
      </c>
    </row>
    <row r="512">
      <c r="A512" t="n">
        <v>20</v>
      </c>
      <c r="B512" t="n">
        <v>115</v>
      </c>
      <c r="C512" t="inlineStr">
        <is>
          <t xml:space="preserve">CONCLUIDO	</t>
        </is>
      </c>
      <c r="D512" t="n">
        <v>9.4917</v>
      </c>
      <c r="E512" t="n">
        <v>10.54</v>
      </c>
      <c r="F512" t="n">
        <v>7.3</v>
      </c>
      <c r="G512" t="n">
        <v>33.71</v>
      </c>
      <c r="H512" t="n">
        <v>0.46</v>
      </c>
      <c r="I512" t="n">
        <v>13</v>
      </c>
      <c r="J512" t="n">
        <v>231.34</v>
      </c>
      <c r="K512" t="n">
        <v>56.94</v>
      </c>
      <c r="L512" t="n">
        <v>6</v>
      </c>
      <c r="M512" t="n">
        <v>11</v>
      </c>
      <c r="N512" t="n">
        <v>53.4</v>
      </c>
      <c r="O512" t="n">
        <v>28766.61</v>
      </c>
      <c r="P512" t="n">
        <v>99.44</v>
      </c>
      <c r="Q512" t="n">
        <v>605.9299999999999</v>
      </c>
      <c r="R512" t="n">
        <v>31.82</v>
      </c>
      <c r="S512" t="n">
        <v>21.88</v>
      </c>
      <c r="T512" t="n">
        <v>3921.96</v>
      </c>
      <c r="U512" t="n">
        <v>0.6899999999999999</v>
      </c>
      <c r="V512" t="n">
        <v>0.85</v>
      </c>
      <c r="W512" t="n">
        <v>1.01</v>
      </c>
      <c r="X512" t="n">
        <v>0.25</v>
      </c>
      <c r="Y512" t="n">
        <v>1</v>
      </c>
      <c r="Z512" t="n">
        <v>10</v>
      </c>
    </row>
    <row r="513">
      <c r="A513" t="n">
        <v>21</v>
      </c>
      <c r="B513" t="n">
        <v>115</v>
      </c>
      <c r="C513" t="inlineStr">
        <is>
          <t xml:space="preserve">CONCLUIDO	</t>
        </is>
      </c>
      <c r="D513" t="n">
        <v>9.4907</v>
      </c>
      <c r="E513" t="n">
        <v>10.54</v>
      </c>
      <c r="F513" t="n">
        <v>7.31</v>
      </c>
      <c r="G513" t="n">
        <v>33.72</v>
      </c>
      <c r="H513" t="n">
        <v>0.48</v>
      </c>
      <c r="I513" t="n">
        <v>13</v>
      </c>
      <c r="J513" t="n">
        <v>231.77</v>
      </c>
      <c r="K513" t="n">
        <v>56.94</v>
      </c>
      <c r="L513" t="n">
        <v>6.25</v>
      </c>
      <c r="M513" t="n">
        <v>11</v>
      </c>
      <c r="N513" t="n">
        <v>53.58</v>
      </c>
      <c r="O513" t="n">
        <v>28819.14</v>
      </c>
      <c r="P513" t="n">
        <v>99.42</v>
      </c>
      <c r="Q513" t="n">
        <v>605.84</v>
      </c>
      <c r="R513" t="n">
        <v>31.98</v>
      </c>
      <c r="S513" t="n">
        <v>21.88</v>
      </c>
      <c r="T513" t="n">
        <v>4002.62</v>
      </c>
      <c r="U513" t="n">
        <v>0.68</v>
      </c>
      <c r="V513" t="n">
        <v>0.85</v>
      </c>
      <c r="W513" t="n">
        <v>1.01</v>
      </c>
      <c r="X513" t="n">
        <v>0.25</v>
      </c>
      <c r="Y513" t="n">
        <v>1</v>
      </c>
      <c r="Z513" t="n">
        <v>10</v>
      </c>
    </row>
    <row r="514">
      <c r="A514" t="n">
        <v>22</v>
      </c>
      <c r="B514" t="n">
        <v>115</v>
      </c>
      <c r="C514" t="inlineStr">
        <is>
          <t xml:space="preserve">CONCLUIDO	</t>
        </is>
      </c>
      <c r="D514" t="n">
        <v>9.552099999999999</v>
      </c>
      <c r="E514" t="n">
        <v>10.47</v>
      </c>
      <c r="F514" t="n">
        <v>7.28</v>
      </c>
      <c r="G514" t="n">
        <v>36.41</v>
      </c>
      <c r="H514" t="n">
        <v>0.5</v>
      </c>
      <c r="I514" t="n">
        <v>12</v>
      </c>
      <c r="J514" t="n">
        <v>232.2</v>
      </c>
      <c r="K514" t="n">
        <v>56.94</v>
      </c>
      <c r="L514" t="n">
        <v>6.5</v>
      </c>
      <c r="M514" t="n">
        <v>10</v>
      </c>
      <c r="N514" t="n">
        <v>53.75</v>
      </c>
      <c r="O514" t="n">
        <v>28871.74</v>
      </c>
      <c r="P514" t="n">
        <v>98.08</v>
      </c>
      <c r="Q514" t="n">
        <v>605.86</v>
      </c>
      <c r="R514" t="n">
        <v>30.94</v>
      </c>
      <c r="S514" t="n">
        <v>21.88</v>
      </c>
      <c r="T514" t="n">
        <v>3488.85</v>
      </c>
      <c r="U514" t="n">
        <v>0.71</v>
      </c>
      <c r="V514" t="n">
        <v>0.85</v>
      </c>
      <c r="W514" t="n">
        <v>1.01</v>
      </c>
      <c r="X514" t="n">
        <v>0.22</v>
      </c>
      <c r="Y514" t="n">
        <v>1</v>
      </c>
      <c r="Z514" t="n">
        <v>10</v>
      </c>
    </row>
    <row r="515">
      <c r="A515" t="n">
        <v>23</v>
      </c>
      <c r="B515" t="n">
        <v>115</v>
      </c>
      <c r="C515" t="inlineStr">
        <is>
          <t xml:space="preserve">CONCLUIDO	</t>
        </is>
      </c>
      <c r="D515" t="n">
        <v>9.556900000000001</v>
      </c>
      <c r="E515" t="n">
        <v>10.46</v>
      </c>
      <c r="F515" t="n">
        <v>7.28</v>
      </c>
      <c r="G515" t="n">
        <v>36.38</v>
      </c>
      <c r="H515" t="n">
        <v>0.52</v>
      </c>
      <c r="I515" t="n">
        <v>12</v>
      </c>
      <c r="J515" t="n">
        <v>232.62</v>
      </c>
      <c r="K515" t="n">
        <v>56.94</v>
      </c>
      <c r="L515" t="n">
        <v>6.75</v>
      </c>
      <c r="M515" t="n">
        <v>10</v>
      </c>
      <c r="N515" t="n">
        <v>53.93</v>
      </c>
      <c r="O515" t="n">
        <v>28924.39</v>
      </c>
      <c r="P515" t="n">
        <v>97.78</v>
      </c>
      <c r="Q515" t="n">
        <v>606.01</v>
      </c>
      <c r="R515" t="n">
        <v>30.91</v>
      </c>
      <c r="S515" t="n">
        <v>21.88</v>
      </c>
      <c r="T515" t="n">
        <v>3472.86</v>
      </c>
      <c r="U515" t="n">
        <v>0.71</v>
      </c>
      <c r="V515" t="n">
        <v>0.85</v>
      </c>
      <c r="W515" t="n">
        <v>1.01</v>
      </c>
      <c r="X515" t="n">
        <v>0.22</v>
      </c>
      <c r="Y515" t="n">
        <v>1</v>
      </c>
      <c r="Z515" t="n">
        <v>10</v>
      </c>
    </row>
    <row r="516">
      <c r="A516" t="n">
        <v>24</v>
      </c>
      <c r="B516" t="n">
        <v>115</v>
      </c>
      <c r="C516" t="inlineStr">
        <is>
          <t xml:space="preserve">CONCLUIDO	</t>
        </is>
      </c>
      <c r="D516" t="n">
        <v>9.620799999999999</v>
      </c>
      <c r="E516" t="n">
        <v>10.39</v>
      </c>
      <c r="F516" t="n">
        <v>7.25</v>
      </c>
      <c r="G516" t="n">
        <v>39.55</v>
      </c>
      <c r="H516" t="n">
        <v>0.53</v>
      </c>
      <c r="I516" t="n">
        <v>11</v>
      </c>
      <c r="J516" t="n">
        <v>233.05</v>
      </c>
      <c r="K516" t="n">
        <v>56.94</v>
      </c>
      <c r="L516" t="n">
        <v>7</v>
      </c>
      <c r="M516" t="n">
        <v>9</v>
      </c>
      <c r="N516" t="n">
        <v>54.11</v>
      </c>
      <c r="O516" t="n">
        <v>28977.11</v>
      </c>
      <c r="P516" t="n">
        <v>96.73999999999999</v>
      </c>
      <c r="Q516" t="n">
        <v>605.84</v>
      </c>
      <c r="R516" t="n">
        <v>29.9</v>
      </c>
      <c r="S516" t="n">
        <v>21.88</v>
      </c>
      <c r="T516" t="n">
        <v>2970.81</v>
      </c>
      <c r="U516" t="n">
        <v>0.73</v>
      </c>
      <c r="V516" t="n">
        <v>0.85</v>
      </c>
      <c r="W516" t="n">
        <v>1.01</v>
      </c>
      <c r="X516" t="n">
        <v>0.19</v>
      </c>
      <c r="Y516" t="n">
        <v>1</v>
      </c>
      <c r="Z516" t="n">
        <v>10</v>
      </c>
    </row>
    <row r="517">
      <c r="A517" t="n">
        <v>25</v>
      </c>
      <c r="B517" t="n">
        <v>115</v>
      </c>
      <c r="C517" t="inlineStr">
        <is>
          <t xml:space="preserve">CONCLUIDO	</t>
        </is>
      </c>
      <c r="D517" t="n">
        <v>9.6151</v>
      </c>
      <c r="E517" t="n">
        <v>10.4</v>
      </c>
      <c r="F517" t="n">
        <v>7.26</v>
      </c>
      <c r="G517" t="n">
        <v>39.58</v>
      </c>
      <c r="H517" t="n">
        <v>0.55</v>
      </c>
      <c r="I517" t="n">
        <v>11</v>
      </c>
      <c r="J517" t="n">
        <v>233.48</v>
      </c>
      <c r="K517" t="n">
        <v>56.94</v>
      </c>
      <c r="L517" t="n">
        <v>7.25</v>
      </c>
      <c r="M517" t="n">
        <v>9</v>
      </c>
      <c r="N517" t="n">
        <v>54.29</v>
      </c>
      <c r="O517" t="n">
        <v>29029.89</v>
      </c>
      <c r="P517" t="n">
        <v>96.20999999999999</v>
      </c>
      <c r="Q517" t="n">
        <v>605.87</v>
      </c>
      <c r="R517" t="n">
        <v>30.55</v>
      </c>
      <c r="S517" t="n">
        <v>21.88</v>
      </c>
      <c r="T517" t="n">
        <v>3295.59</v>
      </c>
      <c r="U517" t="n">
        <v>0.72</v>
      </c>
      <c r="V517" t="n">
        <v>0.85</v>
      </c>
      <c r="W517" t="n">
        <v>1</v>
      </c>
      <c r="X517" t="n">
        <v>0.2</v>
      </c>
      <c r="Y517" t="n">
        <v>1</v>
      </c>
      <c r="Z517" t="n">
        <v>10</v>
      </c>
    </row>
    <row r="518">
      <c r="A518" t="n">
        <v>26</v>
      </c>
      <c r="B518" t="n">
        <v>115</v>
      </c>
      <c r="C518" t="inlineStr">
        <is>
          <t xml:space="preserve">CONCLUIDO	</t>
        </is>
      </c>
      <c r="D518" t="n">
        <v>9.614100000000001</v>
      </c>
      <c r="E518" t="n">
        <v>10.4</v>
      </c>
      <c r="F518" t="n">
        <v>7.26</v>
      </c>
      <c r="G518" t="n">
        <v>39.59</v>
      </c>
      <c r="H518" t="n">
        <v>0.57</v>
      </c>
      <c r="I518" t="n">
        <v>11</v>
      </c>
      <c r="J518" t="n">
        <v>233.91</v>
      </c>
      <c r="K518" t="n">
        <v>56.94</v>
      </c>
      <c r="L518" t="n">
        <v>7.5</v>
      </c>
      <c r="M518" t="n">
        <v>9</v>
      </c>
      <c r="N518" t="n">
        <v>54.46</v>
      </c>
      <c r="O518" t="n">
        <v>29082.74</v>
      </c>
      <c r="P518" t="n">
        <v>95.54000000000001</v>
      </c>
      <c r="Q518" t="n">
        <v>605.84</v>
      </c>
      <c r="R518" t="n">
        <v>30.5</v>
      </c>
      <c r="S518" t="n">
        <v>21.88</v>
      </c>
      <c r="T518" t="n">
        <v>3271.87</v>
      </c>
      <c r="U518" t="n">
        <v>0.72</v>
      </c>
      <c r="V518" t="n">
        <v>0.85</v>
      </c>
      <c r="W518" t="n">
        <v>1</v>
      </c>
      <c r="X518" t="n">
        <v>0.2</v>
      </c>
      <c r="Y518" t="n">
        <v>1</v>
      </c>
      <c r="Z518" t="n">
        <v>10</v>
      </c>
    </row>
    <row r="519">
      <c r="A519" t="n">
        <v>27</v>
      </c>
      <c r="B519" t="n">
        <v>115</v>
      </c>
      <c r="C519" t="inlineStr">
        <is>
          <t xml:space="preserve">CONCLUIDO	</t>
        </is>
      </c>
      <c r="D519" t="n">
        <v>9.6792</v>
      </c>
      <c r="E519" t="n">
        <v>10.33</v>
      </c>
      <c r="F519" t="n">
        <v>7.23</v>
      </c>
      <c r="G519" t="n">
        <v>43.39</v>
      </c>
      <c r="H519" t="n">
        <v>0.59</v>
      </c>
      <c r="I519" t="n">
        <v>10</v>
      </c>
      <c r="J519" t="n">
        <v>234.34</v>
      </c>
      <c r="K519" t="n">
        <v>56.94</v>
      </c>
      <c r="L519" t="n">
        <v>7.75</v>
      </c>
      <c r="M519" t="n">
        <v>8</v>
      </c>
      <c r="N519" t="n">
        <v>54.64</v>
      </c>
      <c r="O519" t="n">
        <v>29135.65</v>
      </c>
      <c r="P519" t="n">
        <v>94.69</v>
      </c>
      <c r="Q519" t="n">
        <v>605.84</v>
      </c>
      <c r="R519" t="n">
        <v>29.59</v>
      </c>
      <c r="S519" t="n">
        <v>21.88</v>
      </c>
      <c r="T519" t="n">
        <v>2823.42</v>
      </c>
      <c r="U519" t="n">
        <v>0.74</v>
      </c>
      <c r="V519" t="n">
        <v>0.86</v>
      </c>
      <c r="W519" t="n">
        <v>1</v>
      </c>
      <c r="X519" t="n">
        <v>0.17</v>
      </c>
      <c r="Y519" t="n">
        <v>1</v>
      </c>
      <c r="Z519" t="n">
        <v>10</v>
      </c>
    </row>
    <row r="520">
      <c r="A520" t="n">
        <v>28</v>
      </c>
      <c r="B520" t="n">
        <v>115</v>
      </c>
      <c r="C520" t="inlineStr">
        <is>
          <t xml:space="preserve">CONCLUIDO	</t>
        </is>
      </c>
      <c r="D520" t="n">
        <v>9.672000000000001</v>
      </c>
      <c r="E520" t="n">
        <v>10.34</v>
      </c>
      <c r="F520" t="n">
        <v>7.24</v>
      </c>
      <c r="G520" t="n">
        <v>43.44</v>
      </c>
      <c r="H520" t="n">
        <v>0.61</v>
      </c>
      <c r="I520" t="n">
        <v>10</v>
      </c>
      <c r="J520" t="n">
        <v>234.77</v>
      </c>
      <c r="K520" t="n">
        <v>56.94</v>
      </c>
      <c r="L520" t="n">
        <v>8</v>
      </c>
      <c r="M520" t="n">
        <v>8</v>
      </c>
      <c r="N520" t="n">
        <v>54.82</v>
      </c>
      <c r="O520" t="n">
        <v>29188.62</v>
      </c>
      <c r="P520" t="n">
        <v>93.86</v>
      </c>
      <c r="Q520" t="n">
        <v>605.88</v>
      </c>
      <c r="R520" t="n">
        <v>29.83</v>
      </c>
      <c r="S520" t="n">
        <v>21.88</v>
      </c>
      <c r="T520" t="n">
        <v>2942.97</v>
      </c>
      <c r="U520" t="n">
        <v>0.73</v>
      </c>
      <c r="V520" t="n">
        <v>0.85</v>
      </c>
      <c r="W520" t="n">
        <v>1.01</v>
      </c>
      <c r="X520" t="n">
        <v>0.18</v>
      </c>
      <c r="Y520" t="n">
        <v>1</v>
      </c>
      <c r="Z520" t="n">
        <v>10</v>
      </c>
    </row>
    <row r="521">
      <c r="A521" t="n">
        <v>29</v>
      </c>
      <c r="B521" t="n">
        <v>115</v>
      </c>
      <c r="C521" t="inlineStr">
        <is>
          <t xml:space="preserve">CONCLUIDO	</t>
        </is>
      </c>
      <c r="D521" t="n">
        <v>9.736000000000001</v>
      </c>
      <c r="E521" t="n">
        <v>10.27</v>
      </c>
      <c r="F521" t="n">
        <v>7.22</v>
      </c>
      <c r="G521" t="n">
        <v>48.1</v>
      </c>
      <c r="H521" t="n">
        <v>0.62</v>
      </c>
      <c r="I521" t="n">
        <v>9</v>
      </c>
      <c r="J521" t="n">
        <v>235.2</v>
      </c>
      <c r="K521" t="n">
        <v>56.94</v>
      </c>
      <c r="L521" t="n">
        <v>8.25</v>
      </c>
      <c r="M521" t="n">
        <v>7</v>
      </c>
      <c r="N521" t="n">
        <v>55</v>
      </c>
      <c r="O521" t="n">
        <v>29241.66</v>
      </c>
      <c r="P521" t="n">
        <v>92.23</v>
      </c>
      <c r="Q521" t="n">
        <v>605.84</v>
      </c>
      <c r="R521" t="n">
        <v>29.11</v>
      </c>
      <c r="S521" t="n">
        <v>21.88</v>
      </c>
      <c r="T521" t="n">
        <v>2587.79</v>
      </c>
      <c r="U521" t="n">
        <v>0.75</v>
      </c>
      <c r="V521" t="n">
        <v>0.86</v>
      </c>
      <c r="W521" t="n">
        <v>1</v>
      </c>
      <c r="X521" t="n">
        <v>0.16</v>
      </c>
      <c r="Y521" t="n">
        <v>1</v>
      </c>
      <c r="Z521" t="n">
        <v>10</v>
      </c>
    </row>
    <row r="522">
      <c r="A522" t="n">
        <v>30</v>
      </c>
      <c r="B522" t="n">
        <v>115</v>
      </c>
      <c r="C522" t="inlineStr">
        <is>
          <t xml:space="preserve">CONCLUIDO	</t>
        </is>
      </c>
      <c r="D522" t="n">
        <v>9.731299999999999</v>
      </c>
      <c r="E522" t="n">
        <v>10.28</v>
      </c>
      <c r="F522" t="n">
        <v>7.22</v>
      </c>
      <c r="G522" t="n">
        <v>48.14</v>
      </c>
      <c r="H522" t="n">
        <v>0.64</v>
      </c>
      <c r="I522" t="n">
        <v>9</v>
      </c>
      <c r="J522" t="n">
        <v>235.63</v>
      </c>
      <c r="K522" t="n">
        <v>56.94</v>
      </c>
      <c r="L522" t="n">
        <v>8.5</v>
      </c>
      <c r="M522" t="n">
        <v>7</v>
      </c>
      <c r="N522" t="n">
        <v>55.18</v>
      </c>
      <c r="O522" t="n">
        <v>29294.76</v>
      </c>
      <c r="P522" t="n">
        <v>92.41</v>
      </c>
      <c r="Q522" t="n">
        <v>605.84</v>
      </c>
      <c r="R522" t="n">
        <v>29.23</v>
      </c>
      <c r="S522" t="n">
        <v>21.88</v>
      </c>
      <c r="T522" t="n">
        <v>2648.8</v>
      </c>
      <c r="U522" t="n">
        <v>0.75</v>
      </c>
      <c r="V522" t="n">
        <v>0.86</v>
      </c>
      <c r="W522" t="n">
        <v>1</v>
      </c>
      <c r="X522" t="n">
        <v>0.16</v>
      </c>
      <c r="Y522" t="n">
        <v>1</v>
      </c>
      <c r="Z522" t="n">
        <v>10</v>
      </c>
    </row>
    <row r="523">
      <c r="A523" t="n">
        <v>31</v>
      </c>
      <c r="B523" t="n">
        <v>115</v>
      </c>
      <c r="C523" t="inlineStr">
        <is>
          <t xml:space="preserve">CONCLUIDO	</t>
        </is>
      </c>
      <c r="D523" t="n">
        <v>9.740500000000001</v>
      </c>
      <c r="E523" t="n">
        <v>10.27</v>
      </c>
      <c r="F523" t="n">
        <v>7.21</v>
      </c>
      <c r="G523" t="n">
        <v>48.07</v>
      </c>
      <c r="H523" t="n">
        <v>0.66</v>
      </c>
      <c r="I523" t="n">
        <v>9</v>
      </c>
      <c r="J523" t="n">
        <v>236.06</v>
      </c>
      <c r="K523" t="n">
        <v>56.94</v>
      </c>
      <c r="L523" t="n">
        <v>8.75</v>
      </c>
      <c r="M523" t="n">
        <v>7</v>
      </c>
      <c r="N523" t="n">
        <v>55.36</v>
      </c>
      <c r="O523" t="n">
        <v>29347.92</v>
      </c>
      <c r="P523" t="n">
        <v>92.04000000000001</v>
      </c>
      <c r="Q523" t="n">
        <v>605.84</v>
      </c>
      <c r="R523" t="n">
        <v>29.02</v>
      </c>
      <c r="S523" t="n">
        <v>21.88</v>
      </c>
      <c r="T523" t="n">
        <v>2540.35</v>
      </c>
      <c r="U523" t="n">
        <v>0.75</v>
      </c>
      <c r="V523" t="n">
        <v>0.86</v>
      </c>
      <c r="W523" t="n">
        <v>1</v>
      </c>
      <c r="X523" t="n">
        <v>0.15</v>
      </c>
      <c r="Y523" t="n">
        <v>1</v>
      </c>
      <c r="Z523" t="n">
        <v>10</v>
      </c>
    </row>
    <row r="524">
      <c r="A524" t="n">
        <v>32</v>
      </c>
      <c r="B524" t="n">
        <v>115</v>
      </c>
      <c r="C524" t="inlineStr">
        <is>
          <t xml:space="preserve">CONCLUIDO	</t>
        </is>
      </c>
      <c r="D524" t="n">
        <v>9.7279</v>
      </c>
      <c r="E524" t="n">
        <v>10.28</v>
      </c>
      <c r="F524" t="n">
        <v>7.22</v>
      </c>
      <c r="G524" t="n">
        <v>48.16</v>
      </c>
      <c r="H524" t="n">
        <v>0.68</v>
      </c>
      <c r="I524" t="n">
        <v>9</v>
      </c>
      <c r="J524" t="n">
        <v>236.49</v>
      </c>
      <c r="K524" t="n">
        <v>56.94</v>
      </c>
      <c r="L524" t="n">
        <v>9</v>
      </c>
      <c r="M524" t="n">
        <v>7</v>
      </c>
      <c r="N524" t="n">
        <v>55.55</v>
      </c>
      <c r="O524" t="n">
        <v>29401.15</v>
      </c>
      <c r="P524" t="n">
        <v>90.90000000000001</v>
      </c>
      <c r="Q524" t="n">
        <v>605.9299999999999</v>
      </c>
      <c r="R524" t="n">
        <v>29.43</v>
      </c>
      <c r="S524" t="n">
        <v>21.88</v>
      </c>
      <c r="T524" t="n">
        <v>2748.07</v>
      </c>
      <c r="U524" t="n">
        <v>0.74</v>
      </c>
      <c r="V524" t="n">
        <v>0.86</v>
      </c>
      <c r="W524" t="n">
        <v>1</v>
      </c>
      <c r="X524" t="n">
        <v>0.17</v>
      </c>
      <c r="Y524" t="n">
        <v>1</v>
      </c>
      <c r="Z524" t="n">
        <v>10</v>
      </c>
    </row>
    <row r="525">
      <c r="A525" t="n">
        <v>33</v>
      </c>
      <c r="B525" t="n">
        <v>115</v>
      </c>
      <c r="C525" t="inlineStr">
        <is>
          <t xml:space="preserve">CONCLUIDO	</t>
        </is>
      </c>
      <c r="D525" t="n">
        <v>9.7981</v>
      </c>
      <c r="E525" t="n">
        <v>10.21</v>
      </c>
      <c r="F525" t="n">
        <v>7.19</v>
      </c>
      <c r="G525" t="n">
        <v>53.96</v>
      </c>
      <c r="H525" t="n">
        <v>0.6899999999999999</v>
      </c>
      <c r="I525" t="n">
        <v>8</v>
      </c>
      <c r="J525" t="n">
        <v>236.92</v>
      </c>
      <c r="K525" t="n">
        <v>56.94</v>
      </c>
      <c r="L525" t="n">
        <v>9.25</v>
      </c>
      <c r="M525" t="n">
        <v>6</v>
      </c>
      <c r="N525" t="n">
        <v>55.73</v>
      </c>
      <c r="O525" t="n">
        <v>29454.44</v>
      </c>
      <c r="P525" t="n">
        <v>89.62</v>
      </c>
      <c r="Q525" t="n">
        <v>605.84</v>
      </c>
      <c r="R525" t="n">
        <v>28.42</v>
      </c>
      <c r="S525" t="n">
        <v>21.88</v>
      </c>
      <c r="T525" t="n">
        <v>2245.57</v>
      </c>
      <c r="U525" t="n">
        <v>0.77</v>
      </c>
      <c r="V525" t="n">
        <v>0.86</v>
      </c>
      <c r="W525" t="n">
        <v>1</v>
      </c>
      <c r="X525" t="n">
        <v>0.14</v>
      </c>
      <c r="Y525" t="n">
        <v>1</v>
      </c>
      <c r="Z525" t="n">
        <v>10</v>
      </c>
    </row>
    <row r="526">
      <c r="A526" t="n">
        <v>34</v>
      </c>
      <c r="B526" t="n">
        <v>115</v>
      </c>
      <c r="C526" t="inlineStr">
        <is>
          <t xml:space="preserve">CONCLUIDO	</t>
        </is>
      </c>
      <c r="D526" t="n">
        <v>9.8087</v>
      </c>
      <c r="E526" t="n">
        <v>10.2</v>
      </c>
      <c r="F526" t="n">
        <v>7.18</v>
      </c>
      <c r="G526" t="n">
        <v>53.87</v>
      </c>
      <c r="H526" t="n">
        <v>0.71</v>
      </c>
      <c r="I526" t="n">
        <v>8</v>
      </c>
      <c r="J526" t="n">
        <v>237.35</v>
      </c>
      <c r="K526" t="n">
        <v>56.94</v>
      </c>
      <c r="L526" t="n">
        <v>9.5</v>
      </c>
      <c r="M526" t="n">
        <v>6</v>
      </c>
      <c r="N526" t="n">
        <v>55.91</v>
      </c>
      <c r="O526" t="n">
        <v>29507.8</v>
      </c>
      <c r="P526" t="n">
        <v>88.89</v>
      </c>
      <c r="Q526" t="n">
        <v>605.84</v>
      </c>
      <c r="R526" t="n">
        <v>28.07</v>
      </c>
      <c r="S526" t="n">
        <v>21.88</v>
      </c>
      <c r="T526" t="n">
        <v>2072.65</v>
      </c>
      <c r="U526" t="n">
        <v>0.78</v>
      </c>
      <c r="V526" t="n">
        <v>0.86</v>
      </c>
      <c r="W526" t="n">
        <v>1</v>
      </c>
      <c r="X526" t="n">
        <v>0.13</v>
      </c>
      <c r="Y526" t="n">
        <v>1</v>
      </c>
      <c r="Z526" t="n">
        <v>10</v>
      </c>
    </row>
    <row r="527">
      <c r="A527" t="n">
        <v>35</v>
      </c>
      <c r="B527" t="n">
        <v>115</v>
      </c>
      <c r="C527" t="inlineStr">
        <is>
          <t xml:space="preserve">CONCLUIDO	</t>
        </is>
      </c>
      <c r="D527" t="n">
        <v>9.8005</v>
      </c>
      <c r="E527" t="n">
        <v>10.2</v>
      </c>
      <c r="F527" t="n">
        <v>7.19</v>
      </c>
      <c r="G527" t="n">
        <v>53.94</v>
      </c>
      <c r="H527" t="n">
        <v>0.73</v>
      </c>
      <c r="I527" t="n">
        <v>8</v>
      </c>
      <c r="J527" t="n">
        <v>237.79</v>
      </c>
      <c r="K527" t="n">
        <v>56.94</v>
      </c>
      <c r="L527" t="n">
        <v>9.75</v>
      </c>
      <c r="M527" t="n">
        <v>6</v>
      </c>
      <c r="N527" t="n">
        <v>56.09</v>
      </c>
      <c r="O527" t="n">
        <v>29561.22</v>
      </c>
      <c r="P527" t="n">
        <v>88.20999999999999</v>
      </c>
      <c r="Q527" t="n">
        <v>605.86</v>
      </c>
      <c r="R527" t="n">
        <v>28.26</v>
      </c>
      <c r="S527" t="n">
        <v>21.88</v>
      </c>
      <c r="T527" t="n">
        <v>2167.3</v>
      </c>
      <c r="U527" t="n">
        <v>0.77</v>
      </c>
      <c r="V527" t="n">
        <v>0.86</v>
      </c>
      <c r="W527" t="n">
        <v>1</v>
      </c>
      <c r="X527" t="n">
        <v>0.13</v>
      </c>
      <c r="Y527" t="n">
        <v>1</v>
      </c>
      <c r="Z527" t="n">
        <v>10</v>
      </c>
    </row>
    <row r="528">
      <c r="A528" t="n">
        <v>36</v>
      </c>
      <c r="B528" t="n">
        <v>115</v>
      </c>
      <c r="C528" t="inlineStr">
        <is>
          <t xml:space="preserve">CONCLUIDO	</t>
        </is>
      </c>
      <c r="D528" t="n">
        <v>9.801299999999999</v>
      </c>
      <c r="E528" t="n">
        <v>10.2</v>
      </c>
      <c r="F528" t="n">
        <v>7.19</v>
      </c>
      <c r="G528" t="n">
        <v>53.93</v>
      </c>
      <c r="H528" t="n">
        <v>0.75</v>
      </c>
      <c r="I528" t="n">
        <v>8</v>
      </c>
      <c r="J528" t="n">
        <v>238.22</v>
      </c>
      <c r="K528" t="n">
        <v>56.94</v>
      </c>
      <c r="L528" t="n">
        <v>10</v>
      </c>
      <c r="M528" t="n">
        <v>6</v>
      </c>
      <c r="N528" t="n">
        <v>56.28</v>
      </c>
      <c r="O528" t="n">
        <v>29614.71</v>
      </c>
      <c r="P528" t="n">
        <v>87.53</v>
      </c>
      <c r="Q528" t="n">
        <v>605.84</v>
      </c>
      <c r="R528" t="n">
        <v>28.38</v>
      </c>
      <c r="S528" t="n">
        <v>21.88</v>
      </c>
      <c r="T528" t="n">
        <v>2228.18</v>
      </c>
      <c r="U528" t="n">
        <v>0.77</v>
      </c>
      <c r="V528" t="n">
        <v>0.86</v>
      </c>
      <c r="W528" t="n">
        <v>1</v>
      </c>
      <c r="X528" t="n">
        <v>0.13</v>
      </c>
      <c r="Y528" t="n">
        <v>1</v>
      </c>
      <c r="Z528" t="n">
        <v>10</v>
      </c>
    </row>
    <row r="529">
      <c r="A529" t="n">
        <v>37</v>
      </c>
      <c r="B529" t="n">
        <v>115</v>
      </c>
      <c r="C529" t="inlineStr">
        <is>
          <t xml:space="preserve">CONCLUIDO	</t>
        </is>
      </c>
      <c r="D529" t="n">
        <v>9.857100000000001</v>
      </c>
      <c r="E529" t="n">
        <v>10.14</v>
      </c>
      <c r="F529" t="n">
        <v>7.18</v>
      </c>
      <c r="G529" t="n">
        <v>61.52</v>
      </c>
      <c r="H529" t="n">
        <v>0.76</v>
      </c>
      <c r="I529" t="n">
        <v>7</v>
      </c>
      <c r="J529" t="n">
        <v>238.66</v>
      </c>
      <c r="K529" t="n">
        <v>56.94</v>
      </c>
      <c r="L529" t="n">
        <v>10.25</v>
      </c>
      <c r="M529" t="n">
        <v>5</v>
      </c>
      <c r="N529" t="n">
        <v>56.46</v>
      </c>
      <c r="O529" t="n">
        <v>29668.27</v>
      </c>
      <c r="P529" t="n">
        <v>85.63</v>
      </c>
      <c r="Q529" t="n">
        <v>605.92</v>
      </c>
      <c r="R529" t="n">
        <v>27.83</v>
      </c>
      <c r="S529" t="n">
        <v>21.88</v>
      </c>
      <c r="T529" t="n">
        <v>1958.38</v>
      </c>
      <c r="U529" t="n">
        <v>0.79</v>
      </c>
      <c r="V529" t="n">
        <v>0.86</v>
      </c>
      <c r="W529" t="n">
        <v>1</v>
      </c>
      <c r="X529" t="n">
        <v>0.12</v>
      </c>
      <c r="Y529" t="n">
        <v>1</v>
      </c>
      <c r="Z529" t="n">
        <v>10</v>
      </c>
    </row>
    <row r="530">
      <c r="A530" t="n">
        <v>38</v>
      </c>
      <c r="B530" t="n">
        <v>115</v>
      </c>
      <c r="C530" t="inlineStr">
        <is>
          <t xml:space="preserve">CONCLUIDO	</t>
        </is>
      </c>
      <c r="D530" t="n">
        <v>9.854100000000001</v>
      </c>
      <c r="E530" t="n">
        <v>10.15</v>
      </c>
      <c r="F530" t="n">
        <v>7.18</v>
      </c>
      <c r="G530" t="n">
        <v>61.54</v>
      </c>
      <c r="H530" t="n">
        <v>0.78</v>
      </c>
      <c r="I530" t="n">
        <v>7</v>
      </c>
      <c r="J530" t="n">
        <v>239.09</v>
      </c>
      <c r="K530" t="n">
        <v>56.94</v>
      </c>
      <c r="L530" t="n">
        <v>10.5</v>
      </c>
      <c r="M530" t="n">
        <v>4</v>
      </c>
      <c r="N530" t="n">
        <v>56.65</v>
      </c>
      <c r="O530" t="n">
        <v>29721.89</v>
      </c>
      <c r="P530" t="n">
        <v>85.56999999999999</v>
      </c>
      <c r="Q530" t="n">
        <v>605.86</v>
      </c>
      <c r="R530" t="n">
        <v>27.93</v>
      </c>
      <c r="S530" t="n">
        <v>21.88</v>
      </c>
      <c r="T530" t="n">
        <v>2008.31</v>
      </c>
      <c r="U530" t="n">
        <v>0.78</v>
      </c>
      <c r="V530" t="n">
        <v>0.86</v>
      </c>
      <c r="W530" t="n">
        <v>1</v>
      </c>
      <c r="X530" t="n">
        <v>0.12</v>
      </c>
      <c r="Y530" t="n">
        <v>1</v>
      </c>
      <c r="Z530" t="n">
        <v>10</v>
      </c>
    </row>
    <row r="531">
      <c r="A531" t="n">
        <v>39</v>
      </c>
      <c r="B531" t="n">
        <v>115</v>
      </c>
      <c r="C531" t="inlineStr">
        <is>
          <t xml:space="preserve">CONCLUIDO	</t>
        </is>
      </c>
      <c r="D531" t="n">
        <v>9.850099999999999</v>
      </c>
      <c r="E531" t="n">
        <v>10.15</v>
      </c>
      <c r="F531" t="n">
        <v>7.18</v>
      </c>
      <c r="G531" t="n">
        <v>61.58</v>
      </c>
      <c r="H531" t="n">
        <v>0.8</v>
      </c>
      <c r="I531" t="n">
        <v>7</v>
      </c>
      <c r="J531" t="n">
        <v>239.53</v>
      </c>
      <c r="K531" t="n">
        <v>56.94</v>
      </c>
      <c r="L531" t="n">
        <v>10.75</v>
      </c>
      <c r="M531" t="n">
        <v>3</v>
      </c>
      <c r="N531" t="n">
        <v>56.83</v>
      </c>
      <c r="O531" t="n">
        <v>29775.57</v>
      </c>
      <c r="P531" t="n">
        <v>86.17</v>
      </c>
      <c r="Q531" t="n">
        <v>605.84</v>
      </c>
      <c r="R531" t="n">
        <v>28.04</v>
      </c>
      <c r="S531" t="n">
        <v>21.88</v>
      </c>
      <c r="T531" t="n">
        <v>2062.5</v>
      </c>
      <c r="U531" t="n">
        <v>0.78</v>
      </c>
      <c r="V531" t="n">
        <v>0.86</v>
      </c>
      <c r="W531" t="n">
        <v>1</v>
      </c>
      <c r="X531" t="n">
        <v>0.13</v>
      </c>
      <c r="Y531" t="n">
        <v>1</v>
      </c>
      <c r="Z531" t="n">
        <v>10</v>
      </c>
    </row>
    <row r="532">
      <c r="A532" t="n">
        <v>40</v>
      </c>
      <c r="B532" t="n">
        <v>115</v>
      </c>
      <c r="C532" t="inlineStr">
        <is>
          <t xml:space="preserve">CONCLUIDO	</t>
        </is>
      </c>
      <c r="D532" t="n">
        <v>9.849</v>
      </c>
      <c r="E532" t="n">
        <v>10.15</v>
      </c>
      <c r="F532" t="n">
        <v>7.19</v>
      </c>
      <c r="G532" t="n">
        <v>61.59</v>
      </c>
      <c r="H532" t="n">
        <v>0.82</v>
      </c>
      <c r="I532" t="n">
        <v>7</v>
      </c>
      <c r="J532" t="n">
        <v>239.96</v>
      </c>
      <c r="K532" t="n">
        <v>56.94</v>
      </c>
      <c r="L532" t="n">
        <v>11</v>
      </c>
      <c r="M532" t="n">
        <v>3</v>
      </c>
      <c r="N532" t="n">
        <v>57.02</v>
      </c>
      <c r="O532" t="n">
        <v>29829.32</v>
      </c>
      <c r="P532" t="n">
        <v>86.18000000000001</v>
      </c>
      <c r="Q532" t="n">
        <v>605.84</v>
      </c>
      <c r="R532" t="n">
        <v>27.97</v>
      </c>
      <c r="S532" t="n">
        <v>21.88</v>
      </c>
      <c r="T532" t="n">
        <v>2028</v>
      </c>
      <c r="U532" t="n">
        <v>0.78</v>
      </c>
      <c r="V532" t="n">
        <v>0.86</v>
      </c>
      <c r="W532" t="n">
        <v>1.01</v>
      </c>
      <c r="X532" t="n">
        <v>0.13</v>
      </c>
      <c r="Y532" t="n">
        <v>1</v>
      </c>
      <c r="Z532" t="n">
        <v>10</v>
      </c>
    </row>
    <row r="533">
      <c r="A533" t="n">
        <v>41</v>
      </c>
      <c r="B533" t="n">
        <v>115</v>
      </c>
      <c r="C533" t="inlineStr">
        <is>
          <t xml:space="preserve">CONCLUIDO	</t>
        </is>
      </c>
      <c r="D533" t="n">
        <v>9.8544</v>
      </c>
      <c r="E533" t="n">
        <v>10.15</v>
      </c>
      <c r="F533" t="n">
        <v>7.18</v>
      </c>
      <c r="G533" t="n">
        <v>61.54</v>
      </c>
      <c r="H533" t="n">
        <v>0.83</v>
      </c>
      <c r="I533" t="n">
        <v>7</v>
      </c>
      <c r="J533" t="n">
        <v>240.4</v>
      </c>
      <c r="K533" t="n">
        <v>56.94</v>
      </c>
      <c r="L533" t="n">
        <v>11.25</v>
      </c>
      <c r="M533" t="n">
        <v>2</v>
      </c>
      <c r="N533" t="n">
        <v>57.21</v>
      </c>
      <c r="O533" t="n">
        <v>29883.27</v>
      </c>
      <c r="P533" t="n">
        <v>85.81</v>
      </c>
      <c r="Q533" t="n">
        <v>605.84</v>
      </c>
      <c r="R533" t="n">
        <v>27.89</v>
      </c>
      <c r="S533" t="n">
        <v>21.88</v>
      </c>
      <c r="T533" t="n">
        <v>1985.23</v>
      </c>
      <c r="U533" t="n">
        <v>0.78</v>
      </c>
      <c r="V533" t="n">
        <v>0.86</v>
      </c>
      <c r="W533" t="n">
        <v>1</v>
      </c>
      <c r="X533" t="n">
        <v>0.12</v>
      </c>
      <c r="Y533" t="n">
        <v>1</v>
      </c>
      <c r="Z533" t="n">
        <v>10</v>
      </c>
    </row>
    <row r="534">
      <c r="A534" t="n">
        <v>42</v>
      </c>
      <c r="B534" t="n">
        <v>115</v>
      </c>
      <c r="C534" t="inlineStr">
        <is>
          <t xml:space="preserve">CONCLUIDO	</t>
        </is>
      </c>
      <c r="D534" t="n">
        <v>9.859500000000001</v>
      </c>
      <c r="E534" t="n">
        <v>10.14</v>
      </c>
      <c r="F534" t="n">
        <v>7.17</v>
      </c>
      <c r="G534" t="n">
        <v>61.5</v>
      </c>
      <c r="H534" t="n">
        <v>0.85</v>
      </c>
      <c r="I534" t="n">
        <v>7</v>
      </c>
      <c r="J534" t="n">
        <v>240.84</v>
      </c>
      <c r="K534" t="n">
        <v>56.94</v>
      </c>
      <c r="L534" t="n">
        <v>11.5</v>
      </c>
      <c r="M534" t="n">
        <v>2</v>
      </c>
      <c r="N534" t="n">
        <v>57.39</v>
      </c>
      <c r="O534" t="n">
        <v>29937.16</v>
      </c>
      <c r="P534" t="n">
        <v>85.56999999999999</v>
      </c>
      <c r="Q534" t="n">
        <v>605.84</v>
      </c>
      <c r="R534" t="n">
        <v>27.63</v>
      </c>
      <c r="S534" t="n">
        <v>21.88</v>
      </c>
      <c r="T534" t="n">
        <v>1857.52</v>
      </c>
      <c r="U534" t="n">
        <v>0.79</v>
      </c>
      <c r="V534" t="n">
        <v>0.86</v>
      </c>
      <c r="W534" t="n">
        <v>1</v>
      </c>
      <c r="X534" t="n">
        <v>0.12</v>
      </c>
      <c r="Y534" t="n">
        <v>1</v>
      </c>
      <c r="Z534" t="n">
        <v>10</v>
      </c>
    </row>
    <row r="535">
      <c r="A535" t="n">
        <v>43</v>
      </c>
      <c r="B535" t="n">
        <v>115</v>
      </c>
      <c r="C535" t="inlineStr">
        <is>
          <t xml:space="preserve">CONCLUIDO	</t>
        </is>
      </c>
      <c r="D535" t="n">
        <v>9.8598</v>
      </c>
      <c r="E535" t="n">
        <v>10.14</v>
      </c>
      <c r="F535" t="n">
        <v>7.17</v>
      </c>
      <c r="G535" t="n">
        <v>61.49</v>
      </c>
      <c r="H535" t="n">
        <v>0.87</v>
      </c>
      <c r="I535" t="n">
        <v>7</v>
      </c>
      <c r="J535" t="n">
        <v>241.27</v>
      </c>
      <c r="K535" t="n">
        <v>56.94</v>
      </c>
      <c r="L535" t="n">
        <v>11.75</v>
      </c>
      <c r="M535" t="n">
        <v>2</v>
      </c>
      <c r="N535" t="n">
        <v>57.58</v>
      </c>
      <c r="O535" t="n">
        <v>29991.11</v>
      </c>
      <c r="P535" t="n">
        <v>85.28</v>
      </c>
      <c r="Q535" t="n">
        <v>605.84</v>
      </c>
      <c r="R535" t="n">
        <v>27.71</v>
      </c>
      <c r="S535" t="n">
        <v>21.88</v>
      </c>
      <c r="T535" t="n">
        <v>1897.94</v>
      </c>
      <c r="U535" t="n">
        <v>0.79</v>
      </c>
      <c r="V535" t="n">
        <v>0.86</v>
      </c>
      <c r="W535" t="n">
        <v>1</v>
      </c>
      <c r="X535" t="n">
        <v>0.12</v>
      </c>
      <c r="Y535" t="n">
        <v>1</v>
      </c>
      <c r="Z535" t="n">
        <v>10</v>
      </c>
    </row>
    <row r="536">
      <c r="A536" t="n">
        <v>44</v>
      </c>
      <c r="B536" t="n">
        <v>115</v>
      </c>
      <c r="C536" t="inlineStr">
        <is>
          <t xml:space="preserve">CONCLUIDO	</t>
        </is>
      </c>
      <c r="D536" t="n">
        <v>9.8536</v>
      </c>
      <c r="E536" t="n">
        <v>10.15</v>
      </c>
      <c r="F536" t="n">
        <v>7.18</v>
      </c>
      <c r="G536" t="n">
        <v>61.55</v>
      </c>
      <c r="H536" t="n">
        <v>0.88</v>
      </c>
      <c r="I536" t="n">
        <v>7</v>
      </c>
      <c r="J536" t="n">
        <v>241.71</v>
      </c>
      <c r="K536" t="n">
        <v>56.94</v>
      </c>
      <c r="L536" t="n">
        <v>12</v>
      </c>
      <c r="M536" t="n">
        <v>0</v>
      </c>
      <c r="N536" t="n">
        <v>57.77</v>
      </c>
      <c r="O536" t="n">
        <v>30045.13</v>
      </c>
      <c r="P536" t="n">
        <v>84.81</v>
      </c>
      <c r="Q536" t="n">
        <v>605.84</v>
      </c>
      <c r="R536" t="n">
        <v>27.86</v>
      </c>
      <c r="S536" t="n">
        <v>21.88</v>
      </c>
      <c r="T536" t="n">
        <v>1969.85</v>
      </c>
      <c r="U536" t="n">
        <v>0.79</v>
      </c>
      <c r="V536" t="n">
        <v>0.86</v>
      </c>
      <c r="W536" t="n">
        <v>1</v>
      </c>
      <c r="X536" t="n">
        <v>0.12</v>
      </c>
      <c r="Y536" t="n">
        <v>1</v>
      </c>
      <c r="Z536" t="n">
        <v>10</v>
      </c>
    </row>
    <row r="537">
      <c r="A537" t="n">
        <v>0</v>
      </c>
      <c r="B537" t="n">
        <v>35</v>
      </c>
      <c r="C537" t="inlineStr">
        <is>
          <t xml:space="preserve">CONCLUIDO	</t>
        </is>
      </c>
      <c r="D537" t="n">
        <v>9.520799999999999</v>
      </c>
      <c r="E537" t="n">
        <v>10.5</v>
      </c>
      <c r="F537" t="n">
        <v>7.89</v>
      </c>
      <c r="G537" t="n">
        <v>11.27</v>
      </c>
      <c r="H537" t="n">
        <v>0.22</v>
      </c>
      <c r="I537" t="n">
        <v>42</v>
      </c>
      <c r="J537" t="n">
        <v>80.84</v>
      </c>
      <c r="K537" t="n">
        <v>35.1</v>
      </c>
      <c r="L537" t="n">
        <v>1</v>
      </c>
      <c r="M537" t="n">
        <v>40</v>
      </c>
      <c r="N537" t="n">
        <v>9.74</v>
      </c>
      <c r="O537" t="n">
        <v>10204.21</v>
      </c>
      <c r="P537" t="n">
        <v>56.33</v>
      </c>
      <c r="Q537" t="n">
        <v>605.87</v>
      </c>
      <c r="R537" t="n">
        <v>50.12</v>
      </c>
      <c r="S537" t="n">
        <v>21.88</v>
      </c>
      <c r="T537" t="n">
        <v>12924.88</v>
      </c>
      <c r="U537" t="n">
        <v>0.44</v>
      </c>
      <c r="V537" t="n">
        <v>0.78</v>
      </c>
      <c r="W537" t="n">
        <v>1.05</v>
      </c>
      <c r="X537" t="n">
        <v>0.83</v>
      </c>
      <c r="Y537" t="n">
        <v>1</v>
      </c>
      <c r="Z537" t="n">
        <v>10</v>
      </c>
    </row>
    <row r="538">
      <c r="A538" t="n">
        <v>1</v>
      </c>
      <c r="B538" t="n">
        <v>35</v>
      </c>
      <c r="C538" t="inlineStr">
        <is>
          <t xml:space="preserve">CONCLUIDO	</t>
        </is>
      </c>
      <c r="D538" t="n">
        <v>9.879799999999999</v>
      </c>
      <c r="E538" t="n">
        <v>10.12</v>
      </c>
      <c r="F538" t="n">
        <v>7.68</v>
      </c>
      <c r="G538" t="n">
        <v>14.4</v>
      </c>
      <c r="H538" t="n">
        <v>0.27</v>
      </c>
      <c r="I538" t="n">
        <v>32</v>
      </c>
      <c r="J538" t="n">
        <v>81.14</v>
      </c>
      <c r="K538" t="n">
        <v>35.1</v>
      </c>
      <c r="L538" t="n">
        <v>1.25</v>
      </c>
      <c r="M538" t="n">
        <v>30</v>
      </c>
      <c r="N538" t="n">
        <v>9.789999999999999</v>
      </c>
      <c r="O538" t="n">
        <v>10241.25</v>
      </c>
      <c r="P538" t="n">
        <v>52.94</v>
      </c>
      <c r="Q538" t="n">
        <v>605.9400000000001</v>
      </c>
      <c r="R538" t="n">
        <v>43.5</v>
      </c>
      <c r="S538" t="n">
        <v>21.88</v>
      </c>
      <c r="T538" t="n">
        <v>9667.15</v>
      </c>
      <c r="U538" t="n">
        <v>0.5</v>
      </c>
      <c r="V538" t="n">
        <v>0.8100000000000001</v>
      </c>
      <c r="W538" t="n">
        <v>1.04</v>
      </c>
      <c r="X538" t="n">
        <v>0.62</v>
      </c>
      <c r="Y538" t="n">
        <v>1</v>
      </c>
      <c r="Z538" t="n">
        <v>10</v>
      </c>
    </row>
    <row r="539">
      <c r="A539" t="n">
        <v>2</v>
      </c>
      <c r="B539" t="n">
        <v>35</v>
      </c>
      <c r="C539" t="inlineStr">
        <is>
          <t xml:space="preserve">CONCLUIDO	</t>
        </is>
      </c>
      <c r="D539" t="n">
        <v>10.1388</v>
      </c>
      <c r="E539" t="n">
        <v>9.859999999999999</v>
      </c>
      <c r="F539" t="n">
        <v>7.54</v>
      </c>
      <c r="G539" t="n">
        <v>18.1</v>
      </c>
      <c r="H539" t="n">
        <v>0.32</v>
      </c>
      <c r="I539" t="n">
        <v>25</v>
      </c>
      <c r="J539" t="n">
        <v>81.44</v>
      </c>
      <c r="K539" t="n">
        <v>35.1</v>
      </c>
      <c r="L539" t="n">
        <v>1.5</v>
      </c>
      <c r="M539" t="n">
        <v>23</v>
      </c>
      <c r="N539" t="n">
        <v>9.84</v>
      </c>
      <c r="O539" t="n">
        <v>10278.32</v>
      </c>
      <c r="P539" t="n">
        <v>50.09</v>
      </c>
      <c r="Q539" t="n">
        <v>605.84</v>
      </c>
      <c r="R539" t="n">
        <v>39.31</v>
      </c>
      <c r="S539" t="n">
        <v>21.88</v>
      </c>
      <c r="T539" t="n">
        <v>7606.23</v>
      </c>
      <c r="U539" t="n">
        <v>0.5600000000000001</v>
      </c>
      <c r="V539" t="n">
        <v>0.82</v>
      </c>
      <c r="W539" t="n">
        <v>1.03</v>
      </c>
      <c r="X539" t="n">
        <v>0.48</v>
      </c>
      <c r="Y539" t="n">
        <v>1</v>
      </c>
      <c r="Z539" t="n">
        <v>10</v>
      </c>
    </row>
    <row r="540">
      <c r="A540" t="n">
        <v>3</v>
      </c>
      <c r="B540" t="n">
        <v>35</v>
      </c>
      <c r="C540" t="inlineStr">
        <is>
          <t xml:space="preserve">CONCLUIDO	</t>
        </is>
      </c>
      <c r="D540" t="n">
        <v>10.2945</v>
      </c>
      <c r="E540" t="n">
        <v>9.710000000000001</v>
      </c>
      <c r="F540" t="n">
        <v>7.46</v>
      </c>
      <c r="G540" t="n">
        <v>21.32</v>
      </c>
      <c r="H540" t="n">
        <v>0.38</v>
      </c>
      <c r="I540" t="n">
        <v>21</v>
      </c>
      <c r="J540" t="n">
        <v>81.73999999999999</v>
      </c>
      <c r="K540" t="n">
        <v>35.1</v>
      </c>
      <c r="L540" t="n">
        <v>1.75</v>
      </c>
      <c r="M540" t="n">
        <v>14</v>
      </c>
      <c r="N540" t="n">
        <v>9.890000000000001</v>
      </c>
      <c r="O540" t="n">
        <v>10315.41</v>
      </c>
      <c r="P540" t="n">
        <v>47.77</v>
      </c>
      <c r="Q540" t="n">
        <v>605.9</v>
      </c>
      <c r="R540" t="n">
        <v>36.39</v>
      </c>
      <c r="S540" t="n">
        <v>21.88</v>
      </c>
      <c r="T540" t="n">
        <v>6166.38</v>
      </c>
      <c r="U540" t="n">
        <v>0.6</v>
      </c>
      <c r="V540" t="n">
        <v>0.83</v>
      </c>
      <c r="W540" t="n">
        <v>1.03</v>
      </c>
      <c r="X540" t="n">
        <v>0.4</v>
      </c>
      <c r="Y540" t="n">
        <v>1</v>
      </c>
      <c r="Z540" t="n">
        <v>10</v>
      </c>
    </row>
    <row r="541">
      <c r="A541" t="n">
        <v>4</v>
      </c>
      <c r="B541" t="n">
        <v>35</v>
      </c>
      <c r="C541" t="inlineStr">
        <is>
          <t xml:space="preserve">CONCLUIDO	</t>
        </is>
      </c>
      <c r="D541" t="n">
        <v>10.3773</v>
      </c>
      <c r="E541" t="n">
        <v>9.640000000000001</v>
      </c>
      <c r="F541" t="n">
        <v>7.42</v>
      </c>
      <c r="G541" t="n">
        <v>23.42</v>
      </c>
      <c r="H541" t="n">
        <v>0.43</v>
      </c>
      <c r="I541" t="n">
        <v>19</v>
      </c>
      <c r="J541" t="n">
        <v>82.04000000000001</v>
      </c>
      <c r="K541" t="n">
        <v>35.1</v>
      </c>
      <c r="L541" t="n">
        <v>2</v>
      </c>
      <c r="M541" t="n">
        <v>6</v>
      </c>
      <c r="N541" t="n">
        <v>9.94</v>
      </c>
      <c r="O541" t="n">
        <v>10352.53</v>
      </c>
      <c r="P541" t="n">
        <v>46.62</v>
      </c>
      <c r="Q541" t="n">
        <v>605.99</v>
      </c>
      <c r="R541" t="n">
        <v>34.91</v>
      </c>
      <c r="S541" t="n">
        <v>21.88</v>
      </c>
      <c r="T541" t="n">
        <v>5434.93</v>
      </c>
      <c r="U541" t="n">
        <v>0.63</v>
      </c>
      <c r="V541" t="n">
        <v>0.83</v>
      </c>
      <c r="W541" t="n">
        <v>1.03</v>
      </c>
      <c r="X541" t="n">
        <v>0.36</v>
      </c>
      <c r="Y541" t="n">
        <v>1</v>
      </c>
      <c r="Z541" t="n">
        <v>10</v>
      </c>
    </row>
    <row r="542">
      <c r="A542" t="n">
        <v>5</v>
      </c>
      <c r="B542" t="n">
        <v>35</v>
      </c>
      <c r="C542" t="inlineStr">
        <is>
          <t xml:space="preserve">CONCLUIDO	</t>
        </is>
      </c>
      <c r="D542" t="n">
        <v>10.3615</v>
      </c>
      <c r="E542" t="n">
        <v>9.65</v>
      </c>
      <c r="F542" t="n">
        <v>7.43</v>
      </c>
      <c r="G542" t="n">
        <v>23.47</v>
      </c>
      <c r="H542" t="n">
        <v>0.48</v>
      </c>
      <c r="I542" t="n">
        <v>19</v>
      </c>
      <c r="J542" t="n">
        <v>82.34</v>
      </c>
      <c r="K542" t="n">
        <v>35.1</v>
      </c>
      <c r="L542" t="n">
        <v>2.25</v>
      </c>
      <c r="M542" t="n">
        <v>0</v>
      </c>
      <c r="N542" t="n">
        <v>9.99</v>
      </c>
      <c r="O542" t="n">
        <v>10389.66</v>
      </c>
      <c r="P542" t="n">
        <v>46.66</v>
      </c>
      <c r="Q542" t="n">
        <v>606.03</v>
      </c>
      <c r="R542" t="n">
        <v>35</v>
      </c>
      <c r="S542" t="n">
        <v>21.88</v>
      </c>
      <c r="T542" t="n">
        <v>5481.28</v>
      </c>
      <c r="U542" t="n">
        <v>0.63</v>
      </c>
      <c r="V542" t="n">
        <v>0.83</v>
      </c>
      <c r="W542" t="n">
        <v>1.04</v>
      </c>
      <c r="X542" t="n">
        <v>0.37</v>
      </c>
      <c r="Y542" t="n">
        <v>1</v>
      </c>
      <c r="Z542" t="n">
        <v>10</v>
      </c>
    </row>
    <row r="543">
      <c r="A543" t="n">
        <v>0</v>
      </c>
      <c r="B543" t="n">
        <v>50</v>
      </c>
      <c r="C543" t="inlineStr">
        <is>
          <t xml:space="preserve">CONCLUIDO	</t>
        </is>
      </c>
      <c r="D543" t="n">
        <v>8.796099999999999</v>
      </c>
      <c r="E543" t="n">
        <v>11.37</v>
      </c>
      <c r="F543" t="n">
        <v>8.130000000000001</v>
      </c>
      <c r="G543" t="n">
        <v>9.039999999999999</v>
      </c>
      <c r="H543" t="n">
        <v>0.16</v>
      </c>
      <c r="I543" t="n">
        <v>54</v>
      </c>
      <c r="J543" t="n">
        <v>107.41</v>
      </c>
      <c r="K543" t="n">
        <v>41.65</v>
      </c>
      <c r="L543" t="n">
        <v>1</v>
      </c>
      <c r="M543" t="n">
        <v>52</v>
      </c>
      <c r="N543" t="n">
        <v>14.77</v>
      </c>
      <c r="O543" t="n">
        <v>13481.73</v>
      </c>
      <c r="P543" t="n">
        <v>73.59999999999999</v>
      </c>
      <c r="Q543" t="n">
        <v>605.92</v>
      </c>
      <c r="R543" t="n">
        <v>57.45</v>
      </c>
      <c r="S543" t="n">
        <v>21.88</v>
      </c>
      <c r="T543" t="n">
        <v>16533.44</v>
      </c>
      <c r="U543" t="n">
        <v>0.38</v>
      </c>
      <c r="V543" t="n">
        <v>0.76</v>
      </c>
      <c r="W543" t="n">
        <v>1.08</v>
      </c>
      <c r="X543" t="n">
        <v>1.07</v>
      </c>
      <c r="Y543" t="n">
        <v>1</v>
      </c>
      <c r="Z543" t="n">
        <v>10</v>
      </c>
    </row>
    <row r="544">
      <c r="A544" t="n">
        <v>1</v>
      </c>
      <c r="B544" t="n">
        <v>50</v>
      </c>
      <c r="C544" t="inlineStr">
        <is>
          <t xml:space="preserve">CONCLUIDO	</t>
        </is>
      </c>
      <c r="D544" t="n">
        <v>9.2476</v>
      </c>
      <c r="E544" t="n">
        <v>10.81</v>
      </c>
      <c r="F544" t="n">
        <v>7.87</v>
      </c>
      <c r="G544" t="n">
        <v>11.51</v>
      </c>
      <c r="H544" t="n">
        <v>0.2</v>
      </c>
      <c r="I544" t="n">
        <v>41</v>
      </c>
      <c r="J544" t="n">
        <v>107.73</v>
      </c>
      <c r="K544" t="n">
        <v>41.65</v>
      </c>
      <c r="L544" t="n">
        <v>1.25</v>
      </c>
      <c r="M544" t="n">
        <v>39</v>
      </c>
      <c r="N544" t="n">
        <v>14.83</v>
      </c>
      <c r="O544" t="n">
        <v>13520.81</v>
      </c>
      <c r="P544" t="n">
        <v>69.72</v>
      </c>
      <c r="Q544" t="n">
        <v>605.9299999999999</v>
      </c>
      <c r="R544" t="n">
        <v>49.26</v>
      </c>
      <c r="S544" t="n">
        <v>21.88</v>
      </c>
      <c r="T544" t="n">
        <v>12503.9</v>
      </c>
      <c r="U544" t="n">
        <v>0.44</v>
      </c>
      <c r="V544" t="n">
        <v>0.79</v>
      </c>
      <c r="W544" t="n">
        <v>1.06</v>
      </c>
      <c r="X544" t="n">
        <v>0.8100000000000001</v>
      </c>
      <c r="Y544" t="n">
        <v>1</v>
      </c>
      <c r="Z544" t="n">
        <v>10</v>
      </c>
    </row>
    <row r="545">
      <c r="A545" t="n">
        <v>2</v>
      </c>
      <c r="B545" t="n">
        <v>50</v>
      </c>
      <c r="C545" t="inlineStr">
        <is>
          <t xml:space="preserve">CONCLUIDO	</t>
        </is>
      </c>
      <c r="D545" t="n">
        <v>9.5503</v>
      </c>
      <c r="E545" t="n">
        <v>10.47</v>
      </c>
      <c r="F545" t="n">
        <v>7.7</v>
      </c>
      <c r="G545" t="n">
        <v>14</v>
      </c>
      <c r="H545" t="n">
        <v>0.24</v>
      </c>
      <c r="I545" t="n">
        <v>33</v>
      </c>
      <c r="J545" t="n">
        <v>108.05</v>
      </c>
      <c r="K545" t="n">
        <v>41.65</v>
      </c>
      <c r="L545" t="n">
        <v>1.5</v>
      </c>
      <c r="M545" t="n">
        <v>31</v>
      </c>
      <c r="N545" t="n">
        <v>14.9</v>
      </c>
      <c r="O545" t="n">
        <v>13559.91</v>
      </c>
      <c r="P545" t="n">
        <v>67.05</v>
      </c>
      <c r="Q545" t="n">
        <v>605.87</v>
      </c>
      <c r="R545" t="n">
        <v>44.16</v>
      </c>
      <c r="S545" t="n">
        <v>21.88</v>
      </c>
      <c r="T545" t="n">
        <v>9993.6</v>
      </c>
      <c r="U545" t="n">
        <v>0.5</v>
      </c>
      <c r="V545" t="n">
        <v>0.8</v>
      </c>
      <c r="W545" t="n">
        <v>1.04</v>
      </c>
      <c r="X545" t="n">
        <v>0.64</v>
      </c>
      <c r="Y545" t="n">
        <v>1</v>
      </c>
      <c r="Z545" t="n">
        <v>10</v>
      </c>
    </row>
    <row r="546">
      <c r="A546" t="n">
        <v>3</v>
      </c>
      <c r="B546" t="n">
        <v>50</v>
      </c>
      <c r="C546" t="inlineStr">
        <is>
          <t xml:space="preserve">CONCLUIDO	</t>
        </is>
      </c>
      <c r="D546" t="n">
        <v>9.745799999999999</v>
      </c>
      <c r="E546" t="n">
        <v>10.26</v>
      </c>
      <c r="F546" t="n">
        <v>7.6</v>
      </c>
      <c r="G546" t="n">
        <v>16.29</v>
      </c>
      <c r="H546" t="n">
        <v>0.28</v>
      </c>
      <c r="I546" t="n">
        <v>28</v>
      </c>
      <c r="J546" t="n">
        <v>108.37</v>
      </c>
      <c r="K546" t="n">
        <v>41.65</v>
      </c>
      <c r="L546" t="n">
        <v>1.75</v>
      </c>
      <c r="M546" t="n">
        <v>26</v>
      </c>
      <c r="N546" t="n">
        <v>14.97</v>
      </c>
      <c r="O546" t="n">
        <v>13599.17</v>
      </c>
      <c r="P546" t="n">
        <v>64.7</v>
      </c>
      <c r="Q546" t="n">
        <v>605.92</v>
      </c>
      <c r="R546" t="n">
        <v>41.16</v>
      </c>
      <c r="S546" t="n">
        <v>21.88</v>
      </c>
      <c r="T546" t="n">
        <v>8516.5</v>
      </c>
      <c r="U546" t="n">
        <v>0.53</v>
      </c>
      <c r="V546" t="n">
        <v>0.8100000000000001</v>
      </c>
      <c r="W546" t="n">
        <v>1.03</v>
      </c>
      <c r="X546" t="n">
        <v>0.54</v>
      </c>
      <c r="Y546" t="n">
        <v>1</v>
      </c>
      <c r="Z546" t="n">
        <v>10</v>
      </c>
    </row>
    <row r="547">
      <c r="A547" t="n">
        <v>4</v>
      </c>
      <c r="B547" t="n">
        <v>50</v>
      </c>
      <c r="C547" t="inlineStr">
        <is>
          <t xml:space="preserve">CONCLUIDO	</t>
        </is>
      </c>
      <c r="D547" t="n">
        <v>9.906700000000001</v>
      </c>
      <c r="E547" t="n">
        <v>10.09</v>
      </c>
      <c r="F547" t="n">
        <v>7.52</v>
      </c>
      <c r="G547" t="n">
        <v>18.81</v>
      </c>
      <c r="H547" t="n">
        <v>0.32</v>
      </c>
      <c r="I547" t="n">
        <v>24</v>
      </c>
      <c r="J547" t="n">
        <v>108.68</v>
      </c>
      <c r="K547" t="n">
        <v>41.65</v>
      </c>
      <c r="L547" t="n">
        <v>2</v>
      </c>
      <c r="M547" t="n">
        <v>22</v>
      </c>
      <c r="N547" t="n">
        <v>15.03</v>
      </c>
      <c r="O547" t="n">
        <v>13638.32</v>
      </c>
      <c r="P547" t="n">
        <v>62.85</v>
      </c>
      <c r="Q547" t="n">
        <v>605.88</v>
      </c>
      <c r="R547" t="n">
        <v>38.78</v>
      </c>
      <c r="S547" t="n">
        <v>21.88</v>
      </c>
      <c r="T547" t="n">
        <v>7344.65</v>
      </c>
      <c r="U547" t="n">
        <v>0.5600000000000001</v>
      </c>
      <c r="V547" t="n">
        <v>0.82</v>
      </c>
      <c r="W547" t="n">
        <v>1.02</v>
      </c>
      <c r="X547" t="n">
        <v>0.47</v>
      </c>
      <c r="Y547" t="n">
        <v>1</v>
      </c>
      <c r="Z547" t="n">
        <v>10</v>
      </c>
    </row>
    <row r="548">
      <c r="A548" t="n">
        <v>5</v>
      </c>
      <c r="B548" t="n">
        <v>50</v>
      </c>
      <c r="C548" t="inlineStr">
        <is>
          <t xml:space="preserve">CONCLUIDO	</t>
        </is>
      </c>
      <c r="D548" t="n">
        <v>10.0396</v>
      </c>
      <c r="E548" t="n">
        <v>9.960000000000001</v>
      </c>
      <c r="F548" t="n">
        <v>7.46</v>
      </c>
      <c r="G548" t="n">
        <v>21.31</v>
      </c>
      <c r="H548" t="n">
        <v>0.36</v>
      </c>
      <c r="I548" t="n">
        <v>21</v>
      </c>
      <c r="J548" t="n">
        <v>109</v>
      </c>
      <c r="K548" t="n">
        <v>41.65</v>
      </c>
      <c r="L548" t="n">
        <v>2.25</v>
      </c>
      <c r="M548" t="n">
        <v>19</v>
      </c>
      <c r="N548" t="n">
        <v>15.1</v>
      </c>
      <c r="O548" t="n">
        <v>13677.51</v>
      </c>
      <c r="P548" t="n">
        <v>60.73</v>
      </c>
      <c r="Q548" t="n">
        <v>605.87</v>
      </c>
      <c r="R548" t="n">
        <v>36.59</v>
      </c>
      <c r="S548" t="n">
        <v>21.88</v>
      </c>
      <c r="T548" t="n">
        <v>6267.34</v>
      </c>
      <c r="U548" t="n">
        <v>0.6</v>
      </c>
      <c r="V548" t="n">
        <v>0.83</v>
      </c>
      <c r="W548" t="n">
        <v>1.02</v>
      </c>
      <c r="X548" t="n">
        <v>0.4</v>
      </c>
      <c r="Y548" t="n">
        <v>1</v>
      </c>
      <c r="Z548" t="n">
        <v>10</v>
      </c>
    </row>
    <row r="549">
      <c r="A549" t="n">
        <v>6</v>
      </c>
      <c r="B549" t="n">
        <v>50</v>
      </c>
      <c r="C549" t="inlineStr">
        <is>
          <t xml:space="preserve">CONCLUIDO	</t>
        </is>
      </c>
      <c r="D549" t="n">
        <v>10.1637</v>
      </c>
      <c r="E549" t="n">
        <v>9.84</v>
      </c>
      <c r="F549" t="n">
        <v>7.4</v>
      </c>
      <c r="G549" t="n">
        <v>24.68</v>
      </c>
      <c r="H549" t="n">
        <v>0.4</v>
      </c>
      <c r="I549" t="n">
        <v>18</v>
      </c>
      <c r="J549" t="n">
        <v>109.32</v>
      </c>
      <c r="K549" t="n">
        <v>41.65</v>
      </c>
      <c r="L549" t="n">
        <v>2.5</v>
      </c>
      <c r="M549" t="n">
        <v>16</v>
      </c>
      <c r="N549" t="n">
        <v>15.17</v>
      </c>
      <c r="O549" t="n">
        <v>13716.72</v>
      </c>
      <c r="P549" t="n">
        <v>58.69</v>
      </c>
      <c r="Q549" t="n">
        <v>605.97</v>
      </c>
      <c r="R549" t="n">
        <v>35.05</v>
      </c>
      <c r="S549" t="n">
        <v>21.88</v>
      </c>
      <c r="T549" t="n">
        <v>5512.63</v>
      </c>
      <c r="U549" t="n">
        <v>0.62</v>
      </c>
      <c r="V549" t="n">
        <v>0.84</v>
      </c>
      <c r="W549" t="n">
        <v>1.01</v>
      </c>
      <c r="X549" t="n">
        <v>0.34</v>
      </c>
      <c r="Y549" t="n">
        <v>1</v>
      </c>
      <c r="Z549" t="n">
        <v>10</v>
      </c>
    </row>
    <row r="550">
      <c r="A550" t="n">
        <v>7</v>
      </c>
      <c r="B550" t="n">
        <v>50</v>
      </c>
      <c r="C550" t="inlineStr">
        <is>
          <t xml:space="preserve">CONCLUIDO	</t>
        </is>
      </c>
      <c r="D550" t="n">
        <v>10.264</v>
      </c>
      <c r="E550" t="n">
        <v>9.74</v>
      </c>
      <c r="F550" t="n">
        <v>7.35</v>
      </c>
      <c r="G550" t="n">
        <v>27.57</v>
      </c>
      <c r="H550" t="n">
        <v>0.44</v>
      </c>
      <c r="I550" t="n">
        <v>16</v>
      </c>
      <c r="J550" t="n">
        <v>109.64</v>
      </c>
      <c r="K550" t="n">
        <v>41.65</v>
      </c>
      <c r="L550" t="n">
        <v>2.75</v>
      </c>
      <c r="M550" t="n">
        <v>14</v>
      </c>
      <c r="N550" t="n">
        <v>15.24</v>
      </c>
      <c r="O550" t="n">
        <v>13755.95</v>
      </c>
      <c r="P550" t="n">
        <v>57.19</v>
      </c>
      <c r="Q550" t="n">
        <v>605.9</v>
      </c>
      <c r="R550" t="n">
        <v>33.4</v>
      </c>
      <c r="S550" t="n">
        <v>21.88</v>
      </c>
      <c r="T550" t="n">
        <v>4695.17</v>
      </c>
      <c r="U550" t="n">
        <v>0.66</v>
      </c>
      <c r="V550" t="n">
        <v>0.84</v>
      </c>
      <c r="W550" t="n">
        <v>1.01</v>
      </c>
      <c r="X550" t="n">
        <v>0.29</v>
      </c>
      <c r="Y550" t="n">
        <v>1</v>
      </c>
      <c r="Z550" t="n">
        <v>10</v>
      </c>
    </row>
    <row r="551">
      <c r="A551" t="n">
        <v>8</v>
      </c>
      <c r="B551" t="n">
        <v>50</v>
      </c>
      <c r="C551" t="inlineStr">
        <is>
          <t xml:space="preserve">CONCLUIDO	</t>
        </is>
      </c>
      <c r="D551" t="n">
        <v>10.2984</v>
      </c>
      <c r="E551" t="n">
        <v>9.710000000000001</v>
      </c>
      <c r="F551" t="n">
        <v>7.34</v>
      </c>
      <c r="G551" t="n">
        <v>29.36</v>
      </c>
      <c r="H551" t="n">
        <v>0.48</v>
      </c>
      <c r="I551" t="n">
        <v>15</v>
      </c>
      <c r="J551" t="n">
        <v>109.96</v>
      </c>
      <c r="K551" t="n">
        <v>41.65</v>
      </c>
      <c r="L551" t="n">
        <v>3</v>
      </c>
      <c r="M551" t="n">
        <v>9</v>
      </c>
      <c r="N551" t="n">
        <v>15.31</v>
      </c>
      <c r="O551" t="n">
        <v>13795.21</v>
      </c>
      <c r="P551" t="n">
        <v>54.88</v>
      </c>
      <c r="Q551" t="n">
        <v>605.9299999999999</v>
      </c>
      <c r="R551" t="n">
        <v>32.76</v>
      </c>
      <c r="S551" t="n">
        <v>21.88</v>
      </c>
      <c r="T551" t="n">
        <v>4379.76</v>
      </c>
      <c r="U551" t="n">
        <v>0.67</v>
      </c>
      <c r="V551" t="n">
        <v>0.84</v>
      </c>
      <c r="W551" t="n">
        <v>1.02</v>
      </c>
      <c r="X551" t="n">
        <v>0.28</v>
      </c>
      <c r="Y551" t="n">
        <v>1</v>
      </c>
      <c r="Z551" t="n">
        <v>10</v>
      </c>
    </row>
    <row r="552">
      <c r="A552" t="n">
        <v>9</v>
      </c>
      <c r="B552" t="n">
        <v>50</v>
      </c>
      <c r="C552" t="inlineStr">
        <is>
          <t xml:space="preserve">CONCLUIDO	</t>
        </is>
      </c>
      <c r="D552" t="n">
        <v>10.3401</v>
      </c>
      <c r="E552" t="n">
        <v>9.67</v>
      </c>
      <c r="F552" t="n">
        <v>7.32</v>
      </c>
      <c r="G552" t="n">
        <v>31.39</v>
      </c>
      <c r="H552" t="n">
        <v>0.52</v>
      </c>
      <c r="I552" t="n">
        <v>14</v>
      </c>
      <c r="J552" t="n">
        <v>110.27</v>
      </c>
      <c r="K552" t="n">
        <v>41.65</v>
      </c>
      <c r="L552" t="n">
        <v>3.25</v>
      </c>
      <c r="M552" t="n">
        <v>4</v>
      </c>
      <c r="N552" t="n">
        <v>15.37</v>
      </c>
      <c r="O552" t="n">
        <v>13834.5</v>
      </c>
      <c r="P552" t="n">
        <v>54.66</v>
      </c>
      <c r="Q552" t="n">
        <v>605.86</v>
      </c>
      <c r="R552" t="n">
        <v>32.13</v>
      </c>
      <c r="S552" t="n">
        <v>21.88</v>
      </c>
      <c r="T552" t="n">
        <v>4073.03</v>
      </c>
      <c r="U552" t="n">
        <v>0.68</v>
      </c>
      <c r="V552" t="n">
        <v>0.84</v>
      </c>
      <c r="W552" t="n">
        <v>1.02</v>
      </c>
      <c r="X552" t="n">
        <v>0.27</v>
      </c>
      <c r="Y552" t="n">
        <v>1</v>
      </c>
      <c r="Z552" t="n">
        <v>10</v>
      </c>
    </row>
    <row r="553">
      <c r="A553" t="n">
        <v>10</v>
      </c>
      <c r="B553" t="n">
        <v>50</v>
      </c>
      <c r="C553" t="inlineStr">
        <is>
          <t xml:space="preserve">CONCLUIDO	</t>
        </is>
      </c>
      <c r="D553" t="n">
        <v>10.3347</v>
      </c>
      <c r="E553" t="n">
        <v>9.68</v>
      </c>
      <c r="F553" t="n">
        <v>7.33</v>
      </c>
      <c r="G553" t="n">
        <v>31.41</v>
      </c>
      <c r="H553" t="n">
        <v>0.5600000000000001</v>
      </c>
      <c r="I553" t="n">
        <v>14</v>
      </c>
      <c r="J553" t="n">
        <v>110.59</v>
      </c>
      <c r="K553" t="n">
        <v>41.65</v>
      </c>
      <c r="L553" t="n">
        <v>3.5</v>
      </c>
      <c r="M553" t="n">
        <v>2</v>
      </c>
      <c r="N553" t="n">
        <v>15.44</v>
      </c>
      <c r="O553" t="n">
        <v>13873.81</v>
      </c>
      <c r="P553" t="n">
        <v>54.79</v>
      </c>
      <c r="Q553" t="n">
        <v>605.9299999999999</v>
      </c>
      <c r="R553" t="n">
        <v>32.16</v>
      </c>
      <c r="S553" t="n">
        <v>21.88</v>
      </c>
      <c r="T553" t="n">
        <v>4085.66</v>
      </c>
      <c r="U553" t="n">
        <v>0.68</v>
      </c>
      <c r="V553" t="n">
        <v>0.84</v>
      </c>
      <c r="W553" t="n">
        <v>1.02</v>
      </c>
      <c r="X553" t="n">
        <v>0.27</v>
      </c>
      <c r="Y553" t="n">
        <v>1</v>
      </c>
      <c r="Z553" t="n">
        <v>10</v>
      </c>
    </row>
    <row r="554">
      <c r="A554" t="n">
        <v>11</v>
      </c>
      <c r="B554" t="n">
        <v>50</v>
      </c>
      <c r="C554" t="inlineStr">
        <is>
          <t xml:space="preserve">CONCLUIDO	</t>
        </is>
      </c>
      <c r="D554" t="n">
        <v>10.33</v>
      </c>
      <c r="E554" t="n">
        <v>9.68</v>
      </c>
      <c r="F554" t="n">
        <v>7.33</v>
      </c>
      <c r="G554" t="n">
        <v>31.43</v>
      </c>
      <c r="H554" t="n">
        <v>0.6</v>
      </c>
      <c r="I554" t="n">
        <v>14</v>
      </c>
      <c r="J554" t="n">
        <v>110.91</v>
      </c>
      <c r="K554" t="n">
        <v>41.65</v>
      </c>
      <c r="L554" t="n">
        <v>3.75</v>
      </c>
      <c r="M554" t="n">
        <v>0</v>
      </c>
      <c r="N554" t="n">
        <v>15.51</v>
      </c>
      <c r="O554" t="n">
        <v>13913.15</v>
      </c>
      <c r="P554" t="n">
        <v>54.55</v>
      </c>
      <c r="Q554" t="n">
        <v>605.89</v>
      </c>
      <c r="R554" t="n">
        <v>32.21</v>
      </c>
      <c r="S554" t="n">
        <v>21.88</v>
      </c>
      <c r="T554" t="n">
        <v>4110.01</v>
      </c>
      <c r="U554" t="n">
        <v>0.68</v>
      </c>
      <c r="V554" t="n">
        <v>0.84</v>
      </c>
      <c r="W554" t="n">
        <v>1.03</v>
      </c>
      <c r="X554" t="n">
        <v>0.28</v>
      </c>
      <c r="Y554" t="n">
        <v>1</v>
      </c>
      <c r="Z554" t="n">
        <v>10</v>
      </c>
    </row>
    <row r="555">
      <c r="A555" t="n">
        <v>0</v>
      </c>
      <c r="B555" t="n">
        <v>25</v>
      </c>
      <c r="C555" t="inlineStr">
        <is>
          <t xml:space="preserve">CONCLUIDO	</t>
        </is>
      </c>
      <c r="D555" t="n">
        <v>10.1203</v>
      </c>
      <c r="E555" t="n">
        <v>9.880000000000001</v>
      </c>
      <c r="F555" t="n">
        <v>7.65</v>
      </c>
      <c r="G555" t="n">
        <v>14.82</v>
      </c>
      <c r="H555" t="n">
        <v>0.28</v>
      </c>
      <c r="I555" t="n">
        <v>31</v>
      </c>
      <c r="J555" t="n">
        <v>61.76</v>
      </c>
      <c r="K555" t="n">
        <v>28.92</v>
      </c>
      <c r="L555" t="n">
        <v>1</v>
      </c>
      <c r="M555" t="n">
        <v>26</v>
      </c>
      <c r="N555" t="n">
        <v>6.84</v>
      </c>
      <c r="O555" t="n">
        <v>7851.41</v>
      </c>
      <c r="P555" t="n">
        <v>41.78</v>
      </c>
      <c r="Q555" t="n">
        <v>605.9</v>
      </c>
      <c r="R555" t="n">
        <v>42.81</v>
      </c>
      <c r="S555" t="n">
        <v>21.88</v>
      </c>
      <c r="T555" t="n">
        <v>9325.68</v>
      </c>
      <c r="U555" t="n">
        <v>0.51</v>
      </c>
      <c r="V555" t="n">
        <v>0.8100000000000001</v>
      </c>
      <c r="W555" t="n">
        <v>1.04</v>
      </c>
      <c r="X555" t="n">
        <v>0.6</v>
      </c>
      <c r="Y555" t="n">
        <v>1</v>
      </c>
      <c r="Z555" t="n">
        <v>10</v>
      </c>
    </row>
    <row r="556">
      <c r="A556" t="n">
        <v>1</v>
      </c>
      <c r="B556" t="n">
        <v>25</v>
      </c>
      <c r="C556" t="inlineStr">
        <is>
          <t xml:space="preserve">CONCLUIDO	</t>
        </is>
      </c>
      <c r="D556" t="n">
        <v>10.2769</v>
      </c>
      <c r="E556" t="n">
        <v>9.73</v>
      </c>
      <c r="F556" t="n">
        <v>7.57</v>
      </c>
      <c r="G556" t="n">
        <v>17.48</v>
      </c>
      <c r="H556" t="n">
        <v>0.35</v>
      </c>
      <c r="I556" t="n">
        <v>26</v>
      </c>
      <c r="J556" t="n">
        <v>62.05</v>
      </c>
      <c r="K556" t="n">
        <v>28.92</v>
      </c>
      <c r="L556" t="n">
        <v>1.25</v>
      </c>
      <c r="M556" t="n">
        <v>7</v>
      </c>
      <c r="N556" t="n">
        <v>6.88</v>
      </c>
      <c r="O556" t="n">
        <v>7887.12</v>
      </c>
      <c r="P556" t="n">
        <v>39.93</v>
      </c>
      <c r="Q556" t="n">
        <v>606.01</v>
      </c>
      <c r="R556" t="n">
        <v>39.37</v>
      </c>
      <c r="S556" t="n">
        <v>21.88</v>
      </c>
      <c r="T556" t="n">
        <v>7631.27</v>
      </c>
      <c r="U556" t="n">
        <v>0.5600000000000001</v>
      </c>
      <c r="V556" t="n">
        <v>0.82</v>
      </c>
      <c r="W556" t="n">
        <v>1.06</v>
      </c>
      <c r="X556" t="n">
        <v>0.52</v>
      </c>
      <c r="Y556" t="n">
        <v>1</v>
      </c>
      <c r="Z556" t="n">
        <v>10</v>
      </c>
    </row>
    <row r="557">
      <c r="A557" t="n">
        <v>2</v>
      </c>
      <c r="B557" t="n">
        <v>25</v>
      </c>
      <c r="C557" t="inlineStr">
        <is>
          <t xml:space="preserve">CONCLUIDO	</t>
        </is>
      </c>
      <c r="D557" t="n">
        <v>10.259</v>
      </c>
      <c r="E557" t="n">
        <v>9.75</v>
      </c>
      <c r="F557" t="n">
        <v>7.59</v>
      </c>
      <c r="G557" t="n">
        <v>17.52</v>
      </c>
      <c r="H557" t="n">
        <v>0.42</v>
      </c>
      <c r="I557" t="n">
        <v>26</v>
      </c>
      <c r="J557" t="n">
        <v>62.34</v>
      </c>
      <c r="K557" t="n">
        <v>28.92</v>
      </c>
      <c r="L557" t="n">
        <v>1.5</v>
      </c>
      <c r="M557" t="n">
        <v>0</v>
      </c>
      <c r="N557" t="n">
        <v>6.92</v>
      </c>
      <c r="O557" t="n">
        <v>7922.85</v>
      </c>
      <c r="P557" t="n">
        <v>40.16</v>
      </c>
      <c r="Q557" t="n">
        <v>606.08</v>
      </c>
      <c r="R557" t="n">
        <v>39.82</v>
      </c>
      <c r="S557" t="n">
        <v>21.88</v>
      </c>
      <c r="T557" t="n">
        <v>7854.96</v>
      </c>
      <c r="U557" t="n">
        <v>0.55</v>
      </c>
      <c r="V557" t="n">
        <v>0.82</v>
      </c>
      <c r="W557" t="n">
        <v>1.06</v>
      </c>
      <c r="X557" t="n">
        <v>0.53</v>
      </c>
      <c r="Y557" t="n">
        <v>1</v>
      </c>
      <c r="Z557" t="n">
        <v>10</v>
      </c>
    </row>
    <row r="558">
      <c r="A558" t="n">
        <v>0</v>
      </c>
      <c r="B558" t="n">
        <v>85</v>
      </c>
      <c r="C558" t="inlineStr">
        <is>
          <t xml:space="preserve">CONCLUIDO	</t>
        </is>
      </c>
      <c r="D558" t="n">
        <v>7.2876</v>
      </c>
      <c r="E558" t="n">
        <v>13.72</v>
      </c>
      <c r="F558" t="n">
        <v>8.67</v>
      </c>
      <c r="G558" t="n">
        <v>6.59</v>
      </c>
      <c r="H558" t="n">
        <v>0.11</v>
      </c>
      <c r="I558" t="n">
        <v>79</v>
      </c>
      <c r="J558" t="n">
        <v>167.88</v>
      </c>
      <c r="K558" t="n">
        <v>51.39</v>
      </c>
      <c r="L558" t="n">
        <v>1</v>
      </c>
      <c r="M558" t="n">
        <v>77</v>
      </c>
      <c r="N558" t="n">
        <v>30.49</v>
      </c>
      <c r="O558" t="n">
        <v>20939.59</v>
      </c>
      <c r="P558" t="n">
        <v>108.13</v>
      </c>
      <c r="Q558" t="n">
        <v>606.17</v>
      </c>
      <c r="R558" t="n">
        <v>74.27</v>
      </c>
      <c r="S558" t="n">
        <v>21.88</v>
      </c>
      <c r="T558" t="n">
        <v>24816.02</v>
      </c>
      <c r="U558" t="n">
        <v>0.29</v>
      </c>
      <c r="V558" t="n">
        <v>0.71</v>
      </c>
      <c r="W558" t="n">
        <v>1.12</v>
      </c>
      <c r="X558" t="n">
        <v>1.61</v>
      </c>
      <c r="Y558" t="n">
        <v>1</v>
      </c>
      <c r="Z558" t="n">
        <v>10</v>
      </c>
    </row>
    <row r="559">
      <c r="A559" t="n">
        <v>1</v>
      </c>
      <c r="B559" t="n">
        <v>85</v>
      </c>
      <c r="C559" t="inlineStr">
        <is>
          <t xml:space="preserve">CONCLUIDO	</t>
        </is>
      </c>
      <c r="D559" t="n">
        <v>7.8934</v>
      </c>
      <c r="E559" t="n">
        <v>12.67</v>
      </c>
      <c r="F559" t="n">
        <v>8.26</v>
      </c>
      <c r="G559" t="n">
        <v>8.26</v>
      </c>
      <c r="H559" t="n">
        <v>0.13</v>
      </c>
      <c r="I559" t="n">
        <v>60</v>
      </c>
      <c r="J559" t="n">
        <v>168.25</v>
      </c>
      <c r="K559" t="n">
        <v>51.39</v>
      </c>
      <c r="L559" t="n">
        <v>1.25</v>
      </c>
      <c r="M559" t="n">
        <v>58</v>
      </c>
      <c r="N559" t="n">
        <v>30.6</v>
      </c>
      <c r="O559" t="n">
        <v>20984.25</v>
      </c>
      <c r="P559" t="n">
        <v>102.25</v>
      </c>
      <c r="Q559" t="n">
        <v>606.08</v>
      </c>
      <c r="R559" t="n">
        <v>61.72</v>
      </c>
      <c r="S559" t="n">
        <v>21.88</v>
      </c>
      <c r="T559" t="n">
        <v>18635.56</v>
      </c>
      <c r="U559" t="n">
        <v>0.35</v>
      </c>
      <c r="V559" t="n">
        <v>0.75</v>
      </c>
      <c r="W559" t="n">
        <v>1.09</v>
      </c>
      <c r="X559" t="n">
        <v>1.2</v>
      </c>
      <c r="Y559" t="n">
        <v>1</v>
      </c>
      <c r="Z559" t="n">
        <v>10</v>
      </c>
    </row>
    <row r="560">
      <c r="A560" t="n">
        <v>2</v>
      </c>
      <c r="B560" t="n">
        <v>85</v>
      </c>
      <c r="C560" t="inlineStr">
        <is>
          <t xml:space="preserve">CONCLUIDO	</t>
        </is>
      </c>
      <c r="D560" t="n">
        <v>8.340299999999999</v>
      </c>
      <c r="E560" t="n">
        <v>11.99</v>
      </c>
      <c r="F560" t="n">
        <v>7.99</v>
      </c>
      <c r="G560" t="n">
        <v>9.99</v>
      </c>
      <c r="H560" t="n">
        <v>0.16</v>
      </c>
      <c r="I560" t="n">
        <v>48</v>
      </c>
      <c r="J560" t="n">
        <v>168.61</v>
      </c>
      <c r="K560" t="n">
        <v>51.39</v>
      </c>
      <c r="L560" t="n">
        <v>1.5</v>
      </c>
      <c r="M560" t="n">
        <v>46</v>
      </c>
      <c r="N560" t="n">
        <v>30.71</v>
      </c>
      <c r="O560" t="n">
        <v>21028.94</v>
      </c>
      <c r="P560" t="n">
        <v>98.08</v>
      </c>
      <c r="Q560" t="n">
        <v>605.9400000000001</v>
      </c>
      <c r="R560" t="n">
        <v>53.08</v>
      </c>
      <c r="S560" t="n">
        <v>21.88</v>
      </c>
      <c r="T560" t="n">
        <v>14374.4</v>
      </c>
      <c r="U560" t="n">
        <v>0.41</v>
      </c>
      <c r="V560" t="n">
        <v>0.77</v>
      </c>
      <c r="W560" t="n">
        <v>1.07</v>
      </c>
      <c r="X560" t="n">
        <v>0.93</v>
      </c>
      <c r="Y560" t="n">
        <v>1</v>
      </c>
      <c r="Z560" t="n">
        <v>10</v>
      </c>
    </row>
    <row r="561">
      <c r="A561" t="n">
        <v>3</v>
      </c>
      <c r="B561" t="n">
        <v>85</v>
      </c>
      <c r="C561" t="inlineStr">
        <is>
          <t xml:space="preserve">CONCLUIDO	</t>
        </is>
      </c>
      <c r="D561" t="n">
        <v>8.5999</v>
      </c>
      <c r="E561" t="n">
        <v>11.63</v>
      </c>
      <c r="F561" t="n">
        <v>7.87</v>
      </c>
      <c r="G561" t="n">
        <v>11.51</v>
      </c>
      <c r="H561" t="n">
        <v>0.18</v>
      </c>
      <c r="I561" t="n">
        <v>41</v>
      </c>
      <c r="J561" t="n">
        <v>168.97</v>
      </c>
      <c r="K561" t="n">
        <v>51.39</v>
      </c>
      <c r="L561" t="n">
        <v>1.75</v>
      </c>
      <c r="M561" t="n">
        <v>39</v>
      </c>
      <c r="N561" t="n">
        <v>30.83</v>
      </c>
      <c r="O561" t="n">
        <v>21073.68</v>
      </c>
      <c r="P561" t="n">
        <v>95.94</v>
      </c>
      <c r="Q561" t="n">
        <v>605.87</v>
      </c>
      <c r="R561" t="n">
        <v>49.17</v>
      </c>
      <c r="S561" t="n">
        <v>21.88</v>
      </c>
      <c r="T561" t="n">
        <v>12454.34</v>
      </c>
      <c r="U561" t="n">
        <v>0.45</v>
      </c>
      <c r="V561" t="n">
        <v>0.79</v>
      </c>
      <c r="W561" t="n">
        <v>1.06</v>
      </c>
      <c r="X561" t="n">
        <v>0.8100000000000001</v>
      </c>
      <c r="Y561" t="n">
        <v>1</v>
      </c>
      <c r="Z561" t="n">
        <v>10</v>
      </c>
    </row>
    <row r="562">
      <c r="A562" t="n">
        <v>4</v>
      </c>
      <c r="B562" t="n">
        <v>85</v>
      </c>
      <c r="C562" t="inlineStr">
        <is>
          <t xml:space="preserve">CONCLUIDO	</t>
        </is>
      </c>
      <c r="D562" t="n">
        <v>8.8439</v>
      </c>
      <c r="E562" t="n">
        <v>11.31</v>
      </c>
      <c r="F562" t="n">
        <v>7.75</v>
      </c>
      <c r="G562" t="n">
        <v>13.28</v>
      </c>
      <c r="H562" t="n">
        <v>0.21</v>
      </c>
      <c r="I562" t="n">
        <v>35</v>
      </c>
      <c r="J562" t="n">
        <v>169.33</v>
      </c>
      <c r="K562" t="n">
        <v>51.39</v>
      </c>
      <c r="L562" t="n">
        <v>2</v>
      </c>
      <c r="M562" t="n">
        <v>33</v>
      </c>
      <c r="N562" t="n">
        <v>30.94</v>
      </c>
      <c r="O562" t="n">
        <v>21118.46</v>
      </c>
      <c r="P562" t="n">
        <v>93.56999999999999</v>
      </c>
      <c r="Q562" t="n">
        <v>605.84</v>
      </c>
      <c r="R562" t="n">
        <v>45.93</v>
      </c>
      <c r="S562" t="n">
        <v>21.88</v>
      </c>
      <c r="T562" t="n">
        <v>10867.88</v>
      </c>
      <c r="U562" t="n">
        <v>0.48</v>
      </c>
      <c r="V562" t="n">
        <v>0.8</v>
      </c>
      <c r="W562" t="n">
        <v>1.04</v>
      </c>
      <c r="X562" t="n">
        <v>0.6899999999999999</v>
      </c>
      <c r="Y562" t="n">
        <v>1</v>
      </c>
      <c r="Z562" t="n">
        <v>10</v>
      </c>
    </row>
    <row r="563">
      <c r="A563" t="n">
        <v>5</v>
      </c>
      <c r="B563" t="n">
        <v>85</v>
      </c>
      <c r="C563" t="inlineStr">
        <is>
          <t xml:space="preserve">CONCLUIDO	</t>
        </is>
      </c>
      <c r="D563" t="n">
        <v>9.026199999999999</v>
      </c>
      <c r="E563" t="n">
        <v>11.08</v>
      </c>
      <c r="F563" t="n">
        <v>7.66</v>
      </c>
      <c r="G563" t="n">
        <v>14.82</v>
      </c>
      <c r="H563" t="n">
        <v>0.24</v>
      </c>
      <c r="I563" t="n">
        <v>31</v>
      </c>
      <c r="J563" t="n">
        <v>169.7</v>
      </c>
      <c r="K563" t="n">
        <v>51.39</v>
      </c>
      <c r="L563" t="n">
        <v>2.25</v>
      </c>
      <c r="M563" t="n">
        <v>29</v>
      </c>
      <c r="N563" t="n">
        <v>31.05</v>
      </c>
      <c r="O563" t="n">
        <v>21163.27</v>
      </c>
      <c r="P563" t="n">
        <v>91.78</v>
      </c>
      <c r="Q563" t="n">
        <v>605.95</v>
      </c>
      <c r="R563" t="n">
        <v>42.62</v>
      </c>
      <c r="S563" t="n">
        <v>21.88</v>
      </c>
      <c r="T563" t="n">
        <v>9230.09</v>
      </c>
      <c r="U563" t="n">
        <v>0.51</v>
      </c>
      <c r="V563" t="n">
        <v>0.8100000000000001</v>
      </c>
      <c r="W563" t="n">
        <v>1.04</v>
      </c>
      <c r="X563" t="n">
        <v>0.6</v>
      </c>
      <c r="Y563" t="n">
        <v>1</v>
      </c>
      <c r="Z563" t="n">
        <v>10</v>
      </c>
    </row>
    <row r="564">
      <c r="A564" t="n">
        <v>6</v>
      </c>
      <c r="B564" t="n">
        <v>85</v>
      </c>
      <c r="C564" t="inlineStr">
        <is>
          <t xml:space="preserve">CONCLUIDO	</t>
        </is>
      </c>
      <c r="D564" t="n">
        <v>9.1959</v>
      </c>
      <c r="E564" t="n">
        <v>10.87</v>
      </c>
      <c r="F564" t="n">
        <v>7.59</v>
      </c>
      <c r="G564" t="n">
        <v>16.86</v>
      </c>
      <c r="H564" t="n">
        <v>0.26</v>
      </c>
      <c r="I564" t="n">
        <v>27</v>
      </c>
      <c r="J564" t="n">
        <v>170.06</v>
      </c>
      <c r="K564" t="n">
        <v>51.39</v>
      </c>
      <c r="L564" t="n">
        <v>2.5</v>
      </c>
      <c r="M564" t="n">
        <v>25</v>
      </c>
      <c r="N564" t="n">
        <v>31.17</v>
      </c>
      <c r="O564" t="n">
        <v>21208.12</v>
      </c>
      <c r="P564" t="n">
        <v>90.2</v>
      </c>
      <c r="Q564" t="n">
        <v>605.92</v>
      </c>
      <c r="R564" t="n">
        <v>40.49</v>
      </c>
      <c r="S564" t="n">
        <v>21.88</v>
      </c>
      <c r="T564" t="n">
        <v>8188.19</v>
      </c>
      <c r="U564" t="n">
        <v>0.54</v>
      </c>
      <c r="V564" t="n">
        <v>0.82</v>
      </c>
      <c r="W564" t="n">
        <v>1.04</v>
      </c>
      <c r="X564" t="n">
        <v>0.53</v>
      </c>
      <c r="Y564" t="n">
        <v>1</v>
      </c>
      <c r="Z564" t="n">
        <v>10</v>
      </c>
    </row>
    <row r="565">
      <c r="A565" t="n">
        <v>7</v>
      </c>
      <c r="B565" t="n">
        <v>85</v>
      </c>
      <c r="C565" t="inlineStr">
        <is>
          <t xml:space="preserve">CONCLUIDO	</t>
        </is>
      </c>
      <c r="D565" t="n">
        <v>9.2913</v>
      </c>
      <c r="E565" t="n">
        <v>10.76</v>
      </c>
      <c r="F565" t="n">
        <v>7.54</v>
      </c>
      <c r="G565" t="n">
        <v>18.1</v>
      </c>
      <c r="H565" t="n">
        <v>0.29</v>
      </c>
      <c r="I565" t="n">
        <v>25</v>
      </c>
      <c r="J565" t="n">
        <v>170.42</v>
      </c>
      <c r="K565" t="n">
        <v>51.39</v>
      </c>
      <c r="L565" t="n">
        <v>2.75</v>
      </c>
      <c r="M565" t="n">
        <v>23</v>
      </c>
      <c r="N565" t="n">
        <v>31.28</v>
      </c>
      <c r="O565" t="n">
        <v>21253.01</v>
      </c>
      <c r="P565" t="n">
        <v>88.86</v>
      </c>
      <c r="Q565" t="n">
        <v>605.85</v>
      </c>
      <c r="R565" t="n">
        <v>39.16</v>
      </c>
      <c r="S565" t="n">
        <v>21.88</v>
      </c>
      <c r="T565" t="n">
        <v>7530.88</v>
      </c>
      <c r="U565" t="n">
        <v>0.5600000000000001</v>
      </c>
      <c r="V565" t="n">
        <v>0.82</v>
      </c>
      <c r="W565" t="n">
        <v>1.03</v>
      </c>
      <c r="X565" t="n">
        <v>0.49</v>
      </c>
      <c r="Y565" t="n">
        <v>1</v>
      </c>
      <c r="Z565" t="n">
        <v>10</v>
      </c>
    </row>
    <row r="566">
      <c r="A566" t="n">
        <v>8</v>
      </c>
      <c r="B566" t="n">
        <v>85</v>
      </c>
      <c r="C566" t="inlineStr">
        <is>
          <t xml:space="preserve">CONCLUIDO	</t>
        </is>
      </c>
      <c r="D566" t="n">
        <v>9.4392</v>
      </c>
      <c r="E566" t="n">
        <v>10.59</v>
      </c>
      <c r="F566" t="n">
        <v>7.48</v>
      </c>
      <c r="G566" t="n">
        <v>20.39</v>
      </c>
      <c r="H566" t="n">
        <v>0.31</v>
      </c>
      <c r="I566" t="n">
        <v>22</v>
      </c>
      <c r="J566" t="n">
        <v>170.79</v>
      </c>
      <c r="K566" t="n">
        <v>51.39</v>
      </c>
      <c r="L566" t="n">
        <v>3</v>
      </c>
      <c r="M566" t="n">
        <v>20</v>
      </c>
      <c r="N566" t="n">
        <v>31.4</v>
      </c>
      <c r="O566" t="n">
        <v>21297.94</v>
      </c>
      <c r="P566" t="n">
        <v>87.37</v>
      </c>
      <c r="Q566" t="n">
        <v>605.89</v>
      </c>
      <c r="R566" t="n">
        <v>37.22</v>
      </c>
      <c r="S566" t="n">
        <v>21.88</v>
      </c>
      <c r="T566" t="n">
        <v>6576.59</v>
      </c>
      <c r="U566" t="n">
        <v>0.59</v>
      </c>
      <c r="V566" t="n">
        <v>0.83</v>
      </c>
      <c r="W566" t="n">
        <v>1.02</v>
      </c>
      <c r="X566" t="n">
        <v>0.42</v>
      </c>
      <c r="Y566" t="n">
        <v>1</v>
      </c>
      <c r="Z566" t="n">
        <v>10</v>
      </c>
    </row>
    <row r="567">
      <c r="A567" t="n">
        <v>9</v>
      </c>
      <c r="B567" t="n">
        <v>85</v>
      </c>
      <c r="C567" t="inlineStr">
        <is>
          <t xml:space="preserve">CONCLUIDO	</t>
        </is>
      </c>
      <c r="D567" t="n">
        <v>9.531599999999999</v>
      </c>
      <c r="E567" t="n">
        <v>10.49</v>
      </c>
      <c r="F567" t="n">
        <v>7.44</v>
      </c>
      <c r="G567" t="n">
        <v>22.32</v>
      </c>
      <c r="H567" t="n">
        <v>0.34</v>
      </c>
      <c r="I567" t="n">
        <v>20</v>
      </c>
      <c r="J567" t="n">
        <v>171.15</v>
      </c>
      <c r="K567" t="n">
        <v>51.39</v>
      </c>
      <c r="L567" t="n">
        <v>3.25</v>
      </c>
      <c r="M567" t="n">
        <v>18</v>
      </c>
      <c r="N567" t="n">
        <v>31.51</v>
      </c>
      <c r="O567" t="n">
        <v>21342.91</v>
      </c>
      <c r="P567" t="n">
        <v>86.2</v>
      </c>
      <c r="Q567" t="n">
        <v>605.9</v>
      </c>
      <c r="R567" t="n">
        <v>36.05</v>
      </c>
      <c r="S567" t="n">
        <v>21.88</v>
      </c>
      <c r="T567" t="n">
        <v>6001.72</v>
      </c>
      <c r="U567" t="n">
        <v>0.61</v>
      </c>
      <c r="V567" t="n">
        <v>0.83</v>
      </c>
      <c r="W567" t="n">
        <v>1.02</v>
      </c>
      <c r="X567" t="n">
        <v>0.38</v>
      </c>
      <c r="Y567" t="n">
        <v>1</v>
      </c>
      <c r="Z567" t="n">
        <v>10</v>
      </c>
    </row>
    <row r="568">
      <c r="A568" t="n">
        <v>10</v>
      </c>
      <c r="B568" t="n">
        <v>85</v>
      </c>
      <c r="C568" t="inlineStr">
        <is>
          <t xml:space="preserve">CONCLUIDO	</t>
        </is>
      </c>
      <c r="D568" t="n">
        <v>9.585699999999999</v>
      </c>
      <c r="E568" t="n">
        <v>10.43</v>
      </c>
      <c r="F568" t="n">
        <v>7.42</v>
      </c>
      <c r="G568" t="n">
        <v>23.42</v>
      </c>
      <c r="H568" t="n">
        <v>0.36</v>
      </c>
      <c r="I568" t="n">
        <v>19</v>
      </c>
      <c r="J568" t="n">
        <v>171.52</v>
      </c>
      <c r="K568" t="n">
        <v>51.39</v>
      </c>
      <c r="L568" t="n">
        <v>3.5</v>
      </c>
      <c r="M568" t="n">
        <v>17</v>
      </c>
      <c r="N568" t="n">
        <v>31.63</v>
      </c>
      <c r="O568" t="n">
        <v>21387.92</v>
      </c>
      <c r="P568" t="n">
        <v>84.88</v>
      </c>
      <c r="Q568" t="n">
        <v>605.91</v>
      </c>
      <c r="R568" t="n">
        <v>35.4</v>
      </c>
      <c r="S568" t="n">
        <v>21.88</v>
      </c>
      <c r="T568" t="n">
        <v>5679.68</v>
      </c>
      <c r="U568" t="n">
        <v>0.62</v>
      </c>
      <c r="V568" t="n">
        <v>0.83</v>
      </c>
      <c r="W568" t="n">
        <v>1.02</v>
      </c>
      <c r="X568" t="n">
        <v>0.36</v>
      </c>
      <c r="Y568" t="n">
        <v>1</v>
      </c>
      <c r="Z568" t="n">
        <v>10</v>
      </c>
    </row>
    <row r="569">
      <c r="A569" t="n">
        <v>11</v>
      </c>
      <c r="B569" t="n">
        <v>85</v>
      </c>
      <c r="C569" t="inlineStr">
        <is>
          <t xml:space="preserve">CONCLUIDO	</t>
        </is>
      </c>
      <c r="D569" t="n">
        <v>9.6761</v>
      </c>
      <c r="E569" t="n">
        <v>10.33</v>
      </c>
      <c r="F569" t="n">
        <v>7.39</v>
      </c>
      <c r="G569" t="n">
        <v>26.07</v>
      </c>
      <c r="H569" t="n">
        <v>0.39</v>
      </c>
      <c r="I569" t="n">
        <v>17</v>
      </c>
      <c r="J569" t="n">
        <v>171.88</v>
      </c>
      <c r="K569" t="n">
        <v>51.39</v>
      </c>
      <c r="L569" t="n">
        <v>3.75</v>
      </c>
      <c r="M569" t="n">
        <v>15</v>
      </c>
      <c r="N569" t="n">
        <v>31.74</v>
      </c>
      <c r="O569" t="n">
        <v>21432.96</v>
      </c>
      <c r="P569" t="n">
        <v>83.78</v>
      </c>
      <c r="Q569" t="n">
        <v>605.91</v>
      </c>
      <c r="R569" t="n">
        <v>34.25</v>
      </c>
      <c r="S569" t="n">
        <v>21.88</v>
      </c>
      <c r="T569" t="n">
        <v>5114.49</v>
      </c>
      <c r="U569" t="n">
        <v>0.64</v>
      </c>
      <c r="V569" t="n">
        <v>0.84</v>
      </c>
      <c r="W569" t="n">
        <v>1.02</v>
      </c>
      <c r="X569" t="n">
        <v>0.33</v>
      </c>
      <c r="Y569" t="n">
        <v>1</v>
      </c>
      <c r="Z569" t="n">
        <v>10</v>
      </c>
    </row>
    <row r="570">
      <c r="A570" t="n">
        <v>12</v>
      </c>
      <c r="B570" t="n">
        <v>85</v>
      </c>
      <c r="C570" t="inlineStr">
        <is>
          <t xml:space="preserve">CONCLUIDO	</t>
        </is>
      </c>
      <c r="D570" t="n">
        <v>9.7403</v>
      </c>
      <c r="E570" t="n">
        <v>10.27</v>
      </c>
      <c r="F570" t="n">
        <v>7.35</v>
      </c>
      <c r="G570" t="n">
        <v>27.57</v>
      </c>
      <c r="H570" t="n">
        <v>0.41</v>
      </c>
      <c r="I570" t="n">
        <v>16</v>
      </c>
      <c r="J570" t="n">
        <v>172.25</v>
      </c>
      <c r="K570" t="n">
        <v>51.39</v>
      </c>
      <c r="L570" t="n">
        <v>4</v>
      </c>
      <c r="M570" t="n">
        <v>14</v>
      </c>
      <c r="N570" t="n">
        <v>31.86</v>
      </c>
      <c r="O570" t="n">
        <v>21478.05</v>
      </c>
      <c r="P570" t="n">
        <v>83.01000000000001</v>
      </c>
      <c r="Q570" t="n">
        <v>605.84</v>
      </c>
      <c r="R570" t="n">
        <v>33.37</v>
      </c>
      <c r="S570" t="n">
        <v>21.88</v>
      </c>
      <c r="T570" t="n">
        <v>4682.02</v>
      </c>
      <c r="U570" t="n">
        <v>0.66</v>
      </c>
      <c r="V570" t="n">
        <v>0.84</v>
      </c>
      <c r="W570" t="n">
        <v>1.01</v>
      </c>
      <c r="X570" t="n">
        <v>0.29</v>
      </c>
      <c r="Y570" t="n">
        <v>1</v>
      </c>
      <c r="Z570" t="n">
        <v>10</v>
      </c>
    </row>
    <row r="571">
      <c r="A571" t="n">
        <v>13</v>
      </c>
      <c r="B571" t="n">
        <v>85</v>
      </c>
      <c r="C571" t="inlineStr">
        <is>
          <t xml:space="preserve">CONCLUIDO	</t>
        </is>
      </c>
      <c r="D571" t="n">
        <v>9.793799999999999</v>
      </c>
      <c r="E571" t="n">
        <v>10.21</v>
      </c>
      <c r="F571" t="n">
        <v>7.33</v>
      </c>
      <c r="G571" t="n">
        <v>29.32</v>
      </c>
      <c r="H571" t="n">
        <v>0.44</v>
      </c>
      <c r="I571" t="n">
        <v>15</v>
      </c>
      <c r="J571" t="n">
        <v>172.61</v>
      </c>
      <c r="K571" t="n">
        <v>51.39</v>
      </c>
      <c r="L571" t="n">
        <v>4.25</v>
      </c>
      <c r="M571" t="n">
        <v>13</v>
      </c>
      <c r="N571" t="n">
        <v>31.97</v>
      </c>
      <c r="O571" t="n">
        <v>21523.17</v>
      </c>
      <c r="P571" t="n">
        <v>81.67</v>
      </c>
      <c r="Q571" t="n">
        <v>605.85</v>
      </c>
      <c r="R571" t="n">
        <v>32.72</v>
      </c>
      <c r="S571" t="n">
        <v>21.88</v>
      </c>
      <c r="T571" t="n">
        <v>4361.65</v>
      </c>
      <c r="U571" t="n">
        <v>0.67</v>
      </c>
      <c r="V571" t="n">
        <v>0.84</v>
      </c>
      <c r="W571" t="n">
        <v>1.01</v>
      </c>
      <c r="X571" t="n">
        <v>0.27</v>
      </c>
      <c r="Y571" t="n">
        <v>1</v>
      </c>
      <c r="Z571" t="n">
        <v>10</v>
      </c>
    </row>
    <row r="572">
      <c r="A572" t="n">
        <v>14</v>
      </c>
      <c r="B572" t="n">
        <v>85</v>
      </c>
      <c r="C572" t="inlineStr">
        <is>
          <t xml:space="preserve">CONCLUIDO	</t>
        </is>
      </c>
      <c r="D572" t="n">
        <v>9.841699999999999</v>
      </c>
      <c r="E572" t="n">
        <v>10.16</v>
      </c>
      <c r="F572" t="n">
        <v>7.31</v>
      </c>
      <c r="G572" t="n">
        <v>31.35</v>
      </c>
      <c r="H572" t="n">
        <v>0.46</v>
      </c>
      <c r="I572" t="n">
        <v>14</v>
      </c>
      <c r="J572" t="n">
        <v>172.98</v>
      </c>
      <c r="K572" t="n">
        <v>51.39</v>
      </c>
      <c r="L572" t="n">
        <v>4.5</v>
      </c>
      <c r="M572" t="n">
        <v>12</v>
      </c>
      <c r="N572" t="n">
        <v>32.09</v>
      </c>
      <c r="O572" t="n">
        <v>21568.34</v>
      </c>
      <c r="P572" t="n">
        <v>80.33</v>
      </c>
      <c r="Q572" t="n">
        <v>605.87</v>
      </c>
      <c r="R572" t="n">
        <v>32.21</v>
      </c>
      <c r="S572" t="n">
        <v>21.88</v>
      </c>
      <c r="T572" t="n">
        <v>4113.21</v>
      </c>
      <c r="U572" t="n">
        <v>0.68</v>
      </c>
      <c r="V572" t="n">
        <v>0.85</v>
      </c>
      <c r="W572" t="n">
        <v>1.01</v>
      </c>
      <c r="X572" t="n">
        <v>0.26</v>
      </c>
      <c r="Y572" t="n">
        <v>1</v>
      </c>
      <c r="Z572" t="n">
        <v>10</v>
      </c>
    </row>
    <row r="573">
      <c r="A573" t="n">
        <v>15</v>
      </c>
      <c r="B573" t="n">
        <v>85</v>
      </c>
      <c r="C573" t="inlineStr">
        <is>
          <t xml:space="preserve">CONCLUIDO	</t>
        </is>
      </c>
      <c r="D573" t="n">
        <v>9.885999999999999</v>
      </c>
      <c r="E573" t="n">
        <v>10.12</v>
      </c>
      <c r="F573" t="n">
        <v>7.3</v>
      </c>
      <c r="G573" t="n">
        <v>33.7</v>
      </c>
      <c r="H573" t="n">
        <v>0.49</v>
      </c>
      <c r="I573" t="n">
        <v>13</v>
      </c>
      <c r="J573" t="n">
        <v>173.35</v>
      </c>
      <c r="K573" t="n">
        <v>51.39</v>
      </c>
      <c r="L573" t="n">
        <v>4.75</v>
      </c>
      <c r="M573" t="n">
        <v>11</v>
      </c>
      <c r="N573" t="n">
        <v>32.2</v>
      </c>
      <c r="O573" t="n">
        <v>21613.54</v>
      </c>
      <c r="P573" t="n">
        <v>79.16</v>
      </c>
      <c r="Q573" t="n">
        <v>605.84</v>
      </c>
      <c r="R573" t="n">
        <v>31.83</v>
      </c>
      <c r="S573" t="n">
        <v>21.88</v>
      </c>
      <c r="T573" t="n">
        <v>3924.84</v>
      </c>
      <c r="U573" t="n">
        <v>0.6899999999999999</v>
      </c>
      <c r="V573" t="n">
        <v>0.85</v>
      </c>
      <c r="W573" t="n">
        <v>1.01</v>
      </c>
      <c r="X573" t="n">
        <v>0.24</v>
      </c>
      <c r="Y573" t="n">
        <v>1</v>
      </c>
      <c r="Z573" t="n">
        <v>10</v>
      </c>
    </row>
    <row r="574">
      <c r="A574" t="n">
        <v>16</v>
      </c>
      <c r="B574" t="n">
        <v>85</v>
      </c>
      <c r="C574" t="inlineStr">
        <is>
          <t xml:space="preserve">CONCLUIDO	</t>
        </is>
      </c>
      <c r="D574" t="n">
        <v>9.885999999999999</v>
      </c>
      <c r="E574" t="n">
        <v>10.12</v>
      </c>
      <c r="F574" t="n">
        <v>7.3</v>
      </c>
      <c r="G574" t="n">
        <v>33.7</v>
      </c>
      <c r="H574" t="n">
        <v>0.51</v>
      </c>
      <c r="I574" t="n">
        <v>13</v>
      </c>
      <c r="J574" t="n">
        <v>173.71</v>
      </c>
      <c r="K574" t="n">
        <v>51.39</v>
      </c>
      <c r="L574" t="n">
        <v>5</v>
      </c>
      <c r="M574" t="n">
        <v>11</v>
      </c>
      <c r="N574" t="n">
        <v>32.32</v>
      </c>
      <c r="O574" t="n">
        <v>21658.78</v>
      </c>
      <c r="P574" t="n">
        <v>79.08</v>
      </c>
      <c r="Q574" t="n">
        <v>605.84</v>
      </c>
      <c r="R574" t="n">
        <v>31.91</v>
      </c>
      <c r="S574" t="n">
        <v>21.88</v>
      </c>
      <c r="T574" t="n">
        <v>3964.74</v>
      </c>
      <c r="U574" t="n">
        <v>0.6899999999999999</v>
      </c>
      <c r="V574" t="n">
        <v>0.85</v>
      </c>
      <c r="W574" t="n">
        <v>1.01</v>
      </c>
      <c r="X574" t="n">
        <v>0.24</v>
      </c>
      <c r="Y574" t="n">
        <v>1</v>
      </c>
      <c r="Z574" t="n">
        <v>10</v>
      </c>
    </row>
    <row r="575">
      <c r="A575" t="n">
        <v>17</v>
      </c>
      <c r="B575" t="n">
        <v>85</v>
      </c>
      <c r="C575" t="inlineStr">
        <is>
          <t xml:space="preserve">CONCLUIDO	</t>
        </is>
      </c>
      <c r="D575" t="n">
        <v>9.942299999999999</v>
      </c>
      <c r="E575" t="n">
        <v>10.06</v>
      </c>
      <c r="F575" t="n">
        <v>7.28</v>
      </c>
      <c r="G575" t="n">
        <v>36.39</v>
      </c>
      <c r="H575" t="n">
        <v>0.53</v>
      </c>
      <c r="I575" t="n">
        <v>12</v>
      </c>
      <c r="J575" t="n">
        <v>174.08</v>
      </c>
      <c r="K575" t="n">
        <v>51.39</v>
      </c>
      <c r="L575" t="n">
        <v>5.25</v>
      </c>
      <c r="M575" t="n">
        <v>10</v>
      </c>
      <c r="N575" t="n">
        <v>32.44</v>
      </c>
      <c r="O575" t="n">
        <v>21704.07</v>
      </c>
      <c r="P575" t="n">
        <v>77.59</v>
      </c>
      <c r="Q575" t="n">
        <v>605.85</v>
      </c>
      <c r="R575" t="n">
        <v>31.11</v>
      </c>
      <c r="S575" t="n">
        <v>21.88</v>
      </c>
      <c r="T575" t="n">
        <v>3572.69</v>
      </c>
      <c r="U575" t="n">
        <v>0.7</v>
      </c>
      <c r="V575" t="n">
        <v>0.85</v>
      </c>
      <c r="W575" t="n">
        <v>1.01</v>
      </c>
      <c r="X575" t="n">
        <v>0.22</v>
      </c>
      <c r="Y575" t="n">
        <v>1</v>
      </c>
      <c r="Z575" t="n">
        <v>10</v>
      </c>
    </row>
    <row r="576">
      <c r="A576" t="n">
        <v>18</v>
      </c>
      <c r="B576" t="n">
        <v>85</v>
      </c>
      <c r="C576" t="inlineStr">
        <is>
          <t xml:space="preserve">CONCLUIDO	</t>
        </is>
      </c>
      <c r="D576" t="n">
        <v>10.0097</v>
      </c>
      <c r="E576" t="n">
        <v>9.99</v>
      </c>
      <c r="F576" t="n">
        <v>7.25</v>
      </c>
      <c r="G576" t="n">
        <v>39.52</v>
      </c>
      <c r="H576" t="n">
        <v>0.5600000000000001</v>
      </c>
      <c r="I576" t="n">
        <v>11</v>
      </c>
      <c r="J576" t="n">
        <v>174.45</v>
      </c>
      <c r="K576" t="n">
        <v>51.39</v>
      </c>
      <c r="L576" t="n">
        <v>5.5</v>
      </c>
      <c r="M576" t="n">
        <v>9</v>
      </c>
      <c r="N576" t="n">
        <v>32.56</v>
      </c>
      <c r="O576" t="n">
        <v>21749.39</v>
      </c>
      <c r="P576" t="n">
        <v>76.34999999999999</v>
      </c>
      <c r="Q576" t="n">
        <v>605.86</v>
      </c>
      <c r="R576" t="n">
        <v>29.97</v>
      </c>
      <c r="S576" t="n">
        <v>21.88</v>
      </c>
      <c r="T576" t="n">
        <v>3009.09</v>
      </c>
      <c r="U576" t="n">
        <v>0.73</v>
      </c>
      <c r="V576" t="n">
        <v>0.85</v>
      </c>
      <c r="W576" t="n">
        <v>1.01</v>
      </c>
      <c r="X576" t="n">
        <v>0.19</v>
      </c>
      <c r="Y576" t="n">
        <v>1</v>
      </c>
      <c r="Z576" t="n">
        <v>10</v>
      </c>
    </row>
    <row r="577">
      <c r="A577" t="n">
        <v>19</v>
      </c>
      <c r="B577" t="n">
        <v>85</v>
      </c>
      <c r="C577" t="inlineStr">
        <is>
          <t xml:space="preserve">CONCLUIDO	</t>
        </is>
      </c>
      <c r="D577" t="n">
        <v>9.993600000000001</v>
      </c>
      <c r="E577" t="n">
        <v>10.01</v>
      </c>
      <c r="F577" t="n">
        <v>7.26</v>
      </c>
      <c r="G577" t="n">
        <v>39.61</v>
      </c>
      <c r="H577" t="n">
        <v>0.58</v>
      </c>
      <c r="I577" t="n">
        <v>11</v>
      </c>
      <c r="J577" t="n">
        <v>174.82</v>
      </c>
      <c r="K577" t="n">
        <v>51.39</v>
      </c>
      <c r="L577" t="n">
        <v>5.75</v>
      </c>
      <c r="M577" t="n">
        <v>9</v>
      </c>
      <c r="N577" t="n">
        <v>32.67</v>
      </c>
      <c r="O577" t="n">
        <v>21794.75</v>
      </c>
      <c r="P577" t="n">
        <v>75.2</v>
      </c>
      <c r="Q577" t="n">
        <v>605.86</v>
      </c>
      <c r="R577" t="n">
        <v>30.63</v>
      </c>
      <c r="S577" t="n">
        <v>21.88</v>
      </c>
      <c r="T577" t="n">
        <v>3338.3</v>
      </c>
      <c r="U577" t="n">
        <v>0.71</v>
      </c>
      <c r="V577" t="n">
        <v>0.85</v>
      </c>
      <c r="W577" t="n">
        <v>1</v>
      </c>
      <c r="X577" t="n">
        <v>0.2</v>
      </c>
      <c r="Y577" t="n">
        <v>1</v>
      </c>
      <c r="Z577" t="n">
        <v>10</v>
      </c>
    </row>
    <row r="578">
      <c r="A578" t="n">
        <v>20</v>
      </c>
      <c r="B578" t="n">
        <v>85</v>
      </c>
      <c r="C578" t="inlineStr">
        <is>
          <t xml:space="preserve">CONCLUIDO	</t>
        </is>
      </c>
      <c r="D578" t="n">
        <v>10.0547</v>
      </c>
      <c r="E578" t="n">
        <v>9.949999999999999</v>
      </c>
      <c r="F578" t="n">
        <v>7.23</v>
      </c>
      <c r="G578" t="n">
        <v>43.41</v>
      </c>
      <c r="H578" t="n">
        <v>0.61</v>
      </c>
      <c r="I578" t="n">
        <v>10</v>
      </c>
      <c r="J578" t="n">
        <v>175.18</v>
      </c>
      <c r="K578" t="n">
        <v>51.39</v>
      </c>
      <c r="L578" t="n">
        <v>6</v>
      </c>
      <c r="M578" t="n">
        <v>8</v>
      </c>
      <c r="N578" t="n">
        <v>32.79</v>
      </c>
      <c r="O578" t="n">
        <v>21840.16</v>
      </c>
      <c r="P578" t="n">
        <v>73.93000000000001</v>
      </c>
      <c r="Q578" t="n">
        <v>605.84</v>
      </c>
      <c r="R578" t="n">
        <v>29.62</v>
      </c>
      <c r="S578" t="n">
        <v>21.88</v>
      </c>
      <c r="T578" t="n">
        <v>2838.12</v>
      </c>
      <c r="U578" t="n">
        <v>0.74</v>
      </c>
      <c r="V578" t="n">
        <v>0.86</v>
      </c>
      <c r="W578" t="n">
        <v>1.01</v>
      </c>
      <c r="X578" t="n">
        <v>0.18</v>
      </c>
      <c r="Y578" t="n">
        <v>1</v>
      </c>
      <c r="Z578" t="n">
        <v>10</v>
      </c>
    </row>
    <row r="579">
      <c r="A579" t="n">
        <v>21</v>
      </c>
      <c r="B579" t="n">
        <v>85</v>
      </c>
      <c r="C579" t="inlineStr">
        <is>
          <t xml:space="preserve">CONCLUIDO	</t>
        </is>
      </c>
      <c r="D579" t="n">
        <v>10.0531</v>
      </c>
      <c r="E579" t="n">
        <v>9.949999999999999</v>
      </c>
      <c r="F579" t="n">
        <v>7.24</v>
      </c>
      <c r="G579" t="n">
        <v>43.41</v>
      </c>
      <c r="H579" t="n">
        <v>0.63</v>
      </c>
      <c r="I579" t="n">
        <v>10</v>
      </c>
      <c r="J579" t="n">
        <v>175.55</v>
      </c>
      <c r="K579" t="n">
        <v>51.39</v>
      </c>
      <c r="L579" t="n">
        <v>6.25</v>
      </c>
      <c r="M579" t="n">
        <v>8</v>
      </c>
      <c r="N579" t="n">
        <v>32.91</v>
      </c>
      <c r="O579" t="n">
        <v>21885.6</v>
      </c>
      <c r="P579" t="n">
        <v>72.79000000000001</v>
      </c>
      <c r="Q579" t="n">
        <v>605.84</v>
      </c>
      <c r="R579" t="n">
        <v>29.84</v>
      </c>
      <c r="S579" t="n">
        <v>21.88</v>
      </c>
      <c r="T579" t="n">
        <v>2946.31</v>
      </c>
      <c r="U579" t="n">
        <v>0.73</v>
      </c>
      <c r="V579" t="n">
        <v>0.85</v>
      </c>
      <c r="W579" t="n">
        <v>1</v>
      </c>
      <c r="X579" t="n">
        <v>0.18</v>
      </c>
      <c r="Y579" t="n">
        <v>1</v>
      </c>
      <c r="Z579" t="n">
        <v>10</v>
      </c>
    </row>
    <row r="580">
      <c r="A580" t="n">
        <v>22</v>
      </c>
      <c r="B580" t="n">
        <v>85</v>
      </c>
      <c r="C580" t="inlineStr">
        <is>
          <t xml:space="preserve">CONCLUIDO	</t>
        </is>
      </c>
      <c r="D580" t="n">
        <v>10.0999</v>
      </c>
      <c r="E580" t="n">
        <v>9.9</v>
      </c>
      <c r="F580" t="n">
        <v>7.22</v>
      </c>
      <c r="G580" t="n">
        <v>48.16</v>
      </c>
      <c r="H580" t="n">
        <v>0.66</v>
      </c>
      <c r="I580" t="n">
        <v>9</v>
      </c>
      <c r="J580" t="n">
        <v>175.92</v>
      </c>
      <c r="K580" t="n">
        <v>51.39</v>
      </c>
      <c r="L580" t="n">
        <v>6.5</v>
      </c>
      <c r="M580" t="n">
        <v>5</v>
      </c>
      <c r="N580" t="n">
        <v>33.03</v>
      </c>
      <c r="O580" t="n">
        <v>21931.08</v>
      </c>
      <c r="P580" t="n">
        <v>71.72</v>
      </c>
      <c r="Q580" t="n">
        <v>605.84</v>
      </c>
      <c r="R580" t="n">
        <v>29.21</v>
      </c>
      <c r="S580" t="n">
        <v>21.88</v>
      </c>
      <c r="T580" t="n">
        <v>2636.43</v>
      </c>
      <c r="U580" t="n">
        <v>0.75</v>
      </c>
      <c r="V580" t="n">
        <v>0.86</v>
      </c>
      <c r="W580" t="n">
        <v>1.01</v>
      </c>
      <c r="X580" t="n">
        <v>0.17</v>
      </c>
      <c r="Y580" t="n">
        <v>1</v>
      </c>
      <c r="Z580" t="n">
        <v>10</v>
      </c>
    </row>
    <row r="581">
      <c r="A581" t="n">
        <v>23</v>
      </c>
      <c r="B581" t="n">
        <v>85</v>
      </c>
      <c r="C581" t="inlineStr">
        <is>
          <t xml:space="preserve">CONCLUIDO	</t>
        </is>
      </c>
      <c r="D581" t="n">
        <v>10.101</v>
      </c>
      <c r="E581" t="n">
        <v>9.9</v>
      </c>
      <c r="F581" t="n">
        <v>7.22</v>
      </c>
      <c r="G581" t="n">
        <v>48.15</v>
      </c>
      <c r="H581" t="n">
        <v>0.68</v>
      </c>
      <c r="I581" t="n">
        <v>9</v>
      </c>
      <c r="J581" t="n">
        <v>176.29</v>
      </c>
      <c r="K581" t="n">
        <v>51.39</v>
      </c>
      <c r="L581" t="n">
        <v>6.75</v>
      </c>
      <c r="M581" t="n">
        <v>3</v>
      </c>
      <c r="N581" t="n">
        <v>33.15</v>
      </c>
      <c r="O581" t="n">
        <v>21976.61</v>
      </c>
      <c r="P581" t="n">
        <v>71.63</v>
      </c>
      <c r="Q581" t="n">
        <v>605.85</v>
      </c>
      <c r="R581" t="n">
        <v>29.19</v>
      </c>
      <c r="S581" t="n">
        <v>21.88</v>
      </c>
      <c r="T581" t="n">
        <v>2625.52</v>
      </c>
      <c r="U581" t="n">
        <v>0.75</v>
      </c>
      <c r="V581" t="n">
        <v>0.86</v>
      </c>
      <c r="W581" t="n">
        <v>1.01</v>
      </c>
      <c r="X581" t="n">
        <v>0.16</v>
      </c>
      <c r="Y581" t="n">
        <v>1</v>
      </c>
      <c r="Z581" t="n">
        <v>10</v>
      </c>
    </row>
    <row r="582">
      <c r="A582" t="n">
        <v>24</v>
      </c>
      <c r="B582" t="n">
        <v>85</v>
      </c>
      <c r="C582" t="inlineStr">
        <is>
          <t xml:space="preserve">CONCLUIDO	</t>
        </is>
      </c>
      <c r="D582" t="n">
        <v>10.1109</v>
      </c>
      <c r="E582" t="n">
        <v>9.890000000000001</v>
      </c>
      <c r="F582" t="n">
        <v>7.21</v>
      </c>
      <c r="G582" t="n">
        <v>48.09</v>
      </c>
      <c r="H582" t="n">
        <v>0.7</v>
      </c>
      <c r="I582" t="n">
        <v>9</v>
      </c>
      <c r="J582" t="n">
        <v>176.66</v>
      </c>
      <c r="K582" t="n">
        <v>51.39</v>
      </c>
      <c r="L582" t="n">
        <v>7</v>
      </c>
      <c r="M582" t="n">
        <v>3</v>
      </c>
      <c r="N582" t="n">
        <v>33.27</v>
      </c>
      <c r="O582" t="n">
        <v>22022.17</v>
      </c>
      <c r="P582" t="n">
        <v>71.17</v>
      </c>
      <c r="Q582" t="n">
        <v>605.87</v>
      </c>
      <c r="R582" t="n">
        <v>28.87</v>
      </c>
      <c r="S582" t="n">
        <v>21.88</v>
      </c>
      <c r="T582" t="n">
        <v>2464.6</v>
      </c>
      <c r="U582" t="n">
        <v>0.76</v>
      </c>
      <c r="V582" t="n">
        <v>0.86</v>
      </c>
      <c r="W582" t="n">
        <v>1.01</v>
      </c>
      <c r="X582" t="n">
        <v>0.15</v>
      </c>
      <c r="Y582" t="n">
        <v>1</v>
      </c>
      <c r="Z582" t="n">
        <v>10</v>
      </c>
    </row>
    <row r="583">
      <c r="A583" t="n">
        <v>25</v>
      </c>
      <c r="B583" t="n">
        <v>85</v>
      </c>
      <c r="C583" t="inlineStr">
        <is>
          <t xml:space="preserve">CONCLUIDO	</t>
        </is>
      </c>
      <c r="D583" t="n">
        <v>10.1019</v>
      </c>
      <c r="E583" t="n">
        <v>9.9</v>
      </c>
      <c r="F583" t="n">
        <v>7.22</v>
      </c>
      <c r="G583" t="n">
        <v>48.14</v>
      </c>
      <c r="H583" t="n">
        <v>0.73</v>
      </c>
      <c r="I583" t="n">
        <v>9</v>
      </c>
      <c r="J583" t="n">
        <v>177.03</v>
      </c>
      <c r="K583" t="n">
        <v>51.39</v>
      </c>
      <c r="L583" t="n">
        <v>7.25</v>
      </c>
      <c r="M583" t="n">
        <v>3</v>
      </c>
      <c r="N583" t="n">
        <v>33.39</v>
      </c>
      <c r="O583" t="n">
        <v>22067.77</v>
      </c>
      <c r="P583" t="n">
        <v>71.45999999999999</v>
      </c>
      <c r="Q583" t="n">
        <v>605.85</v>
      </c>
      <c r="R583" t="n">
        <v>29.12</v>
      </c>
      <c r="S583" t="n">
        <v>21.88</v>
      </c>
      <c r="T583" t="n">
        <v>2593.1</v>
      </c>
      <c r="U583" t="n">
        <v>0.75</v>
      </c>
      <c r="V583" t="n">
        <v>0.86</v>
      </c>
      <c r="W583" t="n">
        <v>1.01</v>
      </c>
      <c r="X583" t="n">
        <v>0.16</v>
      </c>
      <c r="Y583" t="n">
        <v>1</v>
      </c>
      <c r="Z583" t="n">
        <v>10</v>
      </c>
    </row>
    <row r="584">
      <c r="A584" t="n">
        <v>26</v>
      </c>
      <c r="B584" t="n">
        <v>85</v>
      </c>
      <c r="C584" t="inlineStr">
        <is>
          <t xml:space="preserve">CONCLUIDO	</t>
        </is>
      </c>
      <c r="D584" t="n">
        <v>10.0968</v>
      </c>
      <c r="E584" t="n">
        <v>9.9</v>
      </c>
      <c r="F584" t="n">
        <v>7.23</v>
      </c>
      <c r="G584" t="n">
        <v>48.18</v>
      </c>
      <c r="H584" t="n">
        <v>0.75</v>
      </c>
      <c r="I584" t="n">
        <v>9</v>
      </c>
      <c r="J584" t="n">
        <v>177.4</v>
      </c>
      <c r="K584" t="n">
        <v>51.39</v>
      </c>
      <c r="L584" t="n">
        <v>7.5</v>
      </c>
      <c r="M584" t="n">
        <v>1</v>
      </c>
      <c r="N584" t="n">
        <v>33.51</v>
      </c>
      <c r="O584" t="n">
        <v>22113.42</v>
      </c>
      <c r="P584" t="n">
        <v>70.20999999999999</v>
      </c>
      <c r="Q584" t="n">
        <v>605.88</v>
      </c>
      <c r="R584" t="n">
        <v>29.22</v>
      </c>
      <c r="S584" t="n">
        <v>21.88</v>
      </c>
      <c r="T584" t="n">
        <v>2642.4</v>
      </c>
      <c r="U584" t="n">
        <v>0.75</v>
      </c>
      <c r="V584" t="n">
        <v>0.86</v>
      </c>
      <c r="W584" t="n">
        <v>1.01</v>
      </c>
      <c r="X584" t="n">
        <v>0.17</v>
      </c>
      <c r="Y584" t="n">
        <v>1</v>
      </c>
      <c r="Z584" t="n">
        <v>10</v>
      </c>
    </row>
    <row r="585">
      <c r="A585" t="n">
        <v>27</v>
      </c>
      <c r="B585" t="n">
        <v>85</v>
      </c>
      <c r="C585" t="inlineStr">
        <is>
          <t xml:space="preserve">CONCLUIDO	</t>
        </is>
      </c>
      <c r="D585" t="n">
        <v>10.0953</v>
      </c>
      <c r="E585" t="n">
        <v>9.91</v>
      </c>
      <c r="F585" t="n">
        <v>7.23</v>
      </c>
      <c r="G585" t="n">
        <v>48.19</v>
      </c>
      <c r="H585" t="n">
        <v>0.77</v>
      </c>
      <c r="I585" t="n">
        <v>9</v>
      </c>
      <c r="J585" t="n">
        <v>177.77</v>
      </c>
      <c r="K585" t="n">
        <v>51.39</v>
      </c>
      <c r="L585" t="n">
        <v>7.75</v>
      </c>
      <c r="M585" t="n">
        <v>0</v>
      </c>
      <c r="N585" t="n">
        <v>33.63</v>
      </c>
      <c r="O585" t="n">
        <v>22159.1</v>
      </c>
      <c r="P585" t="n">
        <v>70.33</v>
      </c>
      <c r="Q585" t="n">
        <v>605.85</v>
      </c>
      <c r="R585" t="n">
        <v>29.27</v>
      </c>
      <c r="S585" t="n">
        <v>21.88</v>
      </c>
      <c r="T585" t="n">
        <v>2664.34</v>
      </c>
      <c r="U585" t="n">
        <v>0.75</v>
      </c>
      <c r="V585" t="n">
        <v>0.86</v>
      </c>
      <c r="W585" t="n">
        <v>1.01</v>
      </c>
      <c r="X585" t="n">
        <v>0.17</v>
      </c>
      <c r="Y585" t="n">
        <v>1</v>
      </c>
      <c r="Z585" t="n">
        <v>10</v>
      </c>
    </row>
    <row r="586">
      <c r="A586" t="n">
        <v>0</v>
      </c>
      <c r="B586" t="n">
        <v>20</v>
      </c>
      <c r="C586" t="inlineStr">
        <is>
          <t xml:space="preserve">CONCLUIDO	</t>
        </is>
      </c>
      <c r="D586" t="n">
        <v>10.1368</v>
      </c>
      <c r="E586" t="n">
        <v>9.859999999999999</v>
      </c>
      <c r="F586" t="n">
        <v>7.73</v>
      </c>
      <c r="G586" t="n">
        <v>14.49</v>
      </c>
      <c r="H586" t="n">
        <v>0.34</v>
      </c>
      <c r="I586" t="n">
        <v>32</v>
      </c>
      <c r="J586" t="n">
        <v>51.33</v>
      </c>
      <c r="K586" t="n">
        <v>24.83</v>
      </c>
      <c r="L586" t="n">
        <v>1</v>
      </c>
      <c r="M586" t="n">
        <v>1</v>
      </c>
      <c r="N586" t="n">
        <v>5.51</v>
      </c>
      <c r="O586" t="n">
        <v>6564.78</v>
      </c>
      <c r="P586" t="n">
        <v>35.96</v>
      </c>
      <c r="Q586" t="n">
        <v>605.9400000000001</v>
      </c>
      <c r="R586" t="n">
        <v>43.58</v>
      </c>
      <c r="S586" t="n">
        <v>21.88</v>
      </c>
      <c r="T586" t="n">
        <v>9707.540000000001</v>
      </c>
      <c r="U586" t="n">
        <v>0.5</v>
      </c>
      <c r="V586" t="n">
        <v>0.8</v>
      </c>
      <c r="W586" t="n">
        <v>1.08</v>
      </c>
      <c r="X586" t="n">
        <v>0.67</v>
      </c>
      <c r="Y586" t="n">
        <v>1</v>
      </c>
      <c r="Z586" t="n">
        <v>10</v>
      </c>
    </row>
    <row r="587">
      <c r="A587" t="n">
        <v>1</v>
      </c>
      <c r="B587" t="n">
        <v>20</v>
      </c>
      <c r="C587" t="inlineStr">
        <is>
          <t xml:space="preserve">CONCLUIDO	</t>
        </is>
      </c>
      <c r="D587" t="n">
        <v>10.144</v>
      </c>
      <c r="E587" t="n">
        <v>9.859999999999999</v>
      </c>
      <c r="F587" t="n">
        <v>7.72</v>
      </c>
      <c r="G587" t="n">
        <v>14.47</v>
      </c>
      <c r="H587" t="n">
        <v>0.42</v>
      </c>
      <c r="I587" t="n">
        <v>32</v>
      </c>
      <c r="J587" t="n">
        <v>51.62</v>
      </c>
      <c r="K587" t="n">
        <v>24.83</v>
      </c>
      <c r="L587" t="n">
        <v>1.25</v>
      </c>
      <c r="M587" t="n">
        <v>0</v>
      </c>
      <c r="N587" t="n">
        <v>5.54</v>
      </c>
      <c r="O587" t="n">
        <v>6599.8</v>
      </c>
      <c r="P587" t="n">
        <v>36.08</v>
      </c>
      <c r="Q587" t="n">
        <v>605.84</v>
      </c>
      <c r="R587" t="n">
        <v>43.54</v>
      </c>
      <c r="S587" t="n">
        <v>21.88</v>
      </c>
      <c r="T587" t="n">
        <v>9684.889999999999</v>
      </c>
      <c r="U587" t="n">
        <v>0.5</v>
      </c>
      <c r="V587" t="n">
        <v>0.8</v>
      </c>
      <c r="W587" t="n">
        <v>1.08</v>
      </c>
      <c r="X587" t="n">
        <v>0.66</v>
      </c>
      <c r="Y587" t="n">
        <v>1</v>
      </c>
      <c r="Z587" t="n">
        <v>10</v>
      </c>
    </row>
    <row r="588">
      <c r="A588" t="n">
        <v>0</v>
      </c>
      <c r="B588" t="n">
        <v>120</v>
      </c>
      <c r="C588" t="inlineStr">
        <is>
          <t xml:space="preserve">CONCLUIDO	</t>
        </is>
      </c>
      <c r="D588" t="n">
        <v>6.0353</v>
      </c>
      <c r="E588" t="n">
        <v>16.57</v>
      </c>
      <c r="F588" t="n">
        <v>9.17</v>
      </c>
      <c r="G588" t="n">
        <v>5.34</v>
      </c>
      <c r="H588" t="n">
        <v>0.08</v>
      </c>
      <c r="I588" t="n">
        <v>103</v>
      </c>
      <c r="J588" t="n">
        <v>232.68</v>
      </c>
      <c r="K588" t="n">
        <v>57.72</v>
      </c>
      <c r="L588" t="n">
        <v>1</v>
      </c>
      <c r="M588" t="n">
        <v>101</v>
      </c>
      <c r="N588" t="n">
        <v>53.95</v>
      </c>
      <c r="O588" t="n">
        <v>28931.02</v>
      </c>
      <c r="P588" t="n">
        <v>142.1</v>
      </c>
      <c r="Q588" t="n">
        <v>606.29</v>
      </c>
      <c r="R588" t="n">
        <v>89.68000000000001</v>
      </c>
      <c r="S588" t="n">
        <v>21.88</v>
      </c>
      <c r="T588" t="n">
        <v>32401.33</v>
      </c>
      <c r="U588" t="n">
        <v>0.24</v>
      </c>
      <c r="V588" t="n">
        <v>0.67</v>
      </c>
      <c r="W588" t="n">
        <v>1.16</v>
      </c>
      <c r="X588" t="n">
        <v>2.11</v>
      </c>
      <c r="Y588" t="n">
        <v>1</v>
      </c>
      <c r="Z588" t="n">
        <v>10</v>
      </c>
    </row>
    <row r="589">
      <c r="A589" t="n">
        <v>1</v>
      </c>
      <c r="B589" t="n">
        <v>120</v>
      </c>
      <c r="C589" t="inlineStr">
        <is>
          <t xml:space="preserve">CONCLUIDO	</t>
        </is>
      </c>
      <c r="D589" t="n">
        <v>6.7102</v>
      </c>
      <c r="E589" t="n">
        <v>14.9</v>
      </c>
      <c r="F589" t="n">
        <v>8.640000000000001</v>
      </c>
      <c r="G589" t="n">
        <v>6.65</v>
      </c>
      <c r="H589" t="n">
        <v>0.1</v>
      </c>
      <c r="I589" t="n">
        <v>78</v>
      </c>
      <c r="J589" t="n">
        <v>233.1</v>
      </c>
      <c r="K589" t="n">
        <v>57.72</v>
      </c>
      <c r="L589" t="n">
        <v>1.25</v>
      </c>
      <c r="M589" t="n">
        <v>76</v>
      </c>
      <c r="N589" t="n">
        <v>54.13</v>
      </c>
      <c r="O589" t="n">
        <v>28983.75</v>
      </c>
      <c r="P589" t="n">
        <v>133.33</v>
      </c>
      <c r="Q589" t="n">
        <v>605.87</v>
      </c>
      <c r="R589" t="n">
        <v>73.2</v>
      </c>
      <c r="S589" t="n">
        <v>21.88</v>
      </c>
      <c r="T589" t="n">
        <v>24288.97</v>
      </c>
      <c r="U589" t="n">
        <v>0.3</v>
      </c>
      <c r="V589" t="n">
        <v>0.72</v>
      </c>
      <c r="W589" t="n">
        <v>1.13</v>
      </c>
      <c r="X589" t="n">
        <v>1.58</v>
      </c>
      <c r="Y589" t="n">
        <v>1</v>
      </c>
      <c r="Z589" t="n">
        <v>10</v>
      </c>
    </row>
    <row r="590">
      <c r="A590" t="n">
        <v>2</v>
      </c>
      <c r="B590" t="n">
        <v>120</v>
      </c>
      <c r="C590" t="inlineStr">
        <is>
          <t xml:space="preserve">CONCLUIDO	</t>
        </is>
      </c>
      <c r="D590" t="n">
        <v>7.2328</v>
      </c>
      <c r="E590" t="n">
        <v>13.83</v>
      </c>
      <c r="F590" t="n">
        <v>8.289999999999999</v>
      </c>
      <c r="G590" t="n">
        <v>8.029999999999999</v>
      </c>
      <c r="H590" t="n">
        <v>0.11</v>
      </c>
      <c r="I590" t="n">
        <v>62</v>
      </c>
      <c r="J590" t="n">
        <v>233.53</v>
      </c>
      <c r="K590" t="n">
        <v>57.72</v>
      </c>
      <c r="L590" t="n">
        <v>1.5</v>
      </c>
      <c r="M590" t="n">
        <v>60</v>
      </c>
      <c r="N590" t="n">
        <v>54.31</v>
      </c>
      <c r="O590" t="n">
        <v>29036.54</v>
      </c>
      <c r="P590" t="n">
        <v>127.47</v>
      </c>
      <c r="Q590" t="n">
        <v>605.96</v>
      </c>
      <c r="R590" t="n">
        <v>62.39</v>
      </c>
      <c r="S590" t="n">
        <v>21.88</v>
      </c>
      <c r="T590" t="n">
        <v>18962.55</v>
      </c>
      <c r="U590" t="n">
        <v>0.35</v>
      </c>
      <c r="V590" t="n">
        <v>0.75</v>
      </c>
      <c r="W590" t="n">
        <v>1.09</v>
      </c>
      <c r="X590" t="n">
        <v>1.23</v>
      </c>
      <c r="Y590" t="n">
        <v>1</v>
      </c>
      <c r="Z590" t="n">
        <v>10</v>
      </c>
    </row>
    <row r="591">
      <c r="A591" t="n">
        <v>3</v>
      </c>
      <c r="B591" t="n">
        <v>120</v>
      </c>
      <c r="C591" t="inlineStr">
        <is>
          <t xml:space="preserve">CONCLUIDO	</t>
        </is>
      </c>
      <c r="D591" t="n">
        <v>7.5932</v>
      </c>
      <c r="E591" t="n">
        <v>13.17</v>
      </c>
      <c r="F591" t="n">
        <v>8.09</v>
      </c>
      <c r="G591" t="n">
        <v>9.34</v>
      </c>
      <c r="H591" t="n">
        <v>0.13</v>
      </c>
      <c r="I591" t="n">
        <v>52</v>
      </c>
      <c r="J591" t="n">
        <v>233.96</v>
      </c>
      <c r="K591" t="n">
        <v>57.72</v>
      </c>
      <c r="L591" t="n">
        <v>1.75</v>
      </c>
      <c r="M591" t="n">
        <v>50</v>
      </c>
      <c r="N591" t="n">
        <v>54.49</v>
      </c>
      <c r="O591" t="n">
        <v>29089.39</v>
      </c>
      <c r="P591" t="n">
        <v>123.82</v>
      </c>
      <c r="Q591" t="n">
        <v>605.87</v>
      </c>
      <c r="R591" t="n">
        <v>56.47</v>
      </c>
      <c r="S591" t="n">
        <v>21.88</v>
      </c>
      <c r="T591" t="n">
        <v>16050.7</v>
      </c>
      <c r="U591" t="n">
        <v>0.39</v>
      </c>
      <c r="V591" t="n">
        <v>0.76</v>
      </c>
      <c r="W591" t="n">
        <v>1.07</v>
      </c>
      <c r="X591" t="n">
        <v>1.03</v>
      </c>
      <c r="Y591" t="n">
        <v>1</v>
      </c>
      <c r="Z591" t="n">
        <v>10</v>
      </c>
    </row>
    <row r="592">
      <c r="A592" t="n">
        <v>4</v>
      </c>
      <c r="B592" t="n">
        <v>120</v>
      </c>
      <c r="C592" t="inlineStr">
        <is>
          <t xml:space="preserve">CONCLUIDO	</t>
        </is>
      </c>
      <c r="D592" t="n">
        <v>7.8676</v>
      </c>
      <c r="E592" t="n">
        <v>12.71</v>
      </c>
      <c r="F592" t="n">
        <v>7.95</v>
      </c>
      <c r="G592" t="n">
        <v>10.6</v>
      </c>
      <c r="H592" t="n">
        <v>0.15</v>
      </c>
      <c r="I592" t="n">
        <v>45</v>
      </c>
      <c r="J592" t="n">
        <v>234.39</v>
      </c>
      <c r="K592" t="n">
        <v>57.72</v>
      </c>
      <c r="L592" t="n">
        <v>2</v>
      </c>
      <c r="M592" t="n">
        <v>43</v>
      </c>
      <c r="N592" t="n">
        <v>54.67</v>
      </c>
      <c r="O592" t="n">
        <v>29142.31</v>
      </c>
      <c r="P592" t="n">
        <v>121.18</v>
      </c>
      <c r="Q592" t="n">
        <v>605.9</v>
      </c>
      <c r="R592" t="n">
        <v>52.32</v>
      </c>
      <c r="S592" t="n">
        <v>21.88</v>
      </c>
      <c r="T592" t="n">
        <v>14012.08</v>
      </c>
      <c r="U592" t="n">
        <v>0.42</v>
      </c>
      <c r="V592" t="n">
        <v>0.78</v>
      </c>
      <c r="W592" t="n">
        <v>1.05</v>
      </c>
      <c r="X592" t="n">
        <v>0.89</v>
      </c>
      <c r="Y592" t="n">
        <v>1</v>
      </c>
      <c r="Z592" t="n">
        <v>10</v>
      </c>
    </row>
    <row r="593">
      <c r="A593" t="n">
        <v>5</v>
      </c>
      <c r="B593" t="n">
        <v>120</v>
      </c>
      <c r="C593" t="inlineStr">
        <is>
          <t xml:space="preserve">CONCLUIDO	</t>
        </is>
      </c>
      <c r="D593" t="n">
        <v>8.114699999999999</v>
      </c>
      <c r="E593" t="n">
        <v>12.32</v>
      </c>
      <c r="F593" t="n">
        <v>7.84</v>
      </c>
      <c r="G593" t="n">
        <v>12.06</v>
      </c>
      <c r="H593" t="n">
        <v>0.17</v>
      </c>
      <c r="I593" t="n">
        <v>39</v>
      </c>
      <c r="J593" t="n">
        <v>234.82</v>
      </c>
      <c r="K593" t="n">
        <v>57.72</v>
      </c>
      <c r="L593" t="n">
        <v>2.25</v>
      </c>
      <c r="M593" t="n">
        <v>37</v>
      </c>
      <c r="N593" t="n">
        <v>54.85</v>
      </c>
      <c r="O593" t="n">
        <v>29195.29</v>
      </c>
      <c r="P593" t="n">
        <v>118.98</v>
      </c>
      <c r="Q593" t="n">
        <v>605.91</v>
      </c>
      <c r="R593" t="n">
        <v>48.26</v>
      </c>
      <c r="S593" t="n">
        <v>21.88</v>
      </c>
      <c r="T593" t="n">
        <v>12011.73</v>
      </c>
      <c r="U593" t="n">
        <v>0.45</v>
      </c>
      <c r="V593" t="n">
        <v>0.79</v>
      </c>
      <c r="W593" t="n">
        <v>1.06</v>
      </c>
      <c r="X593" t="n">
        <v>0.78</v>
      </c>
      <c r="Y593" t="n">
        <v>1</v>
      </c>
      <c r="Z593" t="n">
        <v>10</v>
      </c>
    </row>
    <row r="594">
      <c r="A594" t="n">
        <v>6</v>
      </c>
      <c r="B594" t="n">
        <v>120</v>
      </c>
      <c r="C594" t="inlineStr">
        <is>
          <t xml:space="preserve">CONCLUIDO	</t>
        </is>
      </c>
      <c r="D594" t="n">
        <v>8.285600000000001</v>
      </c>
      <c r="E594" t="n">
        <v>12.07</v>
      </c>
      <c r="F594" t="n">
        <v>7.77</v>
      </c>
      <c r="G594" t="n">
        <v>13.31</v>
      </c>
      <c r="H594" t="n">
        <v>0.19</v>
      </c>
      <c r="I594" t="n">
        <v>35</v>
      </c>
      <c r="J594" t="n">
        <v>235.25</v>
      </c>
      <c r="K594" t="n">
        <v>57.72</v>
      </c>
      <c r="L594" t="n">
        <v>2.5</v>
      </c>
      <c r="M594" t="n">
        <v>33</v>
      </c>
      <c r="N594" t="n">
        <v>55.03</v>
      </c>
      <c r="O594" t="n">
        <v>29248.33</v>
      </c>
      <c r="P594" t="n">
        <v>117.29</v>
      </c>
      <c r="Q594" t="n">
        <v>605.92</v>
      </c>
      <c r="R594" t="n">
        <v>46.2</v>
      </c>
      <c r="S594" t="n">
        <v>21.88</v>
      </c>
      <c r="T594" t="n">
        <v>11000.27</v>
      </c>
      <c r="U594" t="n">
        <v>0.47</v>
      </c>
      <c r="V594" t="n">
        <v>0.8</v>
      </c>
      <c r="W594" t="n">
        <v>1.05</v>
      </c>
      <c r="X594" t="n">
        <v>0.71</v>
      </c>
      <c r="Y594" t="n">
        <v>1</v>
      </c>
      <c r="Z594" t="n">
        <v>10</v>
      </c>
    </row>
    <row r="595">
      <c r="A595" t="n">
        <v>7</v>
      </c>
      <c r="B595" t="n">
        <v>120</v>
      </c>
      <c r="C595" t="inlineStr">
        <is>
          <t xml:space="preserve">CONCLUIDO	</t>
        </is>
      </c>
      <c r="D595" t="n">
        <v>8.493</v>
      </c>
      <c r="E595" t="n">
        <v>11.77</v>
      </c>
      <c r="F595" t="n">
        <v>7.65</v>
      </c>
      <c r="G595" t="n">
        <v>14.81</v>
      </c>
      <c r="H595" t="n">
        <v>0.21</v>
      </c>
      <c r="I595" t="n">
        <v>31</v>
      </c>
      <c r="J595" t="n">
        <v>235.68</v>
      </c>
      <c r="K595" t="n">
        <v>57.72</v>
      </c>
      <c r="L595" t="n">
        <v>2.75</v>
      </c>
      <c r="M595" t="n">
        <v>29</v>
      </c>
      <c r="N595" t="n">
        <v>55.21</v>
      </c>
      <c r="O595" t="n">
        <v>29301.44</v>
      </c>
      <c r="P595" t="n">
        <v>115.04</v>
      </c>
      <c r="Q595" t="n">
        <v>605.95</v>
      </c>
      <c r="R595" t="n">
        <v>42.82</v>
      </c>
      <c r="S595" t="n">
        <v>21.88</v>
      </c>
      <c r="T595" t="n">
        <v>9329.389999999999</v>
      </c>
      <c r="U595" t="n">
        <v>0.51</v>
      </c>
      <c r="V595" t="n">
        <v>0.8100000000000001</v>
      </c>
      <c r="W595" t="n">
        <v>1.03</v>
      </c>
      <c r="X595" t="n">
        <v>0.59</v>
      </c>
      <c r="Y595" t="n">
        <v>1</v>
      </c>
      <c r="Z595" t="n">
        <v>10</v>
      </c>
    </row>
    <row r="596">
      <c r="A596" t="n">
        <v>8</v>
      </c>
      <c r="B596" t="n">
        <v>120</v>
      </c>
      <c r="C596" t="inlineStr">
        <is>
          <t xml:space="preserve">CONCLUIDO	</t>
        </is>
      </c>
      <c r="D596" t="n">
        <v>8.5878</v>
      </c>
      <c r="E596" t="n">
        <v>11.64</v>
      </c>
      <c r="F596" t="n">
        <v>7.61</v>
      </c>
      <c r="G596" t="n">
        <v>15.75</v>
      </c>
      <c r="H596" t="n">
        <v>0.23</v>
      </c>
      <c r="I596" t="n">
        <v>29</v>
      </c>
      <c r="J596" t="n">
        <v>236.11</v>
      </c>
      <c r="K596" t="n">
        <v>57.72</v>
      </c>
      <c r="L596" t="n">
        <v>3</v>
      </c>
      <c r="M596" t="n">
        <v>27</v>
      </c>
      <c r="N596" t="n">
        <v>55.39</v>
      </c>
      <c r="O596" t="n">
        <v>29354.61</v>
      </c>
      <c r="P596" t="n">
        <v>114.15</v>
      </c>
      <c r="Q596" t="n">
        <v>605.9</v>
      </c>
      <c r="R596" t="n">
        <v>41.56</v>
      </c>
      <c r="S596" t="n">
        <v>21.88</v>
      </c>
      <c r="T596" t="n">
        <v>8711.639999999999</v>
      </c>
      <c r="U596" t="n">
        <v>0.53</v>
      </c>
      <c r="V596" t="n">
        <v>0.8100000000000001</v>
      </c>
      <c r="W596" t="n">
        <v>1.03</v>
      </c>
      <c r="X596" t="n">
        <v>0.5600000000000001</v>
      </c>
      <c r="Y596" t="n">
        <v>1</v>
      </c>
      <c r="Z596" t="n">
        <v>10</v>
      </c>
    </row>
    <row r="597">
      <c r="A597" t="n">
        <v>9</v>
      </c>
      <c r="B597" t="n">
        <v>120</v>
      </c>
      <c r="C597" t="inlineStr">
        <is>
          <t xml:space="preserve">CONCLUIDO	</t>
        </is>
      </c>
      <c r="D597" t="n">
        <v>8.7324</v>
      </c>
      <c r="E597" t="n">
        <v>11.45</v>
      </c>
      <c r="F597" t="n">
        <v>7.56</v>
      </c>
      <c r="G597" t="n">
        <v>17.44</v>
      </c>
      <c r="H597" t="n">
        <v>0.24</v>
      </c>
      <c r="I597" t="n">
        <v>26</v>
      </c>
      <c r="J597" t="n">
        <v>236.54</v>
      </c>
      <c r="K597" t="n">
        <v>57.72</v>
      </c>
      <c r="L597" t="n">
        <v>3.25</v>
      </c>
      <c r="M597" t="n">
        <v>24</v>
      </c>
      <c r="N597" t="n">
        <v>55.57</v>
      </c>
      <c r="O597" t="n">
        <v>29407.85</v>
      </c>
      <c r="P597" t="n">
        <v>112.84</v>
      </c>
      <c r="Q597" t="n">
        <v>605.9400000000001</v>
      </c>
      <c r="R597" t="n">
        <v>39.69</v>
      </c>
      <c r="S597" t="n">
        <v>21.88</v>
      </c>
      <c r="T597" t="n">
        <v>7790.83</v>
      </c>
      <c r="U597" t="n">
        <v>0.55</v>
      </c>
      <c r="V597" t="n">
        <v>0.82</v>
      </c>
      <c r="W597" t="n">
        <v>1.03</v>
      </c>
      <c r="X597" t="n">
        <v>0.5</v>
      </c>
      <c r="Y597" t="n">
        <v>1</v>
      </c>
      <c r="Z597" t="n">
        <v>10</v>
      </c>
    </row>
    <row r="598">
      <c r="A598" t="n">
        <v>10</v>
      </c>
      <c r="B598" t="n">
        <v>120</v>
      </c>
      <c r="C598" t="inlineStr">
        <is>
          <t xml:space="preserve">CONCLUIDO	</t>
        </is>
      </c>
      <c r="D598" t="n">
        <v>8.8348</v>
      </c>
      <c r="E598" t="n">
        <v>11.32</v>
      </c>
      <c r="F598" t="n">
        <v>7.52</v>
      </c>
      <c r="G598" t="n">
        <v>18.79</v>
      </c>
      <c r="H598" t="n">
        <v>0.26</v>
      </c>
      <c r="I598" t="n">
        <v>24</v>
      </c>
      <c r="J598" t="n">
        <v>236.98</v>
      </c>
      <c r="K598" t="n">
        <v>57.72</v>
      </c>
      <c r="L598" t="n">
        <v>3.5</v>
      </c>
      <c r="M598" t="n">
        <v>22</v>
      </c>
      <c r="N598" t="n">
        <v>55.75</v>
      </c>
      <c r="O598" t="n">
        <v>29461.15</v>
      </c>
      <c r="P598" t="n">
        <v>111.7</v>
      </c>
      <c r="Q598" t="n">
        <v>605.84</v>
      </c>
      <c r="R598" t="n">
        <v>38.49</v>
      </c>
      <c r="S598" t="n">
        <v>21.88</v>
      </c>
      <c r="T598" t="n">
        <v>7199.45</v>
      </c>
      <c r="U598" t="n">
        <v>0.57</v>
      </c>
      <c r="V598" t="n">
        <v>0.82</v>
      </c>
      <c r="W598" t="n">
        <v>1.03</v>
      </c>
      <c r="X598" t="n">
        <v>0.46</v>
      </c>
      <c r="Y598" t="n">
        <v>1</v>
      </c>
      <c r="Z598" t="n">
        <v>10</v>
      </c>
    </row>
    <row r="599">
      <c r="A599" t="n">
        <v>11</v>
      </c>
      <c r="B599" t="n">
        <v>120</v>
      </c>
      <c r="C599" t="inlineStr">
        <is>
          <t xml:space="preserve">CONCLUIDO	</t>
        </is>
      </c>
      <c r="D599" t="n">
        <v>8.8779</v>
      </c>
      <c r="E599" t="n">
        <v>11.26</v>
      </c>
      <c r="F599" t="n">
        <v>7.51</v>
      </c>
      <c r="G599" t="n">
        <v>19.58</v>
      </c>
      <c r="H599" t="n">
        <v>0.28</v>
      </c>
      <c r="I599" t="n">
        <v>23</v>
      </c>
      <c r="J599" t="n">
        <v>237.41</v>
      </c>
      <c r="K599" t="n">
        <v>57.72</v>
      </c>
      <c r="L599" t="n">
        <v>3.75</v>
      </c>
      <c r="M599" t="n">
        <v>21</v>
      </c>
      <c r="N599" t="n">
        <v>55.93</v>
      </c>
      <c r="O599" t="n">
        <v>29514.51</v>
      </c>
      <c r="P599" t="n">
        <v>110.9</v>
      </c>
      <c r="Q599" t="n">
        <v>605.89</v>
      </c>
      <c r="R599" t="n">
        <v>38.07</v>
      </c>
      <c r="S599" t="n">
        <v>21.88</v>
      </c>
      <c r="T599" t="n">
        <v>6996.06</v>
      </c>
      <c r="U599" t="n">
        <v>0.57</v>
      </c>
      <c r="V599" t="n">
        <v>0.82</v>
      </c>
      <c r="W599" t="n">
        <v>1.03</v>
      </c>
      <c r="X599" t="n">
        <v>0.45</v>
      </c>
      <c r="Y599" t="n">
        <v>1</v>
      </c>
      <c r="Z599" t="n">
        <v>10</v>
      </c>
    </row>
    <row r="600">
      <c r="A600" t="n">
        <v>12</v>
      </c>
      <c r="B600" t="n">
        <v>120</v>
      </c>
      <c r="C600" t="inlineStr">
        <is>
          <t xml:space="preserve">CONCLUIDO	</t>
        </is>
      </c>
      <c r="D600" t="n">
        <v>8.9998</v>
      </c>
      <c r="E600" t="n">
        <v>11.11</v>
      </c>
      <c r="F600" t="n">
        <v>7.45</v>
      </c>
      <c r="G600" t="n">
        <v>21.27</v>
      </c>
      <c r="H600" t="n">
        <v>0.3</v>
      </c>
      <c r="I600" t="n">
        <v>21</v>
      </c>
      <c r="J600" t="n">
        <v>237.84</v>
      </c>
      <c r="K600" t="n">
        <v>57.72</v>
      </c>
      <c r="L600" t="n">
        <v>4</v>
      </c>
      <c r="M600" t="n">
        <v>19</v>
      </c>
      <c r="N600" t="n">
        <v>56.12</v>
      </c>
      <c r="O600" t="n">
        <v>29567.95</v>
      </c>
      <c r="P600" t="n">
        <v>109.71</v>
      </c>
      <c r="Q600" t="n">
        <v>606</v>
      </c>
      <c r="R600" t="n">
        <v>36.12</v>
      </c>
      <c r="S600" t="n">
        <v>21.88</v>
      </c>
      <c r="T600" t="n">
        <v>6030.69</v>
      </c>
      <c r="U600" t="n">
        <v>0.61</v>
      </c>
      <c r="V600" t="n">
        <v>0.83</v>
      </c>
      <c r="W600" t="n">
        <v>1.02</v>
      </c>
      <c r="X600" t="n">
        <v>0.39</v>
      </c>
      <c r="Y600" t="n">
        <v>1</v>
      </c>
      <c r="Z600" t="n">
        <v>10</v>
      </c>
    </row>
    <row r="601">
      <c r="A601" t="n">
        <v>13</v>
      </c>
      <c r="B601" t="n">
        <v>120</v>
      </c>
      <c r="C601" t="inlineStr">
        <is>
          <t xml:space="preserve">CONCLUIDO	</t>
        </is>
      </c>
      <c r="D601" t="n">
        <v>9.0441</v>
      </c>
      <c r="E601" t="n">
        <v>11.06</v>
      </c>
      <c r="F601" t="n">
        <v>7.44</v>
      </c>
      <c r="G601" t="n">
        <v>22.31</v>
      </c>
      <c r="H601" t="n">
        <v>0.32</v>
      </c>
      <c r="I601" t="n">
        <v>20</v>
      </c>
      <c r="J601" t="n">
        <v>238.28</v>
      </c>
      <c r="K601" t="n">
        <v>57.72</v>
      </c>
      <c r="L601" t="n">
        <v>4.25</v>
      </c>
      <c r="M601" t="n">
        <v>18</v>
      </c>
      <c r="N601" t="n">
        <v>56.3</v>
      </c>
      <c r="O601" t="n">
        <v>29621.44</v>
      </c>
      <c r="P601" t="n">
        <v>109.03</v>
      </c>
      <c r="Q601" t="n">
        <v>605.9299999999999</v>
      </c>
      <c r="R601" t="n">
        <v>36.02</v>
      </c>
      <c r="S601" t="n">
        <v>21.88</v>
      </c>
      <c r="T601" t="n">
        <v>5986.11</v>
      </c>
      <c r="U601" t="n">
        <v>0.61</v>
      </c>
      <c r="V601" t="n">
        <v>0.83</v>
      </c>
      <c r="W601" t="n">
        <v>1.02</v>
      </c>
      <c r="X601" t="n">
        <v>0.38</v>
      </c>
      <c r="Y601" t="n">
        <v>1</v>
      </c>
      <c r="Z601" t="n">
        <v>10</v>
      </c>
    </row>
    <row r="602">
      <c r="A602" t="n">
        <v>14</v>
      </c>
      <c r="B602" t="n">
        <v>120</v>
      </c>
      <c r="C602" t="inlineStr">
        <is>
          <t xml:space="preserve">CONCLUIDO	</t>
        </is>
      </c>
      <c r="D602" t="n">
        <v>9.0976</v>
      </c>
      <c r="E602" t="n">
        <v>10.99</v>
      </c>
      <c r="F602" t="n">
        <v>7.42</v>
      </c>
      <c r="G602" t="n">
        <v>23.42</v>
      </c>
      <c r="H602" t="n">
        <v>0.34</v>
      </c>
      <c r="I602" t="n">
        <v>19</v>
      </c>
      <c r="J602" t="n">
        <v>238.71</v>
      </c>
      <c r="K602" t="n">
        <v>57.72</v>
      </c>
      <c r="L602" t="n">
        <v>4.5</v>
      </c>
      <c r="M602" t="n">
        <v>17</v>
      </c>
      <c r="N602" t="n">
        <v>56.49</v>
      </c>
      <c r="O602" t="n">
        <v>29675.01</v>
      </c>
      <c r="P602" t="n">
        <v>107.94</v>
      </c>
      <c r="Q602" t="n">
        <v>605.89</v>
      </c>
      <c r="R602" t="n">
        <v>35.5</v>
      </c>
      <c r="S602" t="n">
        <v>21.88</v>
      </c>
      <c r="T602" t="n">
        <v>5729.56</v>
      </c>
      <c r="U602" t="n">
        <v>0.62</v>
      </c>
      <c r="V602" t="n">
        <v>0.83</v>
      </c>
      <c r="W602" t="n">
        <v>1.02</v>
      </c>
      <c r="X602" t="n">
        <v>0.36</v>
      </c>
      <c r="Y602" t="n">
        <v>1</v>
      </c>
      <c r="Z602" t="n">
        <v>10</v>
      </c>
    </row>
    <row r="603">
      <c r="A603" t="n">
        <v>15</v>
      </c>
      <c r="B603" t="n">
        <v>120</v>
      </c>
      <c r="C603" t="inlineStr">
        <is>
          <t xml:space="preserve">CONCLUIDO	</t>
        </is>
      </c>
      <c r="D603" t="n">
        <v>9.161</v>
      </c>
      <c r="E603" t="n">
        <v>10.92</v>
      </c>
      <c r="F603" t="n">
        <v>7.39</v>
      </c>
      <c r="G603" t="n">
        <v>24.62</v>
      </c>
      <c r="H603" t="n">
        <v>0.35</v>
      </c>
      <c r="I603" t="n">
        <v>18</v>
      </c>
      <c r="J603" t="n">
        <v>239.14</v>
      </c>
      <c r="K603" t="n">
        <v>57.72</v>
      </c>
      <c r="L603" t="n">
        <v>4.75</v>
      </c>
      <c r="M603" t="n">
        <v>16</v>
      </c>
      <c r="N603" t="n">
        <v>56.67</v>
      </c>
      <c r="O603" t="n">
        <v>29728.63</v>
      </c>
      <c r="P603" t="n">
        <v>106.81</v>
      </c>
      <c r="Q603" t="n">
        <v>605.84</v>
      </c>
      <c r="R603" t="n">
        <v>34.48</v>
      </c>
      <c r="S603" t="n">
        <v>21.88</v>
      </c>
      <c r="T603" t="n">
        <v>5224.34</v>
      </c>
      <c r="U603" t="n">
        <v>0.63</v>
      </c>
      <c r="V603" t="n">
        <v>0.84</v>
      </c>
      <c r="W603" t="n">
        <v>1.01</v>
      </c>
      <c r="X603" t="n">
        <v>0.33</v>
      </c>
      <c r="Y603" t="n">
        <v>1</v>
      </c>
      <c r="Z603" t="n">
        <v>10</v>
      </c>
    </row>
    <row r="604">
      <c r="A604" t="n">
        <v>16</v>
      </c>
      <c r="B604" t="n">
        <v>120</v>
      </c>
      <c r="C604" t="inlineStr">
        <is>
          <t xml:space="preserve">CONCLUIDO	</t>
        </is>
      </c>
      <c r="D604" t="n">
        <v>9.2074</v>
      </c>
      <c r="E604" t="n">
        <v>10.86</v>
      </c>
      <c r="F604" t="n">
        <v>7.38</v>
      </c>
      <c r="G604" t="n">
        <v>26.04</v>
      </c>
      <c r="H604" t="n">
        <v>0.37</v>
      </c>
      <c r="I604" t="n">
        <v>17</v>
      </c>
      <c r="J604" t="n">
        <v>239.58</v>
      </c>
      <c r="K604" t="n">
        <v>57.72</v>
      </c>
      <c r="L604" t="n">
        <v>5</v>
      </c>
      <c r="M604" t="n">
        <v>15</v>
      </c>
      <c r="N604" t="n">
        <v>56.86</v>
      </c>
      <c r="O604" t="n">
        <v>29782.33</v>
      </c>
      <c r="P604" t="n">
        <v>106.75</v>
      </c>
      <c r="Q604" t="n">
        <v>605.89</v>
      </c>
      <c r="R604" t="n">
        <v>34.08</v>
      </c>
      <c r="S604" t="n">
        <v>21.88</v>
      </c>
      <c r="T604" t="n">
        <v>5029.99</v>
      </c>
      <c r="U604" t="n">
        <v>0.64</v>
      </c>
      <c r="V604" t="n">
        <v>0.84</v>
      </c>
      <c r="W604" t="n">
        <v>1.02</v>
      </c>
      <c r="X604" t="n">
        <v>0.32</v>
      </c>
      <c r="Y604" t="n">
        <v>1</v>
      </c>
      <c r="Z604" t="n">
        <v>10</v>
      </c>
    </row>
    <row r="605">
      <c r="A605" t="n">
        <v>17</v>
      </c>
      <c r="B605" t="n">
        <v>120</v>
      </c>
      <c r="C605" t="inlineStr">
        <is>
          <t xml:space="preserve">CONCLUIDO	</t>
        </is>
      </c>
      <c r="D605" t="n">
        <v>9.252599999999999</v>
      </c>
      <c r="E605" t="n">
        <v>10.81</v>
      </c>
      <c r="F605" t="n">
        <v>7.37</v>
      </c>
      <c r="G605" t="n">
        <v>27.64</v>
      </c>
      <c r="H605" t="n">
        <v>0.39</v>
      </c>
      <c r="I605" t="n">
        <v>16</v>
      </c>
      <c r="J605" t="n">
        <v>240.02</v>
      </c>
      <c r="K605" t="n">
        <v>57.72</v>
      </c>
      <c r="L605" t="n">
        <v>5.25</v>
      </c>
      <c r="M605" t="n">
        <v>14</v>
      </c>
      <c r="N605" t="n">
        <v>57.04</v>
      </c>
      <c r="O605" t="n">
        <v>29836.09</v>
      </c>
      <c r="P605" t="n">
        <v>105.91</v>
      </c>
      <c r="Q605" t="n">
        <v>605.84</v>
      </c>
      <c r="R605" t="n">
        <v>33.84</v>
      </c>
      <c r="S605" t="n">
        <v>21.88</v>
      </c>
      <c r="T605" t="n">
        <v>4915.89</v>
      </c>
      <c r="U605" t="n">
        <v>0.65</v>
      </c>
      <c r="V605" t="n">
        <v>0.84</v>
      </c>
      <c r="W605" t="n">
        <v>1.02</v>
      </c>
      <c r="X605" t="n">
        <v>0.31</v>
      </c>
      <c r="Y605" t="n">
        <v>1</v>
      </c>
      <c r="Z605" t="n">
        <v>10</v>
      </c>
    </row>
    <row r="606">
      <c r="A606" t="n">
        <v>18</v>
      </c>
      <c r="B606" t="n">
        <v>120</v>
      </c>
      <c r="C606" t="inlineStr">
        <is>
          <t xml:space="preserve">CONCLUIDO	</t>
        </is>
      </c>
      <c r="D606" t="n">
        <v>9.326700000000001</v>
      </c>
      <c r="E606" t="n">
        <v>10.72</v>
      </c>
      <c r="F606" t="n">
        <v>7.33</v>
      </c>
      <c r="G606" t="n">
        <v>29.32</v>
      </c>
      <c r="H606" t="n">
        <v>0.41</v>
      </c>
      <c r="I606" t="n">
        <v>15</v>
      </c>
      <c r="J606" t="n">
        <v>240.45</v>
      </c>
      <c r="K606" t="n">
        <v>57.72</v>
      </c>
      <c r="L606" t="n">
        <v>5.5</v>
      </c>
      <c r="M606" t="n">
        <v>13</v>
      </c>
      <c r="N606" t="n">
        <v>57.23</v>
      </c>
      <c r="O606" t="n">
        <v>29890.04</v>
      </c>
      <c r="P606" t="n">
        <v>104.97</v>
      </c>
      <c r="Q606" t="n">
        <v>605.84</v>
      </c>
      <c r="R606" t="n">
        <v>32.68</v>
      </c>
      <c r="S606" t="n">
        <v>21.88</v>
      </c>
      <c r="T606" t="n">
        <v>4344.07</v>
      </c>
      <c r="U606" t="n">
        <v>0.67</v>
      </c>
      <c r="V606" t="n">
        <v>0.84</v>
      </c>
      <c r="W606" t="n">
        <v>1.01</v>
      </c>
      <c r="X606" t="n">
        <v>0.27</v>
      </c>
      <c r="Y606" t="n">
        <v>1</v>
      </c>
      <c r="Z606" t="n">
        <v>10</v>
      </c>
    </row>
    <row r="607">
      <c r="A607" t="n">
        <v>19</v>
      </c>
      <c r="B607" t="n">
        <v>120</v>
      </c>
      <c r="C607" t="inlineStr">
        <is>
          <t xml:space="preserve">CONCLUIDO	</t>
        </is>
      </c>
      <c r="D607" t="n">
        <v>9.3779</v>
      </c>
      <c r="E607" t="n">
        <v>10.66</v>
      </c>
      <c r="F607" t="n">
        <v>7.32</v>
      </c>
      <c r="G607" t="n">
        <v>31.36</v>
      </c>
      <c r="H607" t="n">
        <v>0.42</v>
      </c>
      <c r="I607" t="n">
        <v>14</v>
      </c>
      <c r="J607" t="n">
        <v>240.89</v>
      </c>
      <c r="K607" t="n">
        <v>57.72</v>
      </c>
      <c r="L607" t="n">
        <v>5.75</v>
      </c>
      <c r="M607" t="n">
        <v>12</v>
      </c>
      <c r="N607" t="n">
        <v>57.42</v>
      </c>
      <c r="O607" t="n">
        <v>29943.94</v>
      </c>
      <c r="P607" t="n">
        <v>103.95</v>
      </c>
      <c r="Q607" t="n">
        <v>605.84</v>
      </c>
      <c r="R607" t="n">
        <v>32.16</v>
      </c>
      <c r="S607" t="n">
        <v>21.88</v>
      </c>
      <c r="T607" t="n">
        <v>4089.14</v>
      </c>
      <c r="U607" t="n">
        <v>0.68</v>
      </c>
      <c r="V607" t="n">
        <v>0.85</v>
      </c>
      <c r="W607" t="n">
        <v>1.01</v>
      </c>
      <c r="X607" t="n">
        <v>0.26</v>
      </c>
      <c r="Y607" t="n">
        <v>1</v>
      </c>
      <c r="Z607" t="n">
        <v>10</v>
      </c>
    </row>
    <row r="608">
      <c r="A608" t="n">
        <v>20</v>
      </c>
      <c r="B608" t="n">
        <v>120</v>
      </c>
      <c r="C608" t="inlineStr">
        <is>
          <t xml:space="preserve">CONCLUIDO	</t>
        </is>
      </c>
      <c r="D608" t="n">
        <v>9.3809</v>
      </c>
      <c r="E608" t="n">
        <v>10.66</v>
      </c>
      <c r="F608" t="n">
        <v>7.31</v>
      </c>
      <c r="G608" t="n">
        <v>31.34</v>
      </c>
      <c r="H608" t="n">
        <v>0.44</v>
      </c>
      <c r="I608" t="n">
        <v>14</v>
      </c>
      <c r="J608" t="n">
        <v>241.33</v>
      </c>
      <c r="K608" t="n">
        <v>57.72</v>
      </c>
      <c r="L608" t="n">
        <v>6</v>
      </c>
      <c r="M608" t="n">
        <v>12</v>
      </c>
      <c r="N608" t="n">
        <v>57.6</v>
      </c>
      <c r="O608" t="n">
        <v>29997.9</v>
      </c>
      <c r="P608" t="n">
        <v>103.9</v>
      </c>
      <c r="Q608" t="n">
        <v>605.84</v>
      </c>
      <c r="R608" t="n">
        <v>32.2</v>
      </c>
      <c r="S608" t="n">
        <v>21.88</v>
      </c>
      <c r="T608" t="n">
        <v>4106.56</v>
      </c>
      <c r="U608" t="n">
        <v>0.68</v>
      </c>
      <c r="V608" t="n">
        <v>0.85</v>
      </c>
      <c r="W608" t="n">
        <v>1.01</v>
      </c>
      <c r="X608" t="n">
        <v>0.26</v>
      </c>
      <c r="Y608" t="n">
        <v>1</v>
      </c>
      <c r="Z608" t="n">
        <v>10</v>
      </c>
    </row>
    <row r="609">
      <c r="A609" t="n">
        <v>21</v>
      </c>
      <c r="B609" t="n">
        <v>120</v>
      </c>
      <c r="C609" t="inlineStr">
        <is>
          <t xml:space="preserve">CONCLUIDO	</t>
        </is>
      </c>
      <c r="D609" t="n">
        <v>9.433999999999999</v>
      </c>
      <c r="E609" t="n">
        <v>10.6</v>
      </c>
      <c r="F609" t="n">
        <v>7.3</v>
      </c>
      <c r="G609" t="n">
        <v>33.69</v>
      </c>
      <c r="H609" t="n">
        <v>0.46</v>
      </c>
      <c r="I609" t="n">
        <v>13</v>
      </c>
      <c r="J609" t="n">
        <v>241.77</v>
      </c>
      <c r="K609" t="n">
        <v>57.72</v>
      </c>
      <c r="L609" t="n">
        <v>6.25</v>
      </c>
      <c r="M609" t="n">
        <v>11</v>
      </c>
      <c r="N609" t="n">
        <v>57.79</v>
      </c>
      <c r="O609" t="n">
        <v>30051.93</v>
      </c>
      <c r="P609" t="n">
        <v>102.52</v>
      </c>
      <c r="Q609" t="n">
        <v>605.84</v>
      </c>
      <c r="R609" t="n">
        <v>31.63</v>
      </c>
      <c r="S609" t="n">
        <v>21.88</v>
      </c>
      <c r="T609" t="n">
        <v>3826.69</v>
      </c>
      <c r="U609" t="n">
        <v>0.6899999999999999</v>
      </c>
      <c r="V609" t="n">
        <v>0.85</v>
      </c>
      <c r="W609" t="n">
        <v>1.01</v>
      </c>
      <c r="X609" t="n">
        <v>0.24</v>
      </c>
      <c r="Y609" t="n">
        <v>1</v>
      </c>
      <c r="Z609" t="n">
        <v>10</v>
      </c>
    </row>
    <row r="610">
      <c r="A610" t="n">
        <v>22</v>
      </c>
      <c r="B610" t="n">
        <v>120</v>
      </c>
      <c r="C610" t="inlineStr">
        <is>
          <t xml:space="preserve">CONCLUIDO	</t>
        </is>
      </c>
      <c r="D610" t="n">
        <v>9.4312</v>
      </c>
      <c r="E610" t="n">
        <v>10.6</v>
      </c>
      <c r="F610" t="n">
        <v>7.3</v>
      </c>
      <c r="G610" t="n">
        <v>33.7</v>
      </c>
      <c r="H610" t="n">
        <v>0.48</v>
      </c>
      <c r="I610" t="n">
        <v>13</v>
      </c>
      <c r="J610" t="n">
        <v>242.2</v>
      </c>
      <c r="K610" t="n">
        <v>57.72</v>
      </c>
      <c r="L610" t="n">
        <v>6.5</v>
      </c>
      <c r="M610" t="n">
        <v>11</v>
      </c>
      <c r="N610" t="n">
        <v>57.98</v>
      </c>
      <c r="O610" t="n">
        <v>30106.03</v>
      </c>
      <c r="P610" t="n">
        <v>102.61</v>
      </c>
      <c r="Q610" t="n">
        <v>605.97</v>
      </c>
      <c r="R610" t="n">
        <v>31.76</v>
      </c>
      <c r="S610" t="n">
        <v>21.88</v>
      </c>
      <c r="T610" t="n">
        <v>3889.9</v>
      </c>
      <c r="U610" t="n">
        <v>0.6899999999999999</v>
      </c>
      <c r="V610" t="n">
        <v>0.85</v>
      </c>
      <c r="W610" t="n">
        <v>1.01</v>
      </c>
      <c r="X610" t="n">
        <v>0.24</v>
      </c>
      <c r="Y610" t="n">
        <v>1</v>
      </c>
      <c r="Z610" t="n">
        <v>10</v>
      </c>
    </row>
    <row r="611">
      <c r="A611" t="n">
        <v>23</v>
      </c>
      <c r="B611" t="n">
        <v>120</v>
      </c>
      <c r="C611" t="inlineStr">
        <is>
          <t xml:space="preserve">CONCLUIDO	</t>
        </is>
      </c>
      <c r="D611" t="n">
        <v>9.491400000000001</v>
      </c>
      <c r="E611" t="n">
        <v>10.54</v>
      </c>
      <c r="F611" t="n">
        <v>7.28</v>
      </c>
      <c r="G611" t="n">
        <v>36.4</v>
      </c>
      <c r="H611" t="n">
        <v>0.49</v>
      </c>
      <c r="I611" t="n">
        <v>12</v>
      </c>
      <c r="J611" t="n">
        <v>242.64</v>
      </c>
      <c r="K611" t="n">
        <v>57.72</v>
      </c>
      <c r="L611" t="n">
        <v>6.75</v>
      </c>
      <c r="M611" t="n">
        <v>10</v>
      </c>
      <c r="N611" t="n">
        <v>58.17</v>
      </c>
      <c r="O611" t="n">
        <v>30160.2</v>
      </c>
      <c r="P611" t="n">
        <v>101.35</v>
      </c>
      <c r="Q611" t="n">
        <v>605.84</v>
      </c>
      <c r="R611" t="n">
        <v>31.03</v>
      </c>
      <c r="S611" t="n">
        <v>21.88</v>
      </c>
      <c r="T611" t="n">
        <v>3530.01</v>
      </c>
      <c r="U611" t="n">
        <v>0.71</v>
      </c>
      <c r="V611" t="n">
        <v>0.85</v>
      </c>
      <c r="W611" t="n">
        <v>1.01</v>
      </c>
      <c r="X611" t="n">
        <v>0.22</v>
      </c>
      <c r="Y611" t="n">
        <v>1</v>
      </c>
      <c r="Z611" t="n">
        <v>10</v>
      </c>
    </row>
    <row r="612">
      <c r="A612" t="n">
        <v>24</v>
      </c>
      <c r="B612" t="n">
        <v>120</v>
      </c>
      <c r="C612" t="inlineStr">
        <is>
          <t xml:space="preserve">CONCLUIDO	</t>
        </is>
      </c>
      <c r="D612" t="n">
        <v>9.491199999999999</v>
      </c>
      <c r="E612" t="n">
        <v>10.54</v>
      </c>
      <c r="F612" t="n">
        <v>7.28</v>
      </c>
      <c r="G612" t="n">
        <v>36.4</v>
      </c>
      <c r="H612" t="n">
        <v>0.51</v>
      </c>
      <c r="I612" t="n">
        <v>12</v>
      </c>
      <c r="J612" t="n">
        <v>243.08</v>
      </c>
      <c r="K612" t="n">
        <v>57.72</v>
      </c>
      <c r="L612" t="n">
        <v>7</v>
      </c>
      <c r="M612" t="n">
        <v>10</v>
      </c>
      <c r="N612" t="n">
        <v>58.36</v>
      </c>
      <c r="O612" t="n">
        <v>30214.44</v>
      </c>
      <c r="P612" t="n">
        <v>101.19</v>
      </c>
      <c r="Q612" t="n">
        <v>605.86</v>
      </c>
      <c r="R612" t="n">
        <v>31.07</v>
      </c>
      <c r="S612" t="n">
        <v>21.88</v>
      </c>
      <c r="T612" t="n">
        <v>3552.28</v>
      </c>
      <c r="U612" t="n">
        <v>0.7</v>
      </c>
      <c r="V612" t="n">
        <v>0.85</v>
      </c>
      <c r="W612" t="n">
        <v>1.01</v>
      </c>
      <c r="X612" t="n">
        <v>0.22</v>
      </c>
      <c r="Y612" t="n">
        <v>1</v>
      </c>
      <c r="Z612" t="n">
        <v>10</v>
      </c>
    </row>
    <row r="613">
      <c r="A613" t="n">
        <v>25</v>
      </c>
      <c r="B613" t="n">
        <v>120</v>
      </c>
      <c r="C613" t="inlineStr">
        <is>
          <t xml:space="preserve">CONCLUIDO	</t>
        </is>
      </c>
      <c r="D613" t="n">
        <v>9.560700000000001</v>
      </c>
      <c r="E613" t="n">
        <v>10.46</v>
      </c>
      <c r="F613" t="n">
        <v>7.25</v>
      </c>
      <c r="G613" t="n">
        <v>39.54</v>
      </c>
      <c r="H613" t="n">
        <v>0.53</v>
      </c>
      <c r="I613" t="n">
        <v>11</v>
      </c>
      <c r="J613" t="n">
        <v>243.52</v>
      </c>
      <c r="K613" t="n">
        <v>57.72</v>
      </c>
      <c r="L613" t="n">
        <v>7.25</v>
      </c>
      <c r="M613" t="n">
        <v>9</v>
      </c>
      <c r="N613" t="n">
        <v>58.55</v>
      </c>
      <c r="O613" t="n">
        <v>30268.74</v>
      </c>
      <c r="P613" t="n">
        <v>100.14</v>
      </c>
      <c r="Q613" t="n">
        <v>605.88</v>
      </c>
      <c r="R613" t="n">
        <v>29.89</v>
      </c>
      <c r="S613" t="n">
        <v>21.88</v>
      </c>
      <c r="T613" t="n">
        <v>2966.53</v>
      </c>
      <c r="U613" t="n">
        <v>0.73</v>
      </c>
      <c r="V613" t="n">
        <v>0.85</v>
      </c>
      <c r="W613" t="n">
        <v>1.01</v>
      </c>
      <c r="X613" t="n">
        <v>0.19</v>
      </c>
      <c r="Y613" t="n">
        <v>1</v>
      </c>
      <c r="Z613" t="n">
        <v>10</v>
      </c>
    </row>
    <row r="614">
      <c r="A614" t="n">
        <v>26</v>
      </c>
      <c r="B614" t="n">
        <v>120</v>
      </c>
      <c r="C614" t="inlineStr">
        <is>
          <t xml:space="preserve">CONCLUIDO	</t>
        </is>
      </c>
      <c r="D614" t="n">
        <v>9.549799999999999</v>
      </c>
      <c r="E614" t="n">
        <v>10.47</v>
      </c>
      <c r="F614" t="n">
        <v>7.26</v>
      </c>
      <c r="G614" t="n">
        <v>39.61</v>
      </c>
      <c r="H614" t="n">
        <v>0.55</v>
      </c>
      <c r="I614" t="n">
        <v>11</v>
      </c>
      <c r="J614" t="n">
        <v>243.96</v>
      </c>
      <c r="K614" t="n">
        <v>57.72</v>
      </c>
      <c r="L614" t="n">
        <v>7.5</v>
      </c>
      <c r="M614" t="n">
        <v>9</v>
      </c>
      <c r="N614" t="n">
        <v>58.74</v>
      </c>
      <c r="O614" t="n">
        <v>30323.11</v>
      </c>
      <c r="P614" t="n">
        <v>99.64</v>
      </c>
      <c r="Q614" t="n">
        <v>605.84</v>
      </c>
      <c r="R614" t="n">
        <v>30.51</v>
      </c>
      <c r="S614" t="n">
        <v>21.88</v>
      </c>
      <c r="T614" t="n">
        <v>3275.89</v>
      </c>
      <c r="U614" t="n">
        <v>0.72</v>
      </c>
      <c r="V614" t="n">
        <v>0.85</v>
      </c>
      <c r="W614" t="n">
        <v>1.01</v>
      </c>
      <c r="X614" t="n">
        <v>0.2</v>
      </c>
      <c r="Y614" t="n">
        <v>1</v>
      </c>
      <c r="Z614" t="n">
        <v>10</v>
      </c>
    </row>
    <row r="615">
      <c r="A615" t="n">
        <v>27</v>
      </c>
      <c r="B615" t="n">
        <v>120</v>
      </c>
      <c r="C615" t="inlineStr">
        <is>
          <t xml:space="preserve">CONCLUIDO	</t>
        </is>
      </c>
      <c r="D615" t="n">
        <v>9.5481</v>
      </c>
      <c r="E615" t="n">
        <v>10.47</v>
      </c>
      <c r="F615" t="n">
        <v>7.26</v>
      </c>
      <c r="G615" t="n">
        <v>39.62</v>
      </c>
      <c r="H615" t="n">
        <v>0.5600000000000001</v>
      </c>
      <c r="I615" t="n">
        <v>11</v>
      </c>
      <c r="J615" t="n">
        <v>244.41</v>
      </c>
      <c r="K615" t="n">
        <v>57.72</v>
      </c>
      <c r="L615" t="n">
        <v>7.75</v>
      </c>
      <c r="M615" t="n">
        <v>9</v>
      </c>
      <c r="N615" t="n">
        <v>58.93</v>
      </c>
      <c r="O615" t="n">
        <v>30377.55</v>
      </c>
      <c r="P615" t="n">
        <v>99.06999999999999</v>
      </c>
      <c r="Q615" t="n">
        <v>605.84</v>
      </c>
      <c r="R615" t="n">
        <v>30.55</v>
      </c>
      <c r="S615" t="n">
        <v>21.88</v>
      </c>
      <c r="T615" t="n">
        <v>3297.22</v>
      </c>
      <c r="U615" t="n">
        <v>0.72</v>
      </c>
      <c r="V615" t="n">
        <v>0.85</v>
      </c>
      <c r="W615" t="n">
        <v>1.01</v>
      </c>
      <c r="X615" t="n">
        <v>0.21</v>
      </c>
      <c r="Y615" t="n">
        <v>1</v>
      </c>
      <c r="Z615" t="n">
        <v>10</v>
      </c>
    </row>
    <row r="616">
      <c r="A616" t="n">
        <v>28</v>
      </c>
      <c r="B616" t="n">
        <v>120</v>
      </c>
      <c r="C616" t="inlineStr">
        <is>
          <t xml:space="preserve">CONCLUIDO	</t>
        </is>
      </c>
      <c r="D616" t="n">
        <v>9.6172</v>
      </c>
      <c r="E616" t="n">
        <v>10.4</v>
      </c>
      <c r="F616" t="n">
        <v>7.23</v>
      </c>
      <c r="G616" t="n">
        <v>43.4</v>
      </c>
      <c r="H616" t="n">
        <v>0.58</v>
      </c>
      <c r="I616" t="n">
        <v>10</v>
      </c>
      <c r="J616" t="n">
        <v>244.85</v>
      </c>
      <c r="K616" t="n">
        <v>57.72</v>
      </c>
      <c r="L616" t="n">
        <v>8</v>
      </c>
      <c r="M616" t="n">
        <v>8</v>
      </c>
      <c r="N616" t="n">
        <v>59.12</v>
      </c>
      <c r="O616" t="n">
        <v>30432.06</v>
      </c>
      <c r="P616" t="n">
        <v>97.97</v>
      </c>
      <c r="Q616" t="n">
        <v>605.84</v>
      </c>
      <c r="R616" t="n">
        <v>29.6</v>
      </c>
      <c r="S616" t="n">
        <v>21.88</v>
      </c>
      <c r="T616" t="n">
        <v>2828.22</v>
      </c>
      <c r="U616" t="n">
        <v>0.74</v>
      </c>
      <c r="V616" t="n">
        <v>0.86</v>
      </c>
      <c r="W616" t="n">
        <v>1.01</v>
      </c>
      <c r="X616" t="n">
        <v>0.18</v>
      </c>
      <c r="Y616" t="n">
        <v>1</v>
      </c>
      <c r="Z616" t="n">
        <v>10</v>
      </c>
    </row>
    <row r="617">
      <c r="A617" t="n">
        <v>29</v>
      </c>
      <c r="B617" t="n">
        <v>120</v>
      </c>
      <c r="C617" t="inlineStr">
        <is>
          <t xml:space="preserve">CONCLUIDO	</t>
        </is>
      </c>
      <c r="D617" t="n">
        <v>9.616199999999999</v>
      </c>
      <c r="E617" t="n">
        <v>10.4</v>
      </c>
      <c r="F617" t="n">
        <v>7.23</v>
      </c>
      <c r="G617" t="n">
        <v>43.41</v>
      </c>
      <c r="H617" t="n">
        <v>0.6</v>
      </c>
      <c r="I617" t="n">
        <v>10</v>
      </c>
      <c r="J617" t="n">
        <v>245.29</v>
      </c>
      <c r="K617" t="n">
        <v>57.72</v>
      </c>
      <c r="L617" t="n">
        <v>8.25</v>
      </c>
      <c r="M617" t="n">
        <v>8</v>
      </c>
      <c r="N617" t="n">
        <v>59.32</v>
      </c>
      <c r="O617" t="n">
        <v>30486.64</v>
      </c>
      <c r="P617" t="n">
        <v>97.34</v>
      </c>
      <c r="Q617" t="n">
        <v>605.84</v>
      </c>
      <c r="R617" t="n">
        <v>29.7</v>
      </c>
      <c r="S617" t="n">
        <v>21.88</v>
      </c>
      <c r="T617" t="n">
        <v>2878.92</v>
      </c>
      <c r="U617" t="n">
        <v>0.74</v>
      </c>
      <c r="V617" t="n">
        <v>0.85</v>
      </c>
      <c r="W617" t="n">
        <v>1</v>
      </c>
      <c r="X617" t="n">
        <v>0.18</v>
      </c>
      <c r="Y617" t="n">
        <v>1</v>
      </c>
      <c r="Z617" t="n">
        <v>10</v>
      </c>
    </row>
    <row r="618">
      <c r="A618" t="n">
        <v>30</v>
      </c>
      <c r="B618" t="n">
        <v>120</v>
      </c>
      <c r="C618" t="inlineStr">
        <is>
          <t xml:space="preserve">CONCLUIDO	</t>
        </is>
      </c>
      <c r="D618" t="n">
        <v>9.6113</v>
      </c>
      <c r="E618" t="n">
        <v>10.4</v>
      </c>
      <c r="F618" t="n">
        <v>7.24</v>
      </c>
      <c r="G618" t="n">
        <v>43.44</v>
      </c>
      <c r="H618" t="n">
        <v>0.62</v>
      </c>
      <c r="I618" t="n">
        <v>10</v>
      </c>
      <c r="J618" t="n">
        <v>245.73</v>
      </c>
      <c r="K618" t="n">
        <v>57.72</v>
      </c>
      <c r="L618" t="n">
        <v>8.5</v>
      </c>
      <c r="M618" t="n">
        <v>8</v>
      </c>
      <c r="N618" t="n">
        <v>59.51</v>
      </c>
      <c r="O618" t="n">
        <v>30541.29</v>
      </c>
      <c r="P618" t="n">
        <v>96.58</v>
      </c>
      <c r="Q618" t="n">
        <v>605.88</v>
      </c>
      <c r="R618" t="n">
        <v>29.85</v>
      </c>
      <c r="S618" t="n">
        <v>21.88</v>
      </c>
      <c r="T618" t="n">
        <v>2951.48</v>
      </c>
      <c r="U618" t="n">
        <v>0.73</v>
      </c>
      <c r="V618" t="n">
        <v>0.85</v>
      </c>
      <c r="W618" t="n">
        <v>1</v>
      </c>
      <c r="X618" t="n">
        <v>0.18</v>
      </c>
      <c r="Y618" t="n">
        <v>1</v>
      </c>
      <c r="Z618" t="n">
        <v>10</v>
      </c>
    </row>
    <row r="619">
      <c r="A619" t="n">
        <v>31</v>
      </c>
      <c r="B619" t="n">
        <v>120</v>
      </c>
      <c r="C619" t="inlineStr">
        <is>
          <t xml:space="preserve">CONCLUIDO	</t>
        </is>
      </c>
      <c r="D619" t="n">
        <v>9.672499999999999</v>
      </c>
      <c r="E619" t="n">
        <v>10.34</v>
      </c>
      <c r="F619" t="n">
        <v>7.22</v>
      </c>
      <c r="G619" t="n">
        <v>48.13</v>
      </c>
      <c r="H619" t="n">
        <v>0.63</v>
      </c>
      <c r="I619" t="n">
        <v>9</v>
      </c>
      <c r="J619" t="n">
        <v>246.18</v>
      </c>
      <c r="K619" t="n">
        <v>57.72</v>
      </c>
      <c r="L619" t="n">
        <v>8.75</v>
      </c>
      <c r="M619" t="n">
        <v>7</v>
      </c>
      <c r="N619" t="n">
        <v>59.7</v>
      </c>
      <c r="O619" t="n">
        <v>30596.01</v>
      </c>
      <c r="P619" t="n">
        <v>95.88</v>
      </c>
      <c r="Q619" t="n">
        <v>605.84</v>
      </c>
      <c r="R619" t="n">
        <v>29.28</v>
      </c>
      <c r="S619" t="n">
        <v>21.88</v>
      </c>
      <c r="T619" t="n">
        <v>2671.8</v>
      </c>
      <c r="U619" t="n">
        <v>0.75</v>
      </c>
      <c r="V619" t="n">
        <v>0.86</v>
      </c>
      <c r="W619" t="n">
        <v>1</v>
      </c>
      <c r="X619" t="n">
        <v>0.16</v>
      </c>
      <c r="Y619" t="n">
        <v>1</v>
      </c>
      <c r="Z619" t="n">
        <v>10</v>
      </c>
    </row>
    <row r="620">
      <c r="A620" t="n">
        <v>32</v>
      </c>
      <c r="B620" t="n">
        <v>120</v>
      </c>
      <c r="C620" t="inlineStr">
        <is>
          <t xml:space="preserve">CONCLUIDO	</t>
        </is>
      </c>
      <c r="D620" t="n">
        <v>9.673299999999999</v>
      </c>
      <c r="E620" t="n">
        <v>10.34</v>
      </c>
      <c r="F620" t="n">
        <v>7.22</v>
      </c>
      <c r="G620" t="n">
        <v>48.13</v>
      </c>
      <c r="H620" t="n">
        <v>0.65</v>
      </c>
      <c r="I620" t="n">
        <v>9</v>
      </c>
      <c r="J620" t="n">
        <v>246.62</v>
      </c>
      <c r="K620" t="n">
        <v>57.72</v>
      </c>
      <c r="L620" t="n">
        <v>9</v>
      </c>
      <c r="M620" t="n">
        <v>7</v>
      </c>
      <c r="N620" t="n">
        <v>59.9</v>
      </c>
      <c r="O620" t="n">
        <v>30650.8</v>
      </c>
      <c r="P620" t="n">
        <v>95.86</v>
      </c>
      <c r="Q620" t="n">
        <v>605.84</v>
      </c>
      <c r="R620" t="n">
        <v>29.14</v>
      </c>
      <c r="S620" t="n">
        <v>21.88</v>
      </c>
      <c r="T620" t="n">
        <v>2602.15</v>
      </c>
      <c r="U620" t="n">
        <v>0.75</v>
      </c>
      <c r="V620" t="n">
        <v>0.86</v>
      </c>
      <c r="W620" t="n">
        <v>1.01</v>
      </c>
      <c r="X620" t="n">
        <v>0.16</v>
      </c>
      <c r="Y620" t="n">
        <v>1</v>
      </c>
      <c r="Z620" t="n">
        <v>10</v>
      </c>
    </row>
    <row r="621">
      <c r="A621" t="n">
        <v>33</v>
      </c>
      <c r="B621" t="n">
        <v>120</v>
      </c>
      <c r="C621" t="inlineStr">
        <is>
          <t xml:space="preserve">CONCLUIDO	</t>
        </is>
      </c>
      <c r="D621" t="n">
        <v>9.6709</v>
      </c>
      <c r="E621" t="n">
        <v>10.34</v>
      </c>
      <c r="F621" t="n">
        <v>7.22</v>
      </c>
      <c r="G621" t="n">
        <v>48.14</v>
      </c>
      <c r="H621" t="n">
        <v>0.67</v>
      </c>
      <c r="I621" t="n">
        <v>9</v>
      </c>
      <c r="J621" t="n">
        <v>247.07</v>
      </c>
      <c r="K621" t="n">
        <v>57.72</v>
      </c>
      <c r="L621" t="n">
        <v>9.25</v>
      </c>
      <c r="M621" t="n">
        <v>7</v>
      </c>
      <c r="N621" t="n">
        <v>60.09</v>
      </c>
      <c r="O621" t="n">
        <v>30705.66</v>
      </c>
      <c r="P621" t="n">
        <v>94.63</v>
      </c>
      <c r="Q621" t="n">
        <v>605.84</v>
      </c>
      <c r="R621" t="n">
        <v>29.25</v>
      </c>
      <c r="S621" t="n">
        <v>21.88</v>
      </c>
      <c r="T621" t="n">
        <v>2656.94</v>
      </c>
      <c r="U621" t="n">
        <v>0.75</v>
      </c>
      <c r="V621" t="n">
        <v>0.86</v>
      </c>
      <c r="W621" t="n">
        <v>1</v>
      </c>
      <c r="X621" t="n">
        <v>0.16</v>
      </c>
      <c r="Y621" t="n">
        <v>1</v>
      </c>
      <c r="Z621" t="n">
        <v>10</v>
      </c>
    </row>
    <row r="622">
      <c r="A622" t="n">
        <v>34</v>
      </c>
      <c r="B622" t="n">
        <v>120</v>
      </c>
      <c r="C622" t="inlineStr">
        <is>
          <t xml:space="preserve">CONCLUIDO	</t>
        </is>
      </c>
      <c r="D622" t="n">
        <v>9.663399999999999</v>
      </c>
      <c r="E622" t="n">
        <v>10.35</v>
      </c>
      <c r="F622" t="n">
        <v>7.23</v>
      </c>
      <c r="G622" t="n">
        <v>48.2</v>
      </c>
      <c r="H622" t="n">
        <v>0.68</v>
      </c>
      <c r="I622" t="n">
        <v>9</v>
      </c>
      <c r="J622" t="n">
        <v>247.51</v>
      </c>
      <c r="K622" t="n">
        <v>57.72</v>
      </c>
      <c r="L622" t="n">
        <v>9.5</v>
      </c>
      <c r="M622" t="n">
        <v>7</v>
      </c>
      <c r="N622" t="n">
        <v>60.29</v>
      </c>
      <c r="O622" t="n">
        <v>30760.6</v>
      </c>
      <c r="P622" t="n">
        <v>93.73999999999999</v>
      </c>
      <c r="Q622" t="n">
        <v>605.86</v>
      </c>
      <c r="R622" t="n">
        <v>29.41</v>
      </c>
      <c r="S622" t="n">
        <v>21.88</v>
      </c>
      <c r="T622" t="n">
        <v>2737.9</v>
      </c>
      <c r="U622" t="n">
        <v>0.74</v>
      </c>
      <c r="V622" t="n">
        <v>0.86</v>
      </c>
      <c r="W622" t="n">
        <v>1.01</v>
      </c>
      <c r="X622" t="n">
        <v>0.17</v>
      </c>
      <c r="Y622" t="n">
        <v>1</v>
      </c>
      <c r="Z622" t="n">
        <v>10</v>
      </c>
    </row>
    <row r="623">
      <c r="A623" t="n">
        <v>35</v>
      </c>
      <c r="B623" t="n">
        <v>120</v>
      </c>
      <c r="C623" t="inlineStr">
        <is>
          <t xml:space="preserve">CONCLUIDO	</t>
        </is>
      </c>
      <c r="D623" t="n">
        <v>9.7395</v>
      </c>
      <c r="E623" t="n">
        <v>10.27</v>
      </c>
      <c r="F623" t="n">
        <v>7.19</v>
      </c>
      <c r="G623" t="n">
        <v>53.96</v>
      </c>
      <c r="H623" t="n">
        <v>0.7</v>
      </c>
      <c r="I623" t="n">
        <v>8</v>
      </c>
      <c r="J623" t="n">
        <v>247.96</v>
      </c>
      <c r="K623" t="n">
        <v>57.72</v>
      </c>
      <c r="L623" t="n">
        <v>9.75</v>
      </c>
      <c r="M623" t="n">
        <v>6</v>
      </c>
      <c r="N623" t="n">
        <v>60.48</v>
      </c>
      <c r="O623" t="n">
        <v>30815.6</v>
      </c>
      <c r="P623" t="n">
        <v>93.2</v>
      </c>
      <c r="Q623" t="n">
        <v>605.88</v>
      </c>
      <c r="R623" t="n">
        <v>28.43</v>
      </c>
      <c r="S623" t="n">
        <v>21.88</v>
      </c>
      <c r="T623" t="n">
        <v>2249.8</v>
      </c>
      <c r="U623" t="n">
        <v>0.77</v>
      </c>
      <c r="V623" t="n">
        <v>0.86</v>
      </c>
      <c r="W623" t="n">
        <v>1</v>
      </c>
      <c r="X623" t="n">
        <v>0.14</v>
      </c>
      <c r="Y623" t="n">
        <v>1</v>
      </c>
      <c r="Z623" t="n">
        <v>10</v>
      </c>
    </row>
    <row r="624">
      <c r="A624" t="n">
        <v>36</v>
      </c>
      <c r="B624" t="n">
        <v>120</v>
      </c>
      <c r="C624" t="inlineStr">
        <is>
          <t xml:space="preserve">CONCLUIDO	</t>
        </is>
      </c>
      <c r="D624" t="n">
        <v>9.7498</v>
      </c>
      <c r="E624" t="n">
        <v>10.26</v>
      </c>
      <c r="F624" t="n">
        <v>7.18</v>
      </c>
      <c r="G624" t="n">
        <v>53.88</v>
      </c>
      <c r="H624" t="n">
        <v>0.72</v>
      </c>
      <c r="I624" t="n">
        <v>8</v>
      </c>
      <c r="J624" t="n">
        <v>248.4</v>
      </c>
      <c r="K624" t="n">
        <v>57.72</v>
      </c>
      <c r="L624" t="n">
        <v>10</v>
      </c>
      <c r="M624" t="n">
        <v>6</v>
      </c>
      <c r="N624" t="n">
        <v>60.68</v>
      </c>
      <c r="O624" t="n">
        <v>30870.67</v>
      </c>
      <c r="P624" t="n">
        <v>92.28</v>
      </c>
      <c r="Q624" t="n">
        <v>605.91</v>
      </c>
      <c r="R624" t="n">
        <v>28.05</v>
      </c>
      <c r="S624" t="n">
        <v>21.88</v>
      </c>
      <c r="T624" t="n">
        <v>2062.33</v>
      </c>
      <c r="U624" t="n">
        <v>0.78</v>
      </c>
      <c r="V624" t="n">
        <v>0.86</v>
      </c>
      <c r="W624" t="n">
        <v>1</v>
      </c>
      <c r="X624" t="n">
        <v>0.13</v>
      </c>
      <c r="Y624" t="n">
        <v>1</v>
      </c>
      <c r="Z624" t="n">
        <v>10</v>
      </c>
    </row>
    <row r="625">
      <c r="A625" t="n">
        <v>37</v>
      </c>
      <c r="B625" t="n">
        <v>120</v>
      </c>
      <c r="C625" t="inlineStr">
        <is>
          <t xml:space="preserve">CONCLUIDO	</t>
        </is>
      </c>
      <c r="D625" t="n">
        <v>9.742100000000001</v>
      </c>
      <c r="E625" t="n">
        <v>10.26</v>
      </c>
      <c r="F625" t="n">
        <v>7.19</v>
      </c>
      <c r="G625" t="n">
        <v>53.94</v>
      </c>
      <c r="H625" t="n">
        <v>0.73</v>
      </c>
      <c r="I625" t="n">
        <v>8</v>
      </c>
      <c r="J625" t="n">
        <v>248.85</v>
      </c>
      <c r="K625" t="n">
        <v>57.72</v>
      </c>
      <c r="L625" t="n">
        <v>10.25</v>
      </c>
      <c r="M625" t="n">
        <v>6</v>
      </c>
      <c r="N625" t="n">
        <v>60.88</v>
      </c>
      <c r="O625" t="n">
        <v>30925.82</v>
      </c>
      <c r="P625" t="n">
        <v>91.29000000000001</v>
      </c>
      <c r="Q625" t="n">
        <v>605.84</v>
      </c>
      <c r="R625" t="n">
        <v>28.25</v>
      </c>
      <c r="S625" t="n">
        <v>21.88</v>
      </c>
      <c r="T625" t="n">
        <v>2160.02</v>
      </c>
      <c r="U625" t="n">
        <v>0.77</v>
      </c>
      <c r="V625" t="n">
        <v>0.86</v>
      </c>
      <c r="W625" t="n">
        <v>1</v>
      </c>
      <c r="X625" t="n">
        <v>0.13</v>
      </c>
      <c r="Y625" t="n">
        <v>1</v>
      </c>
      <c r="Z625" t="n">
        <v>10</v>
      </c>
    </row>
    <row r="626">
      <c r="A626" t="n">
        <v>38</v>
      </c>
      <c r="B626" t="n">
        <v>120</v>
      </c>
      <c r="C626" t="inlineStr">
        <is>
          <t xml:space="preserve">CONCLUIDO	</t>
        </is>
      </c>
      <c r="D626" t="n">
        <v>9.7416</v>
      </c>
      <c r="E626" t="n">
        <v>10.27</v>
      </c>
      <c r="F626" t="n">
        <v>7.19</v>
      </c>
      <c r="G626" t="n">
        <v>53.94</v>
      </c>
      <c r="H626" t="n">
        <v>0.75</v>
      </c>
      <c r="I626" t="n">
        <v>8</v>
      </c>
      <c r="J626" t="n">
        <v>249.3</v>
      </c>
      <c r="K626" t="n">
        <v>57.72</v>
      </c>
      <c r="L626" t="n">
        <v>10.5</v>
      </c>
      <c r="M626" t="n">
        <v>6</v>
      </c>
      <c r="N626" t="n">
        <v>61.07</v>
      </c>
      <c r="O626" t="n">
        <v>30981.04</v>
      </c>
      <c r="P626" t="n">
        <v>90.84</v>
      </c>
      <c r="Q626" t="n">
        <v>605.88</v>
      </c>
      <c r="R626" t="n">
        <v>28.31</v>
      </c>
      <c r="S626" t="n">
        <v>21.88</v>
      </c>
      <c r="T626" t="n">
        <v>2191.06</v>
      </c>
      <c r="U626" t="n">
        <v>0.77</v>
      </c>
      <c r="V626" t="n">
        <v>0.86</v>
      </c>
      <c r="W626" t="n">
        <v>1</v>
      </c>
      <c r="X626" t="n">
        <v>0.13</v>
      </c>
      <c r="Y626" t="n">
        <v>1</v>
      </c>
      <c r="Z626" t="n">
        <v>10</v>
      </c>
    </row>
    <row r="627">
      <c r="A627" t="n">
        <v>39</v>
      </c>
      <c r="B627" t="n">
        <v>120</v>
      </c>
      <c r="C627" t="inlineStr">
        <is>
          <t xml:space="preserve">CONCLUIDO	</t>
        </is>
      </c>
      <c r="D627" t="n">
        <v>9.8063</v>
      </c>
      <c r="E627" t="n">
        <v>10.2</v>
      </c>
      <c r="F627" t="n">
        <v>7.17</v>
      </c>
      <c r="G627" t="n">
        <v>61.45</v>
      </c>
      <c r="H627" t="n">
        <v>0.77</v>
      </c>
      <c r="I627" t="n">
        <v>7</v>
      </c>
      <c r="J627" t="n">
        <v>249.75</v>
      </c>
      <c r="K627" t="n">
        <v>57.72</v>
      </c>
      <c r="L627" t="n">
        <v>10.75</v>
      </c>
      <c r="M627" t="n">
        <v>5</v>
      </c>
      <c r="N627" t="n">
        <v>61.27</v>
      </c>
      <c r="O627" t="n">
        <v>31036.33</v>
      </c>
      <c r="P627" t="n">
        <v>89.27</v>
      </c>
      <c r="Q627" t="n">
        <v>605.84</v>
      </c>
      <c r="R627" t="n">
        <v>27.67</v>
      </c>
      <c r="S627" t="n">
        <v>21.88</v>
      </c>
      <c r="T627" t="n">
        <v>1878.05</v>
      </c>
      <c r="U627" t="n">
        <v>0.79</v>
      </c>
      <c r="V627" t="n">
        <v>0.86</v>
      </c>
      <c r="W627" t="n">
        <v>1</v>
      </c>
      <c r="X627" t="n">
        <v>0.11</v>
      </c>
      <c r="Y627" t="n">
        <v>1</v>
      </c>
      <c r="Z627" t="n">
        <v>10</v>
      </c>
    </row>
    <row r="628">
      <c r="A628" t="n">
        <v>40</v>
      </c>
      <c r="B628" t="n">
        <v>120</v>
      </c>
      <c r="C628" t="inlineStr">
        <is>
          <t xml:space="preserve">CONCLUIDO	</t>
        </is>
      </c>
      <c r="D628" t="n">
        <v>9.7973</v>
      </c>
      <c r="E628" t="n">
        <v>10.21</v>
      </c>
      <c r="F628" t="n">
        <v>7.18</v>
      </c>
      <c r="G628" t="n">
        <v>61.54</v>
      </c>
      <c r="H628" t="n">
        <v>0.78</v>
      </c>
      <c r="I628" t="n">
        <v>7</v>
      </c>
      <c r="J628" t="n">
        <v>250.2</v>
      </c>
      <c r="K628" t="n">
        <v>57.72</v>
      </c>
      <c r="L628" t="n">
        <v>11</v>
      </c>
      <c r="M628" t="n">
        <v>5</v>
      </c>
      <c r="N628" t="n">
        <v>61.47</v>
      </c>
      <c r="O628" t="n">
        <v>31091.69</v>
      </c>
      <c r="P628" t="n">
        <v>89.47</v>
      </c>
      <c r="Q628" t="n">
        <v>605.9</v>
      </c>
      <c r="R628" t="n">
        <v>27.94</v>
      </c>
      <c r="S628" t="n">
        <v>21.88</v>
      </c>
      <c r="T628" t="n">
        <v>2012.86</v>
      </c>
      <c r="U628" t="n">
        <v>0.78</v>
      </c>
      <c r="V628" t="n">
        <v>0.86</v>
      </c>
      <c r="W628" t="n">
        <v>1</v>
      </c>
      <c r="X628" t="n">
        <v>0.12</v>
      </c>
      <c r="Y628" t="n">
        <v>1</v>
      </c>
      <c r="Z628" t="n">
        <v>10</v>
      </c>
    </row>
    <row r="629">
      <c r="A629" t="n">
        <v>41</v>
      </c>
      <c r="B629" t="n">
        <v>120</v>
      </c>
      <c r="C629" t="inlineStr">
        <is>
          <t xml:space="preserve">CONCLUIDO	</t>
        </is>
      </c>
      <c r="D629" t="n">
        <v>9.7935</v>
      </c>
      <c r="E629" t="n">
        <v>10.21</v>
      </c>
      <c r="F629" t="n">
        <v>7.18</v>
      </c>
      <c r="G629" t="n">
        <v>61.57</v>
      </c>
      <c r="H629" t="n">
        <v>0.8</v>
      </c>
      <c r="I629" t="n">
        <v>7</v>
      </c>
      <c r="J629" t="n">
        <v>250.65</v>
      </c>
      <c r="K629" t="n">
        <v>57.72</v>
      </c>
      <c r="L629" t="n">
        <v>11.25</v>
      </c>
      <c r="M629" t="n">
        <v>4</v>
      </c>
      <c r="N629" t="n">
        <v>61.67</v>
      </c>
      <c r="O629" t="n">
        <v>31147.12</v>
      </c>
      <c r="P629" t="n">
        <v>89.89</v>
      </c>
      <c r="Q629" t="n">
        <v>605.84</v>
      </c>
      <c r="R629" t="n">
        <v>28.1</v>
      </c>
      <c r="S629" t="n">
        <v>21.88</v>
      </c>
      <c r="T629" t="n">
        <v>2090.81</v>
      </c>
      <c r="U629" t="n">
        <v>0.78</v>
      </c>
      <c r="V629" t="n">
        <v>0.86</v>
      </c>
      <c r="W629" t="n">
        <v>1</v>
      </c>
      <c r="X629" t="n">
        <v>0.13</v>
      </c>
      <c r="Y629" t="n">
        <v>1</v>
      </c>
      <c r="Z629" t="n">
        <v>10</v>
      </c>
    </row>
    <row r="630">
      <c r="A630" t="n">
        <v>42</v>
      </c>
      <c r="B630" t="n">
        <v>120</v>
      </c>
      <c r="C630" t="inlineStr">
        <is>
          <t xml:space="preserve">CONCLUIDO	</t>
        </is>
      </c>
      <c r="D630" t="n">
        <v>9.794600000000001</v>
      </c>
      <c r="E630" t="n">
        <v>10.21</v>
      </c>
      <c r="F630" t="n">
        <v>7.18</v>
      </c>
      <c r="G630" t="n">
        <v>61.56</v>
      </c>
      <c r="H630" t="n">
        <v>0.8100000000000001</v>
      </c>
      <c r="I630" t="n">
        <v>7</v>
      </c>
      <c r="J630" t="n">
        <v>251.1</v>
      </c>
      <c r="K630" t="n">
        <v>57.72</v>
      </c>
      <c r="L630" t="n">
        <v>11.5</v>
      </c>
      <c r="M630" t="n">
        <v>3</v>
      </c>
      <c r="N630" t="n">
        <v>61.87</v>
      </c>
      <c r="O630" t="n">
        <v>31202.63</v>
      </c>
      <c r="P630" t="n">
        <v>89.48999999999999</v>
      </c>
      <c r="Q630" t="n">
        <v>605.84</v>
      </c>
      <c r="R630" t="n">
        <v>28.06</v>
      </c>
      <c r="S630" t="n">
        <v>21.88</v>
      </c>
      <c r="T630" t="n">
        <v>2072.23</v>
      </c>
      <c r="U630" t="n">
        <v>0.78</v>
      </c>
      <c r="V630" t="n">
        <v>0.86</v>
      </c>
      <c r="W630" t="n">
        <v>1</v>
      </c>
      <c r="X630" t="n">
        <v>0.12</v>
      </c>
      <c r="Y630" t="n">
        <v>1</v>
      </c>
      <c r="Z630" t="n">
        <v>10</v>
      </c>
    </row>
    <row r="631">
      <c r="A631" t="n">
        <v>43</v>
      </c>
      <c r="B631" t="n">
        <v>120</v>
      </c>
      <c r="C631" t="inlineStr">
        <is>
          <t xml:space="preserve">CONCLUIDO	</t>
        </is>
      </c>
      <c r="D631" t="n">
        <v>9.797800000000001</v>
      </c>
      <c r="E631" t="n">
        <v>10.21</v>
      </c>
      <c r="F631" t="n">
        <v>7.18</v>
      </c>
      <c r="G631" t="n">
        <v>61.53</v>
      </c>
      <c r="H631" t="n">
        <v>0.83</v>
      </c>
      <c r="I631" t="n">
        <v>7</v>
      </c>
      <c r="J631" t="n">
        <v>251.55</v>
      </c>
      <c r="K631" t="n">
        <v>57.72</v>
      </c>
      <c r="L631" t="n">
        <v>11.75</v>
      </c>
      <c r="M631" t="n">
        <v>3</v>
      </c>
      <c r="N631" t="n">
        <v>62.07</v>
      </c>
      <c r="O631" t="n">
        <v>31258.21</v>
      </c>
      <c r="P631" t="n">
        <v>89.53</v>
      </c>
      <c r="Q631" t="n">
        <v>605.84</v>
      </c>
      <c r="R631" t="n">
        <v>27.84</v>
      </c>
      <c r="S631" t="n">
        <v>21.88</v>
      </c>
      <c r="T631" t="n">
        <v>1961.6</v>
      </c>
      <c r="U631" t="n">
        <v>0.79</v>
      </c>
      <c r="V631" t="n">
        <v>0.86</v>
      </c>
      <c r="W631" t="n">
        <v>1</v>
      </c>
      <c r="X631" t="n">
        <v>0.12</v>
      </c>
      <c r="Y631" t="n">
        <v>1</v>
      </c>
      <c r="Z631" t="n">
        <v>10</v>
      </c>
    </row>
    <row r="632">
      <c r="A632" t="n">
        <v>44</v>
      </c>
      <c r="B632" t="n">
        <v>120</v>
      </c>
      <c r="C632" t="inlineStr">
        <is>
          <t xml:space="preserve">CONCLUIDO	</t>
        </is>
      </c>
      <c r="D632" t="n">
        <v>9.7895</v>
      </c>
      <c r="E632" t="n">
        <v>10.22</v>
      </c>
      <c r="F632" t="n">
        <v>7.19</v>
      </c>
      <c r="G632" t="n">
        <v>61.6</v>
      </c>
      <c r="H632" t="n">
        <v>0.85</v>
      </c>
      <c r="I632" t="n">
        <v>7</v>
      </c>
      <c r="J632" t="n">
        <v>252</v>
      </c>
      <c r="K632" t="n">
        <v>57.72</v>
      </c>
      <c r="L632" t="n">
        <v>12</v>
      </c>
      <c r="M632" t="n">
        <v>3</v>
      </c>
      <c r="N632" t="n">
        <v>62.27</v>
      </c>
      <c r="O632" t="n">
        <v>31313.87</v>
      </c>
      <c r="P632" t="n">
        <v>88.27</v>
      </c>
      <c r="Q632" t="n">
        <v>605.87</v>
      </c>
      <c r="R632" t="n">
        <v>28.06</v>
      </c>
      <c r="S632" t="n">
        <v>21.88</v>
      </c>
      <c r="T632" t="n">
        <v>2070.15</v>
      </c>
      <c r="U632" t="n">
        <v>0.78</v>
      </c>
      <c r="V632" t="n">
        <v>0.86</v>
      </c>
      <c r="W632" t="n">
        <v>1.01</v>
      </c>
      <c r="X632" t="n">
        <v>0.13</v>
      </c>
      <c r="Y632" t="n">
        <v>1</v>
      </c>
      <c r="Z632" t="n">
        <v>10</v>
      </c>
    </row>
    <row r="633">
      <c r="A633" t="n">
        <v>45</v>
      </c>
      <c r="B633" t="n">
        <v>120</v>
      </c>
      <c r="C633" t="inlineStr">
        <is>
          <t xml:space="preserve">CONCLUIDO	</t>
        </is>
      </c>
      <c r="D633" t="n">
        <v>9.786300000000001</v>
      </c>
      <c r="E633" t="n">
        <v>10.22</v>
      </c>
      <c r="F633" t="n">
        <v>7.19</v>
      </c>
      <c r="G633" t="n">
        <v>61.63</v>
      </c>
      <c r="H633" t="n">
        <v>0.86</v>
      </c>
      <c r="I633" t="n">
        <v>7</v>
      </c>
      <c r="J633" t="n">
        <v>252.45</v>
      </c>
      <c r="K633" t="n">
        <v>57.72</v>
      </c>
      <c r="L633" t="n">
        <v>12.25</v>
      </c>
      <c r="M633" t="n">
        <v>3</v>
      </c>
      <c r="N633" t="n">
        <v>62.48</v>
      </c>
      <c r="O633" t="n">
        <v>31369.6</v>
      </c>
      <c r="P633" t="n">
        <v>87.95</v>
      </c>
      <c r="Q633" t="n">
        <v>605.91</v>
      </c>
      <c r="R633" t="n">
        <v>28.3</v>
      </c>
      <c r="S633" t="n">
        <v>21.88</v>
      </c>
      <c r="T633" t="n">
        <v>2190.28</v>
      </c>
      <c r="U633" t="n">
        <v>0.77</v>
      </c>
      <c r="V633" t="n">
        <v>0.86</v>
      </c>
      <c r="W633" t="n">
        <v>1</v>
      </c>
      <c r="X633" t="n">
        <v>0.13</v>
      </c>
      <c r="Y633" t="n">
        <v>1</v>
      </c>
      <c r="Z633" t="n">
        <v>10</v>
      </c>
    </row>
    <row r="634">
      <c r="A634" t="n">
        <v>46</v>
      </c>
      <c r="B634" t="n">
        <v>120</v>
      </c>
      <c r="C634" t="inlineStr">
        <is>
          <t xml:space="preserve">CONCLUIDO	</t>
        </is>
      </c>
      <c r="D634" t="n">
        <v>9.7882</v>
      </c>
      <c r="E634" t="n">
        <v>10.22</v>
      </c>
      <c r="F634" t="n">
        <v>7.19</v>
      </c>
      <c r="G634" t="n">
        <v>61.62</v>
      </c>
      <c r="H634" t="n">
        <v>0.88</v>
      </c>
      <c r="I634" t="n">
        <v>7</v>
      </c>
      <c r="J634" t="n">
        <v>252.9</v>
      </c>
      <c r="K634" t="n">
        <v>57.72</v>
      </c>
      <c r="L634" t="n">
        <v>12.5</v>
      </c>
      <c r="M634" t="n">
        <v>2</v>
      </c>
      <c r="N634" t="n">
        <v>62.68</v>
      </c>
      <c r="O634" t="n">
        <v>31425.4</v>
      </c>
      <c r="P634" t="n">
        <v>87.59999999999999</v>
      </c>
      <c r="Q634" t="n">
        <v>605.9299999999999</v>
      </c>
      <c r="R634" t="n">
        <v>28.15</v>
      </c>
      <c r="S634" t="n">
        <v>21.88</v>
      </c>
      <c r="T634" t="n">
        <v>2119.18</v>
      </c>
      <c r="U634" t="n">
        <v>0.78</v>
      </c>
      <c r="V634" t="n">
        <v>0.86</v>
      </c>
      <c r="W634" t="n">
        <v>1</v>
      </c>
      <c r="X634" t="n">
        <v>0.13</v>
      </c>
      <c r="Y634" t="n">
        <v>1</v>
      </c>
      <c r="Z634" t="n">
        <v>10</v>
      </c>
    </row>
    <row r="635">
      <c r="A635" t="n">
        <v>47</v>
      </c>
      <c r="B635" t="n">
        <v>120</v>
      </c>
      <c r="C635" t="inlineStr">
        <is>
          <t xml:space="preserve">CONCLUIDO	</t>
        </is>
      </c>
      <c r="D635" t="n">
        <v>9.792199999999999</v>
      </c>
      <c r="E635" t="n">
        <v>10.21</v>
      </c>
      <c r="F635" t="n">
        <v>7.18</v>
      </c>
      <c r="G635" t="n">
        <v>61.58</v>
      </c>
      <c r="H635" t="n">
        <v>0.9</v>
      </c>
      <c r="I635" t="n">
        <v>7</v>
      </c>
      <c r="J635" t="n">
        <v>253.35</v>
      </c>
      <c r="K635" t="n">
        <v>57.72</v>
      </c>
      <c r="L635" t="n">
        <v>12.75</v>
      </c>
      <c r="M635" t="n">
        <v>1</v>
      </c>
      <c r="N635" t="n">
        <v>62.88</v>
      </c>
      <c r="O635" t="n">
        <v>31481.28</v>
      </c>
      <c r="P635" t="n">
        <v>87.3</v>
      </c>
      <c r="Q635" t="n">
        <v>605.9400000000001</v>
      </c>
      <c r="R635" t="n">
        <v>28.06</v>
      </c>
      <c r="S635" t="n">
        <v>21.88</v>
      </c>
      <c r="T635" t="n">
        <v>2073.28</v>
      </c>
      <c r="U635" t="n">
        <v>0.78</v>
      </c>
      <c r="V635" t="n">
        <v>0.86</v>
      </c>
      <c r="W635" t="n">
        <v>1</v>
      </c>
      <c r="X635" t="n">
        <v>0.13</v>
      </c>
      <c r="Y635" t="n">
        <v>1</v>
      </c>
      <c r="Z635" t="n">
        <v>10</v>
      </c>
    </row>
    <row r="636">
      <c r="A636" t="n">
        <v>48</v>
      </c>
      <c r="B636" t="n">
        <v>120</v>
      </c>
      <c r="C636" t="inlineStr">
        <is>
          <t xml:space="preserve">CONCLUIDO	</t>
        </is>
      </c>
      <c r="D636" t="n">
        <v>9.792199999999999</v>
      </c>
      <c r="E636" t="n">
        <v>10.21</v>
      </c>
      <c r="F636" t="n">
        <v>7.18</v>
      </c>
      <c r="G636" t="n">
        <v>61.58</v>
      </c>
      <c r="H636" t="n">
        <v>0.91</v>
      </c>
      <c r="I636" t="n">
        <v>7</v>
      </c>
      <c r="J636" t="n">
        <v>253.81</v>
      </c>
      <c r="K636" t="n">
        <v>57.72</v>
      </c>
      <c r="L636" t="n">
        <v>13</v>
      </c>
      <c r="M636" t="n">
        <v>1</v>
      </c>
      <c r="N636" t="n">
        <v>63.08</v>
      </c>
      <c r="O636" t="n">
        <v>31537.23</v>
      </c>
      <c r="P636" t="n">
        <v>87.09999999999999</v>
      </c>
      <c r="Q636" t="n">
        <v>605.9400000000001</v>
      </c>
      <c r="R636" t="n">
        <v>28.04</v>
      </c>
      <c r="S636" t="n">
        <v>21.88</v>
      </c>
      <c r="T636" t="n">
        <v>2060.86</v>
      </c>
      <c r="U636" t="n">
        <v>0.78</v>
      </c>
      <c r="V636" t="n">
        <v>0.86</v>
      </c>
      <c r="W636" t="n">
        <v>1</v>
      </c>
      <c r="X636" t="n">
        <v>0.13</v>
      </c>
      <c r="Y636" t="n">
        <v>1</v>
      </c>
      <c r="Z636" t="n">
        <v>10</v>
      </c>
    </row>
    <row r="637">
      <c r="A637" t="n">
        <v>49</v>
      </c>
      <c r="B637" t="n">
        <v>120</v>
      </c>
      <c r="C637" t="inlineStr">
        <is>
          <t xml:space="preserve">CONCLUIDO	</t>
        </is>
      </c>
      <c r="D637" t="n">
        <v>9.7887</v>
      </c>
      <c r="E637" t="n">
        <v>10.22</v>
      </c>
      <c r="F637" t="n">
        <v>7.19</v>
      </c>
      <c r="G637" t="n">
        <v>61.61</v>
      </c>
      <c r="H637" t="n">
        <v>0.93</v>
      </c>
      <c r="I637" t="n">
        <v>7</v>
      </c>
      <c r="J637" t="n">
        <v>254.26</v>
      </c>
      <c r="K637" t="n">
        <v>57.72</v>
      </c>
      <c r="L637" t="n">
        <v>13.25</v>
      </c>
      <c r="M637" t="n">
        <v>0</v>
      </c>
      <c r="N637" t="n">
        <v>63.29</v>
      </c>
      <c r="O637" t="n">
        <v>31593.26</v>
      </c>
      <c r="P637" t="n">
        <v>87.22</v>
      </c>
      <c r="Q637" t="n">
        <v>605.9400000000001</v>
      </c>
      <c r="R637" t="n">
        <v>28.03</v>
      </c>
      <c r="S637" t="n">
        <v>21.88</v>
      </c>
      <c r="T637" t="n">
        <v>2055.36</v>
      </c>
      <c r="U637" t="n">
        <v>0.78</v>
      </c>
      <c r="V637" t="n">
        <v>0.86</v>
      </c>
      <c r="W637" t="n">
        <v>1.01</v>
      </c>
      <c r="X637" t="n">
        <v>0.13</v>
      </c>
      <c r="Y637" t="n">
        <v>1</v>
      </c>
      <c r="Z637" t="n">
        <v>10</v>
      </c>
    </row>
    <row r="638">
      <c r="A638" t="n">
        <v>0</v>
      </c>
      <c r="B638" t="n">
        <v>145</v>
      </c>
      <c r="C638" t="inlineStr">
        <is>
          <t xml:space="preserve">CONCLUIDO	</t>
        </is>
      </c>
      <c r="D638" t="n">
        <v>5.217</v>
      </c>
      <c r="E638" t="n">
        <v>19.17</v>
      </c>
      <c r="F638" t="n">
        <v>9.59</v>
      </c>
      <c r="G638" t="n">
        <v>4.68</v>
      </c>
      <c r="H638" t="n">
        <v>0.06</v>
      </c>
      <c r="I638" t="n">
        <v>123</v>
      </c>
      <c r="J638" t="n">
        <v>285.18</v>
      </c>
      <c r="K638" t="n">
        <v>61.2</v>
      </c>
      <c r="L638" t="n">
        <v>1</v>
      </c>
      <c r="M638" t="n">
        <v>121</v>
      </c>
      <c r="N638" t="n">
        <v>77.98</v>
      </c>
      <c r="O638" t="n">
        <v>35406.83</v>
      </c>
      <c r="P638" t="n">
        <v>169.46</v>
      </c>
      <c r="Q638" t="n">
        <v>606.38</v>
      </c>
      <c r="R638" t="n">
        <v>103.39</v>
      </c>
      <c r="S638" t="n">
        <v>21.88</v>
      </c>
      <c r="T638" t="n">
        <v>39158.88</v>
      </c>
      <c r="U638" t="n">
        <v>0.21</v>
      </c>
      <c r="V638" t="n">
        <v>0.65</v>
      </c>
      <c r="W638" t="n">
        <v>1.19</v>
      </c>
      <c r="X638" t="n">
        <v>2.53</v>
      </c>
      <c r="Y638" t="n">
        <v>1</v>
      </c>
      <c r="Z638" t="n">
        <v>10</v>
      </c>
    </row>
    <row r="639">
      <c r="A639" t="n">
        <v>1</v>
      </c>
      <c r="B639" t="n">
        <v>145</v>
      </c>
      <c r="C639" t="inlineStr">
        <is>
          <t xml:space="preserve">CONCLUIDO	</t>
        </is>
      </c>
      <c r="D639" t="n">
        <v>5.9367</v>
      </c>
      <c r="E639" t="n">
        <v>16.84</v>
      </c>
      <c r="F639" t="n">
        <v>8.94</v>
      </c>
      <c r="G639" t="n">
        <v>5.83</v>
      </c>
      <c r="H639" t="n">
        <v>0.08</v>
      </c>
      <c r="I639" t="n">
        <v>92</v>
      </c>
      <c r="J639" t="n">
        <v>285.68</v>
      </c>
      <c r="K639" t="n">
        <v>61.2</v>
      </c>
      <c r="L639" t="n">
        <v>1.25</v>
      </c>
      <c r="M639" t="n">
        <v>90</v>
      </c>
      <c r="N639" t="n">
        <v>78.23999999999999</v>
      </c>
      <c r="O639" t="n">
        <v>35468.6</v>
      </c>
      <c r="P639" t="n">
        <v>157.48</v>
      </c>
      <c r="Q639" t="n">
        <v>606.26</v>
      </c>
      <c r="R639" t="n">
        <v>82.76000000000001</v>
      </c>
      <c r="S639" t="n">
        <v>21.88</v>
      </c>
      <c r="T639" t="n">
        <v>28997.4</v>
      </c>
      <c r="U639" t="n">
        <v>0.26</v>
      </c>
      <c r="V639" t="n">
        <v>0.6899999999999999</v>
      </c>
      <c r="W639" t="n">
        <v>1.14</v>
      </c>
      <c r="X639" t="n">
        <v>1.88</v>
      </c>
      <c r="Y639" t="n">
        <v>1</v>
      </c>
      <c r="Z639" t="n">
        <v>10</v>
      </c>
    </row>
    <row r="640">
      <c r="A640" t="n">
        <v>2</v>
      </c>
      <c r="B640" t="n">
        <v>145</v>
      </c>
      <c r="C640" t="inlineStr">
        <is>
          <t xml:space="preserve">CONCLUIDO	</t>
        </is>
      </c>
      <c r="D640" t="n">
        <v>6.4818</v>
      </c>
      <c r="E640" t="n">
        <v>15.43</v>
      </c>
      <c r="F640" t="n">
        <v>8.539999999999999</v>
      </c>
      <c r="G640" t="n">
        <v>7.02</v>
      </c>
      <c r="H640" t="n">
        <v>0.09</v>
      </c>
      <c r="I640" t="n">
        <v>73</v>
      </c>
      <c r="J640" t="n">
        <v>286.19</v>
      </c>
      <c r="K640" t="n">
        <v>61.2</v>
      </c>
      <c r="L640" t="n">
        <v>1.5</v>
      </c>
      <c r="M640" t="n">
        <v>71</v>
      </c>
      <c r="N640" t="n">
        <v>78.48999999999999</v>
      </c>
      <c r="O640" t="n">
        <v>35530.47</v>
      </c>
      <c r="P640" t="n">
        <v>150.12</v>
      </c>
      <c r="Q640" t="n">
        <v>606.22</v>
      </c>
      <c r="R640" t="n">
        <v>70.34</v>
      </c>
      <c r="S640" t="n">
        <v>21.88</v>
      </c>
      <c r="T640" t="n">
        <v>22880.84</v>
      </c>
      <c r="U640" t="n">
        <v>0.31</v>
      </c>
      <c r="V640" t="n">
        <v>0.72</v>
      </c>
      <c r="W640" t="n">
        <v>1.11</v>
      </c>
      <c r="X640" t="n">
        <v>1.48</v>
      </c>
      <c r="Y640" t="n">
        <v>1</v>
      </c>
      <c r="Z640" t="n">
        <v>10</v>
      </c>
    </row>
    <row r="641">
      <c r="A641" t="n">
        <v>3</v>
      </c>
      <c r="B641" t="n">
        <v>145</v>
      </c>
      <c r="C641" t="inlineStr">
        <is>
          <t xml:space="preserve">CONCLUIDO	</t>
        </is>
      </c>
      <c r="D641" t="n">
        <v>6.8807</v>
      </c>
      <c r="E641" t="n">
        <v>14.53</v>
      </c>
      <c r="F641" t="n">
        <v>8.300000000000001</v>
      </c>
      <c r="G641" t="n">
        <v>8.16</v>
      </c>
      <c r="H641" t="n">
        <v>0.11</v>
      </c>
      <c r="I641" t="n">
        <v>61</v>
      </c>
      <c r="J641" t="n">
        <v>286.69</v>
      </c>
      <c r="K641" t="n">
        <v>61.2</v>
      </c>
      <c r="L641" t="n">
        <v>1.75</v>
      </c>
      <c r="M641" t="n">
        <v>59</v>
      </c>
      <c r="N641" t="n">
        <v>78.73999999999999</v>
      </c>
      <c r="O641" t="n">
        <v>35592.57</v>
      </c>
      <c r="P641" t="n">
        <v>145.43</v>
      </c>
      <c r="Q641" t="n">
        <v>605.9400000000001</v>
      </c>
      <c r="R641" t="n">
        <v>62.41</v>
      </c>
      <c r="S641" t="n">
        <v>21.88</v>
      </c>
      <c r="T641" t="n">
        <v>18977.67</v>
      </c>
      <c r="U641" t="n">
        <v>0.35</v>
      </c>
      <c r="V641" t="n">
        <v>0.75</v>
      </c>
      <c r="W641" t="n">
        <v>1.1</v>
      </c>
      <c r="X641" t="n">
        <v>1.24</v>
      </c>
      <c r="Y641" t="n">
        <v>1</v>
      </c>
      <c r="Z641" t="n">
        <v>10</v>
      </c>
    </row>
    <row r="642">
      <c r="A642" t="n">
        <v>4</v>
      </c>
      <c r="B642" t="n">
        <v>145</v>
      </c>
      <c r="C642" t="inlineStr">
        <is>
          <t xml:space="preserve">CONCLUIDO	</t>
        </is>
      </c>
      <c r="D642" t="n">
        <v>7.2234</v>
      </c>
      <c r="E642" t="n">
        <v>13.84</v>
      </c>
      <c r="F642" t="n">
        <v>8.09</v>
      </c>
      <c r="G642" t="n">
        <v>9.34</v>
      </c>
      <c r="H642" t="n">
        <v>0.12</v>
      </c>
      <c r="I642" t="n">
        <v>52</v>
      </c>
      <c r="J642" t="n">
        <v>287.19</v>
      </c>
      <c r="K642" t="n">
        <v>61.2</v>
      </c>
      <c r="L642" t="n">
        <v>2</v>
      </c>
      <c r="M642" t="n">
        <v>50</v>
      </c>
      <c r="N642" t="n">
        <v>78.98999999999999</v>
      </c>
      <c r="O642" t="n">
        <v>35654.65</v>
      </c>
      <c r="P642" t="n">
        <v>141.39</v>
      </c>
      <c r="Q642" t="n">
        <v>605.88</v>
      </c>
      <c r="R642" t="n">
        <v>56.42</v>
      </c>
      <c r="S642" t="n">
        <v>21.88</v>
      </c>
      <c r="T642" t="n">
        <v>16027.34</v>
      </c>
      <c r="U642" t="n">
        <v>0.39</v>
      </c>
      <c r="V642" t="n">
        <v>0.76</v>
      </c>
      <c r="W642" t="n">
        <v>1.07</v>
      </c>
      <c r="X642" t="n">
        <v>1.03</v>
      </c>
      <c r="Y642" t="n">
        <v>1</v>
      </c>
      <c r="Z642" t="n">
        <v>10</v>
      </c>
    </row>
    <row r="643">
      <c r="A643" t="n">
        <v>5</v>
      </c>
      <c r="B643" t="n">
        <v>145</v>
      </c>
      <c r="C643" t="inlineStr">
        <is>
          <t xml:space="preserve">CONCLUIDO	</t>
        </is>
      </c>
      <c r="D643" t="n">
        <v>7.4621</v>
      </c>
      <c r="E643" t="n">
        <v>13.4</v>
      </c>
      <c r="F643" t="n">
        <v>7.97</v>
      </c>
      <c r="G643" t="n">
        <v>10.4</v>
      </c>
      <c r="H643" t="n">
        <v>0.14</v>
      </c>
      <c r="I643" t="n">
        <v>46</v>
      </c>
      <c r="J643" t="n">
        <v>287.7</v>
      </c>
      <c r="K643" t="n">
        <v>61.2</v>
      </c>
      <c r="L643" t="n">
        <v>2.25</v>
      </c>
      <c r="M643" t="n">
        <v>44</v>
      </c>
      <c r="N643" t="n">
        <v>79.25</v>
      </c>
      <c r="O643" t="n">
        <v>35716.83</v>
      </c>
      <c r="P643" t="n">
        <v>138.94</v>
      </c>
      <c r="Q643" t="n">
        <v>606.01</v>
      </c>
      <c r="R643" t="n">
        <v>52.5</v>
      </c>
      <c r="S643" t="n">
        <v>21.88</v>
      </c>
      <c r="T643" t="n">
        <v>14096.84</v>
      </c>
      <c r="U643" t="n">
        <v>0.42</v>
      </c>
      <c r="V643" t="n">
        <v>0.78</v>
      </c>
      <c r="W643" t="n">
        <v>1.07</v>
      </c>
      <c r="X643" t="n">
        <v>0.91</v>
      </c>
      <c r="Y643" t="n">
        <v>1</v>
      </c>
      <c r="Z643" t="n">
        <v>10</v>
      </c>
    </row>
    <row r="644">
      <c r="A644" t="n">
        <v>6</v>
      </c>
      <c r="B644" t="n">
        <v>145</v>
      </c>
      <c r="C644" t="inlineStr">
        <is>
          <t xml:space="preserve">CONCLUIDO	</t>
        </is>
      </c>
      <c r="D644" t="n">
        <v>7.6803</v>
      </c>
      <c r="E644" t="n">
        <v>13.02</v>
      </c>
      <c r="F644" t="n">
        <v>7.86</v>
      </c>
      <c r="G644" t="n">
        <v>11.5</v>
      </c>
      <c r="H644" t="n">
        <v>0.15</v>
      </c>
      <c r="I644" t="n">
        <v>41</v>
      </c>
      <c r="J644" t="n">
        <v>288.2</v>
      </c>
      <c r="K644" t="n">
        <v>61.2</v>
      </c>
      <c r="L644" t="n">
        <v>2.5</v>
      </c>
      <c r="M644" t="n">
        <v>39</v>
      </c>
      <c r="N644" t="n">
        <v>79.5</v>
      </c>
      <c r="O644" t="n">
        <v>35779.11</v>
      </c>
      <c r="P644" t="n">
        <v>136.73</v>
      </c>
      <c r="Q644" t="n">
        <v>605.89</v>
      </c>
      <c r="R644" t="n">
        <v>49.23</v>
      </c>
      <c r="S644" t="n">
        <v>21.88</v>
      </c>
      <c r="T644" t="n">
        <v>12486.44</v>
      </c>
      <c r="U644" t="n">
        <v>0.44</v>
      </c>
      <c r="V644" t="n">
        <v>0.79</v>
      </c>
      <c r="W644" t="n">
        <v>1.05</v>
      </c>
      <c r="X644" t="n">
        <v>0.8</v>
      </c>
      <c r="Y644" t="n">
        <v>1</v>
      </c>
      <c r="Z644" t="n">
        <v>10</v>
      </c>
    </row>
    <row r="645">
      <c r="A645" t="n">
        <v>7</v>
      </c>
      <c r="B645" t="n">
        <v>145</v>
      </c>
      <c r="C645" t="inlineStr">
        <is>
          <t xml:space="preserve">CONCLUIDO	</t>
        </is>
      </c>
      <c r="D645" t="n">
        <v>7.9029</v>
      </c>
      <c r="E645" t="n">
        <v>12.65</v>
      </c>
      <c r="F645" t="n">
        <v>7.76</v>
      </c>
      <c r="G645" t="n">
        <v>12.94</v>
      </c>
      <c r="H645" t="n">
        <v>0.17</v>
      </c>
      <c r="I645" t="n">
        <v>36</v>
      </c>
      <c r="J645" t="n">
        <v>288.71</v>
      </c>
      <c r="K645" t="n">
        <v>61.2</v>
      </c>
      <c r="L645" t="n">
        <v>2.75</v>
      </c>
      <c r="M645" t="n">
        <v>34</v>
      </c>
      <c r="N645" t="n">
        <v>79.76000000000001</v>
      </c>
      <c r="O645" t="n">
        <v>35841.5</v>
      </c>
      <c r="P645" t="n">
        <v>134.51</v>
      </c>
      <c r="Q645" t="n">
        <v>605.91</v>
      </c>
      <c r="R645" t="n">
        <v>46.16</v>
      </c>
      <c r="S645" t="n">
        <v>21.88</v>
      </c>
      <c r="T645" t="n">
        <v>10975.7</v>
      </c>
      <c r="U645" t="n">
        <v>0.47</v>
      </c>
      <c r="V645" t="n">
        <v>0.8</v>
      </c>
      <c r="W645" t="n">
        <v>1.05</v>
      </c>
      <c r="X645" t="n">
        <v>0.71</v>
      </c>
      <c r="Y645" t="n">
        <v>1</v>
      </c>
      <c r="Z645" t="n">
        <v>10</v>
      </c>
    </row>
    <row r="646">
      <c r="A646" t="n">
        <v>8</v>
      </c>
      <c r="B646" t="n">
        <v>145</v>
      </c>
      <c r="C646" t="inlineStr">
        <is>
          <t xml:space="preserve">CONCLUIDO	</t>
        </is>
      </c>
      <c r="D646" t="n">
        <v>8.0398</v>
      </c>
      <c r="E646" t="n">
        <v>12.44</v>
      </c>
      <c r="F646" t="n">
        <v>7.71</v>
      </c>
      <c r="G646" t="n">
        <v>14.02</v>
      </c>
      <c r="H646" t="n">
        <v>0.18</v>
      </c>
      <c r="I646" t="n">
        <v>33</v>
      </c>
      <c r="J646" t="n">
        <v>289.21</v>
      </c>
      <c r="K646" t="n">
        <v>61.2</v>
      </c>
      <c r="L646" t="n">
        <v>3</v>
      </c>
      <c r="M646" t="n">
        <v>31</v>
      </c>
      <c r="N646" t="n">
        <v>80.02</v>
      </c>
      <c r="O646" t="n">
        <v>35903.99</v>
      </c>
      <c r="P646" t="n">
        <v>133.32</v>
      </c>
      <c r="Q646" t="n">
        <v>605.9</v>
      </c>
      <c r="R646" t="n">
        <v>44.44</v>
      </c>
      <c r="S646" t="n">
        <v>21.88</v>
      </c>
      <c r="T646" t="n">
        <v>10130.75</v>
      </c>
      <c r="U646" t="n">
        <v>0.49</v>
      </c>
      <c r="V646" t="n">
        <v>0.8</v>
      </c>
      <c r="W646" t="n">
        <v>1.04</v>
      </c>
      <c r="X646" t="n">
        <v>0.65</v>
      </c>
      <c r="Y646" t="n">
        <v>1</v>
      </c>
      <c r="Z646" t="n">
        <v>10</v>
      </c>
    </row>
    <row r="647">
      <c r="A647" t="n">
        <v>9</v>
      </c>
      <c r="B647" t="n">
        <v>145</v>
      </c>
      <c r="C647" t="inlineStr">
        <is>
          <t xml:space="preserve">CONCLUIDO	</t>
        </is>
      </c>
      <c r="D647" t="n">
        <v>8.197100000000001</v>
      </c>
      <c r="E647" t="n">
        <v>12.2</v>
      </c>
      <c r="F647" t="n">
        <v>7.63</v>
      </c>
      <c r="G647" t="n">
        <v>15.27</v>
      </c>
      <c r="H647" t="n">
        <v>0.2</v>
      </c>
      <c r="I647" t="n">
        <v>30</v>
      </c>
      <c r="J647" t="n">
        <v>289.72</v>
      </c>
      <c r="K647" t="n">
        <v>61.2</v>
      </c>
      <c r="L647" t="n">
        <v>3.25</v>
      </c>
      <c r="M647" t="n">
        <v>28</v>
      </c>
      <c r="N647" t="n">
        <v>80.27</v>
      </c>
      <c r="O647" t="n">
        <v>35966.59</v>
      </c>
      <c r="P647" t="n">
        <v>131.52</v>
      </c>
      <c r="Q647" t="n">
        <v>605.9</v>
      </c>
      <c r="R647" t="n">
        <v>42.14</v>
      </c>
      <c r="S647" t="n">
        <v>21.88</v>
      </c>
      <c r="T647" t="n">
        <v>8998.030000000001</v>
      </c>
      <c r="U647" t="n">
        <v>0.52</v>
      </c>
      <c r="V647" t="n">
        <v>0.8100000000000001</v>
      </c>
      <c r="W647" t="n">
        <v>1.03</v>
      </c>
      <c r="X647" t="n">
        <v>0.58</v>
      </c>
      <c r="Y647" t="n">
        <v>1</v>
      </c>
      <c r="Z647" t="n">
        <v>10</v>
      </c>
    </row>
    <row r="648">
      <c r="A648" t="n">
        <v>10</v>
      </c>
      <c r="B648" t="n">
        <v>145</v>
      </c>
      <c r="C648" t="inlineStr">
        <is>
          <t xml:space="preserve">CONCLUIDO	</t>
        </is>
      </c>
      <c r="D648" t="n">
        <v>8.287100000000001</v>
      </c>
      <c r="E648" t="n">
        <v>12.07</v>
      </c>
      <c r="F648" t="n">
        <v>7.61</v>
      </c>
      <c r="G648" t="n">
        <v>16.3</v>
      </c>
      <c r="H648" t="n">
        <v>0.21</v>
      </c>
      <c r="I648" t="n">
        <v>28</v>
      </c>
      <c r="J648" t="n">
        <v>290.23</v>
      </c>
      <c r="K648" t="n">
        <v>61.2</v>
      </c>
      <c r="L648" t="n">
        <v>3.5</v>
      </c>
      <c r="M648" t="n">
        <v>26</v>
      </c>
      <c r="N648" t="n">
        <v>80.53</v>
      </c>
      <c r="O648" t="n">
        <v>36029.29</v>
      </c>
      <c r="P648" t="n">
        <v>130.76</v>
      </c>
      <c r="Q648" t="n">
        <v>605.9</v>
      </c>
      <c r="R648" t="n">
        <v>41.21</v>
      </c>
      <c r="S648" t="n">
        <v>21.88</v>
      </c>
      <c r="T648" t="n">
        <v>8542.030000000001</v>
      </c>
      <c r="U648" t="n">
        <v>0.53</v>
      </c>
      <c r="V648" t="n">
        <v>0.8100000000000001</v>
      </c>
      <c r="W648" t="n">
        <v>1.04</v>
      </c>
      <c r="X648" t="n">
        <v>0.55</v>
      </c>
      <c r="Y648" t="n">
        <v>1</v>
      </c>
      <c r="Z648" t="n">
        <v>10</v>
      </c>
    </row>
    <row r="649">
      <c r="A649" t="n">
        <v>11</v>
      </c>
      <c r="B649" t="n">
        <v>145</v>
      </c>
      <c r="C649" t="inlineStr">
        <is>
          <t xml:space="preserve">CONCLUIDO	</t>
        </is>
      </c>
      <c r="D649" t="n">
        <v>8.394299999999999</v>
      </c>
      <c r="E649" t="n">
        <v>11.91</v>
      </c>
      <c r="F649" t="n">
        <v>7.56</v>
      </c>
      <c r="G649" t="n">
        <v>17.45</v>
      </c>
      <c r="H649" t="n">
        <v>0.23</v>
      </c>
      <c r="I649" t="n">
        <v>26</v>
      </c>
      <c r="J649" t="n">
        <v>290.74</v>
      </c>
      <c r="K649" t="n">
        <v>61.2</v>
      </c>
      <c r="L649" t="n">
        <v>3.75</v>
      </c>
      <c r="M649" t="n">
        <v>24</v>
      </c>
      <c r="N649" t="n">
        <v>80.79000000000001</v>
      </c>
      <c r="O649" t="n">
        <v>36092.1</v>
      </c>
      <c r="P649" t="n">
        <v>129.68</v>
      </c>
      <c r="Q649" t="n">
        <v>605.88</v>
      </c>
      <c r="R649" t="n">
        <v>39.94</v>
      </c>
      <c r="S649" t="n">
        <v>21.88</v>
      </c>
      <c r="T649" t="n">
        <v>7918.62</v>
      </c>
      <c r="U649" t="n">
        <v>0.55</v>
      </c>
      <c r="V649" t="n">
        <v>0.82</v>
      </c>
      <c r="W649" t="n">
        <v>1.03</v>
      </c>
      <c r="X649" t="n">
        <v>0.5</v>
      </c>
      <c r="Y649" t="n">
        <v>1</v>
      </c>
      <c r="Z649" t="n">
        <v>10</v>
      </c>
    </row>
    <row r="650">
      <c r="A650" t="n">
        <v>12</v>
      </c>
      <c r="B650" t="n">
        <v>145</v>
      </c>
      <c r="C650" t="inlineStr">
        <is>
          <t xml:space="preserve">CONCLUIDO	</t>
        </is>
      </c>
      <c r="D650" t="n">
        <v>8.5038</v>
      </c>
      <c r="E650" t="n">
        <v>11.76</v>
      </c>
      <c r="F650" t="n">
        <v>7.52</v>
      </c>
      <c r="G650" t="n">
        <v>18.79</v>
      </c>
      <c r="H650" t="n">
        <v>0.24</v>
      </c>
      <c r="I650" t="n">
        <v>24</v>
      </c>
      <c r="J650" t="n">
        <v>291.25</v>
      </c>
      <c r="K650" t="n">
        <v>61.2</v>
      </c>
      <c r="L650" t="n">
        <v>4</v>
      </c>
      <c r="M650" t="n">
        <v>22</v>
      </c>
      <c r="N650" t="n">
        <v>81.05</v>
      </c>
      <c r="O650" t="n">
        <v>36155.02</v>
      </c>
      <c r="P650" t="n">
        <v>128.45</v>
      </c>
      <c r="Q650" t="n">
        <v>605.9400000000001</v>
      </c>
      <c r="R650" t="n">
        <v>38.38</v>
      </c>
      <c r="S650" t="n">
        <v>21.88</v>
      </c>
      <c r="T650" t="n">
        <v>7144.52</v>
      </c>
      <c r="U650" t="n">
        <v>0.57</v>
      </c>
      <c r="V650" t="n">
        <v>0.82</v>
      </c>
      <c r="W650" t="n">
        <v>1.03</v>
      </c>
      <c r="X650" t="n">
        <v>0.46</v>
      </c>
      <c r="Y650" t="n">
        <v>1</v>
      </c>
      <c r="Z650" t="n">
        <v>10</v>
      </c>
    </row>
    <row r="651">
      <c r="A651" t="n">
        <v>13</v>
      </c>
      <c r="B651" t="n">
        <v>145</v>
      </c>
      <c r="C651" t="inlineStr">
        <is>
          <t xml:space="preserve">CONCLUIDO	</t>
        </is>
      </c>
      <c r="D651" t="n">
        <v>8.552099999999999</v>
      </c>
      <c r="E651" t="n">
        <v>11.69</v>
      </c>
      <c r="F651" t="n">
        <v>7.5</v>
      </c>
      <c r="G651" t="n">
        <v>19.58</v>
      </c>
      <c r="H651" t="n">
        <v>0.26</v>
      </c>
      <c r="I651" t="n">
        <v>23</v>
      </c>
      <c r="J651" t="n">
        <v>291.76</v>
      </c>
      <c r="K651" t="n">
        <v>61.2</v>
      </c>
      <c r="L651" t="n">
        <v>4.25</v>
      </c>
      <c r="M651" t="n">
        <v>21</v>
      </c>
      <c r="N651" t="n">
        <v>81.31</v>
      </c>
      <c r="O651" t="n">
        <v>36218.04</v>
      </c>
      <c r="P651" t="n">
        <v>127.93</v>
      </c>
      <c r="Q651" t="n">
        <v>605.89</v>
      </c>
      <c r="R651" t="n">
        <v>38.46</v>
      </c>
      <c r="S651" t="n">
        <v>21.88</v>
      </c>
      <c r="T651" t="n">
        <v>7192.67</v>
      </c>
      <c r="U651" t="n">
        <v>0.57</v>
      </c>
      <c r="V651" t="n">
        <v>0.82</v>
      </c>
      <c r="W651" t="n">
        <v>1.02</v>
      </c>
      <c r="X651" t="n">
        <v>0.45</v>
      </c>
      <c r="Y651" t="n">
        <v>1</v>
      </c>
      <c r="Z651" t="n">
        <v>10</v>
      </c>
    </row>
    <row r="652">
      <c r="A652" t="n">
        <v>14</v>
      </c>
      <c r="B652" t="n">
        <v>145</v>
      </c>
      <c r="C652" t="inlineStr">
        <is>
          <t xml:space="preserve">CONCLUIDO	</t>
        </is>
      </c>
      <c r="D652" t="n">
        <v>8.6075</v>
      </c>
      <c r="E652" t="n">
        <v>11.62</v>
      </c>
      <c r="F652" t="n">
        <v>7.48</v>
      </c>
      <c r="G652" t="n">
        <v>20.41</v>
      </c>
      <c r="H652" t="n">
        <v>0.27</v>
      </c>
      <c r="I652" t="n">
        <v>22</v>
      </c>
      <c r="J652" t="n">
        <v>292.27</v>
      </c>
      <c r="K652" t="n">
        <v>61.2</v>
      </c>
      <c r="L652" t="n">
        <v>4.5</v>
      </c>
      <c r="M652" t="n">
        <v>20</v>
      </c>
      <c r="N652" t="n">
        <v>81.56999999999999</v>
      </c>
      <c r="O652" t="n">
        <v>36281.16</v>
      </c>
      <c r="P652" t="n">
        <v>127.08</v>
      </c>
      <c r="Q652" t="n">
        <v>605.84</v>
      </c>
      <c r="R652" t="n">
        <v>37.31</v>
      </c>
      <c r="S652" t="n">
        <v>21.88</v>
      </c>
      <c r="T652" t="n">
        <v>6619.6</v>
      </c>
      <c r="U652" t="n">
        <v>0.59</v>
      </c>
      <c r="V652" t="n">
        <v>0.83</v>
      </c>
      <c r="W652" t="n">
        <v>1.03</v>
      </c>
      <c r="X652" t="n">
        <v>0.43</v>
      </c>
      <c r="Y652" t="n">
        <v>1</v>
      </c>
      <c r="Z652" t="n">
        <v>10</v>
      </c>
    </row>
    <row r="653">
      <c r="A653" t="n">
        <v>15</v>
      </c>
      <c r="B653" t="n">
        <v>145</v>
      </c>
      <c r="C653" t="inlineStr">
        <is>
          <t xml:space="preserve">CONCLUIDO	</t>
        </is>
      </c>
      <c r="D653" t="n">
        <v>8.7182</v>
      </c>
      <c r="E653" t="n">
        <v>11.47</v>
      </c>
      <c r="F653" t="n">
        <v>7.44</v>
      </c>
      <c r="G653" t="n">
        <v>22.33</v>
      </c>
      <c r="H653" t="n">
        <v>0.29</v>
      </c>
      <c r="I653" t="n">
        <v>20</v>
      </c>
      <c r="J653" t="n">
        <v>292.79</v>
      </c>
      <c r="K653" t="n">
        <v>61.2</v>
      </c>
      <c r="L653" t="n">
        <v>4.75</v>
      </c>
      <c r="M653" t="n">
        <v>18</v>
      </c>
      <c r="N653" t="n">
        <v>81.84</v>
      </c>
      <c r="O653" t="n">
        <v>36344.4</v>
      </c>
      <c r="P653" t="n">
        <v>126.08</v>
      </c>
      <c r="Q653" t="n">
        <v>605.86</v>
      </c>
      <c r="R653" t="n">
        <v>36.08</v>
      </c>
      <c r="S653" t="n">
        <v>21.88</v>
      </c>
      <c r="T653" t="n">
        <v>6018.5</v>
      </c>
      <c r="U653" t="n">
        <v>0.61</v>
      </c>
      <c r="V653" t="n">
        <v>0.83</v>
      </c>
      <c r="W653" t="n">
        <v>1.02</v>
      </c>
      <c r="X653" t="n">
        <v>0.39</v>
      </c>
      <c r="Y653" t="n">
        <v>1</v>
      </c>
      <c r="Z653" t="n">
        <v>10</v>
      </c>
    </row>
    <row r="654">
      <c r="A654" t="n">
        <v>16</v>
      </c>
      <c r="B654" t="n">
        <v>145</v>
      </c>
      <c r="C654" t="inlineStr">
        <is>
          <t xml:space="preserve">CONCLUIDO	</t>
        </is>
      </c>
      <c r="D654" t="n">
        <v>8.7781</v>
      </c>
      <c r="E654" t="n">
        <v>11.39</v>
      </c>
      <c r="F654" t="n">
        <v>7.42</v>
      </c>
      <c r="G654" t="n">
        <v>23.43</v>
      </c>
      <c r="H654" t="n">
        <v>0.3</v>
      </c>
      <c r="I654" t="n">
        <v>19</v>
      </c>
      <c r="J654" t="n">
        <v>293.3</v>
      </c>
      <c r="K654" t="n">
        <v>61.2</v>
      </c>
      <c r="L654" t="n">
        <v>5</v>
      </c>
      <c r="M654" t="n">
        <v>17</v>
      </c>
      <c r="N654" t="n">
        <v>82.09999999999999</v>
      </c>
      <c r="O654" t="n">
        <v>36407.75</v>
      </c>
      <c r="P654" t="n">
        <v>125.36</v>
      </c>
      <c r="Q654" t="n">
        <v>605.9400000000001</v>
      </c>
      <c r="R654" t="n">
        <v>35.22</v>
      </c>
      <c r="S654" t="n">
        <v>21.88</v>
      </c>
      <c r="T654" t="n">
        <v>5593.05</v>
      </c>
      <c r="U654" t="n">
        <v>0.62</v>
      </c>
      <c r="V654" t="n">
        <v>0.83</v>
      </c>
      <c r="W654" t="n">
        <v>1.02</v>
      </c>
      <c r="X654" t="n">
        <v>0.36</v>
      </c>
      <c r="Y654" t="n">
        <v>1</v>
      </c>
      <c r="Z654" t="n">
        <v>10</v>
      </c>
    </row>
    <row r="655">
      <c r="A655" t="n">
        <v>17</v>
      </c>
      <c r="B655" t="n">
        <v>145</v>
      </c>
      <c r="C655" t="inlineStr">
        <is>
          <t xml:space="preserve">CONCLUIDO	</t>
        </is>
      </c>
      <c r="D655" t="n">
        <v>8.832000000000001</v>
      </c>
      <c r="E655" t="n">
        <v>11.32</v>
      </c>
      <c r="F655" t="n">
        <v>7.4</v>
      </c>
      <c r="G655" t="n">
        <v>24.68</v>
      </c>
      <c r="H655" t="n">
        <v>0.32</v>
      </c>
      <c r="I655" t="n">
        <v>18</v>
      </c>
      <c r="J655" t="n">
        <v>293.81</v>
      </c>
      <c r="K655" t="n">
        <v>61.2</v>
      </c>
      <c r="L655" t="n">
        <v>5.25</v>
      </c>
      <c r="M655" t="n">
        <v>16</v>
      </c>
      <c r="N655" t="n">
        <v>82.36</v>
      </c>
      <c r="O655" t="n">
        <v>36471.2</v>
      </c>
      <c r="P655" t="n">
        <v>124.46</v>
      </c>
      <c r="Q655" t="n">
        <v>605.84</v>
      </c>
      <c r="R655" t="n">
        <v>34.88</v>
      </c>
      <c r="S655" t="n">
        <v>21.88</v>
      </c>
      <c r="T655" t="n">
        <v>5427.16</v>
      </c>
      <c r="U655" t="n">
        <v>0.63</v>
      </c>
      <c r="V655" t="n">
        <v>0.84</v>
      </c>
      <c r="W655" t="n">
        <v>1.02</v>
      </c>
      <c r="X655" t="n">
        <v>0.35</v>
      </c>
      <c r="Y655" t="n">
        <v>1</v>
      </c>
      <c r="Z655" t="n">
        <v>10</v>
      </c>
    </row>
    <row r="656">
      <c r="A656" t="n">
        <v>18</v>
      </c>
      <c r="B656" t="n">
        <v>145</v>
      </c>
      <c r="C656" t="inlineStr">
        <is>
          <t xml:space="preserve">CONCLUIDO	</t>
        </is>
      </c>
      <c r="D656" t="n">
        <v>8.840400000000001</v>
      </c>
      <c r="E656" t="n">
        <v>11.31</v>
      </c>
      <c r="F656" t="n">
        <v>7.39</v>
      </c>
      <c r="G656" t="n">
        <v>24.64</v>
      </c>
      <c r="H656" t="n">
        <v>0.33</v>
      </c>
      <c r="I656" t="n">
        <v>18</v>
      </c>
      <c r="J656" t="n">
        <v>294.33</v>
      </c>
      <c r="K656" t="n">
        <v>61.2</v>
      </c>
      <c r="L656" t="n">
        <v>5.5</v>
      </c>
      <c r="M656" t="n">
        <v>16</v>
      </c>
      <c r="N656" t="n">
        <v>82.63</v>
      </c>
      <c r="O656" t="n">
        <v>36534.76</v>
      </c>
      <c r="P656" t="n">
        <v>123.83</v>
      </c>
      <c r="Q656" t="n">
        <v>605.85</v>
      </c>
      <c r="R656" t="n">
        <v>34.52</v>
      </c>
      <c r="S656" t="n">
        <v>21.88</v>
      </c>
      <c r="T656" t="n">
        <v>5245.44</v>
      </c>
      <c r="U656" t="n">
        <v>0.63</v>
      </c>
      <c r="V656" t="n">
        <v>0.84</v>
      </c>
      <c r="W656" t="n">
        <v>1.02</v>
      </c>
      <c r="X656" t="n">
        <v>0.33</v>
      </c>
      <c r="Y656" t="n">
        <v>1</v>
      </c>
      <c r="Z656" t="n">
        <v>10</v>
      </c>
    </row>
    <row r="657">
      <c r="A657" t="n">
        <v>19</v>
      </c>
      <c r="B657" t="n">
        <v>145</v>
      </c>
      <c r="C657" t="inlineStr">
        <is>
          <t xml:space="preserve">CONCLUIDO	</t>
        </is>
      </c>
      <c r="D657" t="n">
        <v>8.8878</v>
      </c>
      <c r="E657" t="n">
        <v>11.25</v>
      </c>
      <c r="F657" t="n">
        <v>7.39</v>
      </c>
      <c r="G657" t="n">
        <v>26.07</v>
      </c>
      <c r="H657" t="n">
        <v>0.35</v>
      </c>
      <c r="I657" t="n">
        <v>17</v>
      </c>
      <c r="J657" t="n">
        <v>294.84</v>
      </c>
      <c r="K657" t="n">
        <v>61.2</v>
      </c>
      <c r="L657" t="n">
        <v>5.75</v>
      </c>
      <c r="M657" t="n">
        <v>15</v>
      </c>
      <c r="N657" t="n">
        <v>82.90000000000001</v>
      </c>
      <c r="O657" t="n">
        <v>36598.44</v>
      </c>
      <c r="P657" t="n">
        <v>123.82</v>
      </c>
      <c r="Q657" t="n">
        <v>605.87</v>
      </c>
      <c r="R657" t="n">
        <v>34.45</v>
      </c>
      <c r="S657" t="n">
        <v>21.88</v>
      </c>
      <c r="T657" t="n">
        <v>5214.81</v>
      </c>
      <c r="U657" t="n">
        <v>0.64</v>
      </c>
      <c r="V657" t="n">
        <v>0.84</v>
      </c>
      <c r="W657" t="n">
        <v>1.01</v>
      </c>
      <c r="X657" t="n">
        <v>0.33</v>
      </c>
      <c r="Y657" t="n">
        <v>1</v>
      </c>
      <c r="Z657" t="n">
        <v>10</v>
      </c>
    </row>
    <row r="658">
      <c r="A658" t="n">
        <v>20</v>
      </c>
      <c r="B658" t="n">
        <v>145</v>
      </c>
      <c r="C658" t="inlineStr">
        <is>
          <t xml:space="preserve">CONCLUIDO	</t>
        </is>
      </c>
      <c r="D658" t="n">
        <v>8.957000000000001</v>
      </c>
      <c r="E658" t="n">
        <v>11.16</v>
      </c>
      <c r="F658" t="n">
        <v>7.35</v>
      </c>
      <c r="G658" t="n">
        <v>27.57</v>
      </c>
      <c r="H658" t="n">
        <v>0.36</v>
      </c>
      <c r="I658" t="n">
        <v>16</v>
      </c>
      <c r="J658" t="n">
        <v>295.36</v>
      </c>
      <c r="K658" t="n">
        <v>61.2</v>
      </c>
      <c r="L658" t="n">
        <v>6</v>
      </c>
      <c r="M658" t="n">
        <v>14</v>
      </c>
      <c r="N658" t="n">
        <v>83.16</v>
      </c>
      <c r="O658" t="n">
        <v>36662.22</v>
      </c>
      <c r="P658" t="n">
        <v>122.86</v>
      </c>
      <c r="Q658" t="n">
        <v>605.84</v>
      </c>
      <c r="R658" t="n">
        <v>33.39</v>
      </c>
      <c r="S658" t="n">
        <v>21.88</v>
      </c>
      <c r="T658" t="n">
        <v>4693.63</v>
      </c>
      <c r="U658" t="n">
        <v>0.66</v>
      </c>
      <c r="V658" t="n">
        <v>0.84</v>
      </c>
      <c r="W658" t="n">
        <v>1.01</v>
      </c>
      <c r="X658" t="n">
        <v>0.3</v>
      </c>
      <c r="Y658" t="n">
        <v>1</v>
      </c>
      <c r="Z658" t="n">
        <v>10</v>
      </c>
    </row>
    <row r="659">
      <c r="A659" t="n">
        <v>21</v>
      </c>
      <c r="B659" t="n">
        <v>145</v>
      </c>
      <c r="C659" t="inlineStr">
        <is>
          <t xml:space="preserve">CONCLUIDO	</t>
        </is>
      </c>
      <c r="D659" t="n">
        <v>9.0002</v>
      </c>
      <c r="E659" t="n">
        <v>11.11</v>
      </c>
      <c r="F659" t="n">
        <v>7.35</v>
      </c>
      <c r="G659" t="n">
        <v>29.41</v>
      </c>
      <c r="H659" t="n">
        <v>0.38</v>
      </c>
      <c r="I659" t="n">
        <v>15</v>
      </c>
      <c r="J659" t="n">
        <v>295.88</v>
      </c>
      <c r="K659" t="n">
        <v>61.2</v>
      </c>
      <c r="L659" t="n">
        <v>6.25</v>
      </c>
      <c r="M659" t="n">
        <v>13</v>
      </c>
      <c r="N659" t="n">
        <v>83.43000000000001</v>
      </c>
      <c r="O659" t="n">
        <v>36726.12</v>
      </c>
      <c r="P659" t="n">
        <v>122.08</v>
      </c>
      <c r="Q659" t="n">
        <v>605.99</v>
      </c>
      <c r="R659" t="n">
        <v>33.35</v>
      </c>
      <c r="S659" t="n">
        <v>21.88</v>
      </c>
      <c r="T659" t="n">
        <v>4675.92</v>
      </c>
      <c r="U659" t="n">
        <v>0.66</v>
      </c>
      <c r="V659" t="n">
        <v>0.84</v>
      </c>
      <c r="W659" t="n">
        <v>1.02</v>
      </c>
      <c r="X659" t="n">
        <v>0.29</v>
      </c>
      <c r="Y659" t="n">
        <v>1</v>
      </c>
      <c r="Z659" t="n">
        <v>10</v>
      </c>
    </row>
    <row r="660">
      <c r="A660" t="n">
        <v>22</v>
      </c>
      <c r="B660" t="n">
        <v>145</v>
      </c>
      <c r="C660" t="inlineStr">
        <is>
          <t xml:space="preserve">CONCLUIDO	</t>
        </is>
      </c>
      <c r="D660" t="n">
        <v>9.012600000000001</v>
      </c>
      <c r="E660" t="n">
        <v>11.1</v>
      </c>
      <c r="F660" t="n">
        <v>7.34</v>
      </c>
      <c r="G660" t="n">
        <v>29.35</v>
      </c>
      <c r="H660" t="n">
        <v>0.39</v>
      </c>
      <c r="I660" t="n">
        <v>15</v>
      </c>
      <c r="J660" t="n">
        <v>296.4</v>
      </c>
      <c r="K660" t="n">
        <v>61.2</v>
      </c>
      <c r="L660" t="n">
        <v>6.5</v>
      </c>
      <c r="M660" t="n">
        <v>13</v>
      </c>
      <c r="N660" t="n">
        <v>83.7</v>
      </c>
      <c r="O660" t="n">
        <v>36790.13</v>
      </c>
      <c r="P660" t="n">
        <v>121.74</v>
      </c>
      <c r="Q660" t="n">
        <v>605.85</v>
      </c>
      <c r="R660" t="n">
        <v>32.81</v>
      </c>
      <c r="S660" t="n">
        <v>21.88</v>
      </c>
      <c r="T660" t="n">
        <v>4404.79</v>
      </c>
      <c r="U660" t="n">
        <v>0.67</v>
      </c>
      <c r="V660" t="n">
        <v>0.84</v>
      </c>
      <c r="W660" t="n">
        <v>1.01</v>
      </c>
      <c r="X660" t="n">
        <v>0.28</v>
      </c>
      <c r="Y660" t="n">
        <v>1</v>
      </c>
      <c r="Z660" t="n">
        <v>10</v>
      </c>
    </row>
    <row r="661">
      <c r="A661" t="n">
        <v>23</v>
      </c>
      <c r="B661" t="n">
        <v>145</v>
      </c>
      <c r="C661" t="inlineStr">
        <is>
          <t xml:space="preserve">CONCLUIDO	</t>
        </is>
      </c>
      <c r="D661" t="n">
        <v>9.0749</v>
      </c>
      <c r="E661" t="n">
        <v>11.02</v>
      </c>
      <c r="F661" t="n">
        <v>7.32</v>
      </c>
      <c r="G661" t="n">
        <v>31.35</v>
      </c>
      <c r="H661" t="n">
        <v>0.4</v>
      </c>
      <c r="I661" t="n">
        <v>14</v>
      </c>
      <c r="J661" t="n">
        <v>296.92</v>
      </c>
      <c r="K661" t="n">
        <v>61.2</v>
      </c>
      <c r="L661" t="n">
        <v>6.75</v>
      </c>
      <c r="M661" t="n">
        <v>12</v>
      </c>
      <c r="N661" t="n">
        <v>83.97</v>
      </c>
      <c r="O661" t="n">
        <v>36854.25</v>
      </c>
      <c r="P661" t="n">
        <v>120.86</v>
      </c>
      <c r="Q661" t="n">
        <v>605.98</v>
      </c>
      <c r="R661" t="n">
        <v>32.11</v>
      </c>
      <c r="S661" t="n">
        <v>21.88</v>
      </c>
      <c r="T661" t="n">
        <v>4062.35</v>
      </c>
      <c r="U661" t="n">
        <v>0.68</v>
      </c>
      <c r="V661" t="n">
        <v>0.85</v>
      </c>
      <c r="W661" t="n">
        <v>1.01</v>
      </c>
      <c r="X661" t="n">
        <v>0.26</v>
      </c>
      <c r="Y661" t="n">
        <v>1</v>
      </c>
      <c r="Z661" t="n">
        <v>10</v>
      </c>
    </row>
    <row r="662">
      <c r="A662" t="n">
        <v>24</v>
      </c>
      <c r="B662" t="n">
        <v>145</v>
      </c>
      <c r="C662" t="inlineStr">
        <is>
          <t xml:space="preserve">CONCLUIDO	</t>
        </is>
      </c>
      <c r="D662" t="n">
        <v>9.074400000000001</v>
      </c>
      <c r="E662" t="n">
        <v>11.02</v>
      </c>
      <c r="F662" t="n">
        <v>7.32</v>
      </c>
      <c r="G662" t="n">
        <v>31.36</v>
      </c>
      <c r="H662" t="n">
        <v>0.42</v>
      </c>
      <c r="I662" t="n">
        <v>14</v>
      </c>
      <c r="J662" t="n">
        <v>297.44</v>
      </c>
      <c r="K662" t="n">
        <v>61.2</v>
      </c>
      <c r="L662" t="n">
        <v>7</v>
      </c>
      <c r="M662" t="n">
        <v>12</v>
      </c>
      <c r="N662" t="n">
        <v>84.23999999999999</v>
      </c>
      <c r="O662" t="n">
        <v>36918.48</v>
      </c>
      <c r="P662" t="n">
        <v>120.97</v>
      </c>
      <c r="Q662" t="n">
        <v>605.85</v>
      </c>
      <c r="R662" t="n">
        <v>32.17</v>
      </c>
      <c r="S662" t="n">
        <v>21.88</v>
      </c>
      <c r="T662" t="n">
        <v>4089.24</v>
      </c>
      <c r="U662" t="n">
        <v>0.68</v>
      </c>
      <c r="V662" t="n">
        <v>0.85</v>
      </c>
      <c r="W662" t="n">
        <v>1.01</v>
      </c>
      <c r="X662" t="n">
        <v>0.26</v>
      </c>
      <c r="Y662" t="n">
        <v>1</v>
      </c>
      <c r="Z662" t="n">
        <v>10</v>
      </c>
    </row>
    <row r="663">
      <c r="A663" t="n">
        <v>25</v>
      </c>
      <c r="B663" t="n">
        <v>145</v>
      </c>
      <c r="C663" t="inlineStr">
        <is>
          <t xml:space="preserve">CONCLUIDO	</t>
        </is>
      </c>
      <c r="D663" t="n">
        <v>9.1273</v>
      </c>
      <c r="E663" t="n">
        <v>10.96</v>
      </c>
      <c r="F663" t="n">
        <v>7.31</v>
      </c>
      <c r="G663" t="n">
        <v>33.72</v>
      </c>
      <c r="H663" t="n">
        <v>0.43</v>
      </c>
      <c r="I663" t="n">
        <v>13</v>
      </c>
      <c r="J663" t="n">
        <v>297.96</v>
      </c>
      <c r="K663" t="n">
        <v>61.2</v>
      </c>
      <c r="L663" t="n">
        <v>7.25</v>
      </c>
      <c r="M663" t="n">
        <v>11</v>
      </c>
      <c r="N663" t="n">
        <v>84.51000000000001</v>
      </c>
      <c r="O663" t="n">
        <v>36982.83</v>
      </c>
      <c r="P663" t="n">
        <v>119.99</v>
      </c>
      <c r="Q663" t="n">
        <v>605.92</v>
      </c>
      <c r="R663" t="n">
        <v>31.83</v>
      </c>
      <c r="S663" t="n">
        <v>21.88</v>
      </c>
      <c r="T663" t="n">
        <v>3928.92</v>
      </c>
      <c r="U663" t="n">
        <v>0.6899999999999999</v>
      </c>
      <c r="V663" t="n">
        <v>0.85</v>
      </c>
      <c r="W663" t="n">
        <v>1.01</v>
      </c>
      <c r="X663" t="n">
        <v>0.25</v>
      </c>
      <c r="Y663" t="n">
        <v>1</v>
      </c>
      <c r="Z663" t="n">
        <v>10</v>
      </c>
    </row>
    <row r="664">
      <c r="A664" t="n">
        <v>26</v>
      </c>
      <c r="B664" t="n">
        <v>145</v>
      </c>
      <c r="C664" t="inlineStr">
        <is>
          <t xml:space="preserve">CONCLUIDO	</t>
        </is>
      </c>
      <c r="D664" t="n">
        <v>9.130100000000001</v>
      </c>
      <c r="E664" t="n">
        <v>10.95</v>
      </c>
      <c r="F664" t="n">
        <v>7.3</v>
      </c>
      <c r="G664" t="n">
        <v>33.71</v>
      </c>
      <c r="H664" t="n">
        <v>0.45</v>
      </c>
      <c r="I664" t="n">
        <v>13</v>
      </c>
      <c r="J664" t="n">
        <v>298.48</v>
      </c>
      <c r="K664" t="n">
        <v>61.2</v>
      </c>
      <c r="L664" t="n">
        <v>7.5</v>
      </c>
      <c r="M664" t="n">
        <v>11</v>
      </c>
      <c r="N664" t="n">
        <v>84.79000000000001</v>
      </c>
      <c r="O664" t="n">
        <v>37047.29</v>
      </c>
      <c r="P664" t="n">
        <v>119.99</v>
      </c>
      <c r="Q664" t="n">
        <v>605.87</v>
      </c>
      <c r="R664" t="n">
        <v>31.84</v>
      </c>
      <c r="S664" t="n">
        <v>21.88</v>
      </c>
      <c r="T664" t="n">
        <v>3932.64</v>
      </c>
      <c r="U664" t="n">
        <v>0.6899999999999999</v>
      </c>
      <c r="V664" t="n">
        <v>0.85</v>
      </c>
      <c r="W664" t="n">
        <v>1.01</v>
      </c>
      <c r="X664" t="n">
        <v>0.24</v>
      </c>
      <c r="Y664" t="n">
        <v>1</v>
      </c>
      <c r="Z664" t="n">
        <v>10</v>
      </c>
    </row>
    <row r="665">
      <c r="A665" t="n">
        <v>27</v>
      </c>
      <c r="B665" t="n">
        <v>145</v>
      </c>
      <c r="C665" t="inlineStr">
        <is>
          <t xml:space="preserve">CONCLUIDO	</t>
        </is>
      </c>
      <c r="D665" t="n">
        <v>9.1935</v>
      </c>
      <c r="E665" t="n">
        <v>10.88</v>
      </c>
      <c r="F665" t="n">
        <v>7.28</v>
      </c>
      <c r="G665" t="n">
        <v>36.41</v>
      </c>
      <c r="H665" t="n">
        <v>0.46</v>
      </c>
      <c r="I665" t="n">
        <v>12</v>
      </c>
      <c r="J665" t="n">
        <v>299.01</v>
      </c>
      <c r="K665" t="n">
        <v>61.2</v>
      </c>
      <c r="L665" t="n">
        <v>7.75</v>
      </c>
      <c r="M665" t="n">
        <v>10</v>
      </c>
      <c r="N665" t="n">
        <v>85.06</v>
      </c>
      <c r="O665" t="n">
        <v>37111.87</v>
      </c>
      <c r="P665" t="n">
        <v>118.95</v>
      </c>
      <c r="Q665" t="n">
        <v>605.84</v>
      </c>
      <c r="R665" t="n">
        <v>31.1</v>
      </c>
      <c r="S665" t="n">
        <v>21.88</v>
      </c>
      <c r="T665" t="n">
        <v>3564.34</v>
      </c>
      <c r="U665" t="n">
        <v>0.7</v>
      </c>
      <c r="V665" t="n">
        <v>0.85</v>
      </c>
      <c r="W665" t="n">
        <v>1.01</v>
      </c>
      <c r="X665" t="n">
        <v>0.22</v>
      </c>
      <c r="Y665" t="n">
        <v>1</v>
      </c>
      <c r="Z665" t="n">
        <v>10</v>
      </c>
    </row>
    <row r="666">
      <c r="A666" t="n">
        <v>28</v>
      </c>
      <c r="B666" t="n">
        <v>145</v>
      </c>
      <c r="C666" t="inlineStr">
        <is>
          <t xml:space="preserve">CONCLUIDO	</t>
        </is>
      </c>
      <c r="D666" t="n">
        <v>9.197800000000001</v>
      </c>
      <c r="E666" t="n">
        <v>10.87</v>
      </c>
      <c r="F666" t="n">
        <v>7.28</v>
      </c>
      <c r="G666" t="n">
        <v>36.38</v>
      </c>
      <c r="H666" t="n">
        <v>0.48</v>
      </c>
      <c r="I666" t="n">
        <v>12</v>
      </c>
      <c r="J666" t="n">
        <v>299.53</v>
      </c>
      <c r="K666" t="n">
        <v>61.2</v>
      </c>
      <c r="L666" t="n">
        <v>8</v>
      </c>
      <c r="M666" t="n">
        <v>10</v>
      </c>
      <c r="N666" t="n">
        <v>85.33</v>
      </c>
      <c r="O666" t="n">
        <v>37176.68</v>
      </c>
      <c r="P666" t="n">
        <v>118.44</v>
      </c>
      <c r="Q666" t="n">
        <v>605.84</v>
      </c>
      <c r="R666" t="n">
        <v>31.14</v>
      </c>
      <c r="S666" t="n">
        <v>21.88</v>
      </c>
      <c r="T666" t="n">
        <v>3587.56</v>
      </c>
      <c r="U666" t="n">
        <v>0.7</v>
      </c>
      <c r="V666" t="n">
        <v>0.85</v>
      </c>
      <c r="W666" t="n">
        <v>1</v>
      </c>
      <c r="X666" t="n">
        <v>0.22</v>
      </c>
      <c r="Y666" t="n">
        <v>1</v>
      </c>
      <c r="Z666" t="n">
        <v>10</v>
      </c>
    </row>
    <row r="667">
      <c r="A667" t="n">
        <v>29</v>
      </c>
      <c r="B667" t="n">
        <v>145</v>
      </c>
      <c r="C667" t="inlineStr">
        <is>
          <t xml:space="preserve">CONCLUIDO	</t>
        </is>
      </c>
      <c r="D667" t="n">
        <v>9.194900000000001</v>
      </c>
      <c r="E667" t="n">
        <v>10.88</v>
      </c>
      <c r="F667" t="n">
        <v>7.28</v>
      </c>
      <c r="G667" t="n">
        <v>36.4</v>
      </c>
      <c r="H667" t="n">
        <v>0.49</v>
      </c>
      <c r="I667" t="n">
        <v>12</v>
      </c>
      <c r="J667" t="n">
        <v>300.06</v>
      </c>
      <c r="K667" t="n">
        <v>61.2</v>
      </c>
      <c r="L667" t="n">
        <v>8.25</v>
      </c>
      <c r="M667" t="n">
        <v>10</v>
      </c>
      <c r="N667" t="n">
        <v>85.61</v>
      </c>
      <c r="O667" t="n">
        <v>37241.49</v>
      </c>
      <c r="P667" t="n">
        <v>118.39</v>
      </c>
      <c r="Q667" t="n">
        <v>605.92</v>
      </c>
      <c r="R667" t="n">
        <v>31.01</v>
      </c>
      <c r="S667" t="n">
        <v>21.88</v>
      </c>
      <c r="T667" t="n">
        <v>3523.86</v>
      </c>
      <c r="U667" t="n">
        <v>0.71</v>
      </c>
      <c r="V667" t="n">
        <v>0.85</v>
      </c>
      <c r="W667" t="n">
        <v>1.01</v>
      </c>
      <c r="X667" t="n">
        <v>0.22</v>
      </c>
      <c r="Y667" t="n">
        <v>1</v>
      </c>
      <c r="Z667" t="n">
        <v>10</v>
      </c>
    </row>
    <row r="668">
      <c r="A668" t="n">
        <v>30</v>
      </c>
      <c r="B668" t="n">
        <v>145</v>
      </c>
      <c r="C668" t="inlineStr">
        <is>
          <t xml:space="preserve">CONCLUIDO	</t>
        </is>
      </c>
      <c r="D668" t="n">
        <v>9.2719</v>
      </c>
      <c r="E668" t="n">
        <v>10.79</v>
      </c>
      <c r="F668" t="n">
        <v>7.24</v>
      </c>
      <c r="G668" t="n">
        <v>39.51</v>
      </c>
      <c r="H668" t="n">
        <v>0.5</v>
      </c>
      <c r="I668" t="n">
        <v>11</v>
      </c>
      <c r="J668" t="n">
        <v>300.59</v>
      </c>
      <c r="K668" t="n">
        <v>61.2</v>
      </c>
      <c r="L668" t="n">
        <v>8.5</v>
      </c>
      <c r="M668" t="n">
        <v>9</v>
      </c>
      <c r="N668" t="n">
        <v>85.89</v>
      </c>
      <c r="O668" t="n">
        <v>37306.42</v>
      </c>
      <c r="P668" t="n">
        <v>117.32</v>
      </c>
      <c r="Q668" t="n">
        <v>605.84</v>
      </c>
      <c r="R668" t="n">
        <v>29.92</v>
      </c>
      <c r="S668" t="n">
        <v>21.88</v>
      </c>
      <c r="T668" t="n">
        <v>2980.16</v>
      </c>
      <c r="U668" t="n">
        <v>0.73</v>
      </c>
      <c r="V668" t="n">
        <v>0.85</v>
      </c>
      <c r="W668" t="n">
        <v>1.01</v>
      </c>
      <c r="X668" t="n">
        <v>0.19</v>
      </c>
      <c r="Y668" t="n">
        <v>1</v>
      </c>
      <c r="Z668" t="n">
        <v>10</v>
      </c>
    </row>
    <row r="669">
      <c r="A669" t="n">
        <v>31</v>
      </c>
      <c r="B669" t="n">
        <v>145</v>
      </c>
      <c r="C669" t="inlineStr">
        <is>
          <t xml:space="preserve">CONCLUIDO	</t>
        </is>
      </c>
      <c r="D669" t="n">
        <v>9.264699999999999</v>
      </c>
      <c r="E669" t="n">
        <v>10.79</v>
      </c>
      <c r="F669" t="n">
        <v>7.25</v>
      </c>
      <c r="G669" t="n">
        <v>39.55</v>
      </c>
      <c r="H669" t="n">
        <v>0.52</v>
      </c>
      <c r="I669" t="n">
        <v>11</v>
      </c>
      <c r="J669" t="n">
        <v>301.11</v>
      </c>
      <c r="K669" t="n">
        <v>61.2</v>
      </c>
      <c r="L669" t="n">
        <v>8.75</v>
      </c>
      <c r="M669" t="n">
        <v>9</v>
      </c>
      <c r="N669" t="n">
        <v>86.16</v>
      </c>
      <c r="O669" t="n">
        <v>37371.47</v>
      </c>
      <c r="P669" t="n">
        <v>117.09</v>
      </c>
      <c r="Q669" t="n">
        <v>605.92</v>
      </c>
      <c r="R669" t="n">
        <v>30.21</v>
      </c>
      <c r="S669" t="n">
        <v>21.88</v>
      </c>
      <c r="T669" t="n">
        <v>3127.18</v>
      </c>
      <c r="U669" t="n">
        <v>0.72</v>
      </c>
      <c r="V669" t="n">
        <v>0.85</v>
      </c>
      <c r="W669" t="n">
        <v>1.01</v>
      </c>
      <c r="X669" t="n">
        <v>0.19</v>
      </c>
      <c r="Y669" t="n">
        <v>1</v>
      </c>
      <c r="Z669" t="n">
        <v>10</v>
      </c>
    </row>
    <row r="670">
      <c r="A670" t="n">
        <v>32</v>
      </c>
      <c r="B670" t="n">
        <v>145</v>
      </c>
      <c r="C670" t="inlineStr">
        <is>
          <t xml:space="preserve">CONCLUIDO	</t>
        </is>
      </c>
      <c r="D670" t="n">
        <v>9.2628</v>
      </c>
      <c r="E670" t="n">
        <v>10.8</v>
      </c>
      <c r="F670" t="n">
        <v>7.25</v>
      </c>
      <c r="G670" t="n">
        <v>39.57</v>
      </c>
      <c r="H670" t="n">
        <v>0.53</v>
      </c>
      <c r="I670" t="n">
        <v>11</v>
      </c>
      <c r="J670" t="n">
        <v>301.64</v>
      </c>
      <c r="K670" t="n">
        <v>61.2</v>
      </c>
      <c r="L670" t="n">
        <v>9</v>
      </c>
      <c r="M670" t="n">
        <v>9</v>
      </c>
      <c r="N670" t="n">
        <v>86.44</v>
      </c>
      <c r="O670" t="n">
        <v>37436.63</v>
      </c>
      <c r="P670" t="n">
        <v>116.52</v>
      </c>
      <c r="Q670" t="n">
        <v>605.84</v>
      </c>
      <c r="R670" t="n">
        <v>30.29</v>
      </c>
      <c r="S670" t="n">
        <v>21.88</v>
      </c>
      <c r="T670" t="n">
        <v>3168.96</v>
      </c>
      <c r="U670" t="n">
        <v>0.72</v>
      </c>
      <c r="V670" t="n">
        <v>0.85</v>
      </c>
      <c r="W670" t="n">
        <v>1.01</v>
      </c>
      <c r="X670" t="n">
        <v>0.2</v>
      </c>
      <c r="Y670" t="n">
        <v>1</v>
      </c>
      <c r="Z670" t="n">
        <v>10</v>
      </c>
    </row>
    <row r="671">
      <c r="A671" t="n">
        <v>33</v>
      </c>
      <c r="B671" t="n">
        <v>145</v>
      </c>
      <c r="C671" t="inlineStr">
        <is>
          <t xml:space="preserve">CONCLUIDO	</t>
        </is>
      </c>
      <c r="D671" t="n">
        <v>9.320399999999999</v>
      </c>
      <c r="E671" t="n">
        <v>10.73</v>
      </c>
      <c r="F671" t="n">
        <v>7.24</v>
      </c>
      <c r="G671" t="n">
        <v>43.45</v>
      </c>
      <c r="H671" t="n">
        <v>0.55</v>
      </c>
      <c r="I671" t="n">
        <v>10</v>
      </c>
      <c r="J671" t="n">
        <v>302.17</v>
      </c>
      <c r="K671" t="n">
        <v>61.2</v>
      </c>
      <c r="L671" t="n">
        <v>9.25</v>
      </c>
      <c r="M671" t="n">
        <v>8</v>
      </c>
      <c r="N671" t="n">
        <v>86.72</v>
      </c>
      <c r="O671" t="n">
        <v>37501.91</v>
      </c>
      <c r="P671" t="n">
        <v>115.95</v>
      </c>
      <c r="Q671" t="n">
        <v>605.88</v>
      </c>
      <c r="R671" t="n">
        <v>29.77</v>
      </c>
      <c r="S671" t="n">
        <v>21.88</v>
      </c>
      <c r="T671" t="n">
        <v>2913.73</v>
      </c>
      <c r="U671" t="n">
        <v>0.74</v>
      </c>
      <c r="V671" t="n">
        <v>0.85</v>
      </c>
      <c r="W671" t="n">
        <v>1.01</v>
      </c>
      <c r="X671" t="n">
        <v>0.18</v>
      </c>
      <c r="Y671" t="n">
        <v>1</v>
      </c>
      <c r="Z671" t="n">
        <v>10</v>
      </c>
    </row>
    <row r="672">
      <c r="A672" t="n">
        <v>34</v>
      </c>
      <c r="B672" t="n">
        <v>145</v>
      </c>
      <c r="C672" t="inlineStr">
        <is>
          <t xml:space="preserve">CONCLUIDO	</t>
        </is>
      </c>
      <c r="D672" t="n">
        <v>9.3315</v>
      </c>
      <c r="E672" t="n">
        <v>10.72</v>
      </c>
      <c r="F672" t="n">
        <v>7.23</v>
      </c>
      <c r="G672" t="n">
        <v>43.37</v>
      </c>
      <c r="H672" t="n">
        <v>0.5600000000000001</v>
      </c>
      <c r="I672" t="n">
        <v>10</v>
      </c>
      <c r="J672" t="n">
        <v>302.7</v>
      </c>
      <c r="K672" t="n">
        <v>61.2</v>
      </c>
      <c r="L672" t="n">
        <v>9.5</v>
      </c>
      <c r="M672" t="n">
        <v>8</v>
      </c>
      <c r="N672" t="n">
        <v>87</v>
      </c>
      <c r="O672" t="n">
        <v>37567.32</v>
      </c>
      <c r="P672" t="n">
        <v>115.53</v>
      </c>
      <c r="Q672" t="n">
        <v>605.84</v>
      </c>
      <c r="R672" t="n">
        <v>29.58</v>
      </c>
      <c r="S672" t="n">
        <v>21.88</v>
      </c>
      <c r="T672" t="n">
        <v>2817.39</v>
      </c>
      <c r="U672" t="n">
        <v>0.74</v>
      </c>
      <c r="V672" t="n">
        <v>0.86</v>
      </c>
      <c r="W672" t="n">
        <v>1</v>
      </c>
      <c r="X672" t="n">
        <v>0.17</v>
      </c>
      <c r="Y672" t="n">
        <v>1</v>
      </c>
      <c r="Z672" t="n">
        <v>10</v>
      </c>
    </row>
    <row r="673">
      <c r="A673" t="n">
        <v>35</v>
      </c>
      <c r="B673" t="n">
        <v>145</v>
      </c>
      <c r="C673" t="inlineStr">
        <is>
          <t xml:space="preserve">CONCLUIDO	</t>
        </is>
      </c>
      <c r="D673" t="n">
        <v>9.328799999999999</v>
      </c>
      <c r="E673" t="n">
        <v>10.72</v>
      </c>
      <c r="F673" t="n">
        <v>7.23</v>
      </c>
      <c r="G673" t="n">
        <v>43.39</v>
      </c>
      <c r="H673" t="n">
        <v>0.57</v>
      </c>
      <c r="I673" t="n">
        <v>10</v>
      </c>
      <c r="J673" t="n">
        <v>303.23</v>
      </c>
      <c r="K673" t="n">
        <v>61.2</v>
      </c>
      <c r="L673" t="n">
        <v>9.75</v>
      </c>
      <c r="M673" t="n">
        <v>8</v>
      </c>
      <c r="N673" t="n">
        <v>87.28</v>
      </c>
      <c r="O673" t="n">
        <v>37632.84</v>
      </c>
      <c r="P673" t="n">
        <v>114.89</v>
      </c>
      <c r="Q673" t="n">
        <v>605.84</v>
      </c>
      <c r="R673" t="n">
        <v>29.67</v>
      </c>
      <c r="S673" t="n">
        <v>21.88</v>
      </c>
      <c r="T673" t="n">
        <v>2863.01</v>
      </c>
      <c r="U673" t="n">
        <v>0.74</v>
      </c>
      <c r="V673" t="n">
        <v>0.86</v>
      </c>
      <c r="W673" t="n">
        <v>1</v>
      </c>
      <c r="X673" t="n">
        <v>0.17</v>
      </c>
      <c r="Y673" t="n">
        <v>1</v>
      </c>
      <c r="Z673" t="n">
        <v>10</v>
      </c>
    </row>
    <row r="674">
      <c r="A674" t="n">
        <v>36</v>
      </c>
      <c r="B674" t="n">
        <v>145</v>
      </c>
      <c r="C674" t="inlineStr">
        <is>
          <t xml:space="preserve">CONCLUIDO	</t>
        </is>
      </c>
      <c r="D674" t="n">
        <v>9.3322</v>
      </c>
      <c r="E674" t="n">
        <v>10.72</v>
      </c>
      <c r="F674" t="n">
        <v>7.23</v>
      </c>
      <c r="G674" t="n">
        <v>43.37</v>
      </c>
      <c r="H674" t="n">
        <v>0.59</v>
      </c>
      <c r="I674" t="n">
        <v>10</v>
      </c>
      <c r="J674" t="n">
        <v>303.76</v>
      </c>
      <c r="K674" t="n">
        <v>61.2</v>
      </c>
      <c r="L674" t="n">
        <v>10</v>
      </c>
      <c r="M674" t="n">
        <v>8</v>
      </c>
      <c r="N674" t="n">
        <v>87.56999999999999</v>
      </c>
      <c r="O674" t="n">
        <v>37698.48</v>
      </c>
      <c r="P674" t="n">
        <v>114.37</v>
      </c>
      <c r="Q674" t="n">
        <v>605.84</v>
      </c>
      <c r="R674" t="n">
        <v>29.47</v>
      </c>
      <c r="S674" t="n">
        <v>21.88</v>
      </c>
      <c r="T674" t="n">
        <v>2762.94</v>
      </c>
      <c r="U674" t="n">
        <v>0.74</v>
      </c>
      <c r="V674" t="n">
        <v>0.86</v>
      </c>
      <c r="W674" t="n">
        <v>1</v>
      </c>
      <c r="X674" t="n">
        <v>0.17</v>
      </c>
      <c r="Y674" t="n">
        <v>1</v>
      </c>
      <c r="Z674" t="n">
        <v>10</v>
      </c>
    </row>
    <row r="675">
      <c r="A675" t="n">
        <v>37</v>
      </c>
      <c r="B675" t="n">
        <v>145</v>
      </c>
      <c r="C675" t="inlineStr">
        <is>
          <t xml:space="preserve">CONCLUIDO	</t>
        </is>
      </c>
      <c r="D675" t="n">
        <v>9.3855</v>
      </c>
      <c r="E675" t="n">
        <v>10.65</v>
      </c>
      <c r="F675" t="n">
        <v>7.22</v>
      </c>
      <c r="G675" t="n">
        <v>48.14</v>
      </c>
      <c r="H675" t="n">
        <v>0.6</v>
      </c>
      <c r="I675" t="n">
        <v>9</v>
      </c>
      <c r="J675" t="n">
        <v>304.3</v>
      </c>
      <c r="K675" t="n">
        <v>61.2</v>
      </c>
      <c r="L675" t="n">
        <v>10.25</v>
      </c>
      <c r="M675" t="n">
        <v>7</v>
      </c>
      <c r="N675" t="n">
        <v>87.84999999999999</v>
      </c>
      <c r="O675" t="n">
        <v>37764.25</v>
      </c>
      <c r="P675" t="n">
        <v>113.71</v>
      </c>
      <c r="Q675" t="n">
        <v>605.84</v>
      </c>
      <c r="R675" t="n">
        <v>29.29</v>
      </c>
      <c r="S675" t="n">
        <v>21.88</v>
      </c>
      <c r="T675" t="n">
        <v>2674.38</v>
      </c>
      <c r="U675" t="n">
        <v>0.75</v>
      </c>
      <c r="V675" t="n">
        <v>0.86</v>
      </c>
      <c r="W675" t="n">
        <v>1</v>
      </c>
      <c r="X675" t="n">
        <v>0.16</v>
      </c>
      <c r="Y675" t="n">
        <v>1</v>
      </c>
      <c r="Z675" t="n">
        <v>10</v>
      </c>
    </row>
    <row r="676">
      <c r="A676" t="n">
        <v>38</v>
      </c>
      <c r="B676" t="n">
        <v>145</v>
      </c>
      <c r="C676" t="inlineStr">
        <is>
          <t xml:space="preserve">CONCLUIDO	</t>
        </is>
      </c>
      <c r="D676" t="n">
        <v>9.3887</v>
      </c>
      <c r="E676" t="n">
        <v>10.65</v>
      </c>
      <c r="F676" t="n">
        <v>7.22</v>
      </c>
      <c r="G676" t="n">
        <v>48.11</v>
      </c>
      <c r="H676" t="n">
        <v>0.61</v>
      </c>
      <c r="I676" t="n">
        <v>9</v>
      </c>
      <c r="J676" t="n">
        <v>304.83</v>
      </c>
      <c r="K676" t="n">
        <v>61.2</v>
      </c>
      <c r="L676" t="n">
        <v>10.5</v>
      </c>
      <c r="M676" t="n">
        <v>7</v>
      </c>
      <c r="N676" t="n">
        <v>88.13</v>
      </c>
      <c r="O676" t="n">
        <v>37830.13</v>
      </c>
      <c r="P676" t="n">
        <v>113.54</v>
      </c>
      <c r="Q676" t="n">
        <v>605.84</v>
      </c>
      <c r="R676" t="n">
        <v>29.18</v>
      </c>
      <c r="S676" t="n">
        <v>21.88</v>
      </c>
      <c r="T676" t="n">
        <v>2620.41</v>
      </c>
      <c r="U676" t="n">
        <v>0.75</v>
      </c>
      <c r="V676" t="n">
        <v>0.86</v>
      </c>
      <c r="W676" t="n">
        <v>1</v>
      </c>
      <c r="X676" t="n">
        <v>0.16</v>
      </c>
      <c r="Y676" t="n">
        <v>1</v>
      </c>
      <c r="Z676" t="n">
        <v>10</v>
      </c>
    </row>
    <row r="677">
      <c r="A677" t="n">
        <v>39</v>
      </c>
      <c r="B677" t="n">
        <v>145</v>
      </c>
      <c r="C677" t="inlineStr">
        <is>
          <t xml:space="preserve">CONCLUIDO	</t>
        </is>
      </c>
      <c r="D677" t="n">
        <v>9.3926</v>
      </c>
      <c r="E677" t="n">
        <v>10.65</v>
      </c>
      <c r="F677" t="n">
        <v>7.21</v>
      </c>
      <c r="G677" t="n">
        <v>48.08</v>
      </c>
      <c r="H677" t="n">
        <v>0.63</v>
      </c>
      <c r="I677" t="n">
        <v>9</v>
      </c>
      <c r="J677" t="n">
        <v>305.37</v>
      </c>
      <c r="K677" t="n">
        <v>61.2</v>
      </c>
      <c r="L677" t="n">
        <v>10.75</v>
      </c>
      <c r="M677" t="n">
        <v>7</v>
      </c>
      <c r="N677" t="n">
        <v>88.42</v>
      </c>
      <c r="O677" t="n">
        <v>37896.14</v>
      </c>
      <c r="P677" t="n">
        <v>113.3</v>
      </c>
      <c r="Q677" t="n">
        <v>605.84</v>
      </c>
      <c r="R677" t="n">
        <v>28.99</v>
      </c>
      <c r="S677" t="n">
        <v>21.88</v>
      </c>
      <c r="T677" t="n">
        <v>2529</v>
      </c>
      <c r="U677" t="n">
        <v>0.75</v>
      </c>
      <c r="V677" t="n">
        <v>0.86</v>
      </c>
      <c r="W677" t="n">
        <v>1</v>
      </c>
      <c r="X677" t="n">
        <v>0.15</v>
      </c>
      <c r="Y677" t="n">
        <v>1</v>
      </c>
      <c r="Z677" t="n">
        <v>10</v>
      </c>
    </row>
    <row r="678">
      <c r="A678" t="n">
        <v>40</v>
      </c>
      <c r="B678" t="n">
        <v>145</v>
      </c>
      <c r="C678" t="inlineStr">
        <is>
          <t xml:space="preserve">CONCLUIDO	</t>
        </is>
      </c>
      <c r="D678" t="n">
        <v>9.388</v>
      </c>
      <c r="E678" t="n">
        <v>10.65</v>
      </c>
      <c r="F678" t="n">
        <v>7.22</v>
      </c>
      <c r="G678" t="n">
        <v>48.12</v>
      </c>
      <c r="H678" t="n">
        <v>0.64</v>
      </c>
      <c r="I678" t="n">
        <v>9</v>
      </c>
      <c r="J678" t="n">
        <v>305.9</v>
      </c>
      <c r="K678" t="n">
        <v>61.2</v>
      </c>
      <c r="L678" t="n">
        <v>11</v>
      </c>
      <c r="M678" t="n">
        <v>7</v>
      </c>
      <c r="N678" t="n">
        <v>88.7</v>
      </c>
      <c r="O678" t="n">
        <v>37962.28</v>
      </c>
      <c r="P678" t="n">
        <v>112.76</v>
      </c>
      <c r="Q678" t="n">
        <v>605.84</v>
      </c>
      <c r="R678" t="n">
        <v>29.18</v>
      </c>
      <c r="S678" t="n">
        <v>21.88</v>
      </c>
      <c r="T678" t="n">
        <v>2620.68</v>
      </c>
      <c r="U678" t="n">
        <v>0.75</v>
      </c>
      <c r="V678" t="n">
        <v>0.86</v>
      </c>
      <c r="W678" t="n">
        <v>1</v>
      </c>
      <c r="X678" t="n">
        <v>0.16</v>
      </c>
      <c r="Y678" t="n">
        <v>1</v>
      </c>
      <c r="Z678" t="n">
        <v>10</v>
      </c>
    </row>
    <row r="679">
      <c r="A679" t="n">
        <v>41</v>
      </c>
      <c r="B679" t="n">
        <v>145</v>
      </c>
      <c r="C679" t="inlineStr">
        <is>
          <t xml:space="preserve">CONCLUIDO	</t>
        </is>
      </c>
      <c r="D679" t="n">
        <v>9.3782</v>
      </c>
      <c r="E679" t="n">
        <v>10.66</v>
      </c>
      <c r="F679" t="n">
        <v>7.23</v>
      </c>
      <c r="G679" t="n">
        <v>48.19</v>
      </c>
      <c r="H679" t="n">
        <v>0.65</v>
      </c>
      <c r="I679" t="n">
        <v>9</v>
      </c>
      <c r="J679" t="n">
        <v>306.44</v>
      </c>
      <c r="K679" t="n">
        <v>61.2</v>
      </c>
      <c r="L679" t="n">
        <v>11.25</v>
      </c>
      <c r="M679" t="n">
        <v>7</v>
      </c>
      <c r="N679" t="n">
        <v>88.98999999999999</v>
      </c>
      <c r="O679" t="n">
        <v>38028.53</v>
      </c>
      <c r="P679" t="n">
        <v>112.22</v>
      </c>
      <c r="Q679" t="n">
        <v>605.84</v>
      </c>
      <c r="R679" t="n">
        <v>29.35</v>
      </c>
      <c r="S679" t="n">
        <v>21.88</v>
      </c>
      <c r="T679" t="n">
        <v>2707.66</v>
      </c>
      <c r="U679" t="n">
        <v>0.75</v>
      </c>
      <c r="V679" t="n">
        <v>0.86</v>
      </c>
      <c r="W679" t="n">
        <v>1.01</v>
      </c>
      <c r="X679" t="n">
        <v>0.17</v>
      </c>
      <c r="Y679" t="n">
        <v>1</v>
      </c>
      <c r="Z679" t="n">
        <v>10</v>
      </c>
    </row>
    <row r="680">
      <c r="A680" t="n">
        <v>42</v>
      </c>
      <c r="B680" t="n">
        <v>145</v>
      </c>
      <c r="C680" t="inlineStr">
        <is>
          <t xml:space="preserve">CONCLUIDO	</t>
        </is>
      </c>
      <c r="D680" t="n">
        <v>9.4575</v>
      </c>
      <c r="E680" t="n">
        <v>10.57</v>
      </c>
      <c r="F680" t="n">
        <v>7.19</v>
      </c>
      <c r="G680" t="n">
        <v>53.95</v>
      </c>
      <c r="H680" t="n">
        <v>0.67</v>
      </c>
      <c r="I680" t="n">
        <v>8</v>
      </c>
      <c r="J680" t="n">
        <v>306.98</v>
      </c>
      <c r="K680" t="n">
        <v>61.2</v>
      </c>
      <c r="L680" t="n">
        <v>11.5</v>
      </c>
      <c r="M680" t="n">
        <v>6</v>
      </c>
      <c r="N680" t="n">
        <v>89.28</v>
      </c>
      <c r="O680" t="n">
        <v>38094.91</v>
      </c>
      <c r="P680" t="n">
        <v>111.24</v>
      </c>
      <c r="Q680" t="n">
        <v>605.84</v>
      </c>
      <c r="R680" t="n">
        <v>28.37</v>
      </c>
      <c r="S680" t="n">
        <v>21.88</v>
      </c>
      <c r="T680" t="n">
        <v>2222.57</v>
      </c>
      <c r="U680" t="n">
        <v>0.77</v>
      </c>
      <c r="V680" t="n">
        <v>0.86</v>
      </c>
      <c r="W680" t="n">
        <v>1</v>
      </c>
      <c r="X680" t="n">
        <v>0.14</v>
      </c>
      <c r="Y680" t="n">
        <v>1</v>
      </c>
      <c r="Z680" t="n">
        <v>10</v>
      </c>
    </row>
    <row r="681">
      <c r="A681" t="n">
        <v>43</v>
      </c>
      <c r="B681" t="n">
        <v>145</v>
      </c>
      <c r="C681" t="inlineStr">
        <is>
          <t xml:space="preserve">CONCLUIDO	</t>
        </is>
      </c>
      <c r="D681" t="n">
        <v>9.455</v>
      </c>
      <c r="E681" t="n">
        <v>10.58</v>
      </c>
      <c r="F681" t="n">
        <v>7.2</v>
      </c>
      <c r="G681" t="n">
        <v>53.97</v>
      </c>
      <c r="H681" t="n">
        <v>0.68</v>
      </c>
      <c r="I681" t="n">
        <v>8</v>
      </c>
      <c r="J681" t="n">
        <v>307.52</v>
      </c>
      <c r="K681" t="n">
        <v>61.2</v>
      </c>
      <c r="L681" t="n">
        <v>11.75</v>
      </c>
      <c r="M681" t="n">
        <v>6</v>
      </c>
      <c r="N681" t="n">
        <v>89.56999999999999</v>
      </c>
      <c r="O681" t="n">
        <v>38161.42</v>
      </c>
      <c r="P681" t="n">
        <v>110.89</v>
      </c>
      <c r="Q681" t="n">
        <v>605.84</v>
      </c>
      <c r="R681" t="n">
        <v>28.47</v>
      </c>
      <c r="S681" t="n">
        <v>21.88</v>
      </c>
      <c r="T681" t="n">
        <v>2273.24</v>
      </c>
      <c r="U681" t="n">
        <v>0.77</v>
      </c>
      <c r="V681" t="n">
        <v>0.86</v>
      </c>
      <c r="W681" t="n">
        <v>1</v>
      </c>
      <c r="X681" t="n">
        <v>0.14</v>
      </c>
      <c r="Y681" t="n">
        <v>1</v>
      </c>
      <c r="Z681" t="n">
        <v>10</v>
      </c>
    </row>
    <row r="682">
      <c r="A682" t="n">
        <v>44</v>
      </c>
      <c r="B682" t="n">
        <v>145</v>
      </c>
      <c r="C682" t="inlineStr">
        <is>
          <t xml:space="preserve">CONCLUIDO	</t>
        </is>
      </c>
      <c r="D682" t="n">
        <v>9.4657</v>
      </c>
      <c r="E682" t="n">
        <v>10.56</v>
      </c>
      <c r="F682" t="n">
        <v>7.18</v>
      </c>
      <c r="G682" t="n">
        <v>53.88</v>
      </c>
      <c r="H682" t="n">
        <v>0.6899999999999999</v>
      </c>
      <c r="I682" t="n">
        <v>8</v>
      </c>
      <c r="J682" t="n">
        <v>308.06</v>
      </c>
      <c r="K682" t="n">
        <v>61.2</v>
      </c>
      <c r="L682" t="n">
        <v>12</v>
      </c>
      <c r="M682" t="n">
        <v>6</v>
      </c>
      <c r="N682" t="n">
        <v>89.86</v>
      </c>
      <c r="O682" t="n">
        <v>38228.06</v>
      </c>
      <c r="P682" t="n">
        <v>110.52</v>
      </c>
      <c r="Q682" t="n">
        <v>605.84</v>
      </c>
      <c r="R682" t="n">
        <v>28.04</v>
      </c>
      <c r="S682" t="n">
        <v>21.88</v>
      </c>
      <c r="T682" t="n">
        <v>2055.12</v>
      </c>
      <c r="U682" t="n">
        <v>0.78</v>
      </c>
      <c r="V682" t="n">
        <v>0.86</v>
      </c>
      <c r="W682" t="n">
        <v>1</v>
      </c>
      <c r="X682" t="n">
        <v>0.13</v>
      </c>
      <c r="Y682" t="n">
        <v>1</v>
      </c>
      <c r="Z682" t="n">
        <v>10</v>
      </c>
    </row>
    <row r="683">
      <c r="A683" t="n">
        <v>45</v>
      </c>
      <c r="B683" t="n">
        <v>145</v>
      </c>
      <c r="C683" t="inlineStr">
        <is>
          <t xml:space="preserve">CONCLUIDO	</t>
        </is>
      </c>
      <c r="D683" t="n">
        <v>9.461</v>
      </c>
      <c r="E683" t="n">
        <v>10.57</v>
      </c>
      <c r="F683" t="n">
        <v>7.19</v>
      </c>
      <c r="G683" t="n">
        <v>53.92</v>
      </c>
      <c r="H683" t="n">
        <v>0.71</v>
      </c>
      <c r="I683" t="n">
        <v>8</v>
      </c>
      <c r="J683" t="n">
        <v>308.6</v>
      </c>
      <c r="K683" t="n">
        <v>61.2</v>
      </c>
      <c r="L683" t="n">
        <v>12.25</v>
      </c>
      <c r="M683" t="n">
        <v>6</v>
      </c>
      <c r="N683" t="n">
        <v>90.15000000000001</v>
      </c>
      <c r="O683" t="n">
        <v>38294.82</v>
      </c>
      <c r="P683" t="n">
        <v>109.92</v>
      </c>
      <c r="Q683" t="n">
        <v>605.89</v>
      </c>
      <c r="R683" t="n">
        <v>28.26</v>
      </c>
      <c r="S683" t="n">
        <v>21.88</v>
      </c>
      <c r="T683" t="n">
        <v>2168.08</v>
      </c>
      <c r="U683" t="n">
        <v>0.77</v>
      </c>
      <c r="V683" t="n">
        <v>0.86</v>
      </c>
      <c r="W683" t="n">
        <v>1</v>
      </c>
      <c r="X683" t="n">
        <v>0.13</v>
      </c>
      <c r="Y683" t="n">
        <v>1</v>
      </c>
      <c r="Z683" t="n">
        <v>10</v>
      </c>
    </row>
    <row r="684">
      <c r="A684" t="n">
        <v>46</v>
      </c>
      <c r="B684" t="n">
        <v>145</v>
      </c>
      <c r="C684" t="inlineStr">
        <is>
          <t xml:space="preserve">CONCLUIDO	</t>
        </is>
      </c>
      <c r="D684" t="n">
        <v>9.459199999999999</v>
      </c>
      <c r="E684" t="n">
        <v>10.57</v>
      </c>
      <c r="F684" t="n">
        <v>7.19</v>
      </c>
      <c r="G684" t="n">
        <v>53.94</v>
      </c>
      <c r="H684" t="n">
        <v>0.72</v>
      </c>
      <c r="I684" t="n">
        <v>8</v>
      </c>
      <c r="J684" t="n">
        <v>309.14</v>
      </c>
      <c r="K684" t="n">
        <v>61.2</v>
      </c>
      <c r="L684" t="n">
        <v>12.5</v>
      </c>
      <c r="M684" t="n">
        <v>6</v>
      </c>
      <c r="N684" t="n">
        <v>90.44</v>
      </c>
      <c r="O684" t="n">
        <v>38361.7</v>
      </c>
      <c r="P684" t="n">
        <v>109.38</v>
      </c>
      <c r="Q684" t="n">
        <v>605.88</v>
      </c>
      <c r="R684" t="n">
        <v>28.28</v>
      </c>
      <c r="S684" t="n">
        <v>21.88</v>
      </c>
      <c r="T684" t="n">
        <v>2178.26</v>
      </c>
      <c r="U684" t="n">
        <v>0.77</v>
      </c>
      <c r="V684" t="n">
        <v>0.86</v>
      </c>
      <c r="W684" t="n">
        <v>1</v>
      </c>
      <c r="X684" t="n">
        <v>0.13</v>
      </c>
      <c r="Y684" t="n">
        <v>1</v>
      </c>
      <c r="Z684" t="n">
        <v>10</v>
      </c>
    </row>
    <row r="685">
      <c r="A685" t="n">
        <v>47</v>
      </c>
      <c r="B685" t="n">
        <v>145</v>
      </c>
      <c r="C685" t="inlineStr">
        <is>
          <t xml:space="preserve">CONCLUIDO	</t>
        </is>
      </c>
      <c r="D685" t="n">
        <v>9.4575</v>
      </c>
      <c r="E685" t="n">
        <v>10.57</v>
      </c>
      <c r="F685" t="n">
        <v>7.19</v>
      </c>
      <c r="G685" t="n">
        <v>53.95</v>
      </c>
      <c r="H685" t="n">
        <v>0.73</v>
      </c>
      <c r="I685" t="n">
        <v>8</v>
      </c>
      <c r="J685" t="n">
        <v>309.68</v>
      </c>
      <c r="K685" t="n">
        <v>61.2</v>
      </c>
      <c r="L685" t="n">
        <v>12.75</v>
      </c>
      <c r="M685" t="n">
        <v>6</v>
      </c>
      <c r="N685" t="n">
        <v>90.73999999999999</v>
      </c>
      <c r="O685" t="n">
        <v>38428.72</v>
      </c>
      <c r="P685" t="n">
        <v>108.45</v>
      </c>
      <c r="Q685" t="n">
        <v>605.84</v>
      </c>
      <c r="R685" t="n">
        <v>28.4</v>
      </c>
      <c r="S685" t="n">
        <v>21.88</v>
      </c>
      <c r="T685" t="n">
        <v>2235.11</v>
      </c>
      <c r="U685" t="n">
        <v>0.77</v>
      </c>
      <c r="V685" t="n">
        <v>0.86</v>
      </c>
      <c r="W685" t="n">
        <v>1</v>
      </c>
      <c r="X685" t="n">
        <v>0.14</v>
      </c>
      <c r="Y685" t="n">
        <v>1</v>
      </c>
      <c r="Z685" t="n">
        <v>10</v>
      </c>
    </row>
    <row r="686">
      <c r="A686" t="n">
        <v>48</v>
      </c>
      <c r="B686" t="n">
        <v>145</v>
      </c>
      <c r="C686" t="inlineStr">
        <is>
          <t xml:space="preserve">CONCLUIDO	</t>
        </is>
      </c>
      <c r="D686" t="n">
        <v>9.5261</v>
      </c>
      <c r="E686" t="n">
        <v>10.5</v>
      </c>
      <c r="F686" t="n">
        <v>7.17</v>
      </c>
      <c r="G686" t="n">
        <v>61.47</v>
      </c>
      <c r="H686" t="n">
        <v>0.75</v>
      </c>
      <c r="I686" t="n">
        <v>7</v>
      </c>
      <c r="J686" t="n">
        <v>310.23</v>
      </c>
      <c r="K686" t="n">
        <v>61.2</v>
      </c>
      <c r="L686" t="n">
        <v>13</v>
      </c>
      <c r="M686" t="n">
        <v>5</v>
      </c>
      <c r="N686" t="n">
        <v>91.03</v>
      </c>
      <c r="O686" t="n">
        <v>38495.87</v>
      </c>
      <c r="P686" t="n">
        <v>107.81</v>
      </c>
      <c r="Q686" t="n">
        <v>605.9400000000001</v>
      </c>
      <c r="R686" t="n">
        <v>27.78</v>
      </c>
      <c r="S686" t="n">
        <v>21.88</v>
      </c>
      <c r="T686" t="n">
        <v>1929.45</v>
      </c>
      <c r="U686" t="n">
        <v>0.79</v>
      </c>
      <c r="V686" t="n">
        <v>0.86</v>
      </c>
      <c r="W686" t="n">
        <v>1</v>
      </c>
      <c r="X686" t="n">
        <v>0.11</v>
      </c>
      <c r="Y686" t="n">
        <v>1</v>
      </c>
      <c r="Z686" t="n">
        <v>10</v>
      </c>
    </row>
    <row r="687">
      <c r="A687" t="n">
        <v>49</v>
      </c>
      <c r="B687" t="n">
        <v>145</v>
      </c>
      <c r="C687" t="inlineStr">
        <is>
          <t xml:space="preserve">CONCLUIDO	</t>
        </is>
      </c>
      <c r="D687" t="n">
        <v>9.525600000000001</v>
      </c>
      <c r="E687" t="n">
        <v>10.5</v>
      </c>
      <c r="F687" t="n">
        <v>7.17</v>
      </c>
      <c r="G687" t="n">
        <v>61.47</v>
      </c>
      <c r="H687" t="n">
        <v>0.76</v>
      </c>
      <c r="I687" t="n">
        <v>7</v>
      </c>
      <c r="J687" t="n">
        <v>310.77</v>
      </c>
      <c r="K687" t="n">
        <v>61.2</v>
      </c>
      <c r="L687" t="n">
        <v>13.25</v>
      </c>
      <c r="M687" t="n">
        <v>5</v>
      </c>
      <c r="N687" t="n">
        <v>91.33</v>
      </c>
      <c r="O687" t="n">
        <v>38563.14</v>
      </c>
      <c r="P687" t="n">
        <v>107.69</v>
      </c>
      <c r="Q687" t="n">
        <v>605.87</v>
      </c>
      <c r="R687" t="n">
        <v>27.74</v>
      </c>
      <c r="S687" t="n">
        <v>21.88</v>
      </c>
      <c r="T687" t="n">
        <v>1909.4</v>
      </c>
      <c r="U687" t="n">
        <v>0.79</v>
      </c>
      <c r="V687" t="n">
        <v>0.86</v>
      </c>
      <c r="W687" t="n">
        <v>1</v>
      </c>
      <c r="X687" t="n">
        <v>0.11</v>
      </c>
      <c r="Y687" t="n">
        <v>1</v>
      </c>
      <c r="Z687" t="n">
        <v>10</v>
      </c>
    </row>
    <row r="688">
      <c r="A688" t="n">
        <v>50</v>
      </c>
      <c r="B688" t="n">
        <v>145</v>
      </c>
      <c r="C688" t="inlineStr">
        <is>
          <t xml:space="preserve">CONCLUIDO	</t>
        </is>
      </c>
      <c r="D688" t="n">
        <v>9.515499999999999</v>
      </c>
      <c r="E688" t="n">
        <v>10.51</v>
      </c>
      <c r="F688" t="n">
        <v>7.18</v>
      </c>
      <c r="G688" t="n">
        <v>61.57</v>
      </c>
      <c r="H688" t="n">
        <v>0.77</v>
      </c>
      <c r="I688" t="n">
        <v>7</v>
      </c>
      <c r="J688" t="n">
        <v>311.32</v>
      </c>
      <c r="K688" t="n">
        <v>61.2</v>
      </c>
      <c r="L688" t="n">
        <v>13.5</v>
      </c>
      <c r="M688" t="n">
        <v>5</v>
      </c>
      <c r="N688" t="n">
        <v>91.62</v>
      </c>
      <c r="O688" t="n">
        <v>38630.55</v>
      </c>
      <c r="P688" t="n">
        <v>108.32</v>
      </c>
      <c r="Q688" t="n">
        <v>605.86</v>
      </c>
      <c r="R688" t="n">
        <v>28.11</v>
      </c>
      <c r="S688" t="n">
        <v>21.88</v>
      </c>
      <c r="T688" t="n">
        <v>2095.56</v>
      </c>
      <c r="U688" t="n">
        <v>0.78</v>
      </c>
      <c r="V688" t="n">
        <v>0.86</v>
      </c>
      <c r="W688" t="n">
        <v>1</v>
      </c>
      <c r="X688" t="n">
        <v>0.12</v>
      </c>
      <c r="Y688" t="n">
        <v>1</v>
      </c>
      <c r="Z688" t="n">
        <v>10</v>
      </c>
    </row>
    <row r="689">
      <c r="A689" t="n">
        <v>51</v>
      </c>
      <c r="B689" t="n">
        <v>145</v>
      </c>
      <c r="C689" t="inlineStr">
        <is>
          <t xml:space="preserve">CONCLUIDO	</t>
        </is>
      </c>
      <c r="D689" t="n">
        <v>9.514699999999999</v>
      </c>
      <c r="E689" t="n">
        <v>10.51</v>
      </c>
      <c r="F689" t="n">
        <v>7.18</v>
      </c>
      <c r="G689" t="n">
        <v>61.57</v>
      </c>
      <c r="H689" t="n">
        <v>0.79</v>
      </c>
      <c r="I689" t="n">
        <v>7</v>
      </c>
      <c r="J689" t="n">
        <v>311.87</v>
      </c>
      <c r="K689" t="n">
        <v>61.2</v>
      </c>
      <c r="L689" t="n">
        <v>13.75</v>
      </c>
      <c r="M689" t="n">
        <v>5</v>
      </c>
      <c r="N689" t="n">
        <v>91.92</v>
      </c>
      <c r="O689" t="n">
        <v>38698.21</v>
      </c>
      <c r="P689" t="n">
        <v>108.43</v>
      </c>
      <c r="Q689" t="n">
        <v>605.84</v>
      </c>
      <c r="R689" t="n">
        <v>28.21</v>
      </c>
      <c r="S689" t="n">
        <v>21.88</v>
      </c>
      <c r="T689" t="n">
        <v>2148.93</v>
      </c>
      <c r="U689" t="n">
        <v>0.78</v>
      </c>
      <c r="V689" t="n">
        <v>0.86</v>
      </c>
      <c r="W689" t="n">
        <v>1</v>
      </c>
      <c r="X689" t="n">
        <v>0.13</v>
      </c>
      <c r="Y689" t="n">
        <v>1</v>
      </c>
      <c r="Z689" t="n">
        <v>10</v>
      </c>
    </row>
    <row r="690">
      <c r="A690" t="n">
        <v>52</v>
      </c>
      <c r="B690" t="n">
        <v>145</v>
      </c>
      <c r="C690" t="inlineStr">
        <is>
          <t xml:space="preserve">CONCLUIDO	</t>
        </is>
      </c>
      <c r="D690" t="n">
        <v>9.5258</v>
      </c>
      <c r="E690" t="n">
        <v>10.5</v>
      </c>
      <c r="F690" t="n">
        <v>7.17</v>
      </c>
      <c r="G690" t="n">
        <v>61.47</v>
      </c>
      <c r="H690" t="n">
        <v>0.8</v>
      </c>
      <c r="I690" t="n">
        <v>7</v>
      </c>
      <c r="J690" t="n">
        <v>312.42</v>
      </c>
      <c r="K690" t="n">
        <v>61.2</v>
      </c>
      <c r="L690" t="n">
        <v>14</v>
      </c>
      <c r="M690" t="n">
        <v>5</v>
      </c>
      <c r="N690" t="n">
        <v>92.22</v>
      </c>
      <c r="O690" t="n">
        <v>38765.89</v>
      </c>
      <c r="P690" t="n">
        <v>107.65</v>
      </c>
      <c r="Q690" t="n">
        <v>605.84</v>
      </c>
      <c r="R690" t="n">
        <v>27.75</v>
      </c>
      <c r="S690" t="n">
        <v>21.88</v>
      </c>
      <c r="T690" t="n">
        <v>1914.68</v>
      </c>
      <c r="U690" t="n">
        <v>0.79</v>
      </c>
      <c r="V690" t="n">
        <v>0.86</v>
      </c>
      <c r="W690" t="n">
        <v>1</v>
      </c>
      <c r="X690" t="n">
        <v>0.11</v>
      </c>
      <c r="Y690" t="n">
        <v>1</v>
      </c>
      <c r="Z690" t="n">
        <v>10</v>
      </c>
    </row>
    <row r="691">
      <c r="A691" t="n">
        <v>53</v>
      </c>
      <c r="B691" t="n">
        <v>145</v>
      </c>
      <c r="C691" t="inlineStr">
        <is>
          <t xml:space="preserve">CONCLUIDO	</t>
        </is>
      </c>
      <c r="D691" t="n">
        <v>9.5205</v>
      </c>
      <c r="E691" t="n">
        <v>10.5</v>
      </c>
      <c r="F691" t="n">
        <v>7.18</v>
      </c>
      <c r="G691" t="n">
        <v>61.52</v>
      </c>
      <c r="H691" t="n">
        <v>0.8100000000000001</v>
      </c>
      <c r="I691" t="n">
        <v>7</v>
      </c>
      <c r="J691" t="n">
        <v>312.97</v>
      </c>
      <c r="K691" t="n">
        <v>61.2</v>
      </c>
      <c r="L691" t="n">
        <v>14.25</v>
      </c>
      <c r="M691" t="n">
        <v>5</v>
      </c>
      <c r="N691" t="n">
        <v>92.52</v>
      </c>
      <c r="O691" t="n">
        <v>38833.69</v>
      </c>
      <c r="P691" t="n">
        <v>107.13</v>
      </c>
      <c r="Q691" t="n">
        <v>605.84</v>
      </c>
      <c r="R691" t="n">
        <v>27.87</v>
      </c>
      <c r="S691" t="n">
        <v>21.88</v>
      </c>
      <c r="T691" t="n">
        <v>1977.28</v>
      </c>
      <c r="U691" t="n">
        <v>0.79</v>
      </c>
      <c r="V691" t="n">
        <v>0.86</v>
      </c>
      <c r="W691" t="n">
        <v>1</v>
      </c>
      <c r="X691" t="n">
        <v>0.12</v>
      </c>
      <c r="Y691" t="n">
        <v>1</v>
      </c>
      <c r="Z691" t="n">
        <v>10</v>
      </c>
    </row>
    <row r="692">
      <c r="A692" t="n">
        <v>54</v>
      </c>
      <c r="B692" t="n">
        <v>145</v>
      </c>
      <c r="C692" t="inlineStr">
        <is>
          <t xml:space="preserve">CONCLUIDO	</t>
        </is>
      </c>
      <c r="D692" t="n">
        <v>9.512499999999999</v>
      </c>
      <c r="E692" t="n">
        <v>10.51</v>
      </c>
      <c r="F692" t="n">
        <v>7.19</v>
      </c>
      <c r="G692" t="n">
        <v>61.6</v>
      </c>
      <c r="H692" t="n">
        <v>0.82</v>
      </c>
      <c r="I692" t="n">
        <v>7</v>
      </c>
      <c r="J692" t="n">
        <v>313.52</v>
      </c>
      <c r="K692" t="n">
        <v>61.2</v>
      </c>
      <c r="L692" t="n">
        <v>14.5</v>
      </c>
      <c r="M692" t="n">
        <v>5</v>
      </c>
      <c r="N692" t="n">
        <v>92.81999999999999</v>
      </c>
      <c r="O692" t="n">
        <v>38901.63</v>
      </c>
      <c r="P692" t="n">
        <v>106.69</v>
      </c>
      <c r="Q692" t="n">
        <v>605.85</v>
      </c>
      <c r="R692" t="n">
        <v>28.2</v>
      </c>
      <c r="S692" t="n">
        <v>21.88</v>
      </c>
      <c r="T692" t="n">
        <v>2143.02</v>
      </c>
      <c r="U692" t="n">
        <v>0.78</v>
      </c>
      <c r="V692" t="n">
        <v>0.86</v>
      </c>
      <c r="W692" t="n">
        <v>1</v>
      </c>
      <c r="X692" t="n">
        <v>0.13</v>
      </c>
      <c r="Y692" t="n">
        <v>1</v>
      </c>
      <c r="Z692" t="n">
        <v>10</v>
      </c>
    </row>
    <row r="693">
      <c r="A693" t="n">
        <v>55</v>
      </c>
      <c r="B693" t="n">
        <v>145</v>
      </c>
      <c r="C693" t="inlineStr">
        <is>
          <t xml:space="preserve">CONCLUIDO	</t>
        </is>
      </c>
      <c r="D693" t="n">
        <v>9.5246</v>
      </c>
      <c r="E693" t="n">
        <v>10.5</v>
      </c>
      <c r="F693" t="n">
        <v>7.17</v>
      </c>
      <c r="G693" t="n">
        <v>61.48</v>
      </c>
      <c r="H693" t="n">
        <v>0.84</v>
      </c>
      <c r="I693" t="n">
        <v>7</v>
      </c>
      <c r="J693" t="n">
        <v>314.07</v>
      </c>
      <c r="K693" t="n">
        <v>61.2</v>
      </c>
      <c r="L693" t="n">
        <v>14.75</v>
      </c>
      <c r="M693" t="n">
        <v>5</v>
      </c>
      <c r="N693" t="n">
        <v>93.12</v>
      </c>
      <c r="O693" t="n">
        <v>38969.71</v>
      </c>
      <c r="P693" t="n">
        <v>105.89</v>
      </c>
      <c r="Q693" t="n">
        <v>605.84</v>
      </c>
      <c r="R693" t="n">
        <v>27.79</v>
      </c>
      <c r="S693" t="n">
        <v>21.88</v>
      </c>
      <c r="T693" t="n">
        <v>1937.67</v>
      </c>
      <c r="U693" t="n">
        <v>0.79</v>
      </c>
      <c r="V693" t="n">
        <v>0.86</v>
      </c>
      <c r="W693" t="n">
        <v>1</v>
      </c>
      <c r="X693" t="n">
        <v>0.12</v>
      </c>
      <c r="Y693" t="n">
        <v>1</v>
      </c>
      <c r="Z693" t="n">
        <v>10</v>
      </c>
    </row>
    <row r="694">
      <c r="A694" t="n">
        <v>56</v>
      </c>
      <c r="B694" t="n">
        <v>145</v>
      </c>
      <c r="C694" t="inlineStr">
        <is>
          <t xml:space="preserve">CONCLUIDO	</t>
        </is>
      </c>
      <c r="D694" t="n">
        <v>9.596399999999999</v>
      </c>
      <c r="E694" t="n">
        <v>10.42</v>
      </c>
      <c r="F694" t="n">
        <v>7.15</v>
      </c>
      <c r="G694" t="n">
        <v>71.48</v>
      </c>
      <c r="H694" t="n">
        <v>0.85</v>
      </c>
      <c r="I694" t="n">
        <v>6</v>
      </c>
      <c r="J694" t="n">
        <v>314.62</v>
      </c>
      <c r="K694" t="n">
        <v>61.2</v>
      </c>
      <c r="L694" t="n">
        <v>15</v>
      </c>
      <c r="M694" t="n">
        <v>4</v>
      </c>
      <c r="N694" t="n">
        <v>93.43000000000001</v>
      </c>
      <c r="O694" t="n">
        <v>39037.92</v>
      </c>
      <c r="P694" t="n">
        <v>104.56</v>
      </c>
      <c r="Q694" t="n">
        <v>605.84</v>
      </c>
      <c r="R694" t="n">
        <v>26.99</v>
      </c>
      <c r="S694" t="n">
        <v>21.88</v>
      </c>
      <c r="T694" t="n">
        <v>1541.98</v>
      </c>
      <c r="U694" t="n">
        <v>0.8100000000000001</v>
      </c>
      <c r="V694" t="n">
        <v>0.87</v>
      </c>
      <c r="W694" t="n">
        <v>1</v>
      </c>
      <c r="X694" t="n">
        <v>0.09</v>
      </c>
      <c r="Y694" t="n">
        <v>1</v>
      </c>
      <c r="Z694" t="n">
        <v>10</v>
      </c>
    </row>
    <row r="695">
      <c r="A695" t="n">
        <v>57</v>
      </c>
      <c r="B695" t="n">
        <v>145</v>
      </c>
      <c r="C695" t="inlineStr">
        <is>
          <t xml:space="preserve">CONCLUIDO	</t>
        </is>
      </c>
      <c r="D695" t="n">
        <v>9.5921</v>
      </c>
      <c r="E695" t="n">
        <v>10.43</v>
      </c>
      <c r="F695" t="n">
        <v>7.15</v>
      </c>
      <c r="G695" t="n">
        <v>71.53</v>
      </c>
      <c r="H695" t="n">
        <v>0.86</v>
      </c>
      <c r="I695" t="n">
        <v>6</v>
      </c>
      <c r="J695" t="n">
        <v>315.18</v>
      </c>
      <c r="K695" t="n">
        <v>61.2</v>
      </c>
      <c r="L695" t="n">
        <v>15.25</v>
      </c>
      <c r="M695" t="n">
        <v>4</v>
      </c>
      <c r="N695" t="n">
        <v>93.73</v>
      </c>
      <c r="O695" t="n">
        <v>39106.27</v>
      </c>
      <c r="P695" t="n">
        <v>104.52</v>
      </c>
      <c r="Q695" t="n">
        <v>605.84</v>
      </c>
      <c r="R695" t="n">
        <v>27.07</v>
      </c>
      <c r="S695" t="n">
        <v>21.88</v>
      </c>
      <c r="T695" t="n">
        <v>1583.57</v>
      </c>
      <c r="U695" t="n">
        <v>0.8100000000000001</v>
      </c>
      <c r="V695" t="n">
        <v>0.86</v>
      </c>
      <c r="W695" t="n">
        <v>1</v>
      </c>
      <c r="X695" t="n">
        <v>0.1</v>
      </c>
      <c r="Y695" t="n">
        <v>1</v>
      </c>
      <c r="Z695" t="n">
        <v>10</v>
      </c>
    </row>
    <row r="696">
      <c r="A696" t="n">
        <v>58</v>
      </c>
      <c r="B696" t="n">
        <v>145</v>
      </c>
      <c r="C696" t="inlineStr">
        <is>
          <t xml:space="preserve">CONCLUIDO	</t>
        </is>
      </c>
      <c r="D696" t="n">
        <v>9.582100000000001</v>
      </c>
      <c r="E696" t="n">
        <v>10.44</v>
      </c>
      <c r="F696" t="n">
        <v>7.16</v>
      </c>
      <c r="G696" t="n">
        <v>71.64</v>
      </c>
      <c r="H696" t="n">
        <v>0.87</v>
      </c>
      <c r="I696" t="n">
        <v>6</v>
      </c>
      <c r="J696" t="n">
        <v>315.73</v>
      </c>
      <c r="K696" t="n">
        <v>61.2</v>
      </c>
      <c r="L696" t="n">
        <v>15.5</v>
      </c>
      <c r="M696" t="n">
        <v>4</v>
      </c>
      <c r="N696" t="n">
        <v>94.03</v>
      </c>
      <c r="O696" t="n">
        <v>39174.75</v>
      </c>
      <c r="P696" t="n">
        <v>104.21</v>
      </c>
      <c r="Q696" t="n">
        <v>605.84</v>
      </c>
      <c r="R696" t="n">
        <v>27.44</v>
      </c>
      <c r="S696" t="n">
        <v>21.88</v>
      </c>
      <c r="T696" t="n">
        <v>1764.35</v>
      </c>
      <c r="U696" t="n">
        <v>0.8</v>
      </c>
      <c r="V696" t="n">
        <v>0.86</v>
      </c>
      <c r="W696" t="n">
        <v>1</v>
      </c>
      <c r="X696" t="n">
        <v>0.11</v>
      </c>
      <c r="Y696" t="n">
        <v>1</v>
      </c>
      <c r="Z696" t="n">
        <v>10</v>
      </c>
    </row>
    <row r="697">
      <c r="A697" t="n">
        <v>59</v>
      </c>
      <c r="B697" t="n">
        <v>145</v>
      </c>
      <c r="C697" t="inlineStr">
        <is>
          <t xml:space="preserve">CONCLUIDO	</t>
        </is>
      </c>
      <c r="D697" t="n">
        <v>9.5867</v>
      </c>
      <c r="E697" t="n">
        <v>10.43</v>
      </c>
      <c r="F697" t="n">
        <v>7.16</v>
      </c>
      <c r="G697" t="n">
        <v>71.59</v>
      </c>
      <c r="H697" t="n">
        <v>0.89</v>
      </c>
      <c r="I697" t="n">
        <v>6</v>
      </c>
      <c r="J697" t="n">
        <v>316.29</v>
      </c>
      <c r="K697" t="n">
        <v>61.2</v>
      </c>
      <c r="L697" t="n">
        <v>15.75</v>
      </c>
      <c r="M697" t="n">
        <v>3</v>
      </c>
      <c r="N697" t="n">
        <v>94.34</v>
      </c>
      <c r="O697" t="n">
        <v>39243.37</v>
      </c>
      <c r="P697" t="n">
        <v>103.57</v>
      </c>
      <c r="Q697" t="n">
        <v>605.84</v>
      </c>
      <c r="R697" t="n">
        <v>27.34</v>
      </c>
      <c r="S697" t="n">
        <v>21.88</v>
      </c>
      <c r="T697" t="n">
        <v>1717.57</v>
      </c>
      <c r="U697" t="n">
        <v>0.8</v>
      </c>
      <c r="V697" t="n">
        <v>0.86</v>
      </c>
      <c r="W697" t="n">
        <v>1</v>
      </c>
      <c r="X697" t="n">
        <v>0.1</v>
      </c>
      <c r="Y697" t="n">
        <v>1</v>
      </c>
      <c r="Z697" t="n">
        <v>10</v>
      </c>
    </row>
    <row r="698">
      <c r="A698" t="n">
        <v>60</v>
      </c>
      <c r="B698" t="n">
        <v>145</v>
      </c>
      <c r="C698" t="inlineStr">
        <is>
          <t xml:space="preserve">CONCLUIDO	</t>
        </is>
      </c>
      <c r="D698" t="n">
        <v>9.5946</v>
      </c>
      <c r="E698" t="n">
        <v>10.42</v>
      </c>
      <c r="F698" t="n">
        <v>7.15</v>
      </c>
      <c r="G698" t="n">
        <v>71.5</v>
      </c>
      <c r="H698" t="n">
        <v>0.9</v>
      </c>
      <c r="I698" t="n">
        <v>6</v>
      </c>
      <c r="J698" t="n">
        <v>316.85</v>
      </c>
      <c r="K698" t="n">
        <v>61.2</v>
      </c>
      <c r="L698" t="n">
        <v>16</v>
      </c>
      <c r="M698" t="n">
        <v>3</v>
      </c>
      <c r="N698" t="n">
        <v>94.65000000000001</v>
      </c>
      <c r="O698" t="n">
        <v>39312.13</v>
      </c>
      <c r="P698" t="n">
        <v>103.72</v>
      </c>
      <c r="Q698" t="n">
        <v>605.84</v>
      </c>
      <c r="R698" t="n">
        <v>26.99</v>
      </c>
      <c r="S698" t="n">
        <v>21.88</v>
      </c>
      <c r="T698" t="n">
        <v>1544.14</v>
      </c>
      <c r="U698" t="n">
        <v>0.8100000000000001</v>
      </c>
      <c r="V698" t="n">
        <v>0.87</v>
      </c>
      <c r="W698" t="n">
        <v>1</v>
      </c>
      <c r="X698" t="n">
        <v>0.09</v>
      </c>
      <c r="Y698" t="n">
        <v>1</v>
      </c>
      <c r="Z698" t="n">
        <v>10</v>
      </c>
    </row>
    <row r="699">
      <c r="A699" t="n">
        <v>61</v>
      </c>
      <c r="B699" t="n">
        <v>145</v>
      </c>
      <c r="C699" t="inlineStr">
        <is>
          <t xml:space="preserve">CONCLUIDO	</t>
        </is>
      </c>
      <c r="D699" t="n">
        <v>9.5928</v>
      </c>
      <c r="E699" t="n">
        <v>10.42</v>
      </c>
      <c r="F699" t="n">
        <v>7.15</v>
      </c>
      <c r="G699" t="n">
        <v>71.52</v>
      </c>
      <c r="H699" t="n">
        <v>0.91</v>
      </c>
      <c r="I699" t="n">
        <v>6</v>
      </c>
      <c r="J699" t="n">
        <v>317.41</v>
      </c>
      <c r="K699" t="n">
        <v>61.2</v>
      </c>
      <c r="L699" t="n">
        <v>16.25</v>
      </c>
      <c r="M699" t="n">
        <v>3</v>
      </c>
      <c r="N699" t="n">
        <v>94.95999999999999</v>
      </c>
      <c r="O699" t="n">
        <v>39381.03</v>
      </c>
      <c r="P699" t="n">
        <v>103.49</v>
      </c>
      <c r="Q699" t="n">
        <v>605.84</v>
      </c>
      <c r="R699" t="n">
        <v>27.12</v>
      </c>
      <c r="S699" t="n">
        <v>21.88</v>
      </c>
      <c r="T699" t="n">
        <v>1608.5</v>
      </c>
      <c r="U699" t="n">
        <v>0.8100000000000001</v>
      </c>
      <c r="V699" t="n">
        <v>0.86</v>
      </c>
      <c r="W699" t="n">
        <v>1</v>
      </c>
      <c r="X699" t="n">
        <v>0.09</v>
      </c>
      <c r="Y699" t="n">
        <v>1</v>
      </c>
      <c r="Z699" t="n">
        <v>10</v>
      </c>
    </row>
    <row r="700">
      <c r="A700" t="n">
        <v>62</v>
      </c>
      <c r="B700" t="n">
        <v>145</v>
      </c>
      <c r="C700" t="inlineStr">
        <is>
          <t xml:space="preserve">CONCLUIDO	</t>
        </is>
      </c>
      <c r="D700" t="n">
        <v>9.5852</v>
      </c>
      <c r="E700" t="n">
        <v>10.43</v>
      </c>
      <c r="F700" t="n">
        <v>7.16</v>
      </c>
      <c r="G700" t="n">
        <v>71.59999999999999</v>
      </c>
      <c r="H700" t="n">
        <v>0.92</v>
      </c>
      <c r="I700" t="n">
        <v>6</v>
      </c>
      <c r="J700" t="n">
        <v>317.97</v>
      </c>
      <c r="K700" t="n">
        <v>61.2</v>
      </c>
      <c r="L700" t="n">
        <v>16.5</v>
      </c>
      <c r="M700" t="n">
        <v>2</v>
      </c>
      <c r="N700" t="n">
        <v>95.27</v>
      </c>
      <c r="O700" t="n">
        <v>39450.07</v>
      </c>
      <c r="P700" t="n">
        <v>103.52</v>
      </c>
      <c r="Q700" t="n">
        <v>605.84</v>
      </c>
      <c r="R700" t="n">
        <v>27.2</v>
      </c>
      <c r="S700" t="n">
        <v>21.88</v>
      </c>
      <c r="T700" t="n">
        <v>1646.82</v>
      </c>
      <c r="U700" t="n">
        <v>0.8</v>
      </c>
      <c r="V700" t="n">
        <v>0.86</v>
      </c>
      <c r="W700" t="n">
        <v>1</v>
      </c>
      <c r="X700" t="n">
        <v>0.1</v>
      </c>
      <c r="Y700" t="n">
        <v>1</v>
      </c>
      <c r="Z700" t="n">
        <v>10</v>
      </c>
    </row>
    <row r="701">
      <c r="A701" t="n">
        <v>63</v>
      </c>
      <c r="B701" t="n">
        <v>145</v>
      </c>
      <c r="C701" t="inlineStr">
        <is>
          <t xml:space="preserve">CONCLUIDO	</t>
        </is>
      </c>
      <c r="D701" t="n">
        <v>9.586499999999999</v>
      </c>
      <c r="E701" t="n">
        <v>10.43</v>
      </c>
      <c r="F701" t="n">
        <v>7.16</v>
      </c>
      <c r="G701" t="n">
        <v>71.59</v>
      </c>
      <c r="H701" t="n">
        <v>0.9399999999999999</v>
      </c>
      <c r="I701" t="n">
        <v>6</v>
      </c>
      <c r="J701" t="n">
        <v>318.53</v>
      </c>
      <c r="K701" t="n">
        <v>61.2</v>
      </c>
      <c r="L701" t="n">
        <v>16.75</v>
      </c>
      <c r="M701" t="n">
        <v>2</v>
      </c>
      <c r="N701" t="n">
        <v>95.58</v>
      </c>
      <c r="O701" t="n">
        <v>39519.26</v>
      </c>
      <c r="P701" t="n">
        <v>103.34</v>
      </c>
      <c r="Q701" t="n">
        <v>605.84</v>
      </c>
      <c r="R701" t="n">
        <v>27.21</v>
      </c>
      <c r="S701" t="n">
        <v>21.88</v>
      </c>
      <c r="T701" t="n">
        <v>1653.04</v>
      </c>
      <c r="U701" t="n">
        <v>0.8</v>
      </c>
      <c r="V701" t="n">
        <v>0.86</v>
      </c>
      <c r="W701" t="n">
        <v>1</v>
      </c>
      <c r="X701" t="n">
        <v>0.1</v>
      </c>
      <c r="Y701" t="n">
        <v>1</v>
      </c>
      <c r="Z701" t="n">
        <v>10</v>
      </c>
    </row>
    <row r="702">
      <c r="A702" t="n">
        <v>64</v>
      </c>
      <c r="B702" t="n">
        <v>145</v>
      </c>
      <c r="C702" t="inlineStr">
        <is>
          <t xml:space="preserve">CONCLUIDO	</t>
        </is>
      </c>
      <c r="D702" t="n">
        <v>9.593299999999999</v>
      </c>
      <c r="E702" t="n">
        <v>10.42</v>
      </c>
      <c r="F702" t="n">
        <v>7.15</v>
      </c>
      <c r="G702" t="n">
        <v>71.51000000000001</v>
      </c>
      <c r="H702" t="n">
        <v>0.95</v>
      </c>
      <c r="I702" t="n">
        <v>6</v>
      </c>
      <c r="J702" t="n">
        <v>319.09</v>
      </c>
      <c r="K702" t="n">
        <v>61.2</v>
      </c>
      <c r="L702" t="n">
        <v>17</v>
      </c>
      <c r="M702" t="n">
        <v>2</v>
      </c>
      <c r="N702" t="n">
        <v>95.89</v>
      </c>
      <c r="O702" t="n">
        <v>39588.58</v>
      </c>
      <c r="P702" t="n">
        <v>102.91</v>
      </c>
      <c r="Q702" t="n">
        <v>605.84</v>
      </c>
      <c r="R702" t="n">
        <v>27.05</v>
      </c>
      <c r="S702" t="n">
        <v>21.88</v>
      </c>
      <c r="T702" t="n">
        <v>1571.67</v>
      </c>
      <c r="U702" t="n">
        <v>0.8100000000000001</v>
      </c>
      <c r="V702" t="n">
        <v>0.86</v>
      </c>
      <c r="W702" t="n">
        <v>1</v>
      </c>
      <c r="X702" t="n">
        <v>0.09</v>
      </c>
      <c r="Y702" t="n">
        <v>1</v>
      </c>
      <c r="Z702" t="n">
        <v>10</v>
      </c>
    </row>
    <row r="703">
      <c r="A703" t="n">
        <v>65</v>
      </c>
      <c r="B703" t="n">
        <v>145</v>
      </c>
      <c r="C703" t="inlineStr">
        <is>
          <t xml:space="preserve">CONCLUIDO	</t>
        </is>
      </c>
      <c r="D703" t="n">
        <v>9.585699999999999</v>
      </c>
      <c r="E703" t="n">
        <v>10.43</v>
      </c>
      <c r="F703" t="n">
        <v>7.16</v>
      </c>
      <c r="G703" t="n">
        <v>71.59999999999999</v>
      </c>
      <c r="H703" t="n">
        <v>0.96</v>
      </c>
      <c r="I703" t="n">
        <v>6</v>
      </c>
      <c r="J703" t="n">
        <v>319.65</v>
      </c>
      <c r="K703" t="n">
        <v>61.2</v>
      </c>
      <c r="L703" t="n">
        <v>17.25</v>
      </c>
      <c r="M703" t="n">
        <v>1</v>
      </c>
      <c r="N703" t="n">
        <v>96.2</v>
      </c>
      <c r="O703" t="n">
        <v>39658.05</v>
      </c>
      <c r="P703" t="n">
        <v>102.6</v>
      </c>
      <c r="Q703" t="n">
        <v>605.84</v>
      </c>
      <c r="R703" t="n">
        <v>27.15</v>
      </c>
      <c r="S703" t="n">
        <v>21.88</v>
      </c>
      <c r="T703" t="n">
        <v>1622.48</v>
      </c>
      <c r="U703" t="n">
        <v>0.8100000000000001</v>
      </c>
      <c r="V703" t="n">
        <v>0.86</v>
      </c>
      <c r="W703" t="n">
        <v>1</v>
      </c>
      <c r="X703" t="n">
        <v>0.1</v>
      </c>
      <c r="Y703" t="n">
        <v>1</v>
      </c>
      <c r="Z703" t="n">
        <v>10</v>
      </c>
    </row>
    <row r="704">
      <c r="A704" t="n">
        <v>66</v>
      </c>
      <c r="B704" t="n">
        <v>145</v>
      </c>
      <c r="C704" t="inlineStr">
        <is>
          <t xml:space="preserve">CONCLUIDO	</t>
        </is>
      </c>
      <c r="D704" t="n">
        <v>9.5913</v>
      </c>
      <c r="E704" t="n">
        <v>10.43</v>
      </c>
      <c r="F704" t="n">
        <v>7.15</v>
      </c>
      <c r="G704" t="n">
        <v>71.54000000000001</v>
      </c>
      <c r="H704" t="n">
        <v>0.97</v>
      </c>
      <c r="I704" t="n">
        <v>6</v>
      </c>
      <c r="J704" t="n">
        <v>320.22</v>
      </c>
      <c r="K704" t="n">
        <v>61.2</v>
      </c>
      <c r="L704" t="n">
        <v>17.5</v>
      </c>
      <c r="M704" t="n">
        <v>1</v>
      </c>
      <c r="N704" t="n">
        <v>96.52</v>
      </c>
      <c r="O704" t="n">
        <v>39727.66</v>
      </c>
      <c r="P704" t="n">
        <v>102.13</v>
      </c>
      <c r="Q704" t="n">
        <v>605.84</v>
      </c>
      <c r="R704" t="n">
        <v>27.02</v>
      </c>
      <c r="S704" t="n">
        <v>21.88</v>
      </c>
      <c r="T704" t="n">
        <v>1554.39</v>
      </c>
      <c r="U704" t="n">
        <v>0.8100000000000001</v>
      </c>
      <c r="V704" t="n">
        <v>0.86</v>
      </c>
      <c r="W704" t="n">
        <v>1</v>
      </c>
      <c r="X704" t="n">
        <v>0.1</v>
      </c>
      <c r="Y704" t="n">
        <v>1</v>
      </c>
      <c r="Z704" t="n">
        <v>10</v>
      </c>
    </row>
    <row r="705">
      <c r="A705" t="n">
        <v>67</v>
      </c>
      <c r="B705" t="n">
        <v>145</v>
      </c>
      <c r="C705" t="inlineStr">
        <is>
          <t xml:space="preserve">CONCLUIDO	</t>
        </is>
      </c>
      <c r="D705" t="n">
        <v>9.5916</v>
      </c>
      <c r="E705" t="n">
        <v>10.43</v>
      </c>
      <c r="F705" t="n">
        <v>7.15</v>
      </c>
      <c r="G705" t="n">
        <v>71.53</v>
      </c>
      <c r="H705" t="n">
        <v>0.99</v>
      </c>
      <c r="I705" t="n">
        <v>6</v>
      </c>
      <c r="J705" t="n">
        <v>320.78</v>
      </c>
      <c r="K705" t="n">
        <v>61.2</v>
      </c>
      <c r="L705" t="n">
        <v>17.75</v>
      </c>
      <c r="M705" t="n">
        <v>1</v>
      </c>
      <c r="N705" t="n">
        <v>96.83</v>
      </c>
      <c r="O705" t="n">
        <v>39797.41</v>
      </c>
      <c r="P705" t="n">
        <v>102.36</v>
      </c>
      <c r="Q705" t="n">
        <v>605.84</v>
      </c>
      <c r="R705" t="n">
        <v>27.03</v>
      </c>
      <c r="S705" t="n">
        <v>21.88</v>
      </c>
      <c r="T705" t="n">
        <v>1563.4</v>
      </c>
      <c r="U705" t="n">
        <v>0.8100000000000001</v>
      </c>
      <c r="V705" t="n">
        <v>0.86</v>
      </c>
      <c r="W705" t="n">
        <v>1</v>
      </c>
      <c r="X705" t="n">
        <v>0.1</v>
      </c>
      <c r="Y705" t="n">
        <v>1</v>
      </c>
      <c r="Z705" t="n">
        <v>10</v>
      </c>
    </row>
    <row r="706">
      <c r="A706" t="n">
        <v>68</v>
      </c>
      <c r="B706" t="n">
        <v>145</v>
      </c>
      <c r="C706" t="inlineStr">
        <is>
          <t xml:space="preserve">CONCLUIDO	</t>
        </is>
      </c>
      <c r="D706" t="n">
        <v>9.5923</v>
      </c>
      <c r="E706" t="n">
        <v>10.42</v>
      </c>
      <c r="F706" t="n">
        <v>7.15</v>
      </c>
      <c r="G706" t="n">
        <v>71.53</v>
      </c>
      <c r="H706" t="n">
        <v>1</v>
      </c>
      <c r="I706" t="n">
        <v>6</v>
      </c>
      <c r="J706" t="n">
        <v>321.35</v>
      </c>
      <c r="K706" t="n">
        <v>61.2</v>
      </c>
      <c r="L706" t="n">
        <v>18</v>
      </c>
      <c r="M706" t="n">
        <v>1</v>
      </c>
      <c r="N706" t="n">
        <v>97.15000000000001</v>
      </c>
      <c r="O706" t="n">
        <v>39867.32</v>
      </c>
      <c r="P706" t="n">
        <v>102.64</v>
      </c>
      <c r="Q706" t="n">
        <v>605.86</v>
      </c>
      <c r="R706" t="n">
        <v>27.04</v>
      </c>
      <c r="S706" t="n">
        <v>21.88</v>
      </c>
      <c r="T706" t="n">
        <v>1568.96</v>
      </c>
      <c r="U706" t="n">
        <v>0.8100000000000001</v>
      </c>
      <c r="V706" t="n">
        <v>0.86</v>
      </c>
      <c r="W706" t="n">
        <v>1</v>
      </c>
      <c r="X706" t="n">
        <v>0.09</v>
      </c>
      <c r="Y706" t="n">
        <v>1</v>
      </c>
      <c r="Z706" t="n">
        <v>10</v>
      </c>
    </row>
    <row r="707">
      <c r="A707" t="n">
        <v>69</v>
      </c>
      <c r="B707" t="n">
        <v>145</v>
      </c>
      <c r="C707" t="inlineStr">
        <is>
          <t xml:space="preserve">CONCLUIDO	</t>
        </is>
      </c>
      <c r="D707" t="n">
        <v>9.5877</v>
      </c>
      <c r="E707" t="n">
        <v>10.43</v>
      </c>
      <c r="F707" t="n">
        <v>7.16</v>
      </c>
      <c r="G707" t="n">
        <v>71.58</v>
      </c>
      <c r="H707" t="n">
        <v>1.01</v>
      </c>
      <c r="I707" t="n">
        <v>6</v>
      </c>
      <c r="J707" t="n">
        <v>321.92</v>
      </c>
      <c r="K707" t="n">
        <v>61.2</v>
      </c>
      <c r="L707" t="n">
        <v>18.25</v>
      </c>
      <c r="M707" t="n">
        <v>1</v>
      </c>
      <c r="N707" t="n">
        <v>97.47</v>
      </c>
      <c r="O707" t="n">
        <v>39937.36</v>
      </c>
      <c r="P707" t="n">
        <v>102.54</v>
      </c>
      <c r="Q707" t="n">
        <v>605.84</v>
      </c>
      <c r="R707" t="n">
        <v>27.15</v>
      </c>
      <c r="S707" t="n">
        <v>21.88</v>
      </c>
      <c r="T707" t="n">
        <v>1621.76</v>
      </c>
      <c r="U707" t="n">
        <v>0.8100000000000001</v>
      </c>
      <c r="V707" t="n">
        <v>0.86</v>
      </c>
      <c r="W707" t="n">
        <v>1</v>
      </c>
      <c r="X707" t="n">
        <v>0.1</v>
      </c>
      <c r="Y707" t="n">
        <v>1</v>
      </c>
      <c r="Z707" t="n">
        <v>10</v>
      </c>
    </row>
    <row r="708">
      <c r="A708" t="n">
        <v>70</v>
      </c>
      <c r="B708" t="n">
        <v>145</v>
      </c>
      <c r="C708" t="inlineStr">
        <is>
          <t xml:space="preserve">CONCLUIDO	</t>
        </is>
      </c>
      <c r="D708" t="n">
        <v>9.583399999999999</v>
      </c>
      <c r="E708" t="n">
        <v>10.43</v>
      </c>
      <c r="F708" t="n">
        <v>7.16</v>
      </c>
      <c r="G708" t="n">
        <v>71.62</v>
      </c>
      <c r="H708" t="n">
        <v>1.02</v>
      </c>
      <c r="I708" t="n">
        <v>6</v>
      </c>
      <c r="J708" t="n">
        <v>322.49</v>
      </c>
      <c r="K708" t="n">
        <v>61.2</v>
      </c>
      <c r="L708" t="n">
        <v>18.5</v>
      </c>
      <c r="M708" t="n">
        <v>1</v>
      </c>
      <c r="N708" t="n">
        <v>97.79000000000001</v>
      </c>
      <c r="O708" t="n">
        <v>40007.56</v>
      </c>
      <c r="P708" t="n">
        <v>102.57</v>
      </c>
      <c r="Q708" t="n">
        <v>605.84</v>
      </c>
      <c r="R708" t="n">
        <v>27.26</v>
      </c>
      <c r="S708" t="n">
        <v>21.88</v>
      </c>
      <c r="T708" t="n">
        <v>1678.33</v>
      </c>
      <c r="U708" t="n">
        <v>0.8</v>
      </c>
      <c r="V708" t="n">
        <v>0.86</v>
      </c>
      <c r="W708" t="n">
        <v>1</v>
      </c>
      <c r="X708" t="n">
        <v>0.1</v>
      </c>
      <c r="Y708" t="n">
        <v>1</v>
      </c>
      <c r="Z708" t="n">
        <v>10</v>
      </c>
    </row>
    <row r="709">
      <c r="A709" t="n">
        <v>71</v>
      </c>
      <c r="B709" t="n">
        <v>145</v>
      </c>
      <c r="C709" t="inlineStr">
        <is>
          <t xml:space="preserve">CONCLUIDO	</t>
        </is>
      </c>
      <c r="D709" t="n">
        <v>9.584899999999999</v>
      </c>
      <c r="E709" t="n">
        <v>10.43</v>
      </c>
      <c r="F709" t="n">
        <v>7.16</v>
      </c>
      <c r="G709" t="n">
        <v>71.61</v>
      </c>
      <c r="H709" t="n">
        <v>1.03</v>
      </c>
      <c r="I709" t="n">
        <v>6</v>
      </c>
      <c r="J709" t="n">
        <v>323.06</v>
      </c>
      <c r="K709" t="n">
        <v>61.2</v>
      </c>
      <c r="L709" t="n">
        <v>18.75</v>
      </c>
      <c r="M709" t="n">
        <v>0</v>
      </c>
      <c r="N709" t="n">
        <v>98.11</v>
      </c>
      <c r="O709" t="n">
        <v>40077.9</v>
      </c>
      <c r="P709" t="n">
        <v>102.58</v>
      </c>
      <c r="Q709" t="n">
        <v>605.84</v>
      </c>
      <c r="R709" t="n">
        <v>27.22</v>
      </c>
      <c r="S709" t="n">
        <v>21.88</v>
      </c>
      <c r="T709" t="n">
        <v>1658.03</v>
      </c>
      <c r="U709" t="n">
        <v>0.8</v>
      </c>
      <c r="V709" t="n">
        <v>0.86</v>
      </c>
      <c r="W709" t="n">
        <v>1</v>
      </c>
      <c r="X709" t="n">
        <v>0.1</v>
      </c>
      <c r="Y709" t="n">
        <v>1</v>
      </c>
      <c r="Z709" t="n">
        <v>10</v>
      </c>
    </row>
    <row r="710">
      <c r="A710" t="n">
        <v>0</v>
      </c>
      <c r="B710" t="n">
        <v>65</v>
      </c>
      <c r="C710" t="inlineStr">
        <is>
          <t xml:space="preserve">CONCLUIDO	</t>
        </is>
      </c>
      <c r="D710" t="n">
        <v>8.114100000000001</v>
      </c>
      <c r="E710" t="n">
        <v>12.32</v>
      </c>
      <c r="F710" t="n">
        <v>8.369999999999999</v>
      </c>
      <c r="G710" t="n">
        <v>7.73</v>
      </c>
      <c r="H710" t="n">
        <v>0.13</v>
      </c>
      <c r="I710" t="n">
        <v>65</v>
      </c>
      <c r="J710" t="n">
        <v>133.21</v>
      </c>
      <c r="K710" t="n">
        <v>46.47</v>
      </c>
      <c r="L710" t="n">
        <v>1</v>
      </c>
      <c r="M710" t="n">
        <v>63</v>
      </c>
      <c r="N710" t="n">
        <v>20.75</v>
      </c>
      <c r="O710" t="n">
        <v>16663.42</v>
      </c>
      <c r="P710" t="n">
        <v>88.92</v>
      </c>
      <c r="Q710" t="n">
        <v>605.98</v>
      </c>
      <c r="R710" t="n">
        <v>64.79000000000001</v>
      </c>
      <c r="S710" t="n">
        <v>21.88</v>
      </c>
      <c r="T710" t="n">
        <v>20148.38</v>
      </c>
      <c r="U710" t="n">
        <v>0.34</v>
      </c>
      <c r="V710" t="n">
        <v>0.74</v>
      </c>
      <c r="W710" t="n">
        <v>1.11</v>
      </c>
      <c r="X710" t="n">
        <v>1.32</v>
      </c>
      <c r="Y710" t="n">
        <v>1</v>
      </c>
      <c r="Z710" t="n">
        <v>10</v>
      </c>
    </row>
    <row r="711">
      <c r="A711" t="n">
        <v>1</v>
      </c>
      <c r="B711" t="n">
        <v>65</v>
      </c>
      <c r="C711" t="inlineStr">
        <is>
          <t xml:space="preserve">CONCLUIDO	</t>
        </is>
      </c>
      <c r="D711" t="n">
        <v>8.6159</v>
      </c>
      <c r="E711" t="n">
        <v>11.61</v>
      </c>
      <c r="F711" t="n">
        <v>8.06</v>
      </c>
      <c r="G711" t="n">
        <v>9.68</v>
      </c>
      <c r="H711" t="n">
        <v>0.17</v>
      </c>
      <c r="I711" t="n">
        <v>50</v>
      </c>
      <c r="J711" t="n">
        <v>133.55</v>
      </c>
      <c r="K711" t="n">
        <v>46.47</v>
      </c>
      <c r="L711" t="n">
        <v>1.25</v>
      </c>
      <c r="M711" t="n">
        <v>48</v>
      </c>
      <c r="N711" t="n">
        <v>20.83</v>
      </c>
      <c r="O711" t="n">
        <v>16704.7</v>
      </c>
      <c r="P711" t="n">
        <v>84.59999999999999</v>
      </c>
      <c r="Q711" t="n">
        <v>606.02</v>
      </c>
      <c r="R711" t="n">
        <v>55.56</v>
      </c>
      <c r="S711" t="n">
        <v>21.88</v>
      </c>
      <c r="T711" t="n">
        <v>15606.48</v>
      </c>
      <c r="U711" t="n">
        <v>0.39</v>
      </c>
      <c r="V711" t="n">
        <v>0.77</v>
      </c>
      <c r="W711" t="n">
        <v>1.07</v>
      </c>
      <c r="X711" t="n">
        <v>1.01</v>
      </c>
      <c r="Y711" t="n">
        <v>1</v>
      </c>
      <c r="Z711" t="n">
        <v>10</v>
      </c>
    </row>
    <row r="712">
      <c r="A712" t="n">
        <v>2</v>
      </c>
      <c r="B712" t="n">
        <v>65</v>
      </c>
      <c r="C712" t="inlineStr">
        <is>
          <t xml:space="preserve">CONCLUIDO	</t>
        </is>
      </c>
      <c r="D712" t="n">
        <v>8.9825</v>
      </c>
      <c r="E712" t="n">
        <v>11.13</v>
      </c>
      <c r="F712" t="n">
        <v>7.86</v>
      </c>
      <c r="G712" t="n">
        <v>11.8</v>
      </c>
      <c r="H712" t="n">
        <v>0.2</v>
      </c>
      <c r="I712" t="n">
        <v>40</v>
      </c>
      <c r="J712" t="n">
        <v>133.88</v>
      </c>
      <c r="K712" t="n">
        <v>46.47</v>
      </c>
      <c r="L712" t="n">
        <v>1.5</v>
      </c>
      <c r="M712" t="n">
        <v>38</v>
      </c>
      <c r="N712" t="n">
        <v>20.91</v>
      </c>
      <c r="O712" t="n">
        <v>16746.01</v>
      </c>
      <c r="P712" t="n">
        <v>81.39</v>
      </c>
      <c r="Q712" t="n">
        <v>605.9400000000001</v>
      </c>
      <c r="R712" t="n">
        <v>49.02</v>
      </c>
      <c r="S712" t="n">
        <v>21.88</v>
      </c>
      <c r="T712" t="n">
        <v>12388.17</v>
      </c>
      <c r="U712" t="n">
        <v>0.45</v>
      </c>
      <c r="V712" t="n">
        <v>0.79</v>
      </c>
      <c r="W712" t="n">
        <v>1.06</v>
      </c>
      <c r="X712" t="n">
        <v>0.8100000000000001</v>
      </c>
      <c r="Y712" t="n">
        <v>1</v>
      </c>
      <c r="Z712" t="n">
        <v>10</v>
      </c>
    </row>
    <row r="713">
      <c r="A713" t="n">
        <v>3</v>
      </c>
      <c r="B713" t="n">
        <v>65</v>
      </c>
      <c r="C713" t="inlineStr">
        <is>
          <t xml:space="preserve">CONCLUIDO	</t>
        </is>
      </c>
      <c r="D713" t="n">
        <v>9.2303</v>
      </c>
      <c r="E713" t="n">
        <v>10.83</v>
      </c>
      <c r="F713" t="n">
        <v>7.73</v>
      </c>
      <c r="G713" t="n">
        <v>13.64</v>
      </c>
      <c r="H713" t="n">
        <v>0.23</v>
      </c>
      <c r="I713" t="n">
        <v>34</v>
      </c>
      <c r="J713" t="n">
        <v>134.22</v>
      </c>
      <c r="K713" t="n">
        <v>46.47</v>
      </c>
      <c r="L713" t="n">
        <v>1.75</v>
      </c>
      <c r="M713" t="n">
        <v>32</v>
      </c>
      <c r="N713" t="n">
        <v>21</v>
      </c>
      <c r="O713" t="n">
        <v>16787.35</v>
      </c>
      <c r="P713" t="n">
        <v>79.02</v>
      </c>
      <c r="Q713" t="n">
        <v>606.0599999999999</v>
      </c>
      <c r="R713" t="n">
        <v>45.18</v>
      </c>
      <c r="S713" t="n">
        <v>21.88</v>
      </c>
      <c r="T713" t="n">
        <v>10495.7</v>
      </c>
      <c r="U713" t="n">
        <v>0.48</v>
      </c>
      <c r="V713" t="n">
        <v>0.8</v>
      </c>
      <c r="W713" t="n">
        <v>1.04</v>
      </c>
      <c r="X713" t="n">
        <v>0.67</v>
      </c>
      <c r="Y713" t="n">
        <v>1</v>
      </c>
      <c r="Z713" t="n">
        <v>10</v>
      </c>
    </row>
    <row r="714">
      <c r="A714" t="n">
        <v>4</v>
      </c>
      <c r="B714" t="n">
        <v>65</v>
      </c>
      <c r="C714" t="inlineStr">
        <is>
          <t xml:space="preserve">CONCLUIDO	</t>
        </is>
      </c>
      <c r="D714" t="n">
        <v>9.4481</v>
      </c>
      <c r="E714" t="n">
        <v>10.58</v>
      </c>
      <c r="F714" t="n">
        <v>7.61</v>
      </c>
      <c r="G714" t="n">
        <v>15.75</v>
      </c>
      <c r="H714" t="n">
        <v>0.26</v>
      </c>
      <c r="I714" t="n">
        <v>29</v>
      </c>
      <c r="J714" t="n">
        <v>134.55</v>
      </c>
      <c r="K714" t="n">
        <v>46.47</v>
      </c>
      <c r="L714" t="n">
        <v>2</v>
      </c>
      <c r="M714" t="n">
        <v>27</v>
      </c>
      <c r="N714" t="n">
        <v>21.09</v>
      </c>
      <c r="O714" t="n">
        <v>16828.84</v>
      </c>
      <c r="P714" t="n">
        <v>76.86</v>
      </c>
      <c r="Q714" t="n">
        <v>605.84</v>
      </c>
      <c r="R714" t="n">
        <v>41.79</v>
      </c>
      <c r="S714" t="n">
        <v>21.88</v>
      </c>
      <c r="T714" t="n">
        <v>8824.719999999999</v>
      </c>
      <c r="U714" t="n">
        <v>0.52</v>
      </c>
      <c r="V714" t="n">
        <v>0.8100000000000001</v>
      </c>
      <c r="W714" t="n">
        <v>1.03</v>
      </c>
      <c r="X714" t="n">
        <v>0.5600000000000001</v>
      </c>
      <c r="Y714" t="n">
        <v>1</v>
      </c>
      <c r="Z714" t="n">
        <v>10</v>
      </c>
    </row>
    <row r="715">
      <c r="A715" t="n">
        <v>5</v>
      </c>
      <c r="B715" t="n">
        <v>65</v>
      </c>
      <c r="C715" t="inlineStr">
        <is>
          <t xml:space="preserve">CONCLUIDO	</t>
        </is>
      </c>
      <c r="D715" t="n">
        <v>9.6036</v>
      </c>
      <c r="E715" t="n">
        <v>10.41</v>
      </c>
      <c r="F715" t="n">
        <v>7.55</v>
      </c>
      <c r="G715" t="n">
        <v>18.12</v>
      </c>
      <c r="H715" t="n">
        <v>0.29</v>
      </c>
      <c r="I715" t="n">
        <v>25</v>
      </c>
      <c r="J715" t="n">
        <v>134.89</v>
      </c>
      <c r="K715" t="n">
        <v>46.47</v>
      </c>
      <c r="L715" t="n">
        <v>2.25</v>
      </c>
      <c r="M715" t="n">
        <v>23</v>
      </c>
      <c r="N715" t="n">
        <v>21.17</v>
      </c>
      <c r="O715" t="n">
        <v>16870.25</v>
      </c>
      <c r="P715" t="n">
        <v>75.23999999999999</v>
      </c>
      <c r="Q715" t="n">
        <v>605.9299999999999</v>
      </c>
      <c r="R715" t="n">
        <v>39.47</v>
      </c>
      <c r="S715" t="n">
        <v>21.88</v>
      </c>
      <c r="T715" t="n">
        <v>7686.98</v>
      </c>
      <c r="U715" t="n">
        <v>0.55</v>
      </c>
      <c r="V715" t="n">
        <v>0.82</v>
      </c>
      <c r="W715" t="n">
        <v>1.03</v>
      </c>
      <c r="X715" t="n">
        <v>0.49</v>
      </c>
      <c r="Y715" t="n">
        <v>1</v>
      </c>
      <c r="Z715" t="n">
        <v>10</v>
      </c>
    </row>
    <row r="716">
      <c r="A716" t="n">
        <v>6</v>
      </c>
      <c r="B716" t="n">
        <v>65</v>
      </c>
      <c r="C716" t="inlineStr">
        <is>
          <t xml:space="preserve">CONCLUIDO	</t>
        </is>
      </c>
      <c r="D716" t="n">
        <v>9.755000000000001</v>
      </c>
      <c r="E716" t="n">
        <v>10.25</v>
      </c>
      <c r="F716" t="n">
        <v>7.47</v>
      </c>
      <c r="G716" t="n">
        <v>20.38</v>
      </c>
      <c r="H716" t="n">
        <v>0.33</v>
      </c>
      <c r="I716" t="n">
        <v>22</v>
      </c>
      <c r="J716" t="n">
        <v>135.22</v>
      </c>
      <c r="K716" t="n">
        <v>46.47</v>
      </c>
      <c r="L716" t="n">
        <v>2.5</v>
      </c>
      <c r="M716" t="n">
        <v>20</v>
      </c>
      <c r="N716" t="n">
        <v>21.26</v>
      </c>
      <c r="O716" t="n">
        <v>16911.68</v>
      </c>
      <c r="P716" t="n">
        <v>73.33</v>
      </c>
      <c r="Q716" t="n">
        <v>605.87</v>
      </c>
      <c r="R716" t="n">
        <v>37.14</v>
      </c>
      <c r="S716" t="n">
        <v>21.88</v>
      </c>
      <c r="T716" t="n">
        <v>6536.38</v>
      </c>
      <c r="U716" t="n">
        <v>0.59</v>
      </c>
      <c r="V716" t="n">
        <v>0.83</v>
      </c>
      <c r="W716" t="n">
        <v>1.02</v>
      </c>
      <c r="X716" t="n">
        <v>0.41</v>
      </c>
      <c r="Y716" t="n">
        <v>1</v>
      </c>
      <c r="Z716" t="n">
        <v>10</v>
      </c>
    </row>
    <row r="717">
      <c r="A717" t="n">
        <v>7</v>
      </c>
      <c r="B717" t="n">
        <v>65</v>
      </c>
      <c r="C717" t="inlineStr">
        <is>
          <t xml:space="preserve">CONCLUIDO	</t>
        </is>
      </c>
      <c r="D717" t="n">
        <v>9.8447</v>
      </c>
      <c r="E717" t="n">
        <v>10.16</v>
      </c>
      <c r="F717" t="n">
        <v>7.43</v>
      </c>
      <c r="G717" t="n">
        <v>22.3</v>
      </c>
      <c r="H717" t="n">
        <v>0.36</v>
      </c>
      <c r="I717" t="n">
        <v>20</v>
      </c>
      <c r="J717" t="n">
        <v>135.56</v>
      </c>
      <c r="K717" t="n">
        <v>46.47</v>
      </c>
      <c r="L717" t="n">
        <v>2.75</v>
      </c>
      <c r="M717" t="n">
        <v>18</v>
      </c>
      <c r="N717" t="n">
        <v>21.34</v>
      </c>
      <c r="O717" t="n">
        <v>16953.14</v>
      </c>
      <c r="P717" t="n">
        <v>71.95999999999999</v>
      </c>
      <c r="Q717" t="n">
        <v>605.86</v>
      </c>
      <c r="R717" t="n">
        <v>35.87</v>
      </c>
      <c r="S717" t="n">
        <v>21.88</v>
      </c>
      <c r="T717" t="n">
        <v>5911.61</v>
      </c>
      <c r="U717" t="n">
        <v>0.61</v>
      </c>
      <c r="V717" t="n">
        <v>0.83</v>
      </c>
      <c r="W717" t="n">
        <v>1.02</v>
      </c>
      <c r="X717" t="n">
        <v>0.38</v>
      </c>
      <c r="Y717" t="n">
        <v>1</v>
      </c>
      <c r="Z717" t="n">
        <v>10</v>
      </c>
    </row>
    <row r="718">
      <c r="A718" t="n">
        <v>8</v>
      </c>
      <c r="B718" t="n">
        <v>65</v>
      </c>
      <c r="C718" t="inlineStr">
        <is>
          <t xml:space="preserve">CONCLUIDO	</t>
        </is>
      </c>
      <c r="D718" t="n">
        <v>9.9184</v>
      </c>
      <c r="E718" t="n">
        <v>10.08</v>
      </c>
      <c r="F718" t="n">
        <v>7.41</v>
      </c>
      <c r="G718" t="n">
        <v>24.71</v>
      </c>
      <c r="H718" t="n">
        <v>0.39</v>
      </c>
      <c r="I718" t="n">
        <v>18</v>
      </c>
      <c r="J718" t="n">
        <v>135.9</v>
      </c>
      <c r="K718" t="n">
        <v>46.47</v>
      </c>
      <c r="L718" t="n">
        <v>3</v>
      </c>
      <c r="M718" t="n">
        <v>16</v>
      </c>
      <c r="N718" t="n">
        <v>21.43</v>
      </c>
      <c r="O718" t="n">
        <v>16994.64</v>
      </c>
      <c r="P718" t="n">
        <v>70.36</v>
      </c>
      <c r="Q718" t="n">
        <v>605.84</v>
      </c>
      <c r="R718" t="n">
        <v>35.22</v>
      </c>
      <c r="S718" t="n">
        <v>21.88</v>
      </c>
      <c r="T718" t="n">
        <v>5596.11</v>
      </c>
      <c r="U718" t="n">
        <v>0.62</v>
      </c>
      <c r="V718" t="n">
        <v>0.83</v>
      </c>
      <c r="W718" t="n">
        <v>1.02</v>
      </c>
      <c r="X718" t="n">
        <v>0.35</v>
      </c>
      <c r="Y718" t="n">
        <v>1</v>
      </c>
      <c r="Z718" t="n">
        <v>10</v>
      </c>
    </row>
    <row r="719">
      <c r="A719" t="n">
        <v>9</v>
      </c>
      <c r="B719" t="n">
        <v>65</v>
      </c>
      <c r="C719" t="inlineStr">
        <is>
          <t xml:space="preserve">CONCLUIDO	</t>
        </is>
      </c>
      <c r="D719" t="n">
        <v>9.9925</v>
      </c>
      <c r="E719" t="n">
        <v>10.01</v>
      </c>
      <c r="F719" t="n">
        <v>7.36</v>
      </c>
      <c r="G719" t="n">
        <v>25.99</v>
      </c>
      <c r="H719" t="n">
        <v>0.42</v>
      </c>
      <c r="I719" t="n">
        <v>17</v>
      </c>
      <c r="J719" t="n">
        <v>136.23</v>
      </c>
      <c r="K719" t="n">
        <v>46.47</v>
      </c>
      <c r="L719" t="n">
        <v>3.25</v>
      </c>
      <c r="M719" t="n">
        <v>15</v>
      </c>
      <c r="N719" t="n">
        <v>21.52</v>
      </c>
      <c r="O719" t="n">
        <v>17036.16</v>
      </c>
      <c r="P719" t="n">
        <v>69.13</v>
      </c>
      <c r="Q719" t="n">
        <v>605.84</v>
      </c>
      <c r="R719" t="n">
        <v>33.84</v>
      </c>
      <c r="S719" t="n">
        <v>21.88</v>
      </c>
      <c r="T719" t="n">
        <v>4909.87</v>
      </c>
      <c r="U719" t="n">
        <v>0.65</v>
      </c>
      <c r="V719" t="n">
        <v>0.84</v>
      </c>
      <c r="W719" t="n">
        <v>1.01</v>
      </c>
      <c r="X719" t="n">
        <v>0.31</v>
      </c>
      <c r="Y719" t="n">
        <v>1</v>
      </c>
      <c r="Z719" t="n">
        <v>10</v>
      </c>
    </row>
    <row r="720">
      <c r="A720" t="n">
        <v>10</v>
      </c>
      <c r="B720" t="n">
        <v>65</v>
      </c>
      <c r="C720" t="inlineStr">
        <is>
          <t xml:space="preserve">CONCLUIDO	</t>
        </is>
      </c>
      <c r="D720" t="n">
        <v>10.0806</v>
      </c>
      <c r="E720" t="n">
        <v>9.92</v>
      </c>
      <c r="F720" t="n">
        <v>7.33</v>
      </c>
      <c r="G720" t="n">
        <v>29.33</v>
      </c>
      <c r="H720" t="n">
        <v>0.45</v>
      </c>
      <c r="I720" t="n">
        <v>15</v>
      </c>
      <c r="J720" t="n">
        <v>136.57</v>
      </c>
      <c r="K720" t="n">
        <v>46.47</v>
      </c>
      <c r="L720" t="n">
        <v>3.5</v>
      </c>
      <c r="M720" t="n">
        <v>13</v>
      </c>
      <c r="N720" t="n">
        <v>21.6</v>
      </c>
      <c r="O720" t="n">
        <v>17077.72</v>
      </c>
      <c r="P720" t="n">
        <v>67.44</v>
      </c>
      <c r="Q720" t="n">
        <v>605.86</v>
      </c>
      <c r="R720" t="n">
        <v>32.62</v>
      </c>
      <c r="S720" t="n">
        <v>21.88</v>
      </c>
      <c r="T720" t="n">
        <v>4312.57</v>
      </c>
      <c r="U720" t="n">
        <v>0.67</v>
      </c>
      <c r="V720" t="n">
        <v>0.84</v>
      </c>
      <c r="W720" t="n">
        <v>1.01</v>
      </c>
      <c r="X720" t="n">
        <v>0.27</v>
      </c>
      <c r="Y720" t="n">
        <v>1</v>
      </c>
      <c r="Z720" t="n">
        <v>10</v>
      </c>
    </row>
    <row r="721">
      <c r="A721" t="n">
        <v>11</v>
      </c>
      <c r="B721" t="n">
        <v>65</v>
      </c>
      <c r="C721" t="inlineStr">
        <is>
          <t xml:space="preserve">CONCLUIDO	</t>
        </is>
      </c>
      <c r="D721" t="n">
        <v>10.1317</v>
      </c>
      <c r="E721" t="n">
        <v>9.869999999999999</v>
      </c>
      <c r="F721" t="n">
        <v>7.31</v>
      </c>
      <c r="G721" t="n">
        <v>31.32</v>
      </c>
      <c r="H721" t="n">
        <v>0.48</v>
      </c>
      <c r="I721" t="n">
        <v>14</v>
      </c>
      <c r="J721" t="n">
        <v>136.91</v>
      </c>
      <c r="K721" t="n">
        <v>46.47</v>
      </c>
      <c r="L721" t="n">
        <v>3.75</v>
      </c>
      <c r="M721" t="n">
        <v>12</v>
      </c>
      <c r="N721" t="n">
        <v>21.69</v>
      </c>
      <c r="O721" t="n">
        <v>17119.3</v>
      </c>
      <c r="P721" t="n">
        <v>66.06999999999999</v>
      </c>
      <c r="Q721" t="n">
        <v>605.85</v>
      </c>
      <c r="R721" t="n">
        <v>31.95</v>
      </c>
      <c r="S721" t="n">
        <v>21.88</v>
      </c>
      <c r="T721" t="n">
        <v>3981.62</v>
      </c>
      <c r="U721" t="n">
        <v>0.68</v>
      </c>
      <c r="V721" t="n">
        <v>0.85</v>
      </c>
      <c r="W721" t="n">
        <v>1.01</v>
      </c>
      <c r="X721" t="n">
        <v>0.25</v>
      </c>
      <c r="Y721" t="n">
        <v>1</v>
      </c>
      <c r="Z721" t="n">
        <v>10</v>
      </c>
    </row>
    <row r="722">
      <c r="A722" t="n">
        <v>12</v>
      </c>
      <c r="B722" t="n">
        <v>65</v>
      </c>
      <c r="C722" t="inlineStr">
        <is>
          <t xml:space="preserve">CONCLUIDO	</t>
        </is>
      </c>
      <c r="D722" t="n">
        <v>10.1603</v>
      </c>
      <c r="E722" t="n">
        <v>9.84</v>
      </c>
      <c r="F722" t="n">
        <v>7.31</v>
      </c>
      <c r="G722" t="n">
        <v>33.73</v>
      </c>
      <c r="H722" t="n">
        <v>0.52</v>
      </c>
      <c r="I722" t="n">
        <v>13</v>
      </c>
      <c r="J722" t="n">
        <v>137.25</v>
      </c>
      <c r="K722" t="n">
        <v>46.47</v>
      </c>
      <c r="L722" t="n">
        <v>4</v>
      </c>
      <c r="M722" t="n">
        <v>11</v>
      </c>
      <c r="N722" t="n">
        <v>21.78</v>
      </c>
      <c r="O722" t="n">
        <v>17160.92</v>
      </c>
      <c r="P722" t="n">
        <v>64.89</v>
      </c>
      <c r="Q722" t="n">
        <v>605.84</v>
      </c>
      <c r="R722" t="n">
        <v>32.09</v>
      </c>
      <c r="S722" t="n">
        <v>21.88</v>
      </c>
      <c r="T722" t="n">
        <v>4058.49</v>
      </c>
      <c r="U722" t="n">
        <v>0.68</v>
      </c>
      <c r="V722" t="n">
        <v>0.85</v>
      </c>
      <c r="W722" t="n">
        <v>1.01</v>
      </c>
      <c r="X722" t="n">
        <v>0.25</v>
      </c>
      <c r="Y722" t="n">
        <v>1</v>
      </c>
      <c r="Z722" t="n">
        <v>10</v>
      </c>
    </row>
    <row r="723">
      <c r="A723" t="n">
        <v>13</v>
      </c>
      <c r="B723" t="n">
        <v>65</v>
      </c>
      <c r="C723" t="inlineStr">
        <is>
          <t xml:space="preserve">CONCLUIDO	</t>
        </is>
      </c>
      <c r="D723" t="n">
        <v>10.22</v>
      </c>
      <c r="E723" t="n">
        <v>9.779999999999999</v>
      </c>
      <c r="F723" t="n">
        <v>7.28</v>
      </c>
      <c r="G723" t="n">
        <v>36.39</v>
      </c>
      <c r="H723" t="n">
        <v>0.55</v>
      </c>
      <c r="I723" t="n">
        <v>12</v>
      </c>
      <c r="J723" t="n">
        <v>137.58</v>
      </c>
      <c r="K723" t="n">
        <v>46.47</v>
      </c>
      <c r="L723" t="n">
        <v>4.25</v>
      </c>
      <c r="M723" t="n">
        <v>9</v>
      </c>
      <c r="N723" t="n">
        <v>21.87</v>
      </c>
      <c r="O723" t="n">
        <v>17202.57</v>
      </c>
      <c r="P723" t="n">
        <v>63.19</v>
      </c>
      <c r="Q723" t="n">
        <v>605.84</v>
      </c>
      <c r="R723" t="n">
        <v>31.16</v>
      </c>
      <c r="S723" t="n">
        <v>21.88</v>
      </c>
      <c r="T723" t="n">
        <v>3594.57</v>
      </c>
      <c r="U723" t="n">
        <v>0.7</v>
      </c>
      <c r="V723" t="n">
        <v>0.85</v>
      </c>
      <c r="W723" t="n">
        <v>1.01</v>
      </c>
      <c r="X723" t="n">
        <v>0.22</v>
      </c>
      <c r="Y723" t="n">
        <v>1</v>
      </c>
      <c r="Z723" t="n">
        <v>10</v>
      </c>
    </row>
    <row r="724">
      <c r="A724" t="n">
        <v>14</v>
      </c>
      <c r="B724" t="n">
        <v>65</v>
      </c>
      <c r="C724" t="inlineStr">
        <is>
          <t xml:space="preserve">CONCLUIDO	</t>
        </is>
      </c>
      <c r="D724" t="n">
        <v>10.2139</v>
      </c>
      <c r="E724" t="n">
        <v>9.789999999999999</v>
      </c>
      <c r="F724" t="n">
        <v>7.28</v>
      </c>
      <c r="G724" t="n">
        <v>36.42</v>
      </c>
      <c r="H724" t="n">
        <v>0.58</v>
      </c>
      <c r="I724" t="n">
        <v>12</v>
      </c>
      <c r="J724" t="n">
        <v>137.92</v>
      </c>
      <c r="K724" t="n">
        <v>46.47</v>
      </c>
      <c r="L724" t="n">
        <v>4.5</v>
      </c>
      <c r="M724" t="n">
        <v>5</v>
      </c>
      <c r="N724" t="n">
        <v>21.95</v>
      </c>
      <c r="O724" t="n">
        <v>17244.24</v>
      </c>
      <c r="P724" t="n">
        <v>62.93</v>
      </c>
      <c r="Q724" t="n">
        <v>606.0599999999999</v>
      </c>
      <c r="R724" t="n">
        <v>31.12</v>
      </c>
      <c r="S724" t="n">
        <v>21.88</v>
      </c>
      <c r="T724" t="n">
        <v>3575.52</v>
      </c>
      <c r="U724" t="n">
        <v>0.7</v>
      </c>
      <c r="V724" t="n">
        <v>0.85</v>
      </c>
      <c r="W724" t="n">
        <v>1.01</v>
      </c>
      <c r="X724" t="n">
        <v>0.23</v>
      </c>
      <c r="Y724" t="n">
        <v>1</v>
      </c>
      <c r="Z724" t="n">
        <v>10</v>
      </c>
    </row>
    <row r="725">
      <c r="A725" t="n">
        <v>15</v>
      </c>
      <c r="B725" t="n">
        <v>65</v>
      </c>
      <c r="C725" t="inlineStr">
        <is>
          <t xml:space="preserve">CONCLUIDO	</t>
        </is>
      </c>
      <c r="D725" t="n">
        <v>10.2643</v>
      </c>
      <c r="E725" t="n">
        <v>9.74</v>
      </c>
      <c r="F725" t="n">
        <v>7.26</v>
      </c>
      <c r="G725" t="n">
        <v>39.62</v>
      </c>
      <c r="H725" t="n">
        <v>0.61</v>
      </c>
      <c r="I725" t="n">
        <v>11</v>
      </c>
      <c r="J725" t="n">
        <v>138.26</v>
      </c>
      <c r="K725" t="n">
        <v>46.47</v>
      </c>
      <c r="L725" t="n">
        <v>4.75</v>
      </c>
      <c r="M725" t="n">
        <v>3</v>
      </c>
      <c r="N725" t="n">
        <v>22.04</v>
      </c>
      <c r="O725" t="n">
        <v>17285.95</v>
      </c>
      <c r="P725" t="n">
        <v>62.29</v>
      </c>
      <c r="Q725" t="n">
        <v>605.84</v>
      </c>
      <c r="R725" t="n">
        <v>30.35</v>
      </c>
      <c r="S725" t="n">
        <v>21.88</v>
      </c>
      <c r="T725" t="n">
        <v>3198.74</v>
      </c>
      <c r="U725" t="n">
        <v>0.72</v>
      </c>
      <c r="V725" t="n">
        <v>0.85</v>
      </c>
      <c r="W725" t="n">
        <v>1.01</v>
      </c>
      <c r="X725" t="n">
        <v>0.21</v>
      </c>
      <c r="Y725" t="n">
        <v>1</v>
      </c>
      <c r="Z725" t="n">
        <v>10</v>
      </c>
    </row>
    <row r="726">
      <c r="A726" t="n">
        <v>16</v>
      </c>
      <c r="B726" t="n">
        <v>65</v>
      </c>
      <c r="C726" t="inlineStr">
        <is>
          <t xml:space="preserve">CONCLUIDO	</t>
        </is>
      </c>
      <c r="D726" t="n">
        <v>10.2552</v>
      </c>
      <c r="E726" t="n">
        <v>9.75</v>
      </c>
      <c r="F726" t="n">
        <v>7.27</v>
      </c>
      <c r="G726" t="n">
        <v>39.66</v>
      </c>
      <c r="H726" t="n">
        <v>0.64</v>
      </c>
      <c r="I726" t="n">
        <v>11</v>
      </c>
      <c r="J726" t="n">
        <v>138.6</v>
      </c>
      <c r="K726" t="n">
        <v>46.47</v>
      </c>
      <c r="L726" t="n">
        <v>5</v>
      </c>
      <c r="M726" t="n">
        <v>1</v>
      </c>
      <c r="N726" t="n">
        <v>22.13</v>
      </c>
      <c r="O726" t="n">
        <v>17327.69</v>
      </c>
      <c r="P726" t="n">
        <v>61.57</v>
      </c>
      <c r="Q726" t="n">
        <v>605.87</v>
      </c>
      <c r="R726" t="n">
        <v>30.5</v>
      </c>
      <c r="S726" t="n">
        <v>21.88</v>
      </c>
      <c r="T726" t="n">
        <v>3274.15</v>
      </c>
      <c r="U726" t="n">
        <v>0.72</v>
      </c>
      <c r="V726" t="n">
        <v>0.85</v>
      </c>
      <c r="W726" t="n">
        <v>1.02</v>
      </c>
      <c r="X726" t="n">
        <v>0.21</v>
      </c>
      <c r="Y726" t="n">
        <v>1</v>
      </c>
      <c r="Z726" t="n">
        <v>10</v>
      </c>
    </row>
    <row r="727">
      <c r="A727" t="n">
        <v>17</v>
      </c>
      <c r="B727" t="n">
        <v>65</v>
      </c>
      <c r="C727" t="inlineStr">
        <is>
          <t xml:space="preserve">CONCLUIDO	</t>
        </is>
      </c>
      <c r="D727" t="n">
        <v>10.2544</v>
      </c>
      <c r="E727" t="n">
        <v>9.75</v>
      </c>
      <c r="F727" t="n">
        <v>7.27</v>
      </c>
      <c r="G727" t="n">
        <v>39.67</v>
      </c>
      <c r="H727" t="n">
        <v>0.67</v>
      </c>
      <c r="I727" t="n">
        <v>11</v>
      </c>
      <c r="J727" t="n">
        <v>138.94</v>
      </c>
      <c r="K727" t="n">
        <v>46.47</v>
      </c>
      <c r="L727" t="n">
        <v>5.25</v>
      </c>
      <c r="M727" t="n">
        <v>0</v>
      </c>
      <c r="N727" t="n">
        <v>22.22</v>
      </c>
      <c r="O727" t="n">
        <v>17369.47</v>
      </c>
      <c r="P727" t="n">
        <v>61.59</v>
      </c>
      <c r="Q727" t="n">
        <v>605.87</v>
      </c>
      <c r="R727" t="n">
        <v>30.58</v>
      </c>
      <c r="S727" t="n">
        <v>21.88</v>
      </c>
      <c r="T727" t="n">
        <v>3309.62</v>
      </c>
      <c r="U727" t="n">
        <v>0.72</v>
      </c>
      <c r="V727" t="n">
        <v>0.85</v>
      </c>
      <c r="W727" t="n">
        <v>1.02</v>
      </c>
      <c r="X727" t="n">
        <v>0.21</v>
      </c>
      <c r="Y727" t="n">
        <v>1</v>
      </c>
      <c r="Z727" t="n">
        <v>10</v>
      </c>
    </row>
    <row r="728">
      <c r="A728" t="n">
        <v>0</v>
      </c>
      <c r="B728" t="n">
        <v>130</v>
      </c>
      <c r="C728" t="inlineStr">
        <is>
          <t xml:space="preserve">CONCLUIDO	</t>
        </is>
      </c>
      <c r="D728" t="n">
        <v>5.6853</v>
      </c>
      <c r="E728" t="n">
        <v>17.59</v>
      </c>
      <c r="F728" t="n">
        <v>9.359999999999999</v>
      </c>
      <c r="G728" t="n">
        <v>5.06</v>
      </c>
      <c r="H728" t="n">
        <v>0.07000000000000001</v>
      </c>
      <c r="I728" t="n">
        <v>111</v>
      </c>
      <c r="J728" t="n">
        <v>252.85</v>
      </c>
      <c r="K728" t="n">
        <v>59.19</v>
      </c>
      <c r="L728" t="n">
        <v>1</v>
      </c>
      <c r="M728" t="n">
        <v>109</v>
      </c>
      <c r="N728" t="n">
        <v>62.65</v>
      </c>
      <c r="O728" t="n">
        <v>31418.63</v>
      </c>
      <c r="P728" t="n">
        <v>153.04</v>
      </c>
      <c r="Q728" t="n">
        <v>605.97</v>
      </c>
      <c r="R728" t="n">
        <v>95.52</v>
      </c>
      <c r="S728" t="n">
        <v>21.88</v>
      </c>
      <c r="T728" t="n">
        <v>35280.04</v>
      </c>
      <c r="U728" t="n">
        <v>0.23</v>
      </c>
      <c r="V728" t="n">
        <v>0.66</v>
      </c>
      <c r="W728" t="n">
        <v>1.18</v>
      </c>
      <c r="X728" t="n">
        <v>2.3</v>
      </c>
      <c r="Y728" t="n">
        <v>1</v>
      </c>
      <c r="Z728" t="n">
        <v>10</v>
      </c>
    </row>
    <row r="729">
      <c r="A729" t="n">
        <v>1</v>
      </c>
      <c r="B729" t="n">
        <v>130</v>
      </c>
      <c r="C729" t="inlineStr">
        <is>
          <t xml:space="preserve">CONCLUIDO	</t>
        </is>
      </c>
      <c r="D729" t="n">
        <v>6.4065</v>
      </c>
      <c r="E729" t="n">
        <v>15.61</v>
      </c>
      <c r="F729" t="n">
        <v>8.75</v>
      </c>
      <c r="G729" t="n">
        <v>6.32</v>
      </c>
      <c r="H729" t="n">
        <v>0.09</v>
      </c>
      <c r="I729" t="n">
        <v>83</v>
      </c>
      <c r="J729" t="n">
        <v>253.3</v>
      </c>
      <c r="K729" t="n">
        <v>59.19</v>
      </c>
      <c r="L729" t="n">
        <v>1.25</v>
      </c>
      <c r="M729" t="n">
        <v>81</v>
      </c>
      <c r="N729" t="n">
        <v>62.86</v>
      </c>
      <c r="O729" t="n">
        <v>31474.5</v>
      </c>
      <c r="P729" t="n">
        <v>142.54</v>
      </c>
      <c r="Q729" t="n">
        <v>605.99</v>
      </c>
      <c r="R729" t="n">
        <v>76.83</v>
      </c>
      <c r="S729" t="n">
        <v>21.88</v>
      </c>
      <c r="T729" t="n">
        <v>26078.67</v>
      </c>
      <c r="U729" t="n">
        <v>0.28</v>
      </c>
      <c r="V729" t="n">
        <v>0.71</v>
      </c>
      <c r="W729" t="n">
        <v>1.12</v>
      </c>
      <c r="X729" t="n">
        <v>1.69</v>
      </c>
      <c r="Y729" t="n">
        <v>1</v>
      </c>
      <c r="Z729" t="n">
        <v>10</v>
      </c>
    </row>
    <row r="730">
      <c r="A730" t="n">
        <v>2</v>
      </c>
      <c r="B730" t="n">
        <v>130</v>
      </c>
      <c r="C730" t="inlineStr">
        <is>
          <t xml:space="preserve">CONCLUIDO	</t>
        </is>
      </c>
      <c r="D730" t="n">
        <v>6.9348</v>
      </c>
      <c r="E730" t="n">
        <v>14.42</v>
      </c>
      <c r="F730" t="n">
        <v>8.390000000000001</v>
      </c>
      <c r="G730" t="n">
        <v>7.63</v>
      </c>
      <c r="H730" t="n">
        <v>0.11</v>
      </c>
      <c r="I730" t="n">
        <v>66</v>
      </c>
      <c r="J730" t="n">
        <v>253.75</v>
      </c>
      <c r="K730" t="n">
        <v>59.19</v>
      </c>
      <c r="L730" t="n">
        <v>1.5</v>
      </c>
      <c r="M730" t="n">
        <v>64</v>
      </c>
      <c r="N730" t="n">
        <v>63.06</v>
      </c>
      <c r="O730" t="n">
        <v>31530.44</v>
      </c>
      <c r="P730" t="n">
        <v>136.24</v>
      </c>
      <c r="Q730" t="n">
        <v>606.17</v>
      </c>
      <c r="R730" t="n">
        <v>65.45</v>
      </c>
      <c r="S730" t="n">
        <v>21.88</v>
      </c>
      <c r="T730" t="n">
        <v>20472.08</v>
      </c>
      <c r="U730" t="n">
        <v>0.33</v>
      </c>
      <c r="V730" t="n">
        <v>0.74</v>
      </c>
      <c r="W730" t="n">
        <v>1.1</v>
      </c>
      <c r="X730" t="n">
        <v>1.33</v>
      </c>
      <c r="Y730" t="n">
        <v>1</v>
      </c>
      <c r="Z730" t="n">
        <v>10</v>
      </c>
    </row>
    <row r="731">
      <c r="A731" t="n">
        <v>3</v>
      </c>
      <c r="B731" t="n">
        <v>130</v>
      </c>
      <c r="C731" t="inlineStr">
        <is>
          <t xml:space="preserve">CONCLUIDO	</t>
        </is>
      </c>
      <c r="D731" t="n">
        <v>7.3233</v>
      </c>
      <c r="E731" t="n">
        <v>13.66</v>
      </c>
      <c r="F731" t="n">
        <v>8.16</v>
      </c>
      <c r="G731" t="n">
        <v>8.9</v>
      </c>
      <c r="H731" t="n">
        <v>0.12</v>
      </c>
      <c r="I731" t="n">
        <v>55</v>
      </c>
      <c r="J731" t="n">
        <v>254.21</v>
      </c>
      <c r="K731" t="n">
        <v>59.19</v>
      </c>
      <c r="L731" t="n">
        <v>1.75</v>
      </c>
      <c r="M731" t="n">
        <v>53</v>
      </c>
      <c r="N731" t="n">
        <v>63.26</v>
      </c>
      <c r="O731" t="n">
        <v>31586.46</v>
      </c>
      <c r="P731" t="n">
        <v>132.03</v>
      </c>
      <c r="Q731" t="n">
        <v>605.92</v>
      </c>
      <c r="R731" t="n">
        <v>58.47</v>
      </c>
      <c r="S731" t="n">
        <v>21.88</v>
      </c>
      <c r="T731" t="n">
        <v>17038.01</v>
      </c>
      <c r="U731" t="n">
        <v>0.37</v>
      </c>
      <c r="V731" t="n">
        <v>0.76</v>
      </c>
      <c r="W731" t="n">
        <v>1.08</v>
      </c>
      <c r="X731" t="n">
        <v>1.1</v>
      </c>
      <c r="Y731" t="n">
        <v>1</v>
      </c>
      <c r="Z731" t="n">
        <v>10</v>
      </c>
    </row>
    <row r="732">
      <c r="A732" t="n">
        <v>4</v>
      </c>
      <c r="B732" t="n">
        <v>130</v>
      </c>
      <c r="C732" t="inlineStr">
        <is>
          <t xml:space="preserve">CONCLUIDO	</t>
        </is>
      </c>
      <c r="D732" t="n">
        <v>7.5917</v>
      </c>
      <c r="E732" t="n">
        <v>13.17</v>
      </c>
      <c r="F732" t="n">
        <v>8.02</v>
      </c>
      <c r="G732" t="n">
        <v>10.03</v>
      </c>
      <c r="H732" t="n">
        <v>0.14</v>
      </c>
      <c r="I732" t="n">
        <v>48</v>
      </c>
      <c r="J732" t="n">
        <v>254.66</v>
      </c>
      <c r="K732" t="n">
        <v>59.19</v>
      </c>
      <c r="L732" t="n">
        <v>2</v>
      </c>
      <c r="M732" t="n">
        <v>46</v>
      </c>
      <c r="N732" t="n">
        <v>63.47</v>
      </c>
      <c r="O732" t="n">
        <v>31642.55</v>
      </c>
      <c r="P732" t="n">
        <v>129.4</v>
      </c>
      <c r="Q732" t="n">
        <v>605.91</v>
      </c>
      <c r="R732" t="n">
        <v>53.9</v>
      </c>
      <c r="S732" t="n">
        <v>21.88</v>
      </c>
      <c r="T732" t="n">
        <v>14787.36</v>
      </c>
      <c r="U732" t="n">
        <v>0.41</v>
      </c>
      <c r="V732" t="n">
        <v>0.77</v>
      </c>
      <c r="W732" t="n">
        <v>1.07</v>
      </c>
      <c r="X732" t="n">
        <v>0.96</v>
      </c>
      <c r="Y732" t="n">
        <v>1</v>
      </c>
      <c r="Z732" t="n">
        <v>10</v>
      </c>
    </row>
    <row r="733">
      <c r="A733" t="n">
        <v>5</v>
      </c>
      <c r="B733" t="n">
        <v>130</v>
      </c>
      <c r="C733" t="inlineStr">
        <is>
          <t xml:space="preserve">CONCLUIDO	</t>
        </is>
      </c>
      <c r="D733" t="n">
        <v>7.8501</v>
      </c>
      <c r="E733" t="n">
        <v>12.74</v>
      </c>
      <c r="F733" t="n">
        <v>7.88</v>
      </c>
      <c r="G733" t="n">
        <v>11.26</v>
      </c>
      <c r="H733" t="n">
        <v>0.16</v>
      </c>
      <c r="I733" t="n">
        <v>42</v>
      </c>
      <c r="J733" t="n">
        <v>255.12</v>
      </c>
      <c r="K733" t="n">
        <v>59.19</v>
      </c>
      <c r="L733" t="n">
        <v>2.25</v>
      </c>
      <c r="M733" t="n">
        <v>40</v>
      </c>
      <c r="N733" t="n">
        <v>63.67</v>
      </c>
      <c r="O733" t="n">
        <v>31698.72</v>
      </c>
      <c r="P733" t="n">
        <v>126.52</v>
      </c>
      <c r="Q733" t="n">
        <v>605.92</v>
      </c>
      <c r="R733" t="n">
        <v>49.73</v>
      </c>
      <c r="S733" t="n">
        <v>21.88</v>
      </c>
      <c r="T733" t="n">
        <v>12732.52</v>
      </c>
      <c r="U733" t="n">
        <v>0.44</v>
      </c>
      <c r="V733" t="n">
        <v>0.78</v>
      </c>
      <c r="W733" t="n">
        <v>1.06</v>
      </c>
      <c r="X733" t="n">
        <v>0.82</v>
      </c>
      <c r="Y733" t="n">
        <v>1</v>
      </c>
      <c r="Z733" t="n">
        <v>10</v>
      </c>
    </row>
    <row r="734">
      <c r="A734" t="n">
        <v>6</v>
      </c>
      <c r="B734" t="n">
        <v>130</v>
      </c>
      <c r="C734" t="inlineStr">
        <is>
          <t xml:space="preserve">CONCLUIDO	</t>
        </is>
      </c>
      <c r="D734" t="n">
        <v>8.066700000000001</v>
      </c>
      <c r="E734" t="n">
        <v>12.4</v>
      </c>
      <c r="F734" t="n">
        <v>7.78</v>
      </c>
      <c r="G734" t="n">
        <v>12.62</v>
      </c>
      <c r="H734" t="n">
        <v>0.17</v>
      </c>
      <c r="I734" t="n">
        <v>37</v>
      </c>
      <c r="J734" t="n">
        <v>255.57</v>
      </c>
      <c r="K734" t="n">
        <v>59.19</v>
      </c>
      <c r="L734" t="n">
        <v>2.5</v>
      </c>
      <c r="M734" t="n">
        <v>35</v>
      </c>
      <c r="N734" t="n">
        <v>63.88</v>
      </c>
      <c r="O734" t="n">
        <v>31754.97</v>
      </c>
      <c r="P734" t="n">
        <v>124.69</v>
      </c>
      <c r="Q734" t="n">
        <v>605.9400000000001</v>
      </c>
      <c r="R734" t="n">
        <v>46.47</v>
      </c>
      <c r="S734" t="n">
        <v>21.88</v>
      </c>
      <c r="T734" t="n">
        <v>11126.75</v>
      </c>
      <c r="U734" t="n">
        <v>0.47</v>
      </c>
      <c r="V734" t="n">
        <v>0.79</v>
      </c>
      <c r="W734" t="n">
        <v>1.06</v>
      </c>
      <c r="X734" t="n">
        <v>0.72</v>
      </c>
      <c r="Y734" t="n">
        <v>1</v>
      </c>
      <c r="Z734" t="n">
        <v>10</v>
      </c>
    </row>
    <row r="735">
      <c r="A735" t="n">
        <v>7</v>
      </c>
      <c r="B735" t="n">
        <v>130</v>
      </c>
      <c r="C735" t="inlineStr">
        <is>
          <t xml:space="preserve">CONCLUIDO	</t>
        </is>
      </c>
      <c r="D735" t="n">
        <v>8.2478</v>
      </c>
      <c r="E735" t="n">
        <v>12.12</v>
      </c>
      <c r="F735" t="n">
        <v>7.71</v>
      </c>
      <c r="G735" t="n">
        <v>14.01</v>
      </c>
      <c r="H735" t="n">
        <v>0.19</v>
      </c>
      <c r="I735" t="n">
        <v>33</v>
      </c>
      <c r="J735" t="n">
        <v>256.03</v>
      </c>
      <c r="K735" t="n">
        <v>59.19</v>
      </c>
      <c r="L735" t="n">
        <v>2.75</v>
      </c>
      <c r="M735" t="n">
        <v>31</v>
      </c>
      <c r="N735" t="n">
        <v>64.09</v>
      </c>
      <c r="O735" t="n">
        <v>31811.29</v>
      </c>
      <c r="P735" t="n">
        <v>122.95</v>
      </c>
      <c r="Q735" t="n">
        <v>606.1</v>
      </c>
      <c r="R735" t="n">
        <v>44.32</v>
      </c>
      <c r="S735" t="n">
        <v>21.88</v>
      </c>
      <c r="T735" t="n">
        <v>10070.01</v>
      </c>
      <c r="U735" t="n">
        <v>0.49</v>
      </c>
      <c r="V735" t="n">
        <v>0.8</v>
      </c>
      <c r="W735" t="n">
        <v>1.04</v>
      </c>
      <c r="X735" t="n">
        <v>0.65</v>
      </c>
      <c r="Y735" t="n">
        <v>1</v>
      </c>
      <c r="Z735" t="n">
        <v>10</v>
      </c>
    </row>
    <row r="736">
      <c r="A736" t="n">
        <v>8</v>
      </c>
      <c r="B736" t="n">
        <v>130</v>
      </c>
      <c r="C736" t="inlineStr">
        <is>
          <t xml:space="preserve">CONCLUIDO	</t>
        </is>
      </c>
      <c r="D736" t="n">
        <v>8.395300000000001</v>
      </c>
      <c r="E736" t="n">
        <v>11.91</v>
      </c>
      <c r="F736" t="n">
        <v>7.64</v>
      </c>
      <c r="G736" t="n">
        <v>15.28</v>
      </c>
      <c r="H736" t="n">
        <v>0.21</v>
      </c>
      <c r="I736" t="n">
        <v>30</v>
      </c>
      <c r="J736" t="n">
        <v>256.49</v>
      </c>
      <c r="K736" t="n">
        <v>59.19</v>
      </c>
      <c r="L736" t="n">
        <v>3</v>
      </c>
      <c r="M736" t="n">
        <v>28</v>
      </c>
      <c r="N736" t="n">
        <v>64.29000000000001</v>
      </c>
      <c r="O736" t="n">
        <v>31867.69</v>
      </c>
      <c r="P736" t="n">
        <v>121.39</v>
      </c>
      <c r="Q736" t="n">
        <v>605.85</v>
      </c>
      <c r="R736" t="n">
        <v>42.27</v>
      </c>
      <c r="S736" t="n">
        <v>21.88</v>
      </c>
      <c r="T736" t="n">
        <v>9064.01</v>
      </c>
      <c r="U736" t="n">
        <v>0.52</v>
      </c>
      <c r="V736" t="n">
        <v>0.8100000000000001</v>
      </c>
      <c r="W736" t="n">
        <v>1.04</v>
      </c>
      <c r="X736" t="n">
        <v>0.58</v>
      </c>
      <c r="Y736" t="n">
        <v>1</v>
      </c>
      <c r="Z736" t="n">
        <v>10</v>
      </c>
    </row>
    <row r="737">
      <c r="A737" t="n">
        <v>9</v>
      </c>
      <c r="B737" t="n">
        <v>130</v>
      </c>
      <c r="C737" t="inlineStr">
        <is>
          <t xml:space="preserve">CONCLUIDO	</t>
        </is>
      </c>
      <c r="D737" t="n">
        <v>8.49</v>
      </c>
      <c r="E737" t="n">
        <v>11.78</v>
      </c>
      <c r="F737" t="n">
        <v>7.6</v>
      </c>
      <c r="G737" t="n">
        <v>16.3</v>
      </c>
      <c r="H737" t="n">
        <v>0.23</v>
      </c>
      <c r="I737" t="n">
        <v>28</v>
      </c>
      <c r="J737" t="n">
        <v>256.95</v>
      </c>
      <c r="K737" t="n">
        <v>59.19</v>
      </c>
      <c r="L737" t="n">
        <v>3.25</v>
      </c>
      <c r="M737" t="n">
        <v>26</v>
      </c>
      <c r="N737" t="n">
        <v>64.5</v>
      </c>
      <c r="O737" t="n">
        <v>31924.29</v>
      </c>
      <c r="P737" t="n">
        <v>120.31</v>
      </c>
      <c r="Q737" t="n">
        <v>605.86</v>
      </c>
      <c r="R737" t="n">
        <v>41.15</v>
      </c>
      <c r="S737" t="n">
        <v>21.88</v>
      </c>
      <c r="T737" t="n">
        <v>8511.440000000001</v>
      </c>
      <c r="U737" t="n">
        <v>0.53</v>
      </c>
      <c r="V737" t="n">
        <v>0.8100000000000001</v>
      </c>
      <c r="W737" t="n">
        <v>1.04</v>
      </c>
      <c r="X737" t="n">
        <v>0.55</v>
      </c>
      <c r="Y737" t="n">
        <v>1</v>
      </c>
      <c r="Z737" t="n">
        <v>10</v>
      </c>
    </row>
    <row r="738">
      <c r="A738" t="n">
        <v>10</v>
      </c>
      <c r="B738" t="n">
        <v>130</v>
      </c>
      <c r="C738" t="inlineStr">
        <is>
          <t xml:space="preserve">CONCLUIDO	</t>
        </is>
      </c>
      <c r="D738" t="n">
        <v>8.588800000000001</v>
      </c>
      <c r="E738" t="n">
        <v>11.64</v>
      </c>
      <c r="F738" t="n">
        <v>7.57</v>
      </c>
      <c r="G738" t="n">
        <v>17.46</v>
      </c>
      <c r="H738" t="n">
        <v>0.24</v>
      </c>
      <c r="I738" t="n">
        <v>26</v>
      </c>
      <c r="J738" t="n">
        <v>257.41</v>
      </c>
      <c r="K738" t="n">
        <v>59.19</v>
      </c>
      <c r="L738" t="n">
        <v>3.5</v>
      </c>
      <c r="M738" t="n">
        <v>24</v>
      </c>
      <c r="N738" t="n">
        <v>64.70999999999999</v>
      </c>
      <c r="O738" t="n">
        <v>31980.84</v>
      </c>
      <c r="P738" t="n">
        <v>119.48</v>
      </c>
      <c r="Q738" t="n">
        <v>605.9</v>
      </c>
      <c r="R738" t="n">
        <v>40.2</v>
      </c>
      <c r="S738" t="n">
        <v>21.88</v>
      </c>
      <c r="T738" t="n">
        <v>8048.26</v>
      </c>
      <c r="U738" t="n">
        <v>0.54</v>
      </c>
      <c r="V738" t="n">
        <v>0.82</v>
      </c>
      <c r="W738" t="n">
        <v>1.03</v>
      </c>
      <c r="X738" t="n">
        <v>0.51</v>
      </c>
      <c r="Y738" t="n">
        <v>1</v>
      </c>
      <c r="Z738" t="n">
        <v>10</v>
      </c>
    </row>
    <row r="739">
      <c r="A739" t="n">
        <v>11</v>
      </c>
      <c r="B739" t="n">
        <v>130</v>
      </c>
      <c r="C739" t="inlineStr">
        <is>
          <t xml:space="preserve">CONCLUIDO	</t>
        </is>
      </c>
      <c r="D739" t="n">
        <v>8.694000000000001</v>
      </c>
      <c r="E739" t="n">
        <v>11.5</v>
      </c>
      <c r="F739" t="n">
        <v>7.52</v>
      </c>
      <c r="G739" t="n">
        <v>18.81</v>
      </c>
      <c r="H739" t="n">
        <v>0.26</v>
      </c>
      <c r="I739" t="n">
        <v>24</v>
      </c>
      <c r="J739" t="n">
        <v>257.86</v>
      </c>
      <c r="K739" t="n">
        <v>59.19</v>
      </c>
      <c r="L739" t="n">
        <v>3.75</v>
      </c>
      <c r="M739" t="n">
        <v>22</v>
      </c>
      <c r="N739" t="n">
        <v>64.92</v>
      </c>
      <c r="O739" t="n">
        <v>32037.48</v>
      </c>
      <c r="P739" t="n">
        <v>118.21</v>
      </c>
      <c r="Q739" t="n">
        <v>605.92</v>
      </c>
      <c r="R739" t="n">
        <v>38.65</v>
      </c>
      <c r="S739" t="n">
        <v>21.88</v>
      </c>
      <c r="T739" t="n">
        <v>7281.23</v>
      </c>
      <c r="U739" t="n">
        <v>0.57</v>
      </c>
      <c r="V739" t="n">
        <v>0.82</v>
      </c>
      <c r="W739" t="n">
        <v>1.03</v>
      </c>
      <c r="X739" t="n">
        <v>0.47</v>
      </c>
      <c r="Y739" t="n">
        <v>1</v>
      </c>
      <c r="Z739" t="n">
        <v>10</v>
      </c>
    </row>
    <row r="740">
      <c r="A740" t="n">
        <v>12</v>
      </c>
      <c r="B740" t="n">
        <v>130</v>
      </c>
      <c r="C740" t="inlineStr">
        <is>
          <t xml:space="preserve">CONCLUIDO	</t>
        </is>
      </c>
      <c r="D740" t="n">
        <v>8.8035</v>
      </c>
      <c r="E740" t="n">
        <v>11.36</v>
      </c>
      <c r="F740" t="n">
        <v>7.48</v>
      </c>
      <c r="G740" t="n">
        <v>20.4</v>
      </c>
      <c r="H740" t="n">
        <v>0.28</v>
      </c>
      <c r="I740" t="n">
        <v>22</v>
      </c>
      <c r="J740" t="n">
        <v>258.32</v>
      </c>
      <c r="K740" t="n">
        <v>59.19</v>
      </c>
      <c r="L740" t="n">
        <v>4</v>
      </c>
      <c r="M740" t="n">
        <v>20</v>
      </c>
      <c r="N740" t="n">
        <v>65.13</v>
      </c>
      <c r="O740" t="n">
        <v>32094.19</v>
      </c>
      <c r="P740" t="n">
        <v>117.14</v>
      </c>
      <c r="Q740" t="n">
        <v>605.85</v>
      </c>
      <c r="R740" t="n">
        <v>37.25</v>
      </c>
      <c r="S740" t="n">
        <v>21.88</v>
      </c>
      <c r="T740" t="n">
        <v>6594.11</v>
      </c>
      <c r="U740" t="n">
        <v>0.59</v>
      </c>
      <c r="V740" t="n">
        <v>0.83</v>
      </c>
      <c r="W740" t="n">
        <v>1.02</v>
      </c>
      <c r="X740" t="n">
        <v>0.42</v>
      </c>
      <c r="Y740" t="n">
        <v>1</v>
      </c>
      <c r="Z740" t="n">
        <v>10</v>
      </c>
    </row>
    <row r="741">
      <c r="A741" t="n">
        <v>13</v>
      </c>
      <c r="B741" t="n">
        <v>130</v>
      </c>
      <c r="C741" t="inlineStr">
        <is>
          <t xml:space="preserve">CONCLUIDO	</t>
        </is>
      </c>
      <c r="D741" t="n">
        <v>8.8714</v>
      </c>
      <c r="E741" t="n">
        <v>11.27</v>
      </c>
      <c r="F741" t="n">
        <v>7.44</v>
      </c>
      <c r="G741" t="n">
        <v>21.26</v>
      </c>
      <c r="H741" t="n">
        <v>0.29</v>
      </c>
      <c r="I741" t="n">
        <v>21</v>
      </c>
      <c r="J741" t="n">
        <v>258.78</v>
      </c>
      <c r="K741" t="n">
        <v>59.19</v>
      </c>
      <c r="L741" t="n">
        <v>4.25</v>
      </c>
      <c r="M741" t="n">
        <v>19</v>
      </c>
      <c r="N741" t="n">
        <v>65.34</v>
      </c>
      <c r="O741" t="n">
        <v>32150.98</v>
      </c>
      <c r="P741" t="n">
        <v>116.11</v>
      </c>
      <c r="Q741" t="n">
        <v>605.84</v>
      </c>
      <c r="R741" t="n">
        <v>35.95</v>
      </c>
      <c r="S741" t="n">
        <v>21.88</v>
      </c>
      <c r="T741" t="n">
        <v>5944.27</v>
      </c>
      <c r="U741" t="n">
        <v>0.61</v>
      </c>
      <c r="V741" t="n">
        <v>0.83</v>
      </c>
      <c r="W741" t="n">
        <v>1.02</v>
      </c>
      <c r="X741" t="n">
        <v>0.38</v>
      </c>
      <c r="Y741" t="n">
        <v>1</v>
      </c>
      <c r="Z741" t="n">
        <v>10</v>
      </c>
    </row>
    <row r="742">
      <c r="A742" t="n">
        <v>14</v>
      </c>
      <c r="B742" t="n">
        <v>130</v>
      </c>
      <c r="C742" t="inlineStr">
        <is>
          <t xml:space="preserve">CONCLUIDO	</t>
        </is>
      </c>
      <c r="D742" t="n">
        <v>8.9047</v>
      </c>
      <c r="E742" t="n">
        <v>11.23</v>
      </c>
      <c r="F742" t="n">
        <v>7.45</v>
      </c>
      <c r="G742" t="n">
        <v>22.34</v>
      </c>
      <c r="H742" t="n">
        <v>0.31</v>
      </c>
      <c r="I742" t="n">
        <v>20</v>
      </c>
      <c r="J742" t="n">
        <v>259.25</v>
      </c>
      <c r="K742" t="n">
        <v>59.19</v>
      </c>
      <c r="L742" t="n">
        <v>4.5</v>
      </c>
      <c r="M742" t="n">
        <v>18</v>
      </c>
      <c r="N742" t="n">
        <v>65.55</v>
      </c>
      <c r="O742" t="n">
        <v>32207.85</v>
      </c>
      <c r="P742" t="n">
        <v>115.93</v>
      </c>
      <c r="Q742" t="n">
        <v>605.9</v>
      </c>
      <c r="R742" t="n">
        <v>36.08</v>
      </c>
      <c r="S742" t="n">
        <v>21.88</v>
      </c>
      <c r="T742" t="n">
        <v>6015.91</v>
      </c>
      <c r="U742" t="n">
        <v>0.61</v>
      </c>
      <c r="V742" t="n">
        <v>0.83</v>
      </c>
      <c r="W742" t="n">
        <v>1.03</v>
      </c>
      <c r="X742" t="n">
        <v>0.39</v>
      </c>
      <c r="Y742" t="n">
        <v>1</v>
      </c>
      <c r="Z742" t="n">
        <v>10</v>
      </c>
    </row>
    <row r="743">
      <c r="A743" t="n">
        <v>15</v>
      </c>
      <c r="B743" t="n">
        <v>130</v>
      </c>
      <c r="C743" t="inlineStr">
        <is>
          <t xml:space="preserve">CONCLUIDO	</t>
        </is>
      </c>
      <c r="D743" t="n">
        <v>8.9702</v>
      </c>
      <c r="E743" t="n">
        <v>11.15</v>
      </c>
      <c r="F743" t="n">
        <v>7.41</v>
      </c>
      <c r="G743" t="n">
        <v>23.41</v>
      </c>
      <c r="H743" t="n">
        <v>0.33</v>
      </c>
      <c r="I743" t="n">
        <v>19</v>
      </c>
      <c r="J743" t="n">
        <v>259.71</v>
      </c>
      <c r="K743" t="n">
        <v>59.19</v>
      </c>
      <c r="L743" t="n">
        <v>4.75</v>
      </c>
      <c r="M743" t="n">
        <v>17</v>
      </c>
      <c r="N743" t="n">
        <v>65.76000000000001</v>
      </c>
      <c r="O743" t="n">
        <v>32264.79</v>
      </c>
      <c r="P743" t="n">
        <v>114.72</v>
      </c>
      <c r="Q743" t="n">
        <v>605.92</v>
      </c>
      <c r="R743" t="n">
        <v>35.37</v>
      </c>
      <c r="S743" t="n">
        <v>21.88</v>
      </c>
      <c r="T743" t="n">
        <v>5668.82</v>
      </c>
      <c r="U743" t="n">
        <v>0.62</v>
      </c>
      <c r="V743" t="n">
        <v>0.83</v>
      </c>
      <c r="W743" t="n">
        <v>1.02</v>
      </c>
      <c r="X743" t="n">
        <v>0.36</v>
      </c>
      <c r="Y743" t="n">
        <v>1</v>
      </c>
      <c r="Z743" t="n">
        <v>10</v>
      </c>
    </row>
    <row r="744">
      <c r="A744" t="n">
        <v>16</v>
      </c>
      <c r="B744" t="n">
        <v>130</v>
      </c>
      <c r="C744" t="inlineStr">
        <is>
          <t xml:space="preserve">CONCLUIDO	</t>
        </is>
      </c>
      <c r="D744" t="n">
        <v>9.0259</v>
      </c>
      <c r="E744" t="n">
        <v>11.08</v>
      </c>
      <c r="F744" t="n">
        <v>7.39</v>
      </c>
      <c r="G744" t="n">
        <v>24.65</v>
      </c>
      <c r="H744" t="n">
        <v>0.34</v>
      </c>
      <c r="I744" t="n">
        <v>18</v>
      </c>
      <c r="J744" t="n">
        <v>260.17</v>
      </c>
      <c r="K744" t="n">
        <v>59.19</v>
      </c>
      <c r="L744" t="n">
        <v>5</v>
      </c>
      <c r="M744" t="n">
        <v>16</v>
      </c>
      <c r="N744" t="n">
        <v>65.98</v>
      </c>
      <c r="O744" t="n">
        <v>32321.82</v>
      </c>
      <c r="P744" t="n">
        <v>113.79</v>
      </c>
      <c r="Q744" t="n">
        <v>605.86</v>
      </c>
      <c r="R744" t="n">
        <v>34.4</v>
      </c>
      <c r="S744" t="n">
        <v>21.88</v>
      </c>
      <c r="T744" t="n">
        <v>5185.71</v>
      </c>
      <c r="U744" t="n">
        <v>0.64</v>
      </c>
      <c r="V744" t="n">
        <v>0.84</v>
      </c>
      <c r="W744" t="n">
        <v>1.02</v>
      </c>
      <c r="X744" t="n">
        <v>0.34</v>
      </c>
      <c r="Y744" t="n">
        <v>1</v>
      </c>
      <c r="Z744" t="n">
        <v>10</v>
      </c>
    </row>
    <row r="745">
      <c r="A745" t="n">
        <v>17</v>
      </c>
      <c r="B745" t="n">
        <v>130</v>
      </c>
      <c r="C745" t="inlineStr">
        <is>
          <t xml:space="preserve">CONCLUIDO	</t>
        </is>
      </c>
      <c r="D745" t="n">
        <v>9.0678</v>
      </c>
      <c r="E745" t="n">
        <v>11.03</v>
      </c>
      <c r="F745" t="n">
        <v>7.39</v>
      </c>
      <c r="G745" t="n">
        <v>26.09</v>
      </c>
      <c r="H745" t="n">
        <v>0.36</v>
      </c>
      <c r="I745" t="n">
        <v>17</v>
      </c>
      <c r="J745" t="n">
        <v>260.63</v>
      </c>
      <c r="K745" t="n">
        <v>59.19</v>
      </c>
      <c r="L745" t="n">
        <v>5.25</v>
      </c>
      <c r="M745" t="n">
        <v>15</v>
      </c>
      <c r="N745" t="n">
        <v>66.19</v>
      </c>
      <c r="O745" t="n">
        <v>32378.93</v>
      </c>
      <c r="P745" t="n">
        <v>113.67</v>
      </c>
      <c r="Q745" t="n">
        <v>605.95</v>
      </c>
      <c r="R745" t="n">
        <v>34.49</v>
      </c>
      <c r="S745" t="n">
        <v>21.88</v>
      </c>
      <c r="T745" t="n">
        <v>5234.25</v>
      </c>
      <c r="U745" t="n">
        <v>0.63</v>
      </c>
      <c r="V745" t="n">
        <v>0.84</v>
      </c>
      <c r="W745" t="n">
        <v>1.02</v>
      </c>
      <c r="X745" t="n">
        <v>0.33</v>
      </c>
      <c r="Y745" t="n">
        <v>1</v>
      </c>
      <c r="Z745" t="n">
        <v>10</v>
      </c>
    </row>
    <row r="746">
      <c r="A746" t="n">
        <v>18</v>
      </c>
      <c r="B746" t="n">
        <v>130</v>
      </c>
      <c r="C746" t="inlineStr">
        <is>
          <t xml:space="preserve">CONCLUIDO	</t>
        </is>
      </c>
      <c r="D746" t="n">
        <v>9.138400000000001</v>
      </c>
      <c r="E746" t="n">
        <v>10.94</v>
      </c>
      <c r="F746" t="n">
        <v>7.36</v>
      </c>
      <c r="G746" t="n">
        <v>27.58</v>
      </c>
      <c r="H746" t="n">
        <v>0.37</v>
      </c>
      <c r="I746" t="n">
        <v>16</v>
      </c>
      <c r="J746" t="n">
        <v>261.1</v>
      </c>
      <c r="K746" t="n">
        <v>59.19</v>
      </c>
      <c r="L746" t="n">
        <v>5.5</v>
      </c>
      <c r="M746" t="n">
        <v>14</v>
      </c>
      <c r="N746" t="n">
        <v>66.40000000000001</v>
      </c>
      <c r="O746" t="n">
        <v>32436.11</v>
      </c>
      <c r="P746" t="n">
        <v>112.63</v>
      </c>
      <c r="Q746" t="n">
        <v>605.88</v>
      </c>
      <c r="R746" t="n">
        <v>33.4</v>
      </c>
      <c r="S746" t="n">
        <v>21.88</v>
      </c>
      <c r="T746" t="n">
        <v>4695.69</v>
      </c>
      <c r="U746" t="n">
        <v>0.66</v>
      </c>
      <c r="V746" t="n">
        <v>0.84</v>
      </c>
      <c r="W746" t="n">
        <v>1.02</v>
      </c>
      <c r="X746" t="n">
        <v>0.3</v>
      </c>
      <c r="Y746" t="n">
        <v>1</v>
      </c>
      <c r="Z746" t="n">
        <v>10</v>
      </c>
    </row>
    <row r="747">
      <c r="A747" t="n">
        <v>19</v>
      </c>
      <c r="B747" t="n">
        <v>130</v>
      </c>
      <c r="C747" t="inlineStr">
        <is>
          <t xml:space="preserve">CONCLUIDO	</t>
        </is>
      </c>
      <c r="D747" t="n">
        <v>9.192600000000001</v>
      </c>
      <c r="E747" t="n">
        <v>10.88</v>
      </c>
      <c r="F747" t="n">
        <v>7.34</v>
      </c>
      <c r="G747" t="n">
        <v>29.36</v>
      </c>
      <c r="H747" t="n">
        <v>0.39</v>
      </c>
      <c r="I747" t="n">
        <v>15</v>
      </c>
      <c r="J747" t="n">
        <v>261.56</v>
      </c>
      <c r="K747" t="n">
        <v>59.19</v>
      </c>
      <c r="L747" t="n">
        <v>5.75</v>
      </c>
      <c r="M747" t="n">
        <v>13</v>
      </c>
      <c r="N747" t="n">
        <v>66.62</v>
      </c>
      <c r="O747" t="n">
        <v>32493.38</v>
      </c>
      <c r="P747" t="n">
        <v>111.64</v>
      </c>
      <c r="Q747" t="n">
        <v>605.95</v>
      </c>
      <c r="R747" t="n">
        <v>33.01</v>
      </c>
      <c r="S747" t="n">
        <v>21.88</v>
      </c>
      <c r="T747" t="n">
        <v>4507.53</v>
      </c>
      <c r="U747" t="n">
        <v>0.66</v>
      </c>
      <c r="V747" t="n">
        <v>0.84</v>
      </c>
      <c r="W747" t="n">
        <v>1.01</v>
      </c>
      <c r="X747" t="n">
        <v>0.28</v>
      </c>
      <c r="Y747" t="n">
        <v>1</v>
      </c>
      <c r="Z747" t="n">
        <v>10</v>
      </c>
    </row>
    <row r="748">
      <c r="A748" t="n">
        <v>20</v>
      </c>
      <c r="B748" t="n">
        <v>130</v>
      </c>
      <c r="C748" t="inlineStr">
        <is>
          <t xml:space="preserve">CONCLUIDO	</t>
        </is>
      </c>
      <c r="D748" t="n">
        <v>9.197800000000001</v>
      </c>
      <c r="E748" t="n">
        <v>10.87</v>
      </c>
      <c r="F748" t="n">
        <v>7.33</v>
      </c>
      <c r="G748" t="n">
        <v>29.34</v>
      </c>
      <c r="H748" t="n">
        <v>0.41</v>
      </c>
      <c r="I748" t="n">
        <v>15</v>
      </c>
      <c r="J748" t="n">
        <v>262.03</v>
      </c>
      <c r="K748" t="n">
        <v>59.19</v>
      </c>
      <c r="L748" t="n">
        <v>6</v>
      </c>
      <c r="M748" t="n">
        <v>13</v>
      </c>
      <c r="N748" t="n">
        <v>66.83</v>
      </c>
      <c r="O748" t="n">
        <v>32550.72</v>
      </c>
      <c r="P748" t="n">
        <v>110.93</v>
      </c>
      <c r="Q748" t="n">
        <v>605.89</v>
      </c>
      <c r="R748" t="n">
        <v>32.68</v>
      </c>
      <c r="S748" t="n">
        <v>21.88</v>
      </c>
      <c r="T748" t="n">
        <v>4341.68</v>
      </c>
      <c r="U748" t="n">
        <v>0.67</v>
      </c>
      <c r="V748" t="n">
        <v>0.84</v>
      </c>
      <c r="W748" t="n">
        <v>1.01</v>
      </c>
      <c r="X748" t="n">
        <v>0.28</v>
      </c>
      <c r="Y748" t="n">
        <v>1</v>
      </c>
      <c r="Z748" t="n">
        <v>10</v>
      </c>
    </row>
    <row r="749">
      <c r="A749" t="n">
        <v>21</v>
      </c>
      <c r="B749" t="n">
        <v>130</v>
      </c>
      <c r="C749" t="inlineStr">
        <is>
          <t xml:space="preserve">CONCLUIDO	</t>
        </is>
      </c>
      <c r="D749" t="n">
        <v>9.2631</v>
      </c>
      <c r="E749" t="n">
        <v>10.8</v>
      </c>
      <c r="F749" t="n">
        <v>7.31</v>
      </c>
      <c r="G749" t="n">
        <v>31.31</v>
      </c>
      <c r="H749" t="n">
        <v>0.42</v>
      </c>
      <c r="I749" t="n">
        <v>14</v>
      </c>
      <c r="J749" t="n">
        <v>262.49</v>
      </c>
      <c r="K749" t="n">
        <v>59.19</v>
      </c>
      <c r="L749" t="n">
        <v>6.25</v>
      </c>
      <c r="M749" t="n">
        <v>12</v>
      </c>
      <c r="N749" t="n">
        <v>67.05</v>
      </c>
      <c r="O749" t="n">
        <v>32608.15</v>
      </c>
      <c r="P749" t="n">
        <v>110.27</v>
      </c>
      <c r="Q749" t="n">
        <v>605.9400000000001</v>
      </c>
      <c r="R749" t="n">
        <v>31.89</v>
      </c>
      <c r="S749" t="n">
        <v>21.88</v>
      </c>
      <c r="T749" t="n">
        <v>3951.12</v>
      </c>
      <c r="U749" t="n">
        <v>0.6899999999999999</v>
      </c>
      <c r="V749" t="n">
        <v>0.85</v>
      </c>
      <c r="W749" t="n">
        <v>1.01</v>
      </c>
      <c r="X749" t="n">
        <v>0.25</v>
      </c>
      <c r="Y749" t="n">
        <v>1</v>
      </c>
      <c r="Z749" t="n">
        <v>10</v>
      </c>
    </row>
    <row r="750">
      <c r="A750" t="n">
        <v>22</v>
      </c>
      <c r="B750" t="n">
        <v>130</v>
      </c>
      <c r="C750" t="inlineStr">
        <is>
          <t xml:space="preserve">CONCLUIDO	</t>
        </is>
      </c>
      <c r="D750" t="n">
        <v>9.2486</v>
      </c>
      <c r="E750" t="n">
        <v>10.81</v>
      </c>
      <c r="F750" t="n">
        <v>7.32</v>
      </c>
      <c r="G750" t="n">
        <v>31.38</v>
      </c>
      <c r="H750" t="n">
        <v>0.44</v>
      </c>
      <c r="I750" t="n">
        <v>14</v>
      </c>
      <c r="J750" t="n">
        <v>262.96</v>
      </c>
      <c r="K750" t="n">
        <v>59.19</v>
      </c>
      <c r="L750" t="n">
        <v>6.5</v>
      </c>
      <c r="M750" t="n">
        <v>12</v>
      </c>
      <c r="N750" t="n">
        <v>67.26000000000001</v>
      </c>
      <c r="O750" t="n">
        <v>32665.66</v>
      </c>
      <c r="P750" t="n">
        <v>109.86</v>
      </c>
      <c r="Q750" t="n">
        <v>605.85</v>
      </c>
      <c r="R750" t="n">
        <v>32.52</v>
      </c>
      <c r="S750" t="n">
        <v>21.88</v>
      </c>
      <c r="T750" t="n">
        <v>4269.01</v>
      </c>
      <c r="U750" t="n">
        <v>0.67</v>
      </c>
      <c r="V750" t="n">
        <v>0.84</v>
      </c>
      <c r="W750" t="n">
        <v>1.01</v>
      </c>
      <c r="X750" t="n">
        <v>0.27</v>
      </c>
      <c r="Y750" t="n">
        <v>1</v>
      </c>
      <c r="Z750" t="n">
        <v>10</v>
      </c>
    </row>
    <row r="751">
      <c r="A751" t="n">
        <v>23</v>
      </c>
      <c r="B751" t="n">
        <v>130</v>
      </c>
      <c r="C751" t="inlineStr">
        <is>
          <t xml:space="preserve">CONCLUIDO	</t>
        </is>
      </c>
      <c r="D751" t="n">
        <v>9.310700000000001</v>
      </c>
      <c r="E751" t="n">
        <v>10.74</v>
      </c>
      <c r="F751" t="n">
        <v>7.3</v>
      </c>
      <c r="G751" t="n">
        <v>33.69</v>
      </c>
      <c r="H751" t="n">
        <v>0.46</v>
      </c>
      <c r="I751" t="n">
        <v>13</v>
      </c>
      <c r="J751" t="n">
        <v>263.42</v>
      </c>
      <c r="K751" t="n">
        <v>59.19</v>
      </c>
      <c r="L751" t="n">
        <v>6.75</v>
      </c>
      <c r="M751" t="n">
        <v>11</v>
      </c>
      <c r="N751" t="n">
        <v>67.48</v>
      </c>
      <c r="O751" t="n">
        <v>32723.25</v>
      </c>
      <c r="P751" t="n">
        <v>109.27</v>
      </c>
      <c r="Q751" t="n">
        <v>605.84</v>
      </c>
      <c r="R751" t="n">
        <v>31.75</v>
      </c>
      <c r="S751" t="n">
        <v>21.88</v>
      </c>
      <c r="T751" t="n">
        <v>3888.92</v>
      </c>
      <c r="U751" t="n">
        <v>0.6899999999999999</v>
      </c>
      <c r="V751" t="n">
        <v>0.85</v>
      </c>
      <c r="W751" t="n">
        <v>1.01</v>
      </c>
      <c r="X751" t="n">
        <v>0.24</v>
      </c>
      <c r="Y751" t="n">
        <v>1</v>
      </c>
      <c r="Z751" t="n">
        <v>10</v>
      </c>
    </row>
    <row r="752">
      <c r="A752" t="n">
        <v>24</v>
      </c>
      <c r="B752" t="n">
        <v>130</v>
      </c>
      <c r="C752" t="inlineStr">
        <is>
          <t xml:space="preserve">CONCLUIDO	</t>
        </is>
      </c>
      <c r="D752" t="n">
        <v>9.3011</v>
      </c>
      <c r="E752" t="n">
        <v>10.75</v>
      </c>
      <c r="F752" t="n">
        <v>7.31</v>
      </c>
      <c r="G752" t="n">
        <v>33.74</v>
      </c>
      <c r="H752" t="n">
        <v>0.47</v>
      </c>
      <c r="I752" t="n">
        <v>13</v>
      </c>
      <c r="J752" t="n">
        <v>263.89</v>
      </c>
      <c r="K752" t="n">
        <v>59.19</v>
      </c>
      <c r="L752" t="n">
        <v>7</v>
      </c>
      <c r="M752" t="n">
        <v>11</v>
      </c>
      <c r="N752" t="n">
        <v>67.7</v>
      </c>
      <c r="O752" t="n">
        <v>32780.92</v>
      </c>
      <c r="P752" t="n">
        <v>109.47</v>
      </c>
      <c r="Q752" t="n">
        <v>605.84</v>
      </c>
      <c r="R752" t="n">
        <v>31.96</v>
      </c>
      <c r="S752" t="n">
        <v>21.88</v>
      </c>
      <c r="T752" t="n">
        <v>3991.76</v>
      </c>
      <c r="U752" t="n">
        <v>0.68</v>
      </c>
      <c r="V752" t="n">
        <v>0.85</v>
      </c>
      <c r="W752" t="n">
        <v>1.01</v>
      </c>
      <c r="X752" t="n">
        <v>0.25</v>
      </c>
      <c r="Y752" t="n">
        <v>1</v>
      </c>
      <c r="Z752" t="n">
        <v>10</v>
      </c>
    </row>
    <row r="753">
      <c r="A753" t="n">
        <v>25</v>
      </c>
      <c r="B753" t="n">
        <v>130</v>
      </c>
      <c r="C753" t="inlineStr">
        <is>
          <t xml:space="preserve">CONCLUIDO	</t>
        </is>
      </c>
      <c r="D753" t="n">
        <v>9.3721</v>
      </c>
      <c r="E753" t="n">
        <v>10.67</v>
      </c>
      <c r="F753" t="n">
        <v>7.28</v>
      </c>
      <c r="G753" t="n">
        <v>36.39</v>
      </c>
      <c r="H753" t="n">
        <v>0.49</v>
      </c>
      <c r="I753" t="n">
        <v>12</v>
      </c>
      <c r="J753" t="n">
        <v>264.36</v>
      </c>
      <c r="K753" t="n">
        <v>59.19</v>
      </c>
      <c r="L753" t="n">
        <v>7.25</v>
      </c>
      <c r="M753" t="n">
        <v>10</v>
      </c>
      <c r="N753" t="n">
        <v>67.92</v>
      </c>
      <c r="O753" t="n">
        <v>32838.68</v>
      </c>
      <c r="P753" t="n">
        <v>108.09</v>
      </c>
      <c r="Q753" t="n">
        <v>605.89</v>
      </c>
      <c r="R753" t="n">
        <v>31.13</v>
      </c>
      <c r="S753" t="n">
        <v>21.88</v>
      </c>
      <c r="T753" t="n">
        <v>3580.89</v>
      </c>
      <c r="U753" t="n">
        <v>0.7</v>
      </c>
      <c r="V753" t="n">
        <v>0.85</v>
      </c>
      <c r="W753" t="n">
        <v>1.01</v>
      </c>
      <c r="X753" t="n">
        <v>0.22</v>
      </c>
      <c r="Y753" t="n">
        <v>1</v>
      </c>
      <c r="Z753" t="n">
        <v>10</v>
      </c>
    </row>
    <row r="754">
      <c r="A754" t="n">
        <v>26</v>
      </c>
      <c r="B754" t="n">
        <v>130</v>
      </c>
      <c r="C754" t="inlineStr">
        <is>
          <t xml:space="preserve">CONCLUIDO	</t>
        </is>
      </c>
      <c r="D754" t="n">
        <v>9.370100000000001</v>
      </c>
      <c r="E754" t="n">
        <v>10.67</v>
      </c>
      <c r="F754" t="n">
        <v>7.28</v>
      </c>
      <c r="G754" t="n">
        <v>36.4</v>
      </c>
      <c r="H754" t="n">
        <v>0.5</v>
      </c>
      <c r="I754" t="n">
        <v>12</v>
      </c>
      <c r="J754" t="n">
        <v>264.83</v>
      </c>
      <c r="K754" t="n">
        <v>59.19</v>
      </c>
      <c r="L754" t="n">
        <v>7.5</v>
      </c>
      <c r="M754" t="n">
        <v>10</v>
      </c>
      <c r="N754" t="n">
        <v>68.14</v>
      </c>
      <c r="O754" t="n">
        <v>32896.51</v>
      </c>
      <c r="P754" t="n">
        <v>107.93</v>
      </c>
      <c r="Q754" t="n">
        <v>605.84</v>
      </c>
      <c r="R754" t="n">
        <v>31.03</v>
      </c>
      <c r="S754" t="n">
        <v>21.88</v>
      </c>
      <c r="T754" t="n">
        <v>3531.91</v>
      </c>
      <c r="U754" t="n">
        <v>0.71</v>
      </c>
      <c r="V754" t="n">
        <v>0.85</v>
      </c>
      <c r="W754" t="n">
        <v>1.01</v>
      </c>
      <c r="X754" t="n">
        <v>0.22</v>
      </c>
      <c r="Y754" t="n">
        <v>1</v>
      </c>
      <c r="Z754" t="n">
        <v>10</v>
      </c>
    </row>
    <row r="755">
      <c r="A755" t="n">
        <v>27</v>
      </c>
      <c r="B755" t="n">
        <v>130</v>
      </c>
      <c r="C755" t="inlineStr">
        <is>
          <t xml:space="preserve">CONCLUIDO	</t>
        </is>
      </c>
      <c r="D755" t="n">
        <v>9.4404</v>
      </c>
      <c r="E755" t="n">
        <v>10.59</v>
      </c>
      <c r="F755" t="n">
        <v>7.25</v>
      </c>
      <c r="G755" t="n">
        <v>39.55</v>
      </c>
      <c r="H755" t="n">
        <v>0.52</v>
      </c>
      <c r="I755" t="n">
        <v>11</v>
      </c>
      <c r="J755" t="n">
        <v>265.3</v>
      </c>
      <c r="K755" t="n">
        <v>59.19</v>
      </c>
      <c r="L755" t="n">
        <v>7.75</v>
      </c>
      <c r="M755" t="n">
        <v>9</v>
      </c>
      <c r="N755" t="n">
        <v>68.36</v>
      </c>
      <c r="O755" t="n">
        <v>32954.43</v>
      </c>
      <c r="P755" t="n">
        <v>106.96</v>
      </c>
      <c r="Q755" t="n">
        <v>605.84</v>
      </c>
      <c r="R755" t="n">
        <v>29.91</v>
      </c>
      <c r="S755" t="n">
        <v>21.88</v>
      </c>
      <c r="T755" t="n">
        <v>2979.18</v>
      </c>
      <c r="U755" t="n">
        <v>0.73</v>
      </c>
      <c r="V755" t="n">
        <v>0.85</v>
      </c>
      <c r="W755" t="n">
        <v>1.01</v>
      </c>
      <c r="X755" t="n">
        <v>0.19</v>
      </c>
      <c r="Y755" t="n">
        <v>1</v>
      </c>
      <c r="Z755" t="n">
        <v>10</v>
      </c>
    </row>
    <row r="756">
      <c r="A756" t="n">
        <v>28</v>
      </c>
      <c r="B756" t="n">
        <v>130</v>
      </c>
      <c r="C756" t="inlineStr">
        <is>
          <t xml:space="preserve">CONCLUIDO	</t>
        </is>
      </c>
      <c r="D756" t="n">
        <v>9.4315</v>
      </c>
      <c r="E756" t="n">
        <v>10.6</v>
      </c>
      <c r="F756" t="n">
        <v>7.26</v>
      </c>
      <c r="G756" t="n">
        <v>39.6</v>
      </c>
      <c r="H756" t="n">
        <v>0.54</v>
      </c>
      <c r="I756" t="n">
        <v>11</v>
      </c>
      <c r="J756" t="n">
        <v>265.77</v>
      </c>
      <c r="K756" t="n">
        <v>59.19</v>
      </c>
      <c r="L756" t="n">
        <v>8</v>
      </c>
      <c r="M756" t="n">
        <v>9</v>
      </c>
      <c r="N756" t="n">
        <v>68.58</v>
      </c>
      <c r="O756" t="n">
        <v>33012.44</v>
      </c>
      <c r="P756" t="n">
        <v>106.57</v>
      </c>
      <c r="Q756" t="n">
        <v>605.86</v>
      </c>
      <c r="R756" t="n">
        <v>30.57</v>
      </c>
      <c r="S756" t="n">
        <v>21.88</v>
      </c>
      <c r="T756" t="n">
        <v>3306.6</v>
      </c>
      <c r="U756" t="n">
        <v>0.72</v>
      </c>
      <c r="V756" t="n">
        <v>0.85</v>
      </c>
      <c r="W756" t="n">
        <v>1</v>
      </c>
      <c r="X756" t="n">
        <v>0.2</v>
      </c>
      <c r="Y756" t="n">
        <v>1</v>
      </c>
      <c r="Z756" t="n">
        <v>10</v>
      </c>
    </row>
    <row r="757">
      <c r="A757" t="n">
        <v>29</v>
      </c>
      <c r="B757" t="n">
        <v>130</v>
      </c>
      <c r="C757" t="inlineStr">
        <is>
          <t xml:space="preserve">CONCLUIDO	</t>
        </is>
      </c>
      <c r="D757" t="n">
        <v>9.433</v>
      </c>
      <c r="E757" t="n">
        <v>10.6</v>
      </c>
      <c r="F757" t="n">
        <v>7.26</v>
      </c>
      <c r="G757" t="n">
        <v>39.59</v>
      </c>
      <c r="H757" t="n">
        <v>0.55</v>
      </c>
      <c r="I757" t="n">
        <v>11</v>
      </c>
      <c r="J757" t="n">
        <v>266.24</v>
      </c>
      <c r="K757" t="n">
        <v>59.19</v>
      </c>
      <c r="L757" t="n">
        <v>8.25</v>
      </c>
      <c r="M757" t="n">
        <v>9</v>
      </c>
      <c r="N757" t="n">
        <v>68.8</v>
      </c>
      <c r="O757" t="n">
        <v>33070.52</v>
      </c>
      <c r="P757" t="n">
        <v>105.97</v>
      </c>
      <c r="Q757" t="n">
        <v>605.84</v>
      </c>
      <c r="R757" t="n">
        <v>30.48</v>
      </c>
      <c r="S757" t="n">
        <v>21.88</v>
      </c>
      <c r="T757" t="n">
        <v>3263.33</v>
      </c>
      <c r="U757" t="n">
        <v>0.72</v>
      </c>
      <c r="V757" t="n">
        <v>0.85</v>
      </c>
      <c r="W757" t="n">
        <v>1</v>
      </c>
      <c r="X757" t="n">
        <v>0.2</v>
      </c>
      <c r="Y757" t="n">
        <v>1</v>
      </c>
      <c r="Z757" t="n">
        <v>10</v>
      </c>
    </row>
    <row r="758">
      <c r="A758" t="n">
        <v>30</v>
      </c>
      <c r="B758" t="n">
        <v>130</v>
      </c>
      <c r="C758" t="inlineStr">
        <is>
          <t xml:space="preserve">CONCLUIDO	</t>
        </is>
      </c>
      <c r="D758" t="n">
        <v>9.497400000000001</v>
      </c>
      <c r="E758" t="n">
        <v>10.53</v>
      </c>
      <c r="F758" t="n">
        <v>7.24</v>
      </c>
      <c r="G758" t="n">
        <v>43.41</v>
      </c>
      <c r="H758" t="n">
        <v>0.57</v>
      </c>
      <c r="I758" t="n">
        <v>10</v>
      </c>
      <c r="J758" t="n">
        <v>266.71</v>
      </c>
      <c r="K758" t="n">
        <v>59.19</v>
      </c>
      <c r="L758" t="n">
        <v>8.5</v>
      </c>
      <c r="M758" t="n">
        <v>8</v>
      </c>
      <c r="N758" t="n">
        <v>69.02</v>
      </c>
      <c r="O758" t="n">
        <v>33128.7</v>
      </c>
      <c r="P758" t="n">
        <v>104.94</v>
      </c>
      <c r="Q758" t="n">
        <v>605.9299999999999</v>
      </c>
      <c r="R758" t="n">
        <v>29.67</v>
      </c>
      <c r="S758" t="n">
        <v>21.88</v>
      </c>
      <c r="T758" t="n">
        <v>2860.08</v>
      </c>
      <c r="U758" t="n">
        <v>0.74</v>
      </c>
      <c r="V758" t="n">
        <v>0.85</v>
      </c>
      <c r="W758" t="n">
        <v>1.01</v>
      </c>
      <c r="X758" t="n">
        <v>0.18</v>
      </c>
      <c r="Y758" t="n">
        <v>1</v>
      </c>
      <c r="Z758" t="n">
        <v>10</v>
      </c>
    </row>
    <row r="759">
      <c r="A759" t="n">
        <v>31</v>
      </c>
      <c r="B759" t="n">
        <v>130</v>
      </c>
      <c r="C759" t="inlineStr">
        <is>
          <t xml:space="preserve">CONCLUIDO	</t>
        </is>
      </c>
      <c r="D759" t="n">
        <v>9.5007</v>
      </c>
      <c r="E759" t="n">
        <v>10.53</v>
      </c>
      <c r="F759" t="n">
        <v>7.23</v>
      </c>
      <c r="G759" t="n">
        <v>43.39</v>
      </c>
      <c r="H759" t="n">
        <v>0.58</v>
      </c>
      <c r="I759" t="n">
        <v>10</v>
      </c>
      <c r="J759" t="n">
        <v>267.18</v>
      </c>
      <c r="K759" t="n">
        <v>59.19</v>
      </c>
      <c r="L759" t="n">
        <v>8.75</v>
      </c>
      <c r="M759" t="n">
        <v>8</v>
      </c>
      <c r="N759" t="n">
        <v>69.23999999999999</v>
      </c>
      <c r="O759" t="n">
        <v>33186.95</v>
      </c>
      <c r="P759" t="n">
        <v>104.56</v>
      </c>
      <c r="Q759" t="n">
        <v>605.84</v>
      </c>
      <c r="R759" t="n">
        <v>29.61</v>
      </c>
      <c r="S759" t="n">
        <v>21.88</v>
      </c>
      <c r="T759" t="n">
        <v>2831.24</v>
      </c>
      <c r="U759" t="n">
        <v>0.74</v>
      </c>
      <c r="V759" t="n">
        <v>0.86</v>
      </c>
      <c r="W759" t="n">
        <v>1</v>
      </c>
      <c r="X759" t="n">
        <v>0.17</v>
      </c>
      <c r="Y759" t="n">
        <v>1</v>
      </c>
      <c r="Z759" t="n">
        <v>10</v>
      </c>
    </row>
    <row r="760">
      <c r="A760" t="n">
        <v>32</v>
      </c>
      <c r="B760" t="n">
        <v>130</v>
      </c>
      <c r="C760" t="inlineStr">
        <is>
          <t xml:space="preserve">CONCLUIDO	</t>
        </is>
      </c>
      <c r="D760" t="n">
        <v>9.4969</v>
      </c>
      <c r="E760" t="n">
        <v>10.53</v>
      </c>
      <c r="F760" t="n">
        <v>7.24</v>
      </c>
      <c r="G760" t="n">
        <v>43.41</v>
      </c>
      <c r="H760" t="n">
        <v>0.6</v>
      </c>
      <c r="I760" t="n">
        <v>10</v>
      </c>
      <c r="J760" t="n">
        <v>267.66</v>
      </c>
      <c r="K760" t="n">
        <v>59.19</v>
      </c>
      <c r="L760" t="n">
        <v>9</v>
      </c>
      <c r="M760" t="n">
        <v>8</v>
      </c>
      <c r="N760" t="n">
        <v>69.45999999999999</v>
      </c>
      <c r="O760" t="n">
        <v>33245.29</v>
      </c>
      <c r="P760" t="n">
        <v>103.88</v>
      </c>
      <c r="Q760" t="n">
        <v>605.97</v>
      </c>
      <c r="R760" t="n">
        <v>29.69</v>
      </c>
      <c r="S760" t="n">
        <v>21.88</v>
      </c>
      <c r="T760" t="n">
        <v>2869.5</v>
      </c>
      <c r="U760" t="n">
        <v>0.74</v>
      </c>
      <c r="V760" t="n">
        <v>0.85</v>
      </c>
      <c r="W760" t="n">
        <v>1</v>
      </c>
      <c r="X760" t="n">
        <v>0.18</v>
      </c>
      <c r="Y760" t="n">
        <v>1</v>
      </c>
      <c r="Z760" t="n">
        <v>10</v>
      </c>
    </row>
    <row r="761">
      <c r="A761" t="n">
        <v>33</v>
      </c>
      <c r="B761" t="n">
        <v>130</v>
      </c>
      <c r="C761" t="inlineStr">
        <is>
          <t xml:space="preserve">CONCLUIDO	</t>
        </is>
      </c>
      <c r="D761" t="n">
        <v>9.5511</v>
      </c>
      <c r="E761" t="n">
        <v>10.47</v>
      </c>
      <c r="F761" t="n">
        <v>7.22</v>
      </c>
      <c r="G761" t="n">
        <v>48.17</v>
      </c>
      <c r="H761" t="n">
        <v>0.61</v>
      </c>
      <c r="I761" t="n">
        <v>9</v>
      </c>
      <c r="J761" t="n">
        <v>268.13</v>
      </c>
      <c r="K761" t="n">
        <v>59.19</v>
      </c>
      <c r="L761" t="n">
        <v>9.25</v>
      </c>
      <c r="M761" t="n">
        <v>7</v>
      </c>
      <c r="N761" t="n">
        <v>69.69</v>
      </c>
      <c r="O761" t="n">
        <v>33303.72</v>
      </c>
      <c r="P761" t="n">
        <v>102.86</v>
      </c>
      <c r="Q761" t="n">
        <v>605.9</v>
      </c>
      <c r="R761" t="n">
        <v>29.3</v>
      </c>
      <c r="S761" t="n">
        <v>21.88</v>
      </c>
      <c r="T761" t="n">
        <v>2682.74</v>
      </c>
      <c r="U761" t="n">
        <v>0.75</v>
      </c>
      <c r="V761" t="n">
        <v>0.86</v>
      </c>
      <c r="W761" t="n">
        <v>1.01</v>
      </c>
      <c r="X761" t="n">
        <v>0.17</v>
      </c>
      <c r="Y761" t="n">
        <v>1</v>
      </c>
      <c r="Z761" t="n">
        <v>10</v>
      </c>
    </row>
    <row r="762">
      <c r="A762" t="n">
        <v>34</v>
      </c>
      <c r="B762" t="n">
        <v>130</v>
      </c>
      <c r="C762" t="inlineStr">
        <is>
          <t xml:space="preserve">CONCLUIDO	</t>
        </is>
      </c>
      <c r="D762" t="n">
        <v>9.5519</v>
      </c>
      <c r="E762" t="n">
        <v>10.47</v>
      </c>
      <c r="F762" t="n">
        <v>7.22</v>
      </c>
      <c r="G762" t="n">
        <v>48.16</v>
      </c>
      <c r="H762" t="n">
        <v>0.63</v>
      </c>
      <c r="I762" t="n">
        <v>9</v>
      </c>
      <c r="J762" t="n">
        <v>268.61</v>
      </c>
      <c r="K762" t="n">
        <v>59.19</v>
      </c>
      <c r="L762" t="n">
        <v>9.5</v>
      </c>
      <c r="M762" t="n">
        <v>7</v>
      </c>
      <c r="N762" t="n">
        <v>69.91</v>
      </c>
      <c r="O762" t="n">
        <v>33362.23</v>
      </c>
      <c r="P762" t="n">
        <v>102.82</v>
      </c>
      <c r="Q762" t="n">
        <v>605.84</v>
      </c>
      <c r="R762" t="n">
        <v>29.21</v>
      </c>
      <c r="S762" t="n">
        <v>21.88</v>
      </c>
      <c r="T762" t="n">
        <v>2635.29</v>
      </c>
      <c r="U762" t="n">
        <v>0.75</v>
      </c>
      <c r="V762" t="n">
        <v>0.86</v>
      </c>
      <c r="W762" t="n">
        <v>1.01</v>
      </c>
      <c r="X762" t="n">
        <v>0.17</v>
      </c>
      <c r="Y762" t="n">
        <v>1</v>
      </c>
      <c r="Z762" t="n">
        <v>10</v>
      </c>
    </row>
    <row r="763">
      <c r="A763" t="n">
        <v>35</v>
      </c>
      <c r="B763" t="n">
        <v>130</v>
      </c>
      <c r="C763" t="inlineStr">
        <is>
          <t xml:space="preserve">CONCLUIDO	</t>
        </is>
      </c>
      <c r="D763" t="n">
        <v>9.562799999999999</v>
      </c>
      <c r="E763" t="n">
        <v>10.46</v>
      </c>
      <c r="F763" t="n">
        <v>7.21</v>
      </c>
      <c r="G763" t="n">
        <v>48.08</v>
      </c>
      <c r="H763" t="n">
        <v>0.64</v>
      </c>
      <c r="I763" t="n">
        <v>9</v>
      </c>
      <c r="J763" t="n">
        <v>269.08</v>
      </c>
      <c r="K763" t="n">
        <v>59.19</v>
      </c>
      <c r="L763" t="n">
        <v>9.75</v>
      </c>
      <c r="M763" t="n">
        <v>7</v>
      </c>
      <c r="N763" t="n">
        <v>70.14</v>
      </c>
      <c r="O763" t="n">
        <v>33420.83</v>
      </c>
      <c r="P763" t="n">
        <v>102.54</v>
      </c>
      <c r="Q763" t="n">
        <v>605.84</v>
      </c>
      <c r="R763" t="n">
        <v>28.98</v>
      </c>
      <c r="S763" t="n">
        <v>21.88</v>
      </c>
      <c r="T763" t="n">
        <v>2522.6</v>
      </c>
      <c r="U763" t="n">
        <v>0.76</v>
      </c>
      <c r="V763" t="n">
        <v>0.86</v>
      </c>
      <c r="W763" t="n">
        <v>1</v>
      </c>
      <c r="X763" t="n">
        <v>0.15</v>
      </c>
      <c r="Y763" t="n">
        <v>1</v>
      </c>
      <c r="Z763" t="n">
        <v>10</v>
      </c>
    </row>
    <row r="764">
      <c r="A764" t="n">
        <v>36</v>
      </c>
      <c r="B764" t="n">
        <v>130</v>
      </c>
      <c r="C764" t="inlineStr">
        <is>
          <t xml:space="preserve">CONCLUIDO	</t>
        </is>
      </c>
      <c r="D764" t="n">
        <v>9.555199999999999</v>
      </c>
      <c r="E764" t="n">
        <v>10.47</v>
      </c>
      <c r="F764" t="n">
        <v>7.22</v>
      </c>
      <c r="G764" t="n">
        <v>48.14</v>
      </c>
      <c r="H764" t="n">
        <v>0.66</v>
      </c>
      <c r="I764" t="n">
        <v>9</v>
      </c>
      <c r="J764" t="n">
        <v>269.56</v>
      </c>
      <c r="K764" t="n">
        <v>59.19</v>
      </c>
      <c r="L764" t="n">
        <v>10</v>
      </c>
      <c r="M764" t="n">
        <v>7</v>
      </c>
      <c r="N764" t="n">
        <v>70.36</v>
      </c>
      <c r="O764" t="n">
        <v>33479.51</v>
      </c>
      <c r="P764" t="n">
        <v>101.75</v>
      </c>
      <c r="Q764" t="n">
        <v>605.84</v>
      </c>
      <c r="R764" t="n">
        <v>29.36</v>
      </c>
      <c r="S764" t="n">
        <v>21.88</v>
      </c>
      <c r="T764" t="n">
        <v>2713.11</v>
      </c>
      <c r="U764" t="n">
        <v>0.75</v>
      </c>
      <c r="V764" t="n">
        <v>0.86</v>
      </c>
      <c r="W764" t="n">
        <v>1</v>
      </c>
      <c r="X764" t="n">
        <v>0.16</v>
      </c>
      <c r="Y764" t="n">
        <v>1</v>
      </c>
      <c r="Z764" t="n">
        <v>10</v>
      </c>
    </row>
    <row r="765">
      <c r="A765" t="n">
        <v>37</v>
      </c>
      <c r="B765" t="n">
        <v>130</v>
      </c>
      <c r="C765" t="inlineStr">
        <is>
          <t xml:space="preserve">CONCLUIDO	</t>
        </is>
      </c>
      <c r="D765" t="n">
        <v>9.5496</v>
      </c>
      <c r="E765" t="n">
        <v>10.47</v>
      </c>
      <c r="F765" t="n">
        <v>7.23</v>
      </c>
      <c r="G765" t="n">
        <v>48.18</v>
      </c>
      <c r="H765" t="n">
        <v>0.68</v>
      </c>
      <c r="I765" t="n">
        <v>9</v>
      </c>
      <c r="J765" t="n">
        <v>270.03</v>
      </c>
      <c r="K765" t="n">
        <v>59.19</v>
      </c>
      <c r="L765" t="n">
        <v>10.25</v>
      </c>
      <c r="M765" t="n">
        <v>7</v>
      </c>
      <c r="N765" t="n">
        <v>70.59</v>
      </c>
      <c r="O765" t="n">
        <v>33538.28</v>
      </c>
      <c r="P765" t="n">
        <v>100.76</v>
      </c>
      <c r="Q765" t="n">
        <v>605.97</v>
      </c>
      <c r="R765" t="n">
        <v>29.31</v>
      </c>
      <c r="S765" t="n">
        <v>21.88</v>
      </c>
      <c r="T765" t="n">
        <v>2686.57</v>
      </c>
      <c r="U765" t="n">
        <v>0.75</v>
      </c>
      <c r="V765" t="n">
        <v>0.86</v>
      </c>
      <c r="W765" t="n">
        <v>1.01</v>
      </c>
      <c r="X765" t="n">
        <v>0.17</v>
      </c>
      <c r="Y765" t="n">
        <v>1</v>
      </c>
      <c r="Z765" t="n">
        <v>10</v>
      </c>
    </row>
    <row r="766">
      <c r="A766" t="n">
        <v>38</v>
      </c>
      <c r="B766" t="n">
        <v>130</v>
      </c>
      <c r="C766" t="inlineStr">
        <is>
          <t xml:space="preserve">CONCLUIDO	</t>
        </is>
      </c>
      <c r="D766" t="n">
        <v>9.6228</v>
      </c>
      <c r="E766" t="n">
        <v>10.39</v>
      </c>
      <c r="F766" t="n">
        <v>7.2</v>
      </c>
      <c r="G766" t="n">
        <v>53.97</v>
      </c>
      <c r="H766" t="n">
        <v>0.6899999999999999</v>
      </c>
      <c r="I766" t="n">
        <v>8</v>
      </c>
      <c r="J766" t="n">
        <v>270.51</v>
      </c>
      <c r="K766" t="n">
        <v>59.19</v>
      </c>
      <c r="L766" t="n">
        <v>10.5</v>
      </c>
      <c r="M766" t="n">
        <v>6</v>
      </c>
      <c r="N766" t="n">
        <v>70.81999999999999</v>
      </c>
      <c r="O766" t="n">
        <v>33597.14</v>
      </c>
      <c r="P766" t="n">
        <v>100.31</v>
      </c>
      <c r="Q766" t="n">
        <v>605.84</v>
      </c>
      <c r="R766" t="n">
        <v>28.46</v>
      </c>
      <c r="S766" t="n">
        <v>21.88</v>
      </c>
      <c r="T766" t="n">
        <v>2267.51</v>
      </c>
      <c r="U766" t="n">
        <v>0.77</v>
      </c>
      <c r="V766" t="n">
        <v>0.86</v>
      </c>
      <c r="W766" t="n">
        <v>1</v>
      </c>
      <c r="X766" t="n">
        <v>0.14</v>
      </c>
      <c r="Y766" t="n">
        <v>1</v>
      </c>
      <c r="Z766" t="n">
        <v>10</v>
      </c>
    </row>
    <row r="767">
      <c r="A767" t="n">
        <v>39</v>
      </c>
      <c r="B767" t="n">
        <v>130</v>
      </c>
      <c r="C767" t="inlineStr">
        <is>
          <t xml:space="preserve">CONCLUIDO	</t>
        </is>
      </c>
      <c r="D767" t="n">
        <v>9.633900000000001</v>
      </c>
      <c r="E767" t="n">
        <v>10.38</v>
      </c>
      <c r="F767" t="n">
        <v>7.18</v>
      </c>
      <c r="G767" t="n">
        <v>53.88</v>
      </c>
      <c r="H767" t="n">
        <v>0.71</v>
      </c>
      <c r="I767" t="n">
        <v>8</v>
      </c>
      <c r="J767" t="n">
        <v>270.99</v>
      </c>
      <c r="K767" t="n">
        <v>59.19</v>
      </c>
      <c r="L767" t="n">
        <v>10.75</v>
      </c>
      <c r="M767" t="n">
        <v>6</v>
      </c>
      <c r="N767" t="n">
        <v>71.04000000000001</v>
      </c>
      <c r="O767" t="n">
        <v>33656.08</v>
      </c>
      <c r="P767" t="n">
        <v>99.52</v>
      </c>
      <c r="Q767" t="n">
        <v>605.84</v>
      </c>
      <c r="R767" t="n">
        <v>28.06</v>
      </c>
      <c r="S767" t="n">
        <v>21.88</v>
      </c>
      <c r="T767" t="n">
        <v>2068</v>
      </c>
      <c r="U767" t="n">
        <v>0.78</v>
      </c>
      <c r="V767" t="n">
        <v>0.86</v>
      </c>
      <c r="W767" t="n">
        <v>1</v>
      </c>
      <c r="X767" t="n">
        <v>0.13</v>
      </c>
      <c r="Y767" t="n">
        <v>1</v>
      </c>
      <c r="Z767" t="n">
        <v>10</v>
      </c>
    </row>
    <row r="768">
      <c r="A768" t="n">
        <v>40</v>
      </c>
      <c r="B768" t="n">
        <v>130</v>
      </c>
      <c r="C768" t="inlineStr">
        <is>
          <t xml:space="preserve">CONCLUIDO	</t>
        </is>
      </c>
      <c r="D768" t="n">
        <v>9.626200000000001</v>
      </c>
      <c r="E768" t="n">
        <v>10.39</v>
      </c>
      <c r="F768" t="n">
        <v>7.19</v>
      </c>
      <c r="G768" t="n">
        <v>53.94</v>
      </c>
      <c r="H768" t="n">
        <v>0.72</v>
      </c>
      <c r="I768" t="n">
        <v>8</v>
      </c>
      <c r="J768" t="n">
        <v>271.47</v>
      </c>
      <c r="K768" t="n">
        <v>59.19</v>
      </c>
      <c r="L768" t="n">
        <v>11</v>
      </c>
      <c r="M768" t="n">
        <v>6</v>
      </c>
      <c r="N768" t="n">
        <v>71.27</v>
      </c>
      <c r="O768" t="n">
        <v>33715.11</v>
      </c>
      <c r="P768" t="n">
        <v>98.84</v>
      </c>
      <c r="Q768" t="n">
        <v>605.84</v>
      </c>
      <c r="R768" t="n">
        <v>28.3</v>
      </c>
      <c r="S768" t="n">
        <v>21.88</v>
      </c>
      <c r="T768" t="n">
        <v>2186.68</v>
      </c>
      <c r="U768" t="n">
        <v>0.77</v>
      </c>
      <c r="V768" t="n">
        <v>0.86</v>
      </c>
      <c r="W768" t="n">
        <v>1</v>
      </c>
      <c r="X768" t="n">
        <v>0.13</v>
      </c>
      <c r="Y768" t="n">
        <v>1</v>
      </c>
      <c r="Z768" t="n">
        <v>10</v>
      </c>
    </row>
    <row r="769">
      <c r="A769" t="n">
        <v>41</v>
      </c>
      <c r="B769" t="n">
        <v>130</v>
      </c>
      <c r="C769" t="inlineStr">
        <is>
          <t xml:space="preserve">CONCLUIDO	</t>
        </is>
      </c>
      <c r="D769" t="n">
        <v>9.630000000000001</v>
      </c>
      <c r="E769" t="n">
        <v>10.38</v>
      </c>
      <c r="F769" t="n">
        <v>7.19</v>
      </c>
      <c r="G769" t="n">
        <v>53.91</v>
      </c>
      <c r="H769" t="n">
        <v>0.74</v>
      </c>
      <c r="I769" t="n">
        <v>8</v>
      </c>
      <c r="J769" t="n">
        <v>271.95</v>
      </c>
      <c r="K769" t="n">
        <v>59.19</v>
      </c>
      <c r="L769" t="n">
        <v>11.25</v>
      </c>
      <c r="M769" t="n">
        <v>6</v>
      </c>
      <c r="N769" t="n">
        <v>71.5</v>
      </c>
      <c r="O769" t="n">
        <v>33774.23</v>
      </c>
      <c r="P769" t="n">
        <v>98.2</v>
      </c>
      <c r="Q769" t="n">
        <v>605.84</v>
      </c>
      <c r="R769" t="n">
        <v>28.35</v>
      </c>
      <c r="S769" t="n">
        <v>21.88</v>
      </c>
      <c r="T769" t="n">
        <v>2211.87</v>
      </c>
      <c r="U769" t="n">
        <v>0.77</v>
      </c>
      <c r="V769" t="n">
        <v>0.86</v>
      </c>
      <c r="W769" t="n">
        <v>1</v>
      </c>
      <c r="X769" t="n">
        <v>0.13</v>
      </c>
      <c r="Y769" t="n">
        <v>1</v>
      </c>
      <c r="Z769" t="n">
        <v>10</v>
      </c>
    </row>
    <row r="770">
      <c r="A770" t="n">
        <v>42</v>
      </c>
      <c r="B770" t="n">
        <v>130</v>
      </c>
      <c r="C770" t="inlineStr">
        <is>
          <t xml:space="preserve">CONCLUIDO	</t>
        </is>
      </c>
      <c r="D770" t="n">
        <v>9.690200000000001</v>
      </c>
      <c r="E770" t="n">
        <v>10.32</v>
      </c>
      <c r="F770" t="n">
        <v>7.17</v>
      </c>
      <c r="G770" t="n">
        <v>61.48</v>
      </c>
      <c r="H770" t="n">
        <v>0.75</v>
      </c>
      <c r="I770" t="n">
        <v>7</v>
      </c>
      <c r="J770" t="n">
        <v>272.43</v>
      </c>
      <c r="K770" t="n">
        <v>59.19</v>
      </c>
      <c r="L770" t="n">
        <v>11.5</v>
      </c>
      <c r="M770" t="n">
        <v>5</v>
      </c>
      <c r="N770" t="n">
        <v>71.73</v>
      </c>
      <c r="O770" t="n">
        <v>33833.57</v>
      </c>
      <c r="P770" t="n">
        <v>96.36</v>
      </c>
      <c r="Q770" t="n">
        <v>605.86</v>
      </c>
      <c r="R770" t="n">
        <v>27.78</v>
      </c>
      <c r="S770" t="n">
        <v>21.88</v>
      </c>
      <c r="T770" t="n">
        <v>1929.83</v>
      </c>
      <c r="U770" t="n">
        <v>0.79</v>
      </c>
      <c r="V770" t="n">
        <v>0.86</v>
      </c>
      <c r="W770" t="n">
        <v>1</v>
      </c>
      <c r="X770" t="n">
        <v>0.11</v>
      </c>
      <c r="Y770" t="n">
        <v>1</v>
      </c>
      <c r="Z770" t="n">
        <v>10</v>
      </c>
    </row>
    <row r="771">
      <c r="A771" t="n">
        <v>43</v>
      </c>
      <c r="B771" t="n">
        <v>130</v>
      </c>
      <c r="C771" t="inlineStr">
        <is>
          <t xml:space="preserve">CONCLUIDO	</t>
        </is>
      </c>
      <c r="D771" t="n">
        <v>9.6904</v>
      </c>
      <c r="E771" t="n">
        <v>10.32</v>
      </c>
      <c r="F771" t="n">
        <v>7.17</v>
      </c>
      <c r="G771" t="n">
        <v>61.48</v>
      </c>
      <c r="H771" t="n">
        <v>0.77</v>
      </c>
      <c r="I771" t="n">
        <v>7</v>
      </c>
      <c r="J771" t="n">
        <v>272.91</v>
      </c>
      <c r="K771" t="n">
        <v>59.19</v>
      </c>
      <c r="L771" t="n">
        <v>11.75</v>
      </c>
      <c r="M771" t="n">
        <v>5</v>
      </c>
      <c r="N771" t="n">
        <v>71.95999999999999</v>
      </c>
      <c r="O771" t="n">
        <v>33892.87</v>
      </c>
      <c r="P771" t="n">
        <v>96.23999999999999</v>
      </c>
      <c r="Q771" t="n">
        <v>605.84</v>
      </c>
      <c r="R771" t="n">
        <v>27.75</v>
      </c>
      <c r="S771" t="n">
        <v>21.88</v>
      </c>
      <c r="T771" t="n">
        <v>1915.54</v>
      </c>
      <c r="U771" t="n">
        <v>0.79</v>
      </c>
      <c r="V771" t="n">
        <v>0.86</v>
      </c>
      <c r="W771" t="n">
        <v>1</v>
      </c>
      <c r="X771" t="n">
        <v>0.11</v>
      </c>
      <c r="Y771" t="n">
        <v>1</v>
      </c>
      <c r="Z771" t="n">
        <v>10</v>
      </c>
    </row>
    <row r="772">
      <c r="A772" t="n">
        <v>44</v>
      </c>
      <c r="B772" t="n">
        <v>130</v>
      </c>
      <c r="C772" t="inlineStr">
        <is>
          <t xml:space="preserve">CONCLUIDO	</t>
        </is>
      </c>
      <c r="D772" t="n">
        <v>9.681100000000001</v>
      </c>
      <c r="E772" t="n">
        <v>10.33</v>
      </c>
      <c r="F772" t="n">
        <v>7.18</v>
      </c>
      <c r="G772" t="n">
        <v>61.56</v>
      </c>
      <c r="H772" t="n">
        <v>0.78</v>
      </c>
      <c r="I772" t="n">
        <v>7</v>
      </c>
      <c r="J772" t="n">
        <v>273.39</v>
      </c>
      <c r="K772" t="n">
        <v>59.19</v>
      </c>
      <c r="L772" t="n">
        <v>12</v>
      </c>
      <c r="M772" t="n">
        <v>5</v>
      </c>
      <c r="N772" t="n">
        <v>72.2</v>
      </c>
      <c r="O772" t="n">
        <v>33952.26</v>
      </c>
      <c r="P772" t="n">
        <v>96.93000000000001</v>
      </c>
      <c r="Q772" t="n">
        <v>605.9</v>
      </c>
      <c r="R772" t="n">
        <v>28.04</v>
      </c>
      <c r="S772" t="n">
        <v>21.88</v>
      </c>
      <c r="T772" t="n">
        <v>2061.66</v>
      </c>
      <c r="U772" t="n">
        <v>0.78</v>
      </c>
      <c r="V772" t="n">
        <v>0.86</v>
      </c>
      <c r="W772" t="n">
        <v>1</v>
      </c>
      <c r="X772" t="n">
        <v>0.12</v>
      </c>
      <c r="Y772" t="n">
        <v>1</v>
      </c>
      <c r="Z772" t="n">
        <v>10</v>
      </c>
    </row>
    <row r="773">
      <c r="A773" t="n">
        <v>45</v>
      </c>
      <c r="B773" t="n">
        <v>130</v>
      </c>
      <c r="C773" t="inlineStr">
        <is>
          <t xml:space="preserve">CONCLUIDO	</t>
        </is>
      </c>
      <c r="D773" t="n">
        <v>9.673999999999999</v>
      </c>
      <c r="E773" t="n">
        <v>10.34</v>
      </c>
      <c r="F773" t="n">
        <v>7.19</v>
      </c>
      <c r="G773" t="n">
        <v>61.63</v>
      </c>
      <c r="H773" t="n">
        <v>0.8</v>
      </c>
      <c r="I773" t="n">
        <v>7</v>
      </c>
      <c r="J773" t="n">
        <v>273.87</v>
      </c>
      <c r="K773" t="n">
        <v>59.19</v>
      </c>
      <c r="L773" t="n">
        <v>12.25</v>
      </c>
      <c r="M773" t="n">
        <v>5</v>
      </c>
      <c r="N773" t="n">
        <v>72.43000000000001</v>
      </c>
      <c r="O773" t="n">
        <v>34011.74</v>
      </c>
      <c r="P773" t="n">
        <v>97.17</v>
      </c>
      <c r="Q773" t="n">
        <v>605.85</v>
      </c>
      <c r="R773" t="n">
        <v>28.22</v>
      </c>
      <c r="S773" t="n">
        <v>21.88</v>
      </c>
      <c r="T773" t="n">
        <v>2150.7</v>
      </c>
      <c r="U773" t="n">
        <v>0.78</v>
      </c>
      <c r="V773" t="n">
        <v>0.86</v>
      </c>
      <c r="W773" t="n">
        <v>1</v>
      </c>
      <c r="X773" t="n">
        <v>0.13</v>
      </c>
      <c r="Y773" t="n">
        <v>1</v>
      </c>
      <c r="Z773" t="n">
        <v>10</v>
      </c>
    </row>
    <row r="774">
      <c r="A774" t="n">
        <v>46</v>
      </c>
      <c r="B774" t="n">
        <v>130</v>
      </c>
      <c r="C774" t="inlineStr">
        <is>
          <t xml:space="preserve">CONCLUIDO	</t>
        </is>
      </c>
      <c r="D774" t="n">
        <v>9.693099999999999</v>
      </c>
      <c r="E774" t="n">
        <v>10.32</v>
      </c>
      <c r="F774" t="n">
        <v>7.17</v>
      </c>
      <c r="G774" t="n">
        <v>61.45</v>
      </c>
      <c r="H774" t="n">
        <v>0.8100000000000001</v>
      </c>
      <c r="I774" t="n">
        <v>7</v>
      </c>
      <c r="J774" t="n">
        <v>274.35</v>
      </c>
      <c r="K774" t="n">
        <v>59.19</v>
      </c>
      <c r="L774" t="n">
        <v>12.5</v>
      </c>
      <c r="M774" t="n">
        <v>5</v>
      </c>
      <c r="N774" t="n">
        <v>72.66</v>
      </c>
      <c r="O774" t="n">
        <v>34071.31</v>
      </c>
      <c r="P774" t="n">
        <v>96.45</v>
      </c>
      <c r="Q774" t="n">
        <v>605.84</v>
      </c>
      <c r="R774" t="n">
        <v>27.71</v>
      </c>
      <c r="S774" t="n">
        <v>21.88</v>
      </c>
      <c r="T774" t="n">
        <v>1896.27</v>
      </c>
      <c r="U774" t="n">
        <v>0.79</v>
      </c>
      <c r="V774" t="n">
        <v>0.86</v>
      </c>
      <c r="W774" t="n">
        <v>1</v>
      </c>
      <c r="X774" t="n">
        <v>0.11</v>
      </c>
      <c r="Y774" t="n">
        <v>1</v>
      </c>
      <c r="Z774" t="n">
        <v>10</v>
      </c>
    </row>
    <row r="775">
      <c r="A775" t="n">
        <v>47</v>
      </c>
      <c r="B775" t="n">
        <v>130</v>
      </c>
      <c r="C775" t="inlineStr">
        <is>
          <t xml:space="preserve">CONCLUIDO	</t>
        </is>
      </c>
      <c r="D775" t="n">
        <v>9.6837</v>
      </c>
      <c r="E775" t="n">
        <v>10.33</v>
      </c>
      <c r="F775" t="n">
        <v>7.18</v>
      </c>
      <c r="G775" t="n">
        <v>61.54</v>
      </c>
      <c r="H775" t="n">
        <v>0.83</v>
      </c>
      <c r="I775" t="n">
        <v>7</v>
      </c>
      <c r="J775" t="n">
        <v>274.84</v>
      </c>
      <c r="K775" t="n">
        <v>59.19</v>
      </c>
      <c r="L775" t="n">
        <v>12.75</v>
      </c>
      <c r="M775" t="n">
        <v>5</v>
      </c>
      <c r="N775" t="n">
        <v>72.89</v>
      </c>
      <c r="O775" t="n">
        <v>34130.98</v>
      </c>
      <c r="P775" t="n">
        <v>95.45</v>
      </c>
      <c r="Q775" t="n">
        <v>605.84</v>
      </c>
      <c r="R775" t="n">
        <v>28</v>
      </c>
      <c r="S775" t="n">
        <v>21.88</v>
      </c>
      <c r="T775" t="n">
        <v>2042.06</v>
      </c>
      <c r="U775" t="n">
        <v>0.78</v>
      </c>
      <c r="V775" t="n">
        <v>0.86</v>
      </c>
      <c r="W775" t="n">
        <v>1</v>
      </c>
      <c r="X775" t="n">
        <v>0.12</v>
      </c>
      <c r="Y775" t="n">
        <v>1</v>
      </c>
      <c r="Z775" t="n">
        <v>10</v>
      </c>
    </row>
    <row r="776">
      <c r="A776" t="n">
        <v>48</v>
      </c>
      <c r="B776" t="n">
        <v>130</v>
      </c>
      <c r="C776" t="inlineStr">
        <is>
          <t xml:space="preserve">CONCLUIDO	</t>
        </is>
      </c>
      <c r="D776" t="n">
        <v>9.6769</v>
      </c>
      <c r="E776" t="n">
        <v>10.33</v>
      </c>
      <c r="F776" t="n">
        <v>7.19</v>
      </c>
      <c r="G776" t="n">
        <v>61.6</v>
      </c>
      <c r="H776" t="n">
        <v>0.84</v>
      </c>
      <c r="I776" t="n">
        <v>7</v>
      </c>
      <c r="J776" t="n">
        <v>275.32</v>
      </c>
      <c r="K776" t="n">
        <v>59.19</v>
      </c>
      <c r="L776" t="n">
        <v>13</v>
      </c>
      <c r="M776" t="n">
        <v>4</v>
      </c>
      <c r="N776" t="n">
        <v>73.13</v>
      </c>
      <c r="O776" t="n">
        <v>34190.73</v>
      </c>
      <c r="P776" t="n">
        <v>95.13</v>
      </c>
      <c r="Q776" t="n">
        <v>605.84</v>
      </c>
      <c r="R776" t="n">
        <v>28.19</v>
      </c>
      <c r="S776" t="n">
        <v>21.88</v>
      </c>
      <c r="T776" t="n">
        <v>2135.45</v>
      </c>
      <c r="U776" t="n">
        <v>0.78</v>
      </c>
      <c r="V776" t="n">
        <v>0.86</v>
      </c>
      <c r="W776" t="n">
        <v>1</v>
      </c>
      <c r="X776" t="n">
        <v>0.13</v>
      </c>
      <c r="Y776" t="n">
        <v>1</v>
      </c>
      <c r="Z776" t="n">
        <v>10</v>
      </c>
    </row>
    <row r="777">
      <c r="A777" t="n">
        <v>49</v>
      </c>
      <c r="B777" t="n">
        <v>130</v>
      </c>
      <c r="C777" t="inlineStr">
        <is>
          <t xml:space="preserve">CONCLUIDO	</t>
        </is>
      </c>
      <c r="D777" t="n">
        <v>9.6831</v>
      </c>
      <c r="E777" t="n">
        <v>10.33</v>
      </c>
      <c r="F777" t="n">
        <v>7.18</v>
      </c>
      <c r="G777" t="n">
        <v>61.54</v>
      </c>
      <c r="H777" t="n">
        <v>0.86</v>
      </c>
      <c r="I777" t="n">
        <v>7</v>
      </c>
      <c r="J777" t="n">
        <v>275.81</v>
      </c>
      <c r="K777" t="n">
        <v>59.19</v>
      </c>
      <c r="L777" t="n">
        <v>13.25</v>
      </c>
      <c r="M777" t="n">
        <v>4</v>
      </c>
      <c r="N777" t="n">
        <v>73.36</v>
      </c>
      <c r="O777" t="n">
        <v>34250.57</v>
      </c>
      <c r="P777" t="n">
        <v>94.42</v>
      </c>
      <c r="Q777" t="n">
        <v>605.84</v>
      </c>
      <c r="R777" t="n">
        <v>27.89</v>
      </c>
      <c r="S777" t="n">
        <v>21.88</v>
      </c>
      <c r="T777" t="n">
        <v>1985.89</v>
      </c>
      <c r="U777" t="n">
        <v>0.78</v>
      </c>
      <c r="V777" t="n">
        <v>0.86</v>
      </c>
      <c r="W777" t="n">
        <v>1</v>
      </c>
      <c r="X777" t="n">
        <v>0.12</v>
      </c>
      <c r="Y777" t="n">
        <v>1</v>
      </c>
      <c r="Z777" t="n">
        <v>10</v>
      </c>
    </row>
    <row r="778">
      <c r="A778" t="n">
        <v>50</v>
      </c>
      <c r="B778" t="n">
        <v>130</v>
      </c>
      <c r="C778" t="inlineStr">
        <is>
          <t xml:space="preserve">CONCLUIDO	</t>
        </is>
      </c>
      <c r="D778" t="n">
        <v>9.757899999999999</v>
      </c>
      <c r="E778" t="n">
        <v>10.25</v>
      </c>
      <c r="F778" t="n">
        <v>7.15</v>
      </c>
      <c r="G778" t="n">
        <v>71.5</v>
      </c>
      <c r="H778" t="n">
        <v>0.87</v>
      </c>
      <c r="I778" t="n">
        <v>6</v>
      </c>
      <c r="J778" t="n">
        <v>276.29</v>
      </c>
      <c r="K778" t="n">
        <v>59.19</v>
      </c>
      <c r="L778" t="n">
        <v>13.5</v>
      </c>
      <c r="M778" t="n">
        <v>2</v>
      </c>
      <c r="N778" t="n">
        <v>73.59999999999999</v>
      </c>
      <c r="O778" t="n">
        <v>34310.51</v>
      </c>
      <c r="P778" t="n">
        <v>93.08</v>
      </c>
      <c r="Q778" t="n">
        <v>605.84</v>
      </c>
      <c r="R778" t="n">
        <v>26.95</v>
      </c>
      <c r="S778" t="n">
        <v>21.88</v>
      </c>
      <c r="T778" t="n">
        <v>1521.58</v>
      </c>
      <c r="U778" t="n">
        <v>0.8100000000000001</v>
      </c>
      <c r="V778" t="n">
        <v>0.87</v>
      </c>
      <c r="W778" t="n">
        <v>1</v>
      </c>
      <c r="X778" t="n">
        <v>0.09</v>
      </c>
      <c r="Y778" t="n">
        <v>1</v>
      </c>
      <c r="Z778" t="n">
        <v>10</v>
      </c>
    </row>
    <row r="779">
      <c r="A779" t="n">
        <v>51</v>
      </c>
      <c r="B779" t="n">
        <v>130</v>
      </c>
      <c r="C779" t="inlineStr">
        <is>
          <t xml:space="preserve">CONCLUIDO	</t>
        </is>
      </c>
      <c r="D779" t="n">
        <v>9.752700000000001</v>
      </c>
      <c r="E779" t="n">
        <v>10.25</v>
      </c>
      <c r="F779" t="n">
        <v>7.16</v>
      </c>
      <c r="G779" t="n">
        <v>71.55</v>
      </c>
      <c r="H779" t="n">
        <v>0.88</v>
      </c>
      <c r="I779" t="n">
        <v>6</v>
      </c>
      <c r="J779" t="n">
        <v>276.78</v>
      </c>
      <c r="K779" t="n">
        <v>59.19</v>
      </c>
      <c r="L779" t="n">
        <v>13.75</v>
      </c>
      <c r="M779" t="n">
        <v>2</v>
      </c>
      <c r="N779" t="n">
        <v>73.84</v>
      </c>
      <c r="O779" t="n">
        <v>34370.54</v>
      </c>
      <c r="P779" t="n">
        <v>93.33</v>
      </c>
      <c r="Q779" t="n">
        <v>605.84</v>
      </c>
      <c r="R779" t="n">
        <v>27.11</v>
      </c>
      <c r="S779" t="n">
        <v>21.88</v>
      </c>
      <c r="T779" t="n">
        <v>1601.29</v>
      </c>
      <c r="U779" t="n">
        <v>0.8100000000000001</v>
      </c>
      <c r="V779" t="n">
        <v>0.86</v>
      </c>
      <c r="W779" t="n">
        <v>1</v>
      </c>
      <c r="X779" t="n">
        <v>0.1</v>
      </c>
      <c r="Y779" t="n">
        <v>1</v>
      </c>
      <c r="Z779" t="n">
        <v>10</v>
      </c>
    </row>
    <row r="780">
      <c r="A780" t="n">
        <v>52</v>
      </c>
      <c r="B780" t="n">
        <v>130</v>
      </c>
      <c r="C780" t="inlineStr">
        <is>
          <t xml:space="preserve">CONCLUIDO	</t>
        </is>
      </c>
      <c r="D780" t="n">
        <v>9.7524</v>
      </c>
      <c r="E780" t="n">
        <v>10.25</v>
      </c>
      <c r="F780" t="n">
        <v>7.16</v>
      </c>
      <c r="G780" t="n">
        <v>71.56</v>
      </c>
      <c r="H780" t="n">
        <v>0.9</v>
      </c>
      <c r="I780" t="n">
        <v>6</v>
      </c>
      <c r="J780" t="n">
        <v>277.27</v>
      </c>
      <c r="K780" t="n">
        <v>59.19</v>
      </c>
      <c r="L780" t="n">
        <v>14</v>
      </c>
      <c r="M780" t="n">
        <v>2</v>
      </c>
      <c r="N780" t="n">
        <v>74.06999999999999</v>
      </c>
      <c r="O780" t="n">
        <v>34430.66</v>
      </c>
      <c r="P780" t="n">
        <v>93.59999999999999</v>
      </c>
      <c r="Q780" t="n">
        <v>605.84</v>
      </c>
      <c r="R780" t="n">
        <v>27.15</v>
      </c>
      <c r="S780" t="n">
        <v>21.88</v>
      </c>
      <c r="T780" t="n">
        <v>1622.98</v>
      </c>
      <c r="U780" t="n">
        <v>0.8100000000000001</v>
      </c>
      <c r="V780" t="n">
        <v>0.86</v>
      </c>
      <c r="W780" t="n">
        <v>1</v>
      </c>
      <c r="X780" t="n">
        <v>0.1</v>
      </c>
      <c r="Y780" t="n">
        <v>1</v>
      </c>
      <c r="Z780" t="n">
        <v>10</v>
      </c>
    </row>
    <row r="781">
      <c r="A781" t="n">
        <v>53</v>
      </c>
      <c r="B781" t="n">
        <v>130</v>
      </c>
      <c r="C781" t="inlineStr">
        <is>
          <t xml:space="preserve">CONCLUIDO	</t>
        </is>
      </c>
      <c r="D781" t="n">
        <v>9.749000000000001</v>
      </c>
      <c r="E781" t="n">
        <v>10.26</v>
      </c>
      <c r="F781" t="n">
        <v>7.16</v>
      </c>
      <c r="G781" t="n">
        <v>71.59</v>
      </c>
      <c r="H781" t="n">
        <v>0.91</v>
      </c>
      <c r="I781" t="n">
        <v>6</v>
      </c>
      <c r="J781" t="n">
        <v>277.76</v>
      </c>
      <c r="K781" t="n">
        <v>59.19</v>
      </c>
      <c r="L781" t="n">
        <v>14.25</v>
      </c>
      <c r="M781" t="n">
        <v>2</v>
      </c>
      <c r="N781" t="n">
        <v>74.31</v>
      </c>
      <c r="O781" t="n">
        <v>34490.87</v>
      </c>
      <c r="P781" t="n">
        <v>92.90000000000001</v>
      </c>
      <c r="Q781" t="n">
        <v>605.84</v>
      </c>
      <c r="R781" t="n">
        <v>27.25</v>
      </c>
      <c r="S781" t="n">
        <v>21.88</v>
      </c>
      <c r="T781" t="n">
        <v>1672.87</v>
      </c>
      <c r="U781" t="n">
        <v>0.8</v>
      </c>
      <c r="V781" t="n">
        <v>0.86</v>
      </c>
      <c r="W781" t="n">
        <v>1</v>
      </c>
      <c r="X781" t="n">
        <v>0.1</v>
      </c>
      <c r="Y781" t="n">
        <v>1</v>
      </c>
      <c r="Z781" t="n">
        <v>10</v>
      </c>
    </row>
    <row r="782">
      <c r="A782" t="n">
        <v>54</v>
      </c>
      <c r="B782" t="n">
        <v>130</v>
      </c>
      <c r="C782" t="inlineStr">
        <is>
          <t xml:space="preserve">CONCLUIDO	</t>
        </is>
      </c>
      <c r="D782" t="n">
        <v>9.7461</v>
      </c>
      <c r="E782" t="n">
        <v>10.26</v>
      </c>
      <c r="F782" t="n">
        <v>7.16</v>
      </c>
      <c r="G782" t="n">
        <v>71.62</v>
      </c>
      <c r="H782" t="n">
        <v>0.93</v>
      </c>
      <c r="I782" t="n">
        <v>6</v>
      </c>
      <c r="J782" t="n">
        <v>278.25</v>
      </c>
      <c r="K782" t="n">
        <v>59.19</v>
      </c>
      <c r="L782" t="n">
        <v>14.5</v>
      </c>
      <c r="M782" t="n">
        <v>1</v>
      </c>
      <c r="N782" t="n">
        <v>74.55</v>
      </c>
      <c r="O782" t="n">
        <v>34551.18</v>
      </c>
      <c r="P782" t="n">
        <v>92.94</v>
      </c>
      <c r="Q782" t="n">
        <v>605.84</v>
      </c>
      <c r="R782" t="n">
        <v>27.34</v>
      </c>
      <c r="S782" t="n">
        <v>21.88</v>
      </c>
      <c r="T782" t="n">
        <v>1717.28</v>
      </c>
      <c r="U782" t="n">
        <v>0.8</v>
      </c>
      <c r="V782" t="n">
        <v>0.86</v>
      </c>
      <c r="W782" t="n">
        <v>1</v>
      </c>
      <c r="X782" t="n">
        <v>0.1</v>
      </c>
      <c r="Y782" t="n">
        <v>1</v>
      </c>
      <c r="Z782" t="n">
        <v>10</v>
      </c>
    </row>
    <row r="783">
      <c r="A783" t="n">
        <v>55</v>
      </c>
      <c r="B783" t="n">
        <v>130</v>
      </c>
      <c r="C783" t="inlineStr">
        <is>
          <t xml:space="preserve">CONCLUIDO	</t>
        </is>
      </c>
      <c r="D783" t="n">
        <v>9.7424</v>
      </c>
      <c r="E783" t="n">
        <v>10.26</v>
      </c>
      <c r="F783" t="n">
        <v>7.17</v>
      </c>
      <c r="G783" t="n">
        <v>71.66</v>
      </c>
      <c r="H783" t="n">
        <v>0.9399999999999999</v>
      </c>
      <c r="I783" t="n">
        <v>6</v>
      </c>
      <c r="J783" t="n">
        <v>278.74</v>
      </c>
      <c r="K783" t="n">
        <v>59.19</v>
      </c>
      <c r="L783" t="n">
        <v>14.75</v>
      </c>
      <c r="M783" t="n">
        <v>1</v>
      </c>
      <c r="N783" t="n">
        <v>74.79000000000001</v>
      </c>
      <c r="O783" t="n">
        <v>34611.59</v>
      </c>
      <c r="P783" t="n">
        <v>92.86</v>
      </c>
      <c r="Q783" t="n">
        <v>605.86</v>
      </c>
      <c r="R783" t="n">
        <v>27.45</v>
      </c>
      <c r="S783" t="n">
        <v>21.88</v>
      </c>
      <c r="T783" t="n">
        <v>1774.13</v>
      </c>
      <c r="U783" t="n">
        <v>0.8</v>
      </c>
      <c r="V783" t="n">
        <v>0.86</v>
      </c>
      <c r="W783" t="n">
        <v>1</v>
      </c>
      <c r="X783" t="n">
        <v>0.11</v>
      </c>
      <c r="Y783" t="n">
        <v>1</v>
      </c>
      <c r="Z783" t="n">
        <v>10</v>
      </c>
    </row>
    <row r="784">
      <c r="A784" t="n">
        <v>56</v>
      </c>
      <c r="B784" t="n">
        <v>130</v>
      </c>
      <c r="C784" t="inlineStr">
        <is>
          <t xml:space="preserve">CONCLUIDO	</t>
        </is>
      </c>
      <c r="D784" t="n">
        <v>9.741300000000001</v>
      </c>
      <c r="E784" t="n">
        <v>10.27</v>
      </c>
      <c r="F784" t="n">
        <v>7.17</v>
      </c>
      <c r="G784" t="n">
        <v>71.67</v>
      </c>
      <c r="H784" t="n">
        <v>0.96</v>
      </c>
      <c r="I784" t="n">
        <v>6</v>
      </c>
      <c r="J784" t="n">
        <v>279.23</v>
      </c>
      <c r="K784" t="n">
        <v>59.19</v>
      </c>
      <c r="L784" t="n">
        <v>15</v>
      </c>
      <c r="M784" t="n">
        <v>0</v>
      </c>
      <c r="N784" t="n">
        <v>75.03</v>
      </c>
      <c r="O784" t="n">
        <v>34672.08</v>
      </c>
      <c r="P784" t="n">
        <v>92.79000000000001</v>
      </c>
      <c r="Q784" t="n">
        <v>605.89</v>
      </c>
      <c r="R784" t="n">
        <v>27.48</v>
      </c>
      <c r="S784" t="n">
        <v>21.88</v>
      </c>
      <c r="T784" t="n">
        <v>1786.18</v>
      </c>
      <c r="U784" t="n">
        <v>0.8</v>
      </c>
      <c r="V784" t="n">
        <v>0.86</v>
      </c>
      <c r="W784" t="n">
        <v>1</v>
      </c>
      <c r="X784" t="n">
        <v>0.11</v>
      </c>
      <c r="Y784" t="n">
        <v>1</v>
      </c>
      <c r="Z784" t="n">
        <v>10</v>
      </c>
    </row>
    <row r="785">
      <c r="A785" t="n">
        <v>0</v>
      </c>
      <c r="B785" t="n">
        <v>75</v>
      </c>
      <c r="C785" t="inlineStr">
        <is>
          <t xml:space="preserve">CONCLUIDO	</t>
        </is>
      </c>
      <c r="D785" t="n">
        <v>7.7015</v>
      </c>
      <c r="E785" t="n">
        <v>12.98</v>
      </c>
      <c r="F785" t="n">
        <v>8.51</v>
      </c>
      <c r="G785" t="n">
        <v>7.09</v>
      </c>
      <c r="H785" t="n">
        <v>0.12</v>
      </c>
      <c r="I785" t="n">
        <v>72</v>
      </c>
      <c r="J785" t="n">
        <v>150.44</v>
      </c>
      <c r="K785" t="n">
        <v>49.1</v>
      </c>
      <c r="L785" t="n">
        <v>1</v>
      </c>
      <c r="M785" t="n">
        <v>70</v>
      </c>
      <c r="N785" t="n">
        <v>25.34</v>
      </c>
      <c r="O785" t="n">
        <v>18787.76</v>
      </c>
      <c r="P785" t="n">
        <v>98.34</v>
      </c>
      <c r="Q785" t="n">
        <v>606.03</v>
      </c>
      <c r="R785" t="n">
        <v>69.45999999999999</v>
      </c>
      <c r="S785" t="n">
        <v>21.88</v>
      </c>
      <c r="T785" t="n">
        <v>22447.24</v>
      </c>
      <c r="U785" t="n">
        <v>0.32</v>
      </c>
      <c r="V785" t="n">
        <v>0.73</v>
      </c>
      <c r="W785" t="n">
        <v>1.1</v>
      </c>
      <c r="X785" t="n">
        <v>1.45</v>
      </c>
      <c r="Y785" t="n">
        <v>1</v>
      </c>
      <c r="Z785" t="n">
        <v>10</v>
      </c>
    </row>
    <row r="786">
      <c r="A786" t="n">
        <v>1</v>
      </c>
      <c r="B786" t="n">
        <v>75</v>
      </c>
      <c r="C786" t="inlineStr">
        <is>
          <t xml:space="preserve">CONCLUIDO	</t>
        </is>
      </c>
      <c r="D786" t="n">
        <v>8.2561</v>
      </c>
      <c r="E786" t="n">
        <v>12.11</v>
      </c>
      <c r="F786" t="n">
        <v>8.16</v>
      </c>
      <c r="G786" t="n">
        <v>8.9</v>
      </c>
      <c r="H786" t="n">
        <v>0.15</v>
      </c>
      <c r="I786" t="n">
        <v>55</v>
      </c>
      <c r="J786" t="n">
        <v>150.78</v>
      </c>
      <c r="K786" t="n">
        <v>49.1</v>
      </c>
      <c r="L786" t="n">
        <v>1.25</v>
      </c>
      <c r="M786" t="n">
        <v>53</v>
      </c>
      <c r="N786" t="n">
        <v>25.44</v>
      </c>
      <c r="O786" t="n">
        <v>18830.65</v>
      </c>
      <c r="P786" t="n">
        <v>93.28</v>
      </c>
      <c r="Q786" t="n">
        <v>606.02</v>
      </c>
      <c r="R786" t="n">
        <v>58.56</v>
      </c>
      <c r="S786" t="n">
        <v>21.88</v>
      </c>
      <c r="T786" t="n">
        <v>17081.11</v>
      </c>
      <c r="U786" t="n">
        <v>0.37</v>
      </c>
      <c r="V786" t="n">
        <v>0.76</v>
      </c>
      <c r="W786" t="n">
        <v>1.07</v>
      </c>
      <c r="X786" t="n">
        <v>1.1</v>
      </c>
      <c r="Y786" t="n">
        <v>1</v>
      </c>
      <c r="Z786" t="n">
        <v>10</v>
      </c>
    </row>
    <row r="787">
      <c r="A787" t="n">
        <v>2</v>
      </c>
      <c r="B787" t="n">
        <v>75</v>
      </c>
      <c r="C787" t="inlineStr">
        <is>
          <t xml:space="preserve">CONCLUIDO	</t>
        </is>
      </c>
      <c r="D787" t="n">
        <v>8.6478</v>
      </c>
      <c r="E787" t="n">
        <v>11.56</v>
      </c>
      <c r="F787" t="n">
        <v>7.94</v>
      </c>
      <c r="G787" t="n">
        <v>10.83</v>
      </c>
      <c r="H787" t="n">
        <v>0.18</v>
      </c>
      <c r="I787" t="n">
        <v>44</v>
      </c>
      <c r="J787" t="n">
        <v>151.13</v>
      </c>
      <c r="K787" t="n">
        <v>49.1</v>
      </c>
      <c r="L787" t="n">
        <v>1.5</v>
      </c>
      <c r="M787" t="n">
        <v>42</v>
      </c>
      <c r="N787" t="n">
        <v>25.54</v>
      </c>
      <c r="O787" t="n">
        <v>18873.58</v>
      </c>
      <c r="P787" t="n">
        <v>90.11</v>
      </c>
      <c r="Q787" t="n">
        <v>605.86</v>
      </c>
      <c r="R787" t="n">
        <v>51.76</v>
      </c>
      <c r="S787" t="n">
        <v>21.88</v>
      </c>
      <c r="T787" t="n">
        <v>13736.74</v>
      </c>
      <c r="U787" t="n">
        <v>0.42</v>
      </c>
      <c r="V787" t="n">
        <v>0.78</v>
      </c>
      <c r="W787" t="n">
        <v>1.06</v>
      </c>
      <c r="X787" t="n">
        <v>0.88</v>
      </c>
      <c r="Y787" t="n">
        <v>1</v>
      </c>
      <c r="Z787" t="n">
        <v>10</v>
      </c>
    </row>
    <row r="788">
      <c r="A788" t="n">
        <v>3</v>
      </c>
      <c r="B788" t="n">
        <v>75</v>
      </c>
      <c r="C788" t="inlineStr">
        <is>
          <t xml:space="preserve">CONCLUIDO	</t>
        </is>
      </c>
      <c r="D788" t="n">
        <v>8.936299999999999</v>
      </c>
      <c r="E788" t="n">
        <v>11.19</v>
      </c>
      <c r="F788" t="n">
        <v>7.78</v>
      </c>
      <c r="G788" t="n">
        <v>12.62</v>
      </c>
      <c r="H788" t="n">
        <v>0.2</v>
      </c>
      <c r="I788" t="n">
        <v>37</v>
      </c>
      <c r="J788" t="n">
        <v>151.48</v>
      </c>
      <c r="K788" t="n">
        <v>49.1</v>
      </c>
      <c r="L788" t="n">
        <v>1.75</v>
      </c>
      <c r="M788" t="n">
        <v>35</v>
      </c>
      <c r="N788" t="n">
        <v>25.64</v>
      </c>
      <c r="O788" t="n">
        <v>18916.54</v>
      </c>
      <c r="P788" t="n">
        <v>87.52</v>
      </c>
      <c r="Q788" t="n">
        <v>605.9</v>
      </c>
      <c r="R788" t="n">
        <v>46.45</v>
      </c>
      <c r="S788" t="n">
        <v>21.88</v>
      </c>
      <c r="T788" t="n">
        <v>11118.82</v>
      </c>
      <c r="U788" t="n">
        <v>0.47</v>
      </c>
      <c r="V788" t="n">
        <v>0.79</v>
      </c>
      <c r="W788" t="n">
        <v>1.06</v>
      </c>
      <c r="X788" t="n">
        <v>0.72</v>
      </c>
      <c r="Y788" t="n">
        <v>1</v>
      </c>
      <c r="Z788" t="n">
        <v>10</v>
      </c>
    </row>
    <row r="789">
      <c r="A789" t="n">
        <v>4</v>
      </c>
      <c r="B789" t="n">
        <v>75</v>
      </c>
      <c r="C789" t="inlineStr">
        <is>
          <t xml:space="preserve">CONCLUIDO	</t>
        </is>
      </c>
      <c r="D789" t="n">
        <v>9.1419</v>
      </c>
      <c r="E789" t="n">
        <v>10.94</v>
      </c>
      <c r="F789" t="n">
        <v>7.68</v>
      </c>
      <c r="G789" t="n">
        <v>14.41</v>
      </c>
      <c r="H789" t="n">
        <v>0.23</v>
      </c>
      <c r="I789" t="n">
        <v>32</v>
      </c>
      <c r="J789" t="n">
        <v>151.83</v>
      </c>
      <c r="K789" t="n">
        <v>49.1</v>
      </c>
      <c r="L789" t="n">
        <v>2</v>
      </c>
      <c r="M789" t="n">
        <v>30</v>
      </c>
      <c r="N789" t="n">
        <v>25.73</v>
      </c>
      <c r="O789" t="n">
        <v>18959.54</v>
      </c>
      <c r="P789" t="n">
        <v>85.55</v>
      </c>
      <c r="Q789" t="n">
        <v>605.89</v>
      </c>
      <c r="R789" t="n">
        <v>43.78</v>
      </c>
      <c r="S789" t="n">
        <v>21.88</v>
      </c>
      <c r="T789" t="n">
        <v>9807.07</v>
      </c>
      <c r="U789" t="n">
        <v>0.5</v>
      </c>
      <c r="V789" t="n">
        <v>0.8100000000000001</v>
      </c>
      <c r="W789" t="n">
        <v>1.04</v>
      </c>
      <c r="X789" t="n">
        <v>0.63</v>
      </c>
      <c r="Y789" t="n">
        <v>1</v>
      </c>
      <c r="Z789" t="n">
        <v>10</v>
      </c>
    </row>
    <row r="790">
      <c r="A790" t="n">
        <v>5</v>
      </c>
      <c r="B790" t="n">
        <v>75</v>
      </c>
      <c r="C790" t="inlineStr">
        <is>
          <t xml:space="preserve">CONCLUIDO	</t>
        </is>
      </c>
      <c r="D790" t="n">
        <v>9.317</v>
      </c>
      <c r="E790" t="n">
        <v>10.73</v>
      </c>
      <c r="F790" t="n">
        <v>7.6</v>
      </c>
      <c r="G790" t="n">
        <v>16.29</v>
      </c>
      <c r="H790" t="n">
        <v>0.26</v>
      </c>
      <c r="I790" t="n">
        <v>28</v>
      </c>
      <c r="J790" t="n">
        <v>152.18</v>
      </c>
      <c r="K790" t="n">
        <v>49.1</v>
      </c>
      <c r="L790" t="n">
        <v>2.25</v>
      </c>
      <c r="M790" t="n">
        <v>26</v>
      </c>
      <c r="N790" t="n">
        <v>25.83</v>
      </c>
      <c r="O790" t="n">
        <v>19002.56</v>
      </c>
      <c r="P790" t="n">
        <v>83.47</v>
      </c>
      <c r="Q790" t="n">
        <v>605.89</v>
      </c>
      <c r="R790" t="n">
        <v>41.2</v>
      </c>
      <c r="S790" t="n">
        <v>21.88</v>
      </c>
      <c r="T790" t="n">
        <v>8536.33</v>
      </c>
      <c r="U790" t="n">
        <v>0.53</v>
      </c>
      <c r="V790" t="n">
        <v>0.8100000000000001</v>
      </c>
      <c r="W790" t="n">
        <v>1.03</v>
      </c>
      <c r="X790" t="n">
        <v>0.54</v>
      </c>
      <c r="Y790" t="n">
        <v>1</v>
      </c>
      <c r="Z790" t="n">
        <v>10</v>
      </c>
    </row>
    <row r="791">
      <c r="A791" t="n">
        <v>6</v>
      </c>
      <c r="B791" t="n">
        <v>75</v>
      </c>
      <c r="C791" t="inlineStr">
        <is>
          <t xml:space="preserve">CONCLUIDO	</t>
        </is>
      </c>
      <c r="D791" t="n">
        <v>9.456300000000001</v>
      </c>
      <c r="E791" t="n">
        <v>10.58</v>
      </c>
      <c r="F791" t="n">
        <v>7.53</v>
      </c>
      <c r="G791" t="n">
        <v>18.08</v>
      </c>
      <c r="H791" t="n">
        <v>0.29</v>
      </c>
      <c r="I791" t="n">
        <v>25</v>
      </c>
      <c r="J791" t="n">
        <v>152.53</v>
      </c>
      <c r="K791" t="n">
        <v>49.1</v>
      </c>
      <c r="L791" t="n">
        <v>2.5</v>
      </c>
      <c r="M791" t="n">
        <v>23</v>
      </c>
      <c r="N791" t="n">
        <v>25.93</v>
      </c>
      <c r="O791" t="n">
        <v>19045.63</v>
      </c>
      <c r="P791" t="n">
        <v>81.98</v>
      </c>
      <c r="Q791" t="n">
        <v>605.85</v>
      </c>
      <c r="R791" t="n">
        <v>39.13</v>
      </c>
      <c r="S791" t="n">
        <v>21.88</v>
      </c>
      <c r="T791" t="n">
        <v>7518.87</v>
      </c>
      <c r="U791" t="n">
        <v>0.5600000000000001</v>
      </c>
      <c r="V791" t="n">
        <v>0.82</v>
      </c>
      <c r="W791" t="n">
        <v>1.03</v>
      </c>
      <c r="X791" t="n">
        <v>0.48</v>
      </c>
      <c r="Y791" t="n">
        <v>1</v>
      </c>
      <c r="Z791" t="n">
        <v>10</v>
      </c>
    </row>
    <row r="792">
      <c r="A792" t="n">
        <v>7</v>
      </c>
      <c r="B792" t="n">
        <v>75</v>
      </c>
      <c r="C792" t="inlineStr">
        <is>
          <t xml:space="preserve">CONCLUIDO	</t>
        </is>
      </c>
      <c r="D792" t="n">
        <v>9.5913</v>
      </c>
      <c r="E792" t="n">
        <v>10.43</v>
      </c>
      <c r="F792" t="n">
        <v>7.48</v>
      </c>
      <c r="G792" t="n">
        <v>20.39</v>
      </c>
      <c r="H792" t="n">
        <v>0.32</v>
      </c>
      <c r="I792" t="n">
        <v>22</v>
      </c>
      <c r="J792" t="n">
        <v>152.88</v>
      </c>
      <c r="K792" t="n">
        <v>49.1</v>
      </c>
      <c r="L792" t="n">
        <v>2.75</v>
      </c>
      <c r="M792" t="n">
        <v>20</v>
      </c>
      <c r="N792" t="n">
        <v>26.03</v>
      </c>
      <c r="O792" t="n">
        <v>19088.72</v>
      </c>
      <c r="P792" t="n">
        <v>80.56999999999999</v>
      </c>
      <c r="Q792" t="n">
        <v>605.98</v>
      </c>
      <c r="R792" t="n">
        <v>37.25</v>
      </c>
      <c r="S792" t="n">
        <v>21.88</v>
      </c>
      <c r="T792" t="n">
        <v>6594.13</v>
      </c>
      <c r="U792" t="n">
        <v>0.59</v>
      </c>
      <c r="V792" t="n">
        <v>0.83</v>
      </c>
      <c r="W792" t="n">
        <v>1.02</v>
      </c>
      <c r="X792" t="n">
        <v>0.42</v>
      </c>
      <c r="Y792" t="n">
        <v>1</v>
      </c>
      <c r="Z792" t="n">
        <v>10</v>
      </c>
    </row>
    <row r="793">
      <c r="A793" t="n">
        <v>8</v>
      </c>
      <c r="B793" t="n">
        <v>75</v>
      </c>
      <c r="C793" t="inlineStr">
        <is>
          <t xml:space="preserve">CONCLUIDO	</t>
        </is>
      </c>
      <c r="D793" t="n">
        <v>9.6785</v>
      </c>
      <c r="E793" t="n">
        <v>10.33</v>
      </c>
      <c r="F793" t="n">
        <v>7.44</v>
      </c>
      <c r="G793" t="n">
        <v>22.33</v>
      </c>
      <c r="H793" t="n">
        <v>0.35</v>
      </c>
      <c r="I793" t="n">
        <v>20</v>
      </c>
      <c r="J793" t="n">
        <v>153.23</v>
      </c>
      <c r="K793" t="n">
        <v>49.1</v>
      </c>
      <c r="L793" t="n">
        <v>3</v>
      </c>
      <c r="M793" t="n">
        <v>18</v>
      </c>
      <c r="N793" t="n">
        <v>26.13</v>
      </c>
      <c r="O793" t="n">
        <v>19131.85</v>
      </c>
      <c r="P793" t="n">
        <v>79.38</v>
      </c>
      <c r="Q793" t="n">
        <v>605.85</v>
      </c>
      <c r="R793" t="n">
        <v>36.15</v>
      </c>
      <c r="S793" t="n">
        <v>21.88</v>
      </c>
      <c r="T793" t="n">
        <v>6053.43</v>
      </c>
      <c r="U793" t="n">
        <v>0.61</v>
      </c>
      <c r="V793" t="n">
        <v>0.83</v>
      </c>
      <c r="W793" t="n">
        <v>1.02</v>
      </c>
      <c r="X793" t="n">
        <v>0.39</v>
      </c>
      <c r="Y793" t="n">
        <v>1</v>
      </c>
      <c r="Z793" t="n">
        <v>10</v>
      </c>
    </row>
    <row r="794">
      <c r="A794" t="n">
        <v>9</v>
      </c>
      <c r="B794" t="n">
        <v>75</v>
      </c>
      <c r="C794" t="inlineStr">
        <is>
          <t xml:space="preserve">CONCLUIDO	</t>
        </is>
      </c>
      <c r="D794" t="n">
        <v>9.73</v>
      </c>
      <c r="E794" t="n">
        <v>10.28</v>
      </c>
      <c r="F794" t="n">
        <v>7.42</v>
      </c>
      <c r="G794" t="n">
        <v>23.43</v>
      </c>
      <c r="H794" t="n">
        <v>0.37</v>
      </c>
      <c r="I794" t="n">
        <v>19</v>
      </c>
      <c r="J794" t="n">
        <v>153.58</v>
      </c>
      <c r="K794" t="n">
        <v>49.1</v>
      </c>
      <c r="L794" t="n">
        <v>3.25</v>
      </c>
      <c r="M794" t="n">
        <v>17</v>
      </c>
      <c r="N794" t="n">
        <v>26.23</v>
      </c>
      <c r="O794" t="n">
        <v>19175.02</v>
      </c>
      <c r="P794" t="n">
        <v>77.79000000000001</v>
      </c>
      <c r="Q794" t="n">
        <v>605.85</v>
      </c>
      <c r="R794" t="n">
        <v>35.66</v>
      </c>
      <c r="S794" t="n">
        <v>21.88</v>
      </c>
      <c r="T794" t="n">
        <v>5810.44</v>
      </c>
      <c r="U794" t="n">
        <v>0.61</v>
      </c>
      <c r="V794" t="n">
        <v>0.83</v>
      </c>
      <c r="W794" t="n">
        <v>1.01</v>
      </c>
      <c r="X794" t="n">
        <v>0.36</v>
      </c>
      <c r="Y794" t="n">
        <v>1</v>
      </c>
      <c r="Z794" t="n">
        <v>10</v>
      </c>
    </row>
    <row r="795">
      <c r="A795" t="n">
        <v>10</v>
      </c>
      <c r="B795" t="n">
        <v>75</v>
      </c>
      <c r="C795" t="inlineStr">
        <is>
          <t xml:space="preserve">CONCLUIDO	</t>
        </is>
      </c>
      <c r="D795" t="n">
        <v>9.817</v>
      </c>
      <c r="E795" t="n">
        <v>10.19</v>
      </c>
      <c r="F795" t="n">
        <v>7.39</v>
      </c>
      <c r="G795" t="n">
        <v>26.08</v>
      </c>
      <c r="H795" t="n">
        <v>0.4</v>
      </c>
      <c r="I795" t="n">
        <v>17</v>
      </c>
      <c r="J795" t="n">
        <v>153.93</v>
      </c>
      <c r="K795" t="n">
        <v>49.1</v>
      </c>
      <c r="L795" t="n">
        <v>3.5</v>
      </c>
      <c r="M795" t="n">
        <v>15</v>
      </c>
      <c r="N795" t="n">
        <v>26.33</v>
      </c>
      <c r="O795" t="n">
        <v>19218.22</v>
      </c>
      <c r="P795" t="n">
        <v>76.81</v>
      </c>
      <c r="Q795" t="n">
        <v>605.84</v>
      </c>
      <c r="R795" t="n">
        <v>34.76</v>
      </c>
      <c r="S795" t="n">
        <v>21.88</v>
      </c>
      <c r="T795" t="n">
        <v>5372.77</v>
      </c>
      <c r="U795" t="n">
        <v>0.63</v>
      </c>
      <c r="V795" t="n">
        <v>0.84</v>
      </c>
      <c r="W795" t="n">
        <v>1.01</v>
      </c>
      <c r="X795" t="n">
        <v>0.33</v>
      </c>
      <c r="Y795" t="n">
        <v>1</v>
      </c>
      <c r="Z795" t="n">
        <v>10</v>
      </c>
    </row>
    <row r="796">
      <c r="A796" t="n">
        <v>11</v>
      </c>
      <c r="B796" t="n">
        <v>75</v>
      </c>
      <c r="C796" t="inlineStr">
        <is>
          <t xml:space="preserve">CONCLUIDO	</t>
        </is>
      </c>
      <c r="D796" t="n">
        <v>9.8736</v>
      </c>
      <c r="E796" t="n">
        <v>10.13</v>
      </c>
      <c r="F796" t="n">
        <v>7.36</v>
      </c>
      <c r="G796" t="n">
        <v>27.61</v>
      </c>
      <c r="H796" t="n">
        <v>0.43</v>
      </c>
      <c r="I796" t="n">
        <v>16</v>
      </c>
      <c r="J796" t="n">
        <v>154.28</v>
      </c>
      <c r="K796" t="n">
        <v>49.1</v>
      </c>
      <c r="L796" t="n">
        <v>3.75</v>
      </c>
      <c r="M796" t="n">
        <v>14</v>
      </c>
      <c r="N796" t="n">
        <v>26.43</v>
      </c>
      <c r="O796" t="n">
        <v>19261.45</v>
      </c>
      <c r="P796" t="n">
        <v>75.48</v>
      </c>
      <c r="Q796" t="n">
        <v>605.84</v>
      </c>
      <c r="R796" t="n">
        <v>33.89</v>
      </c>
      <c r="S796" t="n">
        <v>21.88</v>
      </c>
      <c r="T796" t="n">
        <v>4941.43</v>
      </c>
      <c r="U796" t="n">
        <v>0.65</v>
      </c>
      <c r="V796" t="n">
        <v>0.84</v>
      </c>
      <c r="W796" t="n">
        <v>1.01</v>
      </c>
      <c r="X796" t="n">
        <v>0.3</v>
      </c>
      <c r="Y796" t="n">
        <v>1</v>
      </c>
      <c r="Z796" t="n">
        <v>10</v>
      </c>
    </row>
    <row r="797">
      <c r="A797" t="n">
        <v>12</v>
      </c>
      <c r="B797" t="n">
        <v>75</v>
      </c>
      <c r="C797" t="inlineStr">
        <is>
          <t xml:space="preserve">CONCLUIDO	</t>
        </is>
      </c>
      <c r="D797" t="n">
        <v>9.936</v>
      </c>
      <c r="E797" t="n">
        <v>10.06</v>
      </c>
      <c r="F797" t="n">
        <v>7.33</v>
      </c>
      <c r="G797" t="n">
        <v>29.32</v>
      </c>
      <c r="H797" t="n">
        <v>0.46</v>
      </c>
      <c r="I797" t="n">
        <v>15</v>
      </c>
      <c r="J797" t="n">
        <v>154.63</v>
      </c>
      <c r="K797" t="n">
        <v>49.1</v>
      </c>
      <c r="L797" t="n">
        <v>4</v>
      </c>
      <c r="M797" t="n">
        <v>13</v>
      </c>
      <c r="N797" t="n">
        <v>26.53</v>
      </c>
      <c r="O797" t="n">
        <v>19304.72</v>
      </c>
      <c r="P797" t="n">
        <v>73.90000000000001</v>
      </c>
      <c r="Q797" t="n">
        <v>605.9</v>
      </c>
      <c r="R797" t="n">
        <v>32.68</v>
      </c>
      <c r="S797" t="n">
        <v>21.88</v>
      </c>
      <c r="T797" t="n">
        <v>4340.64</v>
      </c>
      <c r="U797" t="n">
        <v>0.67</v>
      </c>
      <c r="V797" t="n">
        <v>0.84</v>
      </c>
      <c r="W797" t="n">
        <v>1.01</v>
      </c>
      <c r="X797" t="n">
        <v>0.27</v>
      </c>
      <c r="Y797" t="n">
        <v>1</v>
      </c>
      <c r="Z797" t="n">
        <v>10</v>
      </c>
    </row>
    <row r="798">
      <c r="A798" t="n">
        <v>13</v>
      </c>
      <c r="B798" t="n">
        <v>75</v>
      </c>
      <c r="C798" t="inlineStr">
        <is>
          <t xml:space="preserve">CONCLUIDO	</t>
        </is>
      </c>
      <c r="D798" t="n">
        <v>9.974500000000001</v>
      </c>
      <c r="E798" t="n">
        <v>10.03</v>
      </c>
      <c r="F798" t="n">
        <v>7.32</v>
      </c>
      <c r="G798" t="n">
        <v>31.38</v>
      </c>
      <c r="H798" t="n">
        <v>0.49</v>
      </c>
      <c r="I798" t="n">
        <v>14</v>
      </c>
      <c r="J798" t="n">
        <v>154.98</v>
      </c>
      <c r="K798" t="n">
        <v>49.1</v>
      </c>
      <c r="L798" t="n">
        <v>4.25</v>
      </c>
      <c r="M798" t="n">
        <v>12</v>
      </c>
      <c r="N798" t="n">
        <v>26.63</v>
      </c>
      <c r="O798" t="n">
        <v>19348.03</v>
      </c>
      <c r="P798" t="n">
        <v>73.43000000000001</v>
      </c>
      <c r="Q798" t="n">
        <v>605.87</v>
      </c>
      <c r="R798" t="n">
        <v>32.47</v>
      </c>
      <c r="S798" t="n">
        <v>21.88</v>
      </c>
      <c r="T798" t="n">
        <v>4242.69</v>
      </c>
      <c r="U798" t="n">
        <v>0.67</v>
      </c>
      <c r="V798" t="n">
        <v>0.84</v>
      </c>
      <c r="W798" t="n">
        <v>1.01</v>
      </c>
      <c r="X798" t="n">
        <v>0.26</v>
      </c>
      <c r="Y798" t="n">
        <v>1</v>
      </c>
      <c r="Z798" t="n">
        <v>10</v>
      </c>
    </row>
    <row r="799">
      <c r="A799" t="n">
        <v>14</v>
      </c>
      <c r="B799" t="n">
        <v>75</v>
      </c>
      <c r="C799" t="inlineStr">
        <is>
          <t xml:space="preserve">CONCLUIDO	</t>
        </is>
      </c>
      <c r="D799" t="n">
        <v>10.0245</v>
      </c>
      <c r="E799" t="n">
        <v>9.98</v>
      </c>
      <c r="F799" t="n">
        <v>7.3</v>
      </c>
      <c r="G799" t="n">
        <v>33.7</v>
      </c>
      <c r="H799" t="n">
        <v>0.51</v>
      </c>
      <c r="I799" t="n">
        <v>13</v>
      </c>
      <c r="J799" t="n">
        <v>155.33</v>
      </c>
      <c r="K799" t="n">
        <v>49.1</v>
      </c>
      <c r="L799" t="n">
        <v>4.5</v>
      </c>
      <c r="M799" t="n">
        <v>11</v>
      </c>
      <c r="N799" t="n">
        <v>26.74</v>
      </c>
      <c r="O799" t="n">
        <v>19391.36</v>
      </c>
      <c r="P799" t="n">
        <v>72.28</v>
      </c>
      <c r="Q799" t="n">
        <v>605.87</v>
      </c>
      <c r="R799" t="n">
        <v>31.88</v>
      </c>
      <c r="S799" t="n">
        <v>21.88</v>
      </c>
      <c r="T799" t="n">
        <v>3952.42</v>
      </c>
      <c r="U799" t="n">
        <v>0.6899999999999999</v>
      </c>
      <c r="V799" t="n">
        <v>0.85</v>
      </c>
      <c r="W799" t="n">
        <v>1.01</v>
      </c>
      <c r="X799" t="n">
        <v>0.24</v>
      </c>
      <c r="Y799" t="n">
        <v>1</v>
      </c>
      <c r="Z799" t="n">
        <v>10</v>
      </c>
    </row>
    <row r="800">
      <c r="A800" t="n">
        <v>15</v>
      </c>
      <c r="B800" t="n">
        <v>75</v>
      </c>
      <c r="C800" t="inlineStr">
        <is>
          <t xml:space="preserve">CONCLUIDO	</t>
        </is>
      </c>
      <c r="D800" t="n">
        <v>10.0795</v>
      </c>
      <c r="E800" t="n">
        <v>9.92</v>
      </c>
      <c r="F800" t="n">
        <v>7.28</v>
      </c>
      <c r="G800" t="n">
        <v>36.39</v>
      </c>
      <c r="H800" t="n">
        <v>0.54</v>
      </c>
      <c r="I800" t="n">
        <v>12</v>
      </c>
      <c r="J800" t="n">
        <v>155.68</v>
      </c>
      <c r="K800" t="n">
        <v>49.1</v>
      </c>
      <c r="L800" t="n">
        <v>4.75</v>
      </c>
      <c r="M800" t="n">
        <v>10</v>
      </c>
      <c r="N800" t="n">
        <v>26.84</v>
      </c>
      <c r="O800" t="n">
        <v>19434.74</v>
      </c>
      <c r="P800" t="n">
        <v>70.58</v>
      </c>
      <c r="Q800" t="n">
        <v>605.89</v>
      </c>
      <c r="R800" t="n">
        <v>31.11</v>
      </c>
      <c r="S800" t="n">
        <v>21.88</v>
      </c>
      <c r="T800" t="n">
        <v>3570.73</v>
      </c>
      <c r="U800" t="n">
        <v>0.7</v>
      </c>
      <c r="V800" t="n">
        <v>0.85</v>
      </c>
      <c r="W800" t="n">
        <v>1.01</v>
      </c>
      <c r="X800" t="n">
        <v>0.22</v>
      </c>
      <c r="Y800" t="n">
        <v>1</v>
      </c>
      <c r="Z800" t="n">
        <v>10</v>
      </c>
    </row>
    <row r="801">
      <c r="A801" t="n">
        <v>16</v>
      </c>
      <c r="B801" t="n">
        <v>75</v>
      </c>
      <c r="C801" t="inlineStr">
        <is>
          <t xml:space="preserve">CONCLUIDO	</t>
        </is>
      </c>
      <c r="D801" t="n">
        <v>10.1414</v>
      </c>
      <c r="E801" t="n">
        <v>9.859999999999999</v>
      </c>
      <c r="F801" t="n">
        <v>7.25</v>
      </c>
      <c r="G801" t="n">
        <v>39.53</v>
      </c>
      <c r="H801" t="n">
        <v>0.57</v>
      </c>
      <c r="I801" t="n">
        <v>11</v>
      </c>
      <c r="J801" t="n">
        <v>156.03</v>
      </c>
      <c r="K801" t="n">
        <v>49.1</v>
      </c>
      <c r="L801" t="n">
        <v>5</v>
      </c>
      <c r="M801" t="n">
        <v>9</v>
      </c>
      <c r="N801" t="n">
        <v>26.94</v>
      </c>
      <c r="O801" t="n">
        <v>19478.15</v>
      </c>
      <c r="P801" t="n">
        <v>69.45</v>
      </c>
      <c r="Q801" t="n">
        <v>605.84</v>
      </c>
      <c r="R801" t="n">
        <v>30.01</v>
      </c>
      <c r="S801" t="n">
        <v>21.88</v>
      </c>
      <c r="T801" t="n">
        <v>3025.39</v>
      </c>
      <c r="U801" t="n">
        <v>0.73</v>
      </c>
      <c r="V801" t="n">
        <v>0.85</v>
      </c>
      <c r="W801" t="n">
        <v>1.01</v>
      </c>
      <c r="X801" t="n">
        <v>0.19</v>
      </c>
      <c r="Y801" t="n">
        <v>1</v>
      </c>
      <c r="Z801" t="n">
        <v>10</v>
      </c>
    </row>
    <row r="802">
      <c r="A802" t="n">
        <v>17</v>
      </c>
      <c r="B802" t="n">
        <v>75</v>
      </c>
      <c r="C802" t="inlineStr">
        <is>
          <t xml:space="preserve">CONCLUIDO	</t>
        </is>
      </c>
      <c r="D802" t="n">
        <v>10.1291</v>
      </c>
      <c r="E802" t="n">
        <v>9.869999999999999</v>
      </c>
      <c r="F802" t="n">
        <v>7.26</v>
      </c>
      <c r="G802" t="n">
        <v>39.6</v>
      </c>
      <c r="H802" t="n">
        <v>0.59</v>
      </c>
      <c r="I802" t="n">
        <v>11</v>
      </c>
      <c r="J802" t="n">
        <v>156.39</v>
      </c>
      <c r="K802" t="n">
        <v>49.1</v>
      </c>
      <c r="L802" t="n">
        <v>5.25</v>
      </c>
      <c r="M802" t="n">
        <v>7</v>
      </c>
      <c r="N802" t="n">
        <v>27.04</v>
      </c>
      <c r="O802" t="n">
        <v>19521.59</v>
      </c>
      <c r="P802" t="n">
        <v>68.05</v>
      </c>
      <c r="Q802" t="n">
        <v>605.88</v>
      </c>
      <c r="R802" t="n">
        <v>30.46</v>
      </c>
      <c r="S802" t="n">
        <v>21.88</v>
      </c>
      <c r="T802" t="n">
        <v>3251.87</v>
      </c>
      <c r="U802" t="n">
        <v>0.72</v>
      </c>
      <c r="V802" t="n">
        <v>0.85</v>
      </c>
      <c r="W802" t="n">
        <v>1.01</v>
      </c>
      <c r="X802" t="n">
        <v>0.2</v>
      </c>
      <c r="Y802" t="n">
        <v>1</v>
      </c>
      <c r="Z802" t="n">
        <v>10</v>
      </c>
    </row>
    <row r="803">
      <c r="A803" t="n">
        <v>18</v>
      </c>
      <c r="B803" t="n">
        <v>75</v>
      </c>
      <c r="C803" t="inlineStr">
        <is>
          <t xml:space="preserve">CONCLUIDO	</t>
        </is>
      </c>
      <c r="D803" t="n">
        <v>10.1827</v>
      </c>
      <c r="E803" t="n">
        <v>9.82</v>
      </c>
      <c r="F803" t="n">
        <v>7.24</v>
      </c>
      <c r="G803" t="n">
        <v>43.43</v>
      </c>
      <c r="H803" t="n">
        <v>0.62</v>
      </c>
      <c r="I803" t="n">
        <v>10</v>
      </c>
      <c r="J803" t="n">
        <v>156.74</v>
      </c>
      <c r="K803" t="n">
        <v>49.1</v>
      </c>
      <c r="L803" t="n">
        <v>5.5</v>
      </c>
      <c r="M803" t="n">
        <v>5</v>
      </c>
      <c r="N803" t="n">
        <v>27.14</v>
      </c>
      <c r="O803" t="n">
        <v>19565.07</v>
      </c>
      <c r="P803" t="n">
        <v>66.95999999999999</v>
      </c>
      <c r="Q803" t="n">
        <v>605.89</v>
      </c>
      <c r="R803" t="n">
        <v>29.55</v>
      </c>
      <c r="S803" t="n">
        <v>21.88</v>
      </c>
      <c r="T803" t="n">
        <v>2801.42</v>
      </c>
      <c r="U803" t="n">
        <v>0.74</v>
      </c>
      <c r="V803" t="n">
        <v>0.85</v>
      </c>
      <c r="W803" t="n">
        <v>1.01</v>
      </c>
      <c r="X803" t="n">
        <v>0.18</v>
      </c>
      <c r="Y803" t="n">
        <v>1</v>
      </c>
      <c r="Z803" t="n">
        <v>10</v>
      </c>
    </row>
    <row r="804">
      <c r="A804" t="n">
        <v>19</v>
      </c>
      <c r="B804" t="n">
        <v>75</v>
      </c>
      <c r="C804" t="inlineStr">
        <is>
          <t xml:space="preserve">CONCLUIDO	</t>
        </is>
      </c>
      <c r="D804" t="n">
        <v>10.1882</v>
      </c>
      <c r="E804" t="n">
        <v>9.82</v>
      </c>
      <c r="F804" t="n">
        <v>7.23</v>
      </c>
      <c r="G804" t="n">
        <v>43.4</v>
      </c>
      <c r="H804" t="n">
        <v>0.65</v>
      </c>
      <c r="I804" t="n">
        <v>10</v>
      </c>
      <c r="J804" t="n">
        <v>157.09</v>
      </c>
      <c r="K804" t="n">
        <v>49.1</v>
      </c>
      <c r="L804" t="n">
        <v>5.75</v>
      </c>
      <c r="M804" t="n">
        <v>4</v>
      </c>
      <c r="N804" t="n">
        <v>27.25</v>
      </c>
      <c r="O804" t="n">
        <v>19608.58</v>
      </c>
      <c r="P804" t="n">
        <v>66.87</v>
      </c>
      <c r="Q804" t="n">
        <v>605.84</v>
      </c>
      <c r="R804" t="n">
        <v>29.47</v>
      </c>
      <c r="S804" t="n">
        <v>21.88</v>
      </c>
      <c r="T804" t="n">
        <v>2761.18</v>
      </c>
      <c r="U804" t="n">
        <v>0.74</v>
      </c>
      <c r="V804" t="n">
        <v>0.86</v>
      </c>
      <c r="W804" t="n">
        <v>1.01</v>
      </c>
      <c r="X804" t="n">
        <v>0.18</v>
      </c>
      <c r="Y804" t="n">
        <v>1</v>
      </c>
      <c r="Z804" t="n">
        <v>10</v>
      </c>
    </row>
    <row r="805">
      <c r="A805" t="n">
        <v>20</v>
      </c>
      <c r="B805" t="n">
        <v>75</v>
      </c>
      <c r="C805" t="inlineStr">
        <is>
          <t xml:space="preserve">CONCLUIDO	</t>
        </is>
      </c>
      <c r="D805" t="n">
        <v>10.1747</v>
      </c>
      <c r="E805" t="n">
        <v>9.83</v>
      </c>
      <c r="F805" t="n">
        <v>7.25</v>
      </c>
      <c r="G805" t="n">
        <v>43.48</v>
      </c>
      <c r="H805" t="n">
        <v>0.67</v>
      </c>
      <c r="I805" t="n">
        <v>10</v>
      </c>
      <c r="J805" t="n">
        <v>157.44</v>
      </c>
      <c r="K805" t="n">
        <v>49.1</v>
      </c>
      <c r="L805" t="n">
        <v>6</v>
      </c>
      <c r="M805" t="n">
        <v>2</v>
      </c>
      <c r="N805" t="n">
        <v>27.35</v>
      </c>
      <c r="O805" t="n">
        <v>19652.13</v>
      </c>
      <c r="P805" t="n">
        <v>66.19</v>
      </c>
      <c r="Q805" t="n">
        <v>605.9299999999999</v>
      </c>
      <c r="R805" t="n">
        <v>29.69</v>
      </c>
      <c r="S805" t="n">
        <v>21.88</v>
      </c>
      <c r="T805" t="n">
        <v>2873.13</v>
      </c>
      <c r="U805" t="n">
        <v>0.74</v>
      </c>
      <c r="V805" t="n">
        <v>0.85</v>
      </c>
      <c r="W805" t="n">
        <v>1.02</v>
      </c>
      <c r="X805" t="n">
        <v>0.19</v>
      </c>
      <c r="Y805" t="n">
        <v>1</v>
      </c>
      <c r="Z805" t="n">
        <v>10</v>
      </c>
    </row>
    <row r="806">
      <c r="A806" t="n">
        <v>21</v>
      </c>
      <c r="B806" t="n">
        <v>75</v>
      </c>
      <c r="C806" t="inlineStr">
        <is>
          <t xml:space="preserve">CONCLUIDO	</t>
        </is>
      </c>
      <c r="D806" t="n">
        <v>10.177</v>
      </c>
      <c r="E806" t="n">
        <v>9.83</v>
      </c>
      <c r="F806" t="n">
        <v>7.24</v>
      </c>
      <c r="G806" t="n">
        <v>43.47</v>
      </c>
      <c r="H806" t="n">
        <v>0.7</v>
      </c>
      <c r="I806" t="n">
        <v>10</v>
      </c>
      <c r="J806" t="n">
        <v>157.8</v>
      </c>
      <c r="K806" t="n">
        <v>49.1</v>
      </c>
      <c r="L806" t="n">
        <v>6.25</v>
      </c>
      <c r="M806" t="n">
        <v>1</v>
      </c>
      <c r="N806" t="n">
        <v>27.45</v>
      </c>
      <c r="O806" t="n">
        <v>19695.71</v>
      </c>
      <c r="P806" t="n">
        <v>65.54000000000001</v>
      </c>
      <c r="Q806" t="n">
        <v>605.84</v>
      </c>
      <c r="R806" t="n">
        <v>29.66</v>
      </c>
      <c r="S806" t="n">
        <v>21.88</v>
      </c>
      <c r="T806" t="n">
        <v>2857.24</v>
      </c>
      <c r="U806" t="n">
        <v>0.74</v>
      </c>
      <c r="V806" t="n">
        <v>0.85</v>
      </c>
      <c r="W806" t="n">
        <v>1.01</v>
      </c>
      <c r="X806" t="n">
        <v>0.19</v>
      </c>
      <c r="Y806" t="n">
        <v>1</v>
      </c>
      <c r="Z806" t="n">
        <v>10</v>
      </c>
    </row>
    <row r="807">
      <c r="A807" t="n">
        <v>22</v>
      </c>
      <c r="B807" t="n">
        <v>75</v>
      </c>
      <c r="C807" t="inlineStr">
        <is>
          <t xml:space="preserve">CONCLUIDO	</t>
        </is>
      </c>
      <c r="D807" t="n">
        <v>10.1784</v>
      </c>
      <c r="E807" t="n">
        <v>9.82</v>
      </c>
      <c r="F807" t="n">
        <v>7.24</v>
      </c>
      <c r="G807" t="n">
        <v>43.46</v>
      </c>
      <c r="H807" t="n">
        <v>0.73</v>
      </c>
      <c r="I807" t="n">
        <v>10</v>
      </c>
      <c r="J807" t="n">
        <v>158.15</v>
      </c>
      <c r="K807" t="n">
        <v>49.1</v>
      </c>
      <c r="L807" t="n">
        <v>6.5</v>
      </c>
      <c r="M807" t="n">
        <v>0</v>
      </c>
      <c r="N807" t="n">
        <v>27.56</v>
      </c>
      <c r="O807" t="n">
        <v>19739.33</v>
      </c>
      <c r="P807" t="n">
        <v>65.64</v>
      </c>
      <c r="Q807" t="n">
        <v>605.84</v>
      </c>
      <c r="R807" t="n">
        <v>29.64</v>
      </c>
      <c r="S807" t="n">
        <v>21.88</v>
      </c>
      <c r="T807" t="n">
        <v>2848.01</v>
      </c>
      <c r="U807" t="n">
        <v>0.74</v>
      </c>
      <c r="V807" t="n">
        <v>0.85</v>
      </c>
      <c r="W807" t="n">
        <v>1.01</v>
      </c>
      <c r="X807" t="n">
        <v>0.19</v>
      </c>
      <c r="Y807" t="n">
        <v>1</v>
      </c>
      <c r="Z807" t="n">
        <v>10</v>
      </c>
    </row>
    <row r="808">
      <c r="A808" t="n">
        <v>0</v>
      </c>
      <c r="B808" t="n">
        <v>95</v>
      </c>
      <c r="C808" t="inlineStr">
        <is>
          <t xml:space="preserve">CONCLUIDO	</t>
        </is>
      </c>
      <c r="D808" t="n">
        <v>6.9041</v>
      </c>
      <c r="E808" t="n">
        <v>14.48</v>
      </c>
      <c r="F808" t="n">
        <v>8.81</v>
      </c>
      <c r="G808" t="n">
        <v>6.15</v>
      </c>
      <c r="H808" t="n">
        <v>0.1</v>
      </c>
      <c r="I808" t="n">
        <v>86</v>
      </c>
      <c r="J808" t="n">
        <v>185.69</v>
      </c>
      <c r="K808" t="n">
        <v>53.44</v>
      </c>
      <c r="L808" t="n">
        <v>1</v>
      </c>
      <c r="M808" t="n">
        <v>84</v>
      </c>
      <c r="N808" t="n">
        <v>36.26</v>
      </c>
      <c r="O808" t="n">
        <v>23136.14</v>
      </c>
      <c r="P808" t="n">
        <v>117.71</v>
      </c>
      <c r="Q808" t="n">
        <v>605.98</v>
      </c>
      <c r="R808" t="n">
        <v>78.84</v>
      </c>
      <c r="S808" t="n">
        <v>21.88</v>
      </c>
      <c r="T808" t="n">
        <v>27064.93</v>
      </c>
      <c r="U808" t="n">
        <v>0.28</v>
      </c>
      <c r="V808" t="n">
        <v>0.7</v>
      </c>
      <c r="W808" t="n">
        <v>1.13</v>
      </c>
      <c r="X808" t="n">
        <v>1.75</v>
      </c>
      <c r="Y808" t="n">
        <v>1</v>
      </c>
      <c r="Z808" t="n">
        <v>10</v>
      </c>
    </row>
    <row r="809">
      <c r="A809" t="n">
        <v>1</v>
      </c>
      <c r="B809" t="n">
        <v>95</v>
      </c>
      <c r="C809" t="inlineStr">
        <is>
          <t xml:space="preserve">CONCLUIDO	</t>
        </is>
      </c>
      <c r="D809" t="n">
        <v>7.5451</v>
      </c>
      <c r="E809" t="n">
        <v>13.25</v>
      </c>
      <c r="F809" t="n">
        <v>8.369999999999999</v>
      </c>
      <c r="G809" t="n">
        <v>7.72</v>
      </c>
      <c r="H809" t="n">
        <v>0.12</v>
      </c>
      <c r="I809" t="n">
        <v>65</v>
      </c>
      <c r="J809" t="n">
        <v>186.07</v>
      </c>
      <c r="K809" t="n">
        <v>53.44</v>
      </c>
      <c r="L809" t="n">
        <v>1.25</v>
      </c>
      <c r="M809" t="n">
        <v>63</v>
      </c>
      <c r="N809" t="n">
        <v>36.39</v>
      </c>
      <c r="O809" t="n">
        <v>23182.76</v>
      </c>
      <c r="P809" t="n">
        <v>111.07</v>
      </c>
      <c r="Q809" t="n">
        <v>606.22</v>
      </c>
      <c r="R809" t="n">
        <v>64.70999999999999</v>
      </c>
      <c r="S809" t="n">
        <v>21.88</v>
      </c>
      <c r="T809" t="n">
        <v>20108.45</v>
      </c>
      <c r="U809" t="n">
        <v>0.34</v>
      </c>
      <c r="V809" t="n">
        <v>0.74</v>
      </c>
      <c r="W809" t="n">
        <v>1.1</v>
      </c>
      <c r="X809" t="n">
        <v>1.31</v>
      </c>
      <c r="Y809" t="n">
        <v>1</v>
      </c>
      <c r="Z809" t="n">
        <v>10</v>
      </c>
    </row>
    <row r="810">
      <c r="A810" t="n">
        <v>2</v>
      </c>
      <c r="B810" t="n">
        <v>95</v>
      </c>
      <c r="C810" t="inlineStr">
        <is>
          <t xml:space="preserve">CONCLUIDO	</t>
        </is>
      </c>
      <c r="D810" t="n">
        <v>7.9906</v>
      </c>
      <c r="E810" t="n">
        <v>12.51</v>
      </c>
      <c r="F810" t="n">
        <v>8.109999999999999</v>
      </c>
      <c r="G810" t="n">
        <v>9.359999999999999</v>
      </c>
      <c r="H810" t="n">
        <v>0.14</v>
      </c>
      <c r="I810" t="n">
        <v>52</v>
      </c>
      <c r="J810" t="n">
        <v>186.45</v>
      </c>
      <c r="K810" t="n">
        <v>53.44</v>
      </c>
      <c r="L810" t="n">
        <v>1.5</v>
      </c>
      <c r="M810" t="n">
        <v>50</v>
      </c>
      <c r="N810" t="n">
        <v>36.51</v>
      </c>
      <c r="O810" t="n">
        <v>23229.42</v>
      </c>
      <c r="P810" t="n">
        <v>106.93</v>
      </c>
      <c r="Q810" t="n">
        <v>605.84</v>
      </c>
      <c r="R810" t="n">
        <v>56.64</v>
      </c>
      <c r="S810" t="n">
        <v>21.88</v>
      </c>
      <c r="T810" t="n">
        <v>16138.62</v>
      </c>
      <c r="U810" t="n">
        <v>0.39</v>
      </c>
      <c r="V810" t="n">
        <v>0.76</v>
      </c>
      <c r="W810" t="n">
        <v>1.08</v>
      </c>
      <c r="X810" t="n">
        <v>1.05</v>
      </c>
      <c r="Y810" t="n">
        <v>1</v>
      </c>
      <c r="Z810" t="n">
        <v>10</v>
      </c>
    </row>
    <row r="811">
      <c r="A811" t="n">
        <v>3</v>
      </c>
      <c r="B811" t="n">
        <v>95</v>
      </c>
      <c r="C811" t="inlineStr">
        <is>
          <t xml:space="preserve">CONCLUIDO	</t>
        </is>
      </c>
      <c r="D811" t="n">
        <v>8.3108</v>
      </c>
      <c r="E811" t="n">
        <v>12.03</v>
      </c>
      <c r="F811" t="n">
        <v>7.93</v>
      </c>
      <c r="G811" t="n">
        <v>10.81</v>
      </c>
      <c r="H811" t="n">
        <v>0.17</v>
      </c>
      <c r="I811" t="n">
        <v>44</v>
      </c>
      <c r="J811" t="n">
        <v>186.83</v>
      </c>
      <c r="K811" t="n">
        <v>53.44</v>
      </c>
      <c r="L811" t="n">
        <v>1.75</v>
      </c>
      <c r="M811" t="n">
        <v>42</v>
      </c>
      <c r="N811" t="n">
        <v>36.64</v>
      </c>
      <c r="O811" t="n">
        <v>23276.13</v>
      </c>
      <c r="P811" t="n">
        <v>103.9</v>
      </c>
      <c r="Q811" t="n">
        <v>605.86</v>
      </c>
      <c r="R811" t="n">
        <v>50.97</v>
      </c>
      <c r="S811" t="n">
        <v>21.88</v>
      </c>
      <c r="T811" t="n">
        <v>13339.68</v>
      </c>
      <c r="U811" t="n">
        <v>0.43</v>
      </c>
      <c r="V811" t="n">
        <v>0.78</v>
      </c>
      <c r="W811" t="n">
        <v>1.06</v>
      </c>
      <c r="X811" t="n">
        <v>0.87</v>
      </c>
      <c r="Y811" t="n">
        <v>1</v>
      </c>
      <c r="Z811" t="n">
        <v>10</v>
      </c>
    </row>
    <row r="812">
      <c r="A812" t="n">
        <v>4</v>
      </c>
      <c r="B812" t="n">
        <v>95</v>
      </c>
      <c r="C812" t="inlineStr">
        <is>
          <t xml:space="preserve">CONCLUIDO	</t>
        </is>
      </c>
      <c r="D812" t="n">
        <v>8.5596</v>
      </c>
      <c r="E812" t="n">
        <v>11.68</v>
      </c>
      <c r="F812" t="n">
        <v>7.8</v>
      </c>
      <c r="G812" t="n">
        <v>12.32</v>
      </c>
      <c r="H812" t="n">
        <v>0.19</v>
      </c>
      <c r="I812" t="n">
        <v>38</v>
      </c>
      <c r="J812" t="n">
        <v>187.21</v>
      </c>
      <c r="K812" t="n">
        <v>53.44</v>
      </c>
      <c r="L812" t="n">
        <v>2</v>
      </c>
      <c r="M812" t="n">
        <v>36</v>
      </c>
      <c r="N812" t="n">
        <v>36.77</v>
      </c>
      <c r="O812" t="n">
        <v>23322.88</v>
      </c>
      <c r="P812" t="n">
        <v>101.48</v>
      </c>
      <c r="Q812" t="n">
        <v>605.92</v>
      </c>
      <c r="R812" t="n">
        <v>47.13</v>
      </c>
      <c r="S812" t="n">
        <v>21.88</v>
      </c>
      <c r="T812" t="n">
        <v>11454.06</v>
      </c>
      <c r="U812" t="n">
        <v>0.46</v>
      </c>
      <c r="V812" t="n">
        <v>0.79</v>
      </c>
      <c r="W812" t="n">
        <v>1.05</v>
      </c>
      <c r="X812" t="n">
        <v>0.74</v>
      </c>
      <c r="Y812" t="n">
        <v>1</v>
      </c>
      <c r="Z812" t="n">
        <v>10</v>
      </c>
    </row>
    <row r="813">
      <c r="A813" t="n">
        <v>5</v>
      </c>
      <c r="B813" t="n">
        <v>95</v>
      </c>
      <c r="C813" t="inlineStr">
        <is>
          <t xml:space="preserve">CONCLUIDO	</t>
        </is>
      </c>
      <c r="D813" t="n">
        <v>8.772600000000001</v>
      </c>
      <c r="E813" t="n">
        <v>11.4</v>
      </c>
      <c r="F813" t="n">
        <v>7.7</v>
      </c>
      <c r="G813" t="n">
        <v>14</v>
      </c>
      <c r="H813" t="n">
        <v>0.21</v>
      </c>
      <c r="I813" t="n">
        <v>33</v>
      </c>
      <c r="J813" t="n">
        <v>187.59</v>
      </c>
      <c r="K813" t="n">
        <v>53.44</v>
      </c>
      <c r="L813" t="n">
        <v>2.25</v>
      </c>
      <c r="M813" t="n">
        <v>31</v>
      </c>
      <c r="N813" t="n">
        <v>36.9</v>
      </c>
      <c r="O813" t="n">
        <v>23369.68</v>
      </c>
      <c r="P813" t="n">
        <v>99.59</v>
      </c>
      <c r="Q813" t="n">
        <v>605.85</v>
      </c>
      <c r="R813" t="n">
        <v>44.42</v>
      </c>
      <c r="S813" t="n">
        <v>21.88</v>
      </c>
      <c r="T813" t="n">
        <v>10123.86</v>
      </c>
      <c r="U813" t="n">
        <v>0.49</v>
      </c>
      <c r="V813" t="n">
        <v>0.8</v>
      </c>
      <c r="W813" t="n">
        <v>1.04</v>
      </c>
      <c r="X813" t="n">
        <v>0.64</v>
      </c>
      <c r="Y813" t="n">
        <v>1</v>
      </c>
      <c r="Z813" t="n">
        <v>10</v>
      </c>
    </row>
    <row r="814">
      <c r="A814" t="n">
        <v>6</v>
      </c>
      <c r="B814" t="n">
        <v>95</v>
      </c>
      <c r="C814" t="inlineStr">
        <is>
          <t xml:space="preserve">CONCLUIDO	</t>
        </is>
      </c>
      <c r="D814" t="n">
        <v>8.8917</v>
      </c>
      <c r="E814" t="n">
        <v>11.25</v>
      </c>
      <c r="F814" t="n">
        <v>7.66</v>
      </c>
      <c r="G814" t="n">
        <v>15.32</v>
      </c>
      <c r="H814" t="n">
        <v>0.24</v>
      </c>
      <c r="I814" t="n">
        <v>30</v>
      </c>
      <c r="J814" t="n">
        <v>187.97</v>
      </c>
      <c r="K814" t="n">
        <v>53.44</v>
      </c>
      <c r="L814" t="n">
        <v>2.5</v>
      </c>
      <c r="M814" t="n">
        <v>28</v>
      </c>
      <c r="N814" t="n">
        <v>37.03</v>
      </c>
      <c r="O814" t="n">
        <v>23416.52</v>
      </c>
      <c r="P814" t="n">
        <v>98.36</v>
      </c>
      <c r="Q814" t="n">
        <v>605.88</v>
      </c>
      <c r="R814" t="n">
        <v>42.87</v>
      </c>
      <c r="S814" t="n">
        <v>21.88</v>
      </c>
      <c r="T814" t="n">
        <v>9364.15</v>
      </c>
      <c r="U814" t="n">
        <v>0.51</v>
      </c>
      <c r="V814" t="n">
        <v>0.8100000000000001</v>
      </c>
      <c r="W814" t="n">
        <v>1.04</v>
      </c>
      <c r="X814" t="n">
        <v>0.6</v>
      </c>
      <c r="Y814" t="n">
        <v>1</v>
      </c>
      <c r="Z814" t="n">
        <v>10</v>
      </c>
    </row>
    <row r="815">
      <c r="A815" t="n">
        <v>7</v>
      </c>
      <c r="B815" t="n">
        <v>95</v>
      </c>
      <c r="C815" t="inlineStr">
        <is>
          <t xml:space="preserve">CONCLUIDO	</t>
        </is>
      </c>
      <c r="D815" t="n">
        <v>9.049799999999999</v>
      </c>
      <c r="E815" t="n">
        <v>11.05</v>
      </c>
      <c r="F815" t="n">
        <v>7.58</v>
      </c>
      <c r="G815" t="n">
        <v>16.84</v>
      </c>
      <c r="H815" t="n">
        <v>0.26</v>
      </c>
      <c r="I815" t="n">
        <v>27</v>
      </c>
      <c r="J815" t="n">
        <v>188.35</v>
      </c>
      <c r="K815" t="n">
        <v>53.44</v>
      </c>
      <c r="L815" t="n">
        <v>2.75</v>
      </c>
      <c r="M815" t="n">
        <v>25</v>
      </c>
      <c r="N815" t="n">
        <v>37.16</v>
      </c>
      <c r="O815" t="n">
        <v>23463.4</v>
      </c>
      <c r="P815" t="n">
        <v>96.42</v>
      </c>
      <c r="Q815" t="n">
        <v>605.9400000000001</v>
      </c>
      <c r="R815" t="n">
        <v>40.39</v>
      </c>
      <c r="S815" t="n">
        <v>21.88</v>
      </c>
      <c r="T815" t="n">
        <v>8134.6</v>
      </c>
      <c r="U815" t="n">
        <v>0.54</v>
      </c>
      <c r="V815" t="n">
        <v>0.82</v>
      </c>
      <c r="W815" t="n">
        <v>1.03</v>
      </c>
      <c r="X815" t="n">
        <v>0.52</v>
      </c>
      <c r="Y815" t="n">
        <v>1</v>
      </c>
      <c r="Z815" t="n">
        <v>10</v>
      </c>
    </row>
    <row r="816">
      <c r="A816" t="n">
        <v>8</v>
      </c>
      <c r="B816" t="n">
        <v>95</v>
      </c>
      <c r="C816" t="inlineStr">
        <is>
          <t xml:space="preserve">CONCLUIDO	</t>
        </is>
      </c>
      <c r="D816" t="n">
        <v>9.191599999999999</v>
      </c>
      <c r="E816" t="n">
        <v>10.88</v>
      </c>
      <c r="F816" t="n">
        <v>7.52</v>
      </c>
      <c r="G816" t="n">
        <v>18.79</v>
      </c>
      <c r="H816" t="n">
        <v>0.28</v>
      </c>
      <c r="I816" t="n">
        <v>24</v>
      </c>
      <c r="J816" t="n">
        <v>188.73</v>
      </c>
      <c r="K816" t="n">
        <v>53.44</v>
      </c>
      <c r="L816" t="n">
        <v>3</v>
      </c>
      <c r="M816" t="n">
        <v>22</v>
      </c>
      <c r="N816" t="n">
        <v>37.29</v>
      </c>
      <c r="O816" t="n">
        <v>23510.33</v>
      </c>
      <c r="P816" t="n">
        <v>95.17</v>
      </c>
      <c r="Q816" t="n">
        <v>605.91</v>
      </c>
      <c r="R816" t="n">
        <v>38.59</v>
      </c>
      <c r="S816" t="n">
        <v>21.88</v>
      </c>
      <c r="T816" t="n">
        <v>7253.47</v>
      </c>
      <c r="U816" t="n">
        <v>0.57</v>
      </c>
      <c r="V816" t="n">
        <v>0.82</v>
      </c>
      <c r="W816" t="n">
        <v>1.02</v>
      </c>
      <c r="X816" t="n">
        <v>0.46</v>
      </c>
      <c r="Y816" t="n">
        <v>1</v>
      </c>
      <c r="Z816" t="n">
        <v>10</v>
      </c>
    </row>
    <row r="817">
      <c r="A817" t="n">
        <v>9</v>
      </c>
      <c r="B817" t="n">
        <v>95</v>
      </c>
      <c r="C817" t="inlineStr">
        <is>
          <t xml:space="preserve">CONCLUIDO	</t>
        </is>
      </c>
      <c r="D817" t="n">
        <v>9.297800000000001</v>
      </c>
      <c r="E817" t="n">
        <v>10.76</v>
      </c>
      <c r="F817" t="n">
        <v>7.47</v>
      </c>
      <c r="G817" t="n">
        <v>20.37</v>
      </c>
      <c r="H817" t="n">
        <v>0.3</v>
      </c>
      <c r="I817" t="n">
        <v>22</v>
      </c>
      <c r="J817" t="n">
        <v>189.11</v>
      </c>
      <c r="K817" t="n">
        <v>53.44</v>
      </c>
      <c r="L817" t="n">
        <v>3.25</v>
      </c>
      <c r="M817" t="n">
        <v>20</v>
      </c>
      <c r="N817" t="n">
        <v>37.42</v>
      </c>
      <c r="O817" t="n">
        <v>23557.3</v>
      </c>
      <c r="P817" t="n">
        <v>93.98999999999999</v>
      </c>
      <c r="Q817" t="n">
        <v>605.84</v>
      </c>
      <c r="R817" t="n">
        <v>36.87</v>
      </c>
      <c r="S817" t="n">
        <v>21.88</v>
      </c>
      <c r="T817" t="n">
        <v>6402.02</v>
      </c>
      <c r="U817" t="n">
        <v>0.59</v>
      </c>
      <c r="V817" t="n">
        <v>0.83</v>
      </c>
      <c r="W817" t="n">
        <v>1.02</v>
      </c>
      <c r="X817" t="n">
        <v>0.41</v>
      </c>
      <c r="Y817" t="n">
        <v>1</v>
      </c>
      <c r="Z817" t="n">
        <v>10</v>
      </c>
    </row>
    <row r="818">
      <c r="A818" t="n">
        <v>10</v>
      </c>
      <c r="B818" t="n">
        <v>95</v>
      </c>
      <c r="C818" t="inlineStr">
        <is>
          <t xml:space="preserve">CONCLUIDO	</t>
        </is>
      </c>
      <c r="D818" t="n">
        <v>9.383100000000001</v>
      </c>
      <c r="E818" t="n">
        <v>10.66</v>
      </c>
      <c r="F818" t="n">
        <v>7.44</v>
      </c>
      <c r="G818" t="n">
        <v>22.33</v>
      </c>
      <c r="H818" t="n">
        <v>0.33</v>
      </c>
      <c r="I818" t="n">
        <v>20</v>
      </c>
      <c r="J818" t="n">
        <v>189.49</v>
      </c>
      <c r="K818" t="n">
        <v>53.44</v>
      </c>
      <c r="L818" t="n">
        <v>3.5</v>
      </c>
      <c r="M818" t="n">
        <v>18</v>
      </c>
      <c r="N818" t="n">
        <v>37.55</v>
      </c>
      <c r="O818" t="n">
        <v>23604.32</v>
      </c>
      <c r="P818" t="n">
        <v>92.88</v>
      </c>
      <c r="Q818" t="n">
        <v>605.88</v>
      </c>
      <c r="R818" t="n">
        <v>36.14</v>
      </c>
      <c r="S818" t="n">
        <v>21.88</v>
      </c>
      <c r="T818" t="n">
        <v>6046.43</v>
      </c>
      <c r="U818" t="n">
        <v>0.61</v>
      </c>
      <c r="V818" t="n">
        <v>0.83</v>
      </c>
      <c r="W818" t="n">
        <v>1.02</v>
      </c>
      <c r="X818" t="n">
        <v>0.39</v>
      </c>
      <c r="Y818" t="n">
        <v>1</v>
      </c>
      <c r="Z818" t="n">
        <v>10</v>
      </c>
    </row>
    <row r="819">
      <c r="A819" t="n">
        <v>11</v>
      </c>
      <c r="B819" t="n">
        <v>95</v>
      </c>
      <c r="C819" t="inlineStr">
        <is>
          <t xml:space="preserve">CONCLUIDO	</t>
        </is>
      </c>
      <c r="D819" t="n">
        <v>9.4444</v>
      </c>
      <c r="E819" t="n">
        <v>10.59</v>
      </c>
      <c r="F819" t="n">
        <v>7.41</v>
      </c>
      <c r="G819" t="n">
        <v>23.41</v>
      </c>
      <c r="H819" t="n">
        <v>0.35</v>
      </c>
      <c r="I819" t="n">
        <v>19</v>
      </c>
      <c r="J819" t="n">
        <v>189.87</v>
      </c>
      <c r="K819" t="n">
        <v>53.44</v>
      </c>
      <c r="L819" t="n">
        <v>3.75</v>
      </c>
      <c r="M819" t="n">
        <v>17</v>
      </c>
      <c r="N819" t="n">
        <v>37.69</v>
      </c>
      <c r="O819" t="n">
        <v>23651.38</v>
      </c>
      <c r="P819" t="n">
        <v>91.54000000000001</v>
      </c>
      <c r="Q819" t="n">
        <v>605.88</v>
      </c>
      <c r="R819" t="n">
        <v>35.28</v>
      </c>
      <c r="S819" t="n">
        <v>21.88</v>
      </c>
      <c r="T819" t="n">
        <v>5624.04</v>
      </c>
      <c r="U819" t="n">
        <v>0.62</v>
      </c>
      <c r="V819" t="n">
        <v>0.83</v>
      </c>
      <c r="W819" t="n">
        <v>1.02</v>
      </c>
      <c r="X819" t="n">
        <v>0.35</v>
      </c>
      <c r="Y819" t="n">
        <v>1</v>
      </c>
      <c r="Z819" t="n">
        <v>10</v>
      </c>
    </row>
    <row r="820">
      <c r="A820" t="n">
        <v>12</v>
      </c>
      <c r="B820" t="n">
        <v>95</v>
      </c>
      <c r="C820" t="inlineStr">
        <is>
          <t xml:space="preserve">CONCLUIDO	</t>
        </is>
      </c>
      <c r="D820" t="n">
        <v>9.492699999999999</v>
      </c>
      <c r="E820" t="n">
        <v>10.53</v>
      </c>
      <c r="F820" t="n">
        <v>7.4</v>
      </c>
      <c r="G820" t="n">
        <v>24.65</v>
      </c>
      <c r="H820" t="n">
        <v>0.37</v>
      </c>
      <c r="I820" t="n">
        <v>18</v>
      </c>
      <c r="J820" t="n">
        <v>190.25</v>
      </c>
      <c r="K820" t="n">
        <v>53.44</v>
      </c>
      <c r="L820" t="n">
        <v>4</v>
      </c>
      <c r="M820" t="n">
        <v>16</v>
      </c>
      <c r="N820" t="n">
        <v>37.82</v>
      </c>
      <c r="O820" t="n">
        <v>23698.48</v>
      </c>
      <c r="P820" t="n">
        <v>90.56</v>
      </c>
      <c r="Q820" t="n">
        <v>605.84</v>
      </c>
      <c r="R820" t="n">
        <v>34.62</v>
      </c>
      <c r="S820" t="n">
        <v>21.88</v>
      </c>
      <c r="T820" t="n">
        <v>5294.92</v>
      </c>
      <c r="U820" t="n">
        <v>0.63</v>
      </c>
      <c r="V820" t="n">
        <v>0.84</v>
      </c>
      <c r="W820" t="n">
        <v>1.02</v>
      </c>
      <c r="X820" t="n">
        <v>0.34</v>
      </c>
      <c r="Y820" t="n">
        <v>1</v>
      </c>
      <c r="Z820" t="n">
        <v>10</v>
      </c>
    </row>
    <row r="821">
      <c r="A821" t="n">
        <v>13</v>
      </c>
      <c r="B821" t="n">
        <v>95</v>
      </c>
      <c r="C821" t="inlineStr">
        <is>
          <t xml:space="preserve">CONCLUIDO	</t>
        </is>
      </c>
      <c r="D821" t="n">
        <v>9.5501</v>
      </c>
      <c r="E821" t="n">
        <v>10.47</v>
      </c>
      <c r="F821" t="n">
        <v>7.37</v>
      </c>
      <c r="G821" t="n">
        <v>26.01</v>
      </c>
      <c r="H821" t="n">
        <v>0.4</v>
      </c>
      <c r="I821" t="n">
        <v>17</v>
      </c>
      <c r="J821" t="n">
        <v>190.63</v>
      </c>
      <c r="K821" t="n">
        <v>53.44</v>
      </c>
      <c r="L821" t="n">
        <v>4.25</v>
      </c>
      <c r="M821" t="n">
        <v>15</v>
      </c>
      <c r="N821" t="n">
        <v>37.95</v>
      </c>
      <c r="O821" t="n">
        <v>23745.63</v>
      </c>
      <c r="P821" t="n">
        <v>89.98</v>
      </c>
      <c r="Q821" t="n">
        <v>605.87</v>
      </c>
      <c r="R821" t="n">
        <v>33.92</v>
      </c>
      <c r="S821" t="n">
        <v>21.88</v>
      </c>
      <c r="T821" t="n">
        <v>4952.85</v>
      </c>
      <c r="U821" t="n">
        <v>0.65</v>
      </c>
      <c r="V821" t="n">
        <v>0.84</v>
      </c>
      <c r="W821" t="n">
        <v>1.01</v>
      </c>
      <c r="X821" t="n">
        <v>0.31</v>
      </c>
      <c r="Y821" t="n">
        <v>1</v>
      </c>
      <c r="Z821" t="n">
        <v>10</v>
      </c>
    </row>
    <row r="822">
      <c r="A822" t="n">
        <v>14</v>
      </c>
      <c r="B822" t="n">
        <v>95</v>
      </c>
      <c r="C822" t="inlineStr">
        <is>
          <t xml:space="preserve">CONCLUIDO	</t>
        </is>
      </c>
      <c r="D822" t="n">
        <v>9.5791</v>
      </c>
      <c r="E822" t="n">
        <v>10.44</v>
      </c>
      <c r="F822" t="n">
        <v>7.38</v>
      </c>
      <c r="G822" t="n">
        <v>27.66</v>
      </c>
      <c r="H822" t="n">
        <v>0.42</v>
      </c>
      <c r="I822" t="n">
        <v>16</v>
      </c>
      <c r="J822" t="n">
        <v>191.02</v>
      </c>
      <c r="K822" t="n">
        <v>53.44</v>
      </c>
      <c r="L822" t="n">
        <v>4.5</v>
      </c>
      <c r="M822" t="n">
        <v>14</v>
      </c>
      <c r="N822" t="n">
        <v>38.08</v>
      </c>
      <c r="O822" t="n">
        <v>23792.83</v>
      </c>
      <c r="P822" t="n">
        <v>88.77</v>
      </c>
      <c r="Q822" t="n">
        <v>605.84</v>
      </c>
      <c r="R822" t="n">
        <v>33.96</v>
      </c>
      <c r="S822" t="n">
        <v>21.88</v>
      </c>
      <c r="T822" t="n">
        <v>4978.1</v>
      </c>
      <c r="U822" t="n">
        <v>0.64</v>
      </c>
      <c r="V822" t="n">
        <v>0.84</v>
      </c>
      <c r="W822" t="n">
        <v>1.02</v>
      </c>
      <c r="X822" t="n">
        <v>0.32</v>
      </c>
      <c r="Y822" t="n">
        <v>1</v>
      </c>
      <c r="Z822" t="n">
        <v>10</v>
      </c>
    </row>
    <row r="823">
      <c r="A823" t="n">
        <v>15</v>
      </c>
      <c r="B823" t="n">
        <v>95</v>
      </c>
      <c r="C823" t="inlineStr">
        <is>
          <t xml:space="preserve">CONCLUIDO	</t>
        </is>
      </c>
      <c r="D823" t="n">
        <v>9.6533</v>
      </c>
      <c r="E823" t="n">
        <v>10.36</v>
      </c>
      <c r="F823" t="n">
        <v>7.33</v>
      </c>
      <c r="G823" t="n">
        <v>29.33</v>
      </c>
      <c r="H823" t="n">
        <v>0.44</v>
      </c>
      <c r="I823" t="n">
        <v>15</v>
      </c>
      <c r="J823" t="n">
        <v>191.4</v>
      </c>
      <c r="K823" t="n">
        <v>53.44</v>
      </c>
      <c r="L823" t="n">
        <v>4.75</v>
      </c>
      <c r="M823" t="n">
        <v>13</v>
      </c>
      <c r="N823" t="n">
        <v>38.22</v>
      </c>
      <c r="O823" t="n">
        <v>23840.07</v>
      </c>
      <c r="P823" t="n">
        <v>87.64</v>
      </c>
      <c r="Q823" t="n">
        <v>605.89</v>
      </c>
      <c r="R823" t="n">
        <v>32.64</v>
      </c>
      <c r="S823" t="n">
        <v>21.88</v>
      </c>
      <c r="T823" t="n">
        <v>4321.76</v>
      </c>
      <c r="U823" t="n">
        <v>0.67</v>
      </c>
      <c r="V823" t="n">
        <v>0.84</v>
      </c>
      <c r="W823" t="n">
        <v>1.01</v>
      </c>
      <c r="X823" t="n">
        <v>0.27</v>
      </c>
      <c r="Y823" t="n">
        <v>1</v>
      </c>
      <c r="Z823" t="n">
        <v>10</v>
      </c>
    </row>
    <row r="824">
      <c r="A824" t="n">
        <v>16</v>
      </c>
      <c r="B824" t="n">
        <v>95</v>
      </c>
      <c r="C824" t="inlineStr">
        <is>
          <t xml:space="preserve">CONCLUIDO	</t>
        </is>
      </c>
      <c r="D824" t="n">
        <v>9.702500000000001</v>
      </c>
      <c r="E824" t="n">
        <v>10.31</v>
      </c>
      <c r="F824" t="n">
        <v>7.32</v>
      </c>
      <c r="G824" t="n">
        <v>31.36</v>
      </c>
      <c r="H824" t="n">
        <v>0.46</v>
      </c>
      <c r="I824" t="n">
        <v>14</v>
      </c>
      <c r="J824" t="n">
        <v>191.78</v>
      </c>
      <c r="K824" t="n">
        <v>53.44</v>
      </c>
      <c r="L824" t="n">
        <v>5</v>
      </c>
      <c r="M824" t="n">
        <v>12</v>
      </c>
      <c r="N824" t="n">
        <v>38.35</v>
      </c>
      <c r="O824" t="n">
        <v>23887.36</v>
      </c>
      <c r="P824" t="n">
        <v>87.38</v>
      </c>
      <c r="Q824" t="n">
        <v>605.87</v>
      </c>
      <c r="R824" t="n">
        <v>32.1</v>
      </c>
      <c r="S824" t="n">
        <v>21.88</v>
      </c>
      <c r="T824" t="n">
        <v>4055.81</v>
      </c>
      <c r="U824" t="n">
        <v>0.68</v>
      </c>
      <c r="V824" t="n">
        <v>0.85</v>
      </c>
      <c r="W824" t="n">
        <v>1.01</v>
      </c>
      <c r="X824" t="n">
        <v>0.26</v>
      </c>
      <c r="Y824" t="n">
        <v>1</v>
      </c>
      <c r="Z824" t="n">
        <v>10</v>
      </c>
    </row>
    <row r="825">
      <c r="A825" t="n">
        <v>17</v>
      </c>
      <c r="B825" t="n">
        <v>95</v>
      </c>
      <c r="C825" t="inlineStr">
        <is>
          <t xml:space="preserve">CONCLUIDO	</t>
        </is>
      </c>
      <c r="D825" t="n">
        <v>9.7561</v>
      </c>
      <c r="E825" t="n">
        <v>10.25</v>
      </c>
      <c r="F825" t="n">
        <v>7.3</v>
      </c>
      <c r="G825" t="n">
        <v>33.68</v>
      </c>
      <c r="H825" t="n">
        <v>0.48</v>
      </c>
      <c r="I825" t="n">
        <v>13</v>
      </c>
      <c r="J825" t="n">
        <v>192.17</v>
      </c>
      <c r="K825" t="n">
        <v>53.44</v>
      </c>
      <c r="L825" t="n">
        <v>5.25</v>
      </c>
      <c r="M825" t="n">
        <v>11</v>
      </c>
      <c r="N825" t="n">
        <v>38.48</v>
      </c>
      <c r="O825" t="n">
        <v>23934.69</v>
      </c>
      <c r="P825" t="n">
        <v>85.78</v>
      </c>
      <c r="Q825" t="n">
        <v>605.86</v>
      </c>
      <c r="R825" t="n">
        <v>31.66</v>
      </c>
      <c r="S825" t="n">
        <v>21.88</v>
      </c>
      <c r="T825" t="n">
        <v>3841.4</v>
      </c>
      <c r="U825" t="n">
        <v>0.6899999999999999</v>
      </c>
      <c r="V825" t="n">
        <v>0.85</v>
      </c>
      <c r="W825" t="n">
        <v>1.01</v>
      </c>
      <c r="X825" t="n">
        <v>0.24</v>
      </c>
      <c r="Y825" t="n">
        <v>1</v>
      </c>
      <c r="Z825" t="n">
        <v>10</v>
      </c>
    </row>
    <row r="826">
      <c r="A826" t="n">
        <v>18</v>
      </c>
      <c r="B826" t="n">
        <v>95</v>
      </c>
      <c r="C826" t="inlineStr">
        <is>
          <t xml:space="preserve">CONCLUIDO	</t>
        </is>
      </c>
      <c r="D826" t="n">
        <v>9.7492</v>
      </c>
      <c r="E826" t="n">
        <v>10.26</v>
      </c>
      <c r="F826" t="n">
        <v>7.3</v>
      </c>
      <c r="G826" t="n">
        <v>33.71</v>
      </c>
      <c r="H826" t="n">
        <v>0.51</v>
      </c>
      <c r="I826" t="n">
        <v>13</v>
      </c>
      <c r="J826" t="n">
        <v>192.55</v>
      </c>
      <c r="K826" t="n">
        <v>53.44</v>
      </c>
      <c r="L826" t="n">
        <v>5.5</v>
      </c>
      <c r="M826" t="n">
        <v>11</v>
      </c>
      <c r="N826" t="n">
        <v>38.62</v>
      </c>
      <c r="O826" t="n">
        <v>23982.06</v>
      </c>
      <c r="P826" t="n">
        <v>85.68000000000001</v>
      </c>
      <c r="Q826" t="n">
        <v>605.88</v>
      </c>
      <c r="R826" t="n">
        <v>31.77</v>
      </c>
      <c r="S826" t="n">
        <v>21.88</v>
      </c>
      <c r="T826" t="n">
        <v>3895.76</v>
      </c>
      <c r="U826" t="n">
        <v>0.6899999999999999</v>
      </c>
      <c r="V826" t="n">
        <v>0.85</v>
      </c>
      <c r="W826" t="n">
        <v>1.01</v>
      </c>
      <c r="X826" t="n">
        <v>0.25</v>
      </c>
      <c r="Y826" t="n">
        <v>1</v>
      </c>
      <c r="Z826" t="n">
        <v>10</v>
      </c>
    </row>
    <row r="827">
      <c r="A827" t="n">
        <v>19</v>
      </c>
      <c r="B827" t="n">
        <v>95</v>
      </c>
      <c r="C827" t="inlineStr">
        <is>
          <t xml:space="preserve">CONCLUIDO	</t>
        </is>
      </c>
      <c r="D827" t="n">
        <v>9.802099999999999</v>
      </c>
      <c r="E827" t="n">
        <v>10.2</v>
      </c>
      <c r="F827" t="n">
        <v>7.29</v>
      </c>
      <c r="G827" t="n">
        <v>36.43</v>
      </c>
      <c r="H827" t="n">
        <v>0.53</v>
      </c>
      <c r="I827" t="n">
        <v>12</v>
      </c>
      <c r="J827" t="n">
        <v>192.94</v>
      </c>
      <c r="K827" t="n">
        <v>53.44</v>
      </c>
      <c r="L827" t="n">
        <v>5.75</v>
      </c>
      <c r="M827" t="n">
        <v>10</v>
      </c>
      <c r="N827" t="n">
        <v>38.75</v>
      </c>
      <c r="O827" t="n">
        <v>24029.48</v>
      </c>
      <c r="P827" t="n">
        <v>84.41</v>
      </c>
      <c r="Q827" t="n">
        <v>605.85</v>
      </c>
      <c r="R827" t="n">
        <v>31.28</v>
      </c>
      <c r="S827" t="n">
        <v>21.88</v>
      </c>
      <c r="T827" t="n">
        <v>3655.05</v>
      </c>
      <c r="U827" t="n">
        <v>0.7</v>
      </c>
      <c r="V827" t="n">
        <v>0.85</v>
      </c>
      <c r="W827" t="n">
        <v>1.01</v>
      </c>
      <c r="X827" t="n">
        <v>0.23</v>
      </c>
      <c r="Y827" t="n">
        <v>1</v>
      </c>
      <c r="Z827" t="n">
        <v>10</v>
      </c>
    </row>
    <row r="828">
      <c r="A828" t="n">
        <v>20</v>
      </c>
      <c r="B828" t="n">
        <v>95</v>
      </c>
      <c r="C828" t="inlineStr">
        <is>
          <t xml:space="preserve">CONCLUIDO	</t>
        </is>
      </c>
      <c r="D828" t="n">
        <v>9.876799999999999</v>
      </c>
      <c r="E828" t="n">
        <v>10.12</v>
      </c>
      <c r="F828" t="n">
        <v>7.25</v>
      </c>
      <c r="G828" t="n">
        <v>39.53</v>
      </c>
      <c r="H828" t="n">
        <v>0.55</v>
      </c>
      <c r="I828" t="n">
        <v>11</v>
      </c>
      <c r="J828" t="n">
        <v>193.32</v>
      </c>
      <c r="K828" t="n">
        <v>53.44</v>
      </c>
      <c r="L828" t="n">
        <v>6</v>
      </c>
      <c r="M828" t="n">
        <v>9</v>
      </c>
      <c r="N828" t="n">
        <v>38.89</v>
      </c>
      <c r="O828" t="n">
        <v>24076.95</v>
      </c>
      <c r="P828" t="n">
        <v>83.22</v>
      </c>
      <c r="Q828" t="n">
        <v>605.86</v>
      </c>
      <c r="R828" t="n">
        <v>29.98</v>
      </c>
      <c r="S828" t="n">
        <v>21.88</v>
      </c>
      <c r="T828" t="n">
        <v>3009.59</v>
      </c>
      <c r="U828" t="n">
        <v>0.73</v>
      </c>
      <c r="V828" t="n">
        <v>0.85</v>
      </c>
      <c r="W828" t="n">
        <v>1.01</v>
      </c>
      <c r="X828" t="n">
        <v>0.19</v>
      </c>
      <c r="Y828" t="n">
        <v>1</v>
      </c>
      <c r="Z828" t="n">
        <v>10</v>
      </c>
    </row>
    <row r="829">
      <c r="A829" t="n">
        <v>21</v>
      </c>
      <c r="B829" t="n">
        <v>95</v>
      </c>
      <c r="C829" t="inlineStr">
        <is>
          <t xml:space="preserve">CONCLUIDO	</t>
        </is>
      </c>
      <c r="D829" t="n">
        <v>9.8619</v>
      </c>
      <c r="E829" t="n">
        <v>10.14</v>
      </c>
      <c r="F829" t="n">
        <v>7.26</v>
      </c>
      <c r="G829" t="n">
        <v>39.61</v>
      </c>
      <c r="H829" t="n">
        <v>0.57</v>
      </c>
      <c r="I829" t="n">
        <v>11</v>
      </c>
      <c r="J829" t="n">
        <v>193.71</v>
      </c>
      <c r="K829" t="n">
        <v>53.44</v>
      </c>
      <c r="L829" t="n">
        <v>6.25</v>
      </c>
      <c r="M829" t="n">
        <v>9</v>
      </c>
      <c r="N829" t="n">
        <v>39.02</v>
      </c>
      <c r="O829" t="n">
        <v>24124.47</v>
      </c>
      <c r="P829" t="n">
        <v>82.40000000000001</v>
      </c>
      <c r="Q829" t="n">
        <v>605.86</v>
      </c>
      <c r="R829" t="n">
        <v>30.53</v>
      </c>
      <c r="S829" t="n">
        <v>21.88</v>
      </c>
      <c r="T829" t="n">
        <v>3287.12</v>
      </c>
      <c r="U829" t="n">
        <v>0.72</v>
      </c>
      <c r="V829" t="n">
        <v>0.85</v>
      </c>
      <c r="W829" t="n">
        <v>1.01</v>
      </c>
      <c r="X829" t="n">
        <v>0.2</v>
      </c>
      <c r="Y829" t="n">
        <v>1</v>
      </c>
      <c r="Z829" t="n">
        <v>10</v>
      </c>
    </row>
    <row r="830">
      <c r="A830" t="n">
        <v>22</v>
      </c>
      <c r="B830" t="n">
        <v>95</v>
      </c>
      <c r="C830" t="inlineStr">
        <is>
          <t xml:space="preserve">CONCLUIDO	</t>
        </is>
      </c>
      <c r="D830" t="n">
        <v>9.925000000000001</v>
      </c>
      <c r="E830" t="n">
        <v>10.08</v>
      </c>
      <c r="F830" t="n">
        <v>7.23</v>
      </c>
      <c r="G830" t="n">
        <v>43.41</v>
      </c>
      <c r="H830" t="n">
        <v>0.59</v>
      </c>
      <c r="I830" t="n">
        <v>10</v>
      </c>
      <c r="J830" t="n">
        <v>194.09</v>
      </c>
      <c r="K830" t="n">
        <v>53.44</v>
      </c>
      <c r="L830" t="n">
        <v>6.5</v>
      </c>
      <c r="M830" t="n">
        <v>8</v>
      </c>
      <c r="N830" t="n">
        <v>39.16</v>
      </c>
      <c r="O830" t="n">
        <v>24172.03</v>
      </c>
      <c r="P830" t="n">
        <v>81.40000000000001</v>
      </c>
      <c r="Q830" t="n">
        <v>605.84</v>
      </c>
      <c r="R830" t="n">
        <v>29.8</v>
      </c>
      <c r="S830" t="n">
        <v>21.88</v>
      </c>
      <c r="T830" t="n">
        <v>2925</v>
      </c>
      <c r="U830" t="n">
        <v>0.73</v>
      </c>
      <c r="V830" t="n">
        <v>0.85</v>
      </c>
      <c r="W830" t="n">
        <v>1</v>
      </c>
      <c r="X830" t="n">
        <v>0.18</v>
      </c>
      <c r="Y830" t="n">
        <v>1</v>
      </c>
      <c r="Z830" t="n">
        <v>10</v>
      </c>
    </row>
    <row r="831">
      <c r="A831" t="n">
        <v>23</v>
      </c>
      <c r="B831" t="n">
        <v>95</v>
      </c>
      <c r="C831" t="inlineStr">
        <is>
          <t xml:space="preserve">CONCLUIDO	</t>
        </is>
      </c>
      <c r="D831" t="n">
        <v>9.9239</v>
      </c>
      <c r="E831" t="n">
        <v>10.08</v>
      </c>
      <c r="F831" t="n">
        <v>7.24</v>
      </c>
      <c r="G831" t="n">
        <v>43.41</v>
      </c>
      <c r="H831" t="n">
        <v>0.62</v>
      </c>
      <c r="I831" t="n">
        <v>10</v>
      </c>
      <c r="J831" t="n">
        <v>194.48</v>
      </c>
      <c r="K831" t="n">
        <v>53.44</v>
      </c>
      <c r="L831" t="n">
        <v>6.75</v>
      </c>
      <c r="M831" t="n">
        <v>8</v>
      </c>
      <c r="N831" t="n">
        <v>39.29</v>
      </c>
      <c r="O831" t="n">
        <v>24219.63</v>
      </c>
      <c r="P831" t="n">
        <v>80.26000000000001</v>
      </c>
      <c r="Q831" t="n">
        <v>605.84</v>
      </c>
      <c r="R831" t="n">
        <v>29.66</v>
      </c>
      <c r="S831" t="n">
        <v>21.88</v>
      </c>
      <c r="T831" t="n">
        <v>2855.24</v>
      </c>
      <c r="U831" t="n">
        <v>0.74</v>
      </c>
      <c r="V831" t="n">
        <v>0.85</v>
      </c>
      <c r="W831" t="n">
        <v>1.01</v>
      </c>
      <c r="X831" t="n">
        <v>0.18</v>
      </c>
      <c r="Y831" t="n">
        <v>1</v>
      </c>
      <c r="Z831" t="n">
        <v>10</v>
      </c>
    </row>
    <row r="832">
      <c r="A832" t="n">
        <v>24</v>
      </c>
      <c r="B832" t="n">
        <v>95</v>
      </c>
      <c r="C832" t="inlineStr">
        <is>
          <t xml:space="preserve">CONCLUIDO	</t>
        </is>
      </c>
      <c r="D832" t="n">
        <v>9.925599999999999</v>
      </c>
      <c r="E832" t="n">
        <v>10.07</v>
      </c>
      <c r="F832" t="n">
        <v>7.23</v>
      </c>
      <c r="G832" t="n">
        <v>43.41</v>
      </c>
      <c r="H832" t="n">
        <v>0.64</v>
      </c>
      <c r="I832" t="n">
        <v>10</v>
      </c>
      <c r="J832" t="n">
        <v>194.86</v>
      </c>
      <c r="K832" t="n">
        <v>53.44</v>
      </c>
      <c r="L832" t="n">
        <v>7</v>
      </c>
      <c r="M832" t="n">
        <v>8</v>
      </c>
      <c r="N832" t="n">
        <v>39.43</v>
      </c>
      <c r="O832" t="n">
        <v>24267.28</v>
      </c>
      <c r="P832" t="n">
        <v>78.83</v>
      </c>
      <c r="Q832" t="n">
        <v>605.84</v>
      </c>
      <c r="R832" t="n">
        <v>29.65</v>
      </c>
      <c r="S832" t="n">
        <v>21.88</v>
      </c>
      <c r="T832" t="n">
        <v>2851.3</v>
      </c>
      <c r="U832" t="n">
        <v>0.74</v>
      </c>
      <c r="V832" t="n">
        <v>0.86</v>
      </c>
      <c r="W832" t="n">
        <v>1</v>
      </c>
      <c r="X832" t="n">
        <v>0.18</v>
      </c>
      <c r="Y832" t="n">
        <v>1</v>
      </c>
      <c r="Z832" t="n">
        <v>10</v>
      </c>
    </row>
    <row r="833">
      <c r="A833" t="n">
        <v>25</v>
      </c>
      <c r="B833" t="n">
        <v>95</v>
      </c>
      <c r="C833" t="inlineStr">
        <is>
          <t xml:space="preserve">CONCLUIDO	</t>
        </is>
      </c>
      <c r="D833" t="n">
        <v>9.977600000000001</v>
      </c>
      <c r="E833" t="n">
        <v>10.02</v>
      </c>
      <c r="F833" t="n">
        <v>7.22</v>
      </c>
      <c r="G833" t="n">
        <v>48.13</v>
      </c>
      <c r="H833" t="n">
        <v>0.66</v>
      </c>
      <c r="I833" t="n">
        <v>9</v>
      </c>
      <c r="J833" t="n">
        <v>195.25</v>
      </c>
      <c r="K833" t="n">
        <v>53.44</v>
      </c>
      <c r="L833" t="n">
        <v>7.25</v>
      </c>
      <c r="M833" t="n">
        <v>7</v>
      </c>
      <c r="N833" t="n">
        <v>39.57</v>
      </c>
      <c r="O833" t="n">
        <v>24314.98</v>
      </c>
      <c r="P833" t="n">
        <v>78.45999999999999</v>
      </c>
      <c r="Q833" t="n">
        <v>605.84</v>
      </c>
      <c r="R833" t="n">
        <v>29.16</v>
      </c>
      <c r="S833" t="n">
        <v>21.88</v>
      </c>
      <c r="T833" t="n">
        <v>2610.21</v>
      </c>
      <c r="U833" t="n">
        <v>0.75</v>
      </c>
      <c r="V833" t="n">
        <v>0.86</v>
      </c>
      <c r="W833" t="n">
        <v>1</v>
      </c>
      <c r="X833" t="n">
        <v>0.16</v>
      </c>
      <c r="Y833" t="n">
        <v>1</v>
      </c>
      <c r="Z833" t="n">
        <v>10</v>
      </c>
    </row>
    <row r="834">
      <c r="A834" t="n">
        <v>26</v>
      </c>
      <c r="B834" t="n">
        <v>95</v>
      </c>
      <c r="C834" t="inlineStr">
        <is>
          <t xml:space="preserve">CONCLUIDO	</t>
        </is>
      </c>
      <c r="D834" t="n">
        <v>9.9748</v>
      </c>
      <c r="E834" t="n">
        <v>10.03</v>
      </c>
      <c r="F834" t="n">
        <v>7.22</v>
      </c>
      <c r="G834" t="n">
        <v>48.14</v>
      </c>
      <c r="H834" t="n">
        <v>0.68</v>
      </c>
      <c r="I834" t="n">
        <v>9</v>
      </c>
      <c r="J834" t="n">
        <v>195.64</v>
      </c>
      <c r="K834" t="n">
        <v>53.44</v>
      </c>
      <c r="L834" t="n">
        <v>7.5</v>
      </c>
      <c r="M834" t="n">
        <v>7</v>
      </c>
      <c r="N834" t="n">
        <v>39.7</v>
      </c>
      <c r="O834" t="n">
        <v>24362.73</v>
      </c>
      <c r="P834" t="n">
        <v>77.52</v>
      </c>
      <c r="Q834" t="n">
        <v>605.91</v>
      </c>
      <c r="R834" t="n">
        <v>29.22</v>
      </c>
      <c r="S834" t="n">
        <v>21.88</v>
      </c>
      <c r="T834" t="n">
        <v>2639.63</v>
      </c>
      <c r="U834" t="n">
        <v>0.75</v>
      </c>
      <c r="V834" t="n">
        <v>0.86</v>
      </c>
      <c r="W834" t="n">
        <v>1.01</v>
      </c>
      <c r="X834" t="n">
        <v>0.16</v>
      </c>
      <c r="Y834" t="n">
        <v>1</v>
      </c>
      <c r="Z834" t="n">
        <v>10</v>
      </c>
    </row>
    <row r="835">
      <c r="A835" t="n">
        <v>27</v>
      </c>
      <c r="B835" t="n">
        <v>95</v>
      </c>
      <c r="C835" t="inlineStr">
        <is>
          <t xml:space="preserve">CONCLUIDO	</t>
        </is>
      </c>
      <c r="D835" t="n">
        <v>9.9657</v>
      </c>
      <c r="E835" t="n">
        <v>10.03</v>
      </c>
      <c r="F835" t="n">
        <v>7.23</v>
      </c>
      <c r="G835" t="n">
        <v>48.21</v>
      </c>
      <c r="H835" t="n">
        <v>0.7</v>
      </c>
      <c r="I835" t="n">
        <v>9</v>
      </c>
      <c r="J835" t="n">
        <v>196.03</v>
      </c>
      <c r="K835" t="n">
        <v>53.44</v>
      </c>
      <c r="L835" t="n">
        <v>7.75</v>
      </c>
      <c r="M835" t="n">
        <v>5</v>
      </c>
      <c r="N835" t="n">
        <v>39.84</v>
      </c>
      <c r="O835" t="n">
        <v>24410.52</v>
      </c>
      <c r="P835" t="n">
        <v>76.61</v>
      </c>
      <c r="Q835" t="n">
        <v>605.84</v>
      </c>
      <c r="R835" t="n">
        <v>29.54</v>
      </c>
      <c r="S835" t="n">
        <v>21.88</v>
      </c>
      <c r="T835" t="n">
        <v>2800.26</v>
      </c>
      <c r="U835" t="n">
        <v>0.74</v>
      </c>
      <c r="V835" t="n">
        <v>0.86</v>
      </c>
      <c r="W835" t="n">
        <v>1.01</v>
      </c>
      <c r="X835" t="n">
        <v>0.17</v>
      </c>
      <c r="Y835" t="n">
        <v>1</v>
      </c>
      <c r="Z835" t="n">
        <v>10</v>
      </c>
    </row>
    <row r="836">
      <c r="A836" t="n">
        <v>28</v>
      </c>
      <c r="B836" t="n">
        <v>95</v>
      </c>
      <c r="C836" t="inlineStr">
        <is>
          <t xml:space="preserve">CONCLUIDO	</t>
        </is>
      </c>
      <c r="D836" t="n">
        <v>10.0348</v>
      </c>
      <c r="E836" t="n">
        <v>9.970000000000001</v>
      </c>
      <c r="F836" t="n">
        <v>7.2</v>
      </c>
      <c r="G836" t="n">
        <v>53.99</v>
      </c>
      <c r="H836" t="n">
        <v>0.72</v>
      </c>
      <c r="I836" t="n">
        <v>8</v>
      </c>
      <c r="J836" t="n">
        <v>196.41</v>
      </c>
      <c r="K836" t="n">
        <v>53.44</v>
      </c>
      <c r="L836" t="n">
        <v>8</v>
      </c>
      <c r="M836" t="n">
        <v>4</v>
      </c>
      <c r="N836" t="n">
        <v>39.98</v>
      </c>
      <c r="O836" t="n">
        <v>24458.36</v>
      </c>
      <c r="P836" t="n">
        <v>76.14</v>
      </c>
      <c r="Q836" t="n">
        <v>605.88</v>
      </c>
      <c r="R836" t="n">
        <v>28.44</v>
      </c>
      <c r="S836" t="n">
        <v>21.88</v>
      </c>
      <c r="T836" t="n">
        <v>2256.27</v>
      </c>
      <c r="U836" t="n">
        <v>0.77</v>
      </c>
      <c r="V836" t="n">
        <v>0.86</v>
      </c>
      <c r="W836" t="n">
        <v>1.01</v>
      </c>
      <c r="X836" t="n">
        <v>0.14</v>
      </c>
      <c r="Y836" t="n">
        <v>1</v>
      </c>
      <c r="Z836" t="n">
        <v>10</v>
      </c>
    </row>
    <row r="837">
      <c r="A837" t="n">
        <v>29</v>
      </c>
      <c r="B837" t="n">
        <v>95</v>
      </c>
      <c r="C837" t="inlineStr">
        <is>
          <t xml:space="preserve">CONCLUIDO	</t>
        </is>
      </c>
      <c r="D837" t="n">
        <v>10.0368</v>
      </c>
      <c r="E837" t="n">
        <v>9.960000000000001</v>
      </c>
      <c r="F837" t="n">
        <v>7.2</v>
      </c>
      <c r="G837" t="n">
        <v>53.98</v>
      </c>
      <c r="H837" t="n">
        <v>0.74</v>
      </c>
      <c r="I837" t="n">
        <v>8</v>
      </c>
      <c r="J837" t="n">
        <v>196.8</v>
      </c>
      <c r="K837" t="n">
        <v>53.44</v>
      </c>
      <c r="L837" t="n">
        <v>8.25</v>
      </c>
      <c r="M837" t="n">
        <v>3</v>
      </c>
      <c r="N837" t="n">
        <v>40.12</v>
      </c>
      <c r="O837" t="n">
        <v>24506.24</v>
      </c>
      <c r="P837" t="n">
        <v>74.90000000000001</v>
      </c>
      <c r="Q837" t="n">
        <v>605.84</v>
      </c>
      <c r="R837" t="n">
        <v>28.33</v>
      </c>
      <c r="S837" t="n">
        <v>21.88</v>
      </c>
      <c r="T837" t="n">
        <v>2201.57</v>
      </c>
      <c r="U837" t="n">
        <v>0.77</v>
      </c>
      <c r="V837" t="n">
        <v>0.86</v>
      </c>
      <c r="W837" t="n">
        <v>1.01</v>
      </c>
      <c r="X837" t="n">
        <v>0.14</v>
      </c>
      <c r="Y837" t="n">
        <v>1</v>
      </c>
      <c r="Z837" t="n">
        <v>10</v>
      </c>
    </row>
    <row r="838">
      <c r="A838" t="n">
        <v>30</v>
      </c>
      <c r="B838" t="n">
        <v>95</v>
      </c>
      <c r="C838" t="inlineStr">
        <is>
          <t xml:space="preserve">CONCLUIDO	</t>
        </is>
      </c>
      <c r="D838" t="n">
        <v>10.0388</v>
      </c>
      <c r="E838" t="n">
        <v>9.960000000000001</v>
      </c>
      <c r="F838" t="n">
        <v>7.2</v>
      </c>
      <c r="G838" t="n">
        <v>53.96</v>
      </c>
      <c r="H838" t="n">
        <v>0.77</v>
      </c>
      <c r="I838" t="n">
        <v>8</v>
      </c>
      <c r="J838" t="n">
        <v>197.19</v>
      </c>
      <c r="K838" t="n">
        <v>53.44</v>
      </c>
      <c r="L838" t="n">
        <v>8.5</v>
      </c>
      <c r="M838" t="n">
        <v>2</v>
      </c>
      <c r="N838" t="n">
        <v>40.26</v>
      </c>
      <c r="O838" t="n">
        <v>24554.18</v>
      </c>
      <c r="P838" t="n">
        <v>74.91</v>
      </c>
      <c r="Q838" t="n">
        <v>605.84</v>
      </c>
      <c r="R838" t="n">
        <v>28.31</v>
      </c>
      <c r="S838" t="n">
        <v>21.88</v>
      </c>
      <c r="T838" t="n">
        <v>2191.93</v>
      </c>
      <c r="U838" t="n">
        <v>0.77</v>
      </c>
      <c r="V838" t="n">
        <v>0.86</v>
      </c>
      <c r="W838" t="n">
        <v>1.01</v>
      </c>
      <c r="X838" t="n">
        <v>0.14</v>
      </c>
      <c r="Y838" t="n">
        <v>1</v>
      </c>
      <c r="Z838" t="n">
        <v>10</v>
      </c>
    </row>
    <row r="839">
      <c r="A839" t="n">
        <v>31</v>
      </c>
      <c r="B839" t="n">
        <v>95</v>
      </c>
      <c r="C839" t="inlineStr">
        <is>
          <t xml:space="preserve">CONCLUIDO	</t>
        </is>
      </c>
      <c r="D839" t="n">
        <v>10.0371</v>
      </c>
      <c r="E839" t="n">
        <v>9.960000000000001</v>
      </c>
      <c r="F839" t="n">
        <v>7.2</v>
      </c>
      <c r="G839" t="n">
        <v>53.98</v>
      </c>
      <c r="H839" t="n">
        <v>0.79</v>
      </c>
      <c r="I839" t="n">
        <v>8</v>
      </c>
      <c r="J839" t="n">
        <v>197.58</v>
      </c>
      <c r="K839" t="n">
        <v>53.44</v>
      </c>
      <c r="L839" t="n">
        <v>8.75</v>
      </c>
      <c r="M839" t="n">
        <v>1</v>
      </c>
      <c r="N839" t="n">
        <v>40.39</v>
      </c>
      <c r="O839" t="n">
        <v>24602.15</v>
      </c>
      <c r="P839" t="n">
        <v>74.70999999999999</v>
      </c>
      <c r="Q839" t="n">
        <v>605.86</v>
      </c>
      <c r="R839" t="n">
        <v>28.35</v>
      </c>
      <c r="S839" t="n">
        <v>21.88</v>
      </c>
      <c r="T839" t="n">
        <v>2213.17</v>
      </c>
      <c r="U839" t="n">
        <v>0.77</v>
      </c>
      <c r="V839" t="n">
        <v>0.86</v>
      </c>
      <c r="W839" t="n">
        <v>1</v>
      </c>
      <c r="X839" t="n">
        <v>0.14</v>
      </c>
      <c r="Y839" t="n">
        <v>1</v>
      </c>
      <c r="Z839" t="n">
        <v>10</v>
      </c>
    </row>
    <row r="840">
      <c r="A840" t="n">
        <v>32</v>
      </c>
      <c r="B840" t="n">
        <v>95</v>
      </c>
      <c r="C840" t="inlineStr">
        <is>
          <t xml:space="preserve">CONCLUIDO	</t>
        </is>
      </c>
      <c r="D840" t="n">
        <v>10.0371</v>
      </c>
      <c r="E840" t="n">
        <v>9.960000000000001</v>
      </c>
      <c r="F840" t="n">
        <v>7.2</v>
      </c>
      <c r="G840" t="n">
        <v>53.98</v>
      </c>
      <c r="H840" t="n">
        <v>0.8100000000000001</v>
      </c>
      <c r="I840" t="n">
        <v>8</v>
      </c>
      <c r="J840" t="n">
        <v>197.97</v>
      </c>
      <c r="K840" t="n">
        <v>53.44</v>
      </c>
      <c r="L840" t="n">
        <v>9</v>
      </c>
      <c r="M840" t="n">
        <v>0</v>
      </c>
      <c r="N840" t="n">
        <v>40.53</v>
      </c>
      <c r="O840" t="n">
        <v>24650.18</v>
      </c>
      <c r="P840" t="n">
        <v>74.73</v>
      </c>
      <c r="Q840" t="n">
        <v>605.86</v>
      </c>
      <c r="R840" t="n">
        <v>28.3</v>
      </c>
      <c r="S840" t="n">
        <v>21.88</v>
      </c>
      <c r="T840" t="n">
        <v>2184.42</v>
      </c>
      <c r="U840" t="n">
        <v>0.77</v>
      </c>
      <c r="V840" t="n">
        <v>0.86</v>
      </c>
      <c r="W840" t="n">
        <v>1.01</v>
      </c>
      <c r="X840" t="n">
        <v>0.14</v>
      </c>
      <c r="Y840" t="n">
        <v>1</v>
      </c>
      <c r="Z840" t="n">
        <v>10</v>
      </c>
    </row>
    <row r="841">
      <c r="A841" t="n">
        <v>0</v>
      </c>
      <c r="B841" t="n">
        <v>55</v>
      </c>
      <c r="C841" t="inlineStr">
        <is>
          <t xml:space="preserve">CONCLUIDO	</t>
        </is>
      </c>
      <c r="D841" t="n">
        <v>8.5533</v>
      </c>
      <c r="E841" t="n">
        <v>11.69</v>
      </c>
      <c r="F841" t="n">
        <v>8.220000000000001</v>
      </c>
      <c r="G841" t="n">
        <v>8.51</v>
      </c>
      <c r="H841" t="n">
        <v>0.15</v>
      </c>
      <c r="I841" t="n">
        <v>58</v>
      </c>
      <c r="J841" t="n">
        <v>116.05</v>
      </c>
      <c r="K841" t="n">
        <v>43.4</v>
      </c>
      <c r="L841" t="n">
        <v>1</v>
      </c>
      <c r="M841" t="n">
        <v>56</v>
      </c>
      <c r="N841" t="n">
        <v>16.65</v>
      </c>
      <c r="O841" t="n">
        <v>14546.17</v>
      </c>
      <c r="P841" t="n">
        <v>78.79000000000001</v>
      </c>
      <c r="Q841" t="n">
        <v>605.9299999999999</v>
      </c>
      <c r="R841" t="n">
        <v>60.11</v>
      </c>
      <c r="S841" t="n">
        <v>21.88</v>
      </c>
      <c r="T841" t="n">
        <v>17839.76</v>
      </c>
      <c r="U841" t="n">
        <v>0.36</v>
      </c>
      <c r="V841" t="n">
        <v>0.75</v>
      </c>
      <c r="W841" t="n">
        <v>1.09</v>
      </c>
      <c r="X841" t="n">
        <v>1.16</v>
      </c>
      <c r="Y841" t="n">
        <v>1</v>
      </c>
      <c r="Z841" t="n">
        <v>10</v>
      </c>
    </row>
    <row r="842">
      <c r="A842" t="n">
        <v>1</v>
      </c>
      <c r="B842" t="n">
        <v>55</v>
      </c>
      <c r="C842" t="inlineStr">
        <is>
          <t xml:space="preserve">CONCLUIDO	</t>
        </is>
      </c>
      <c r="D842" t="n">
        <v>9.032999999999999</v>
      </c>
      <c r="E842" t="n">
        <v>11.07</v>
      </c>
      <c r="F842" t="n">
        <v>7.94</v>
      </c>
      <c r="G842" t="n">
        <v>10.82</v>
      </c>
      <c r="H842" t="n">
        <v>0.19</v>
      </c>
      <c r="I842" t="n">
        <v>44</v>
      </c>
      <c r="J842" t="n">
        <v>116.37</v>
      </c>
      <c r="K842" t="n">
        <v>43.4</v>
      </c>
      <c r="L842" t="n">
        <v>1.25</v>
      </c>
      <c r="M842" t="n">
        <v>42</v>
      </c>
      <c r="N842" t="n">
        <v>16.72</v>
      </c>
      <c r="O842" t="n">
        <v>14585.96</v>
      </c>
      <c r="P842" t="n">
        <v>74.83</v>
      </c>
      <c r="Q842" t="n">
        <v>605.86</v>
      </c>
      <c r="R842" t="n">
        <v>51.46</v>
      </c>
      <c r="S842" t="n">
        <v>21.88</v>
      </c>
      <c r="T842" t="n">
        <v>13588.06</v>
      </c>
      <c r="U842" t="n">
        <v>0.43</v>
      </c>
      <c r="V842" t="n">
        <v>0.78</v>
      </c>
      <c r="W842" t="n">
        <v>1.06</v>
      </c>
      <c r="X842" t="n">
        <v>0.88</v>
      </c>
      <c r="Y842" t="n">
        <v>1</v>
      </c>
      <c r="Z842" t="n">
        <v>10</v>
      </c>
    </row>
    <row r="843">
      <c r="A843" t="n">
        <v>2</v>
      </c>
      <c r="B843" t="n">
        <v>55</v>
      </c>
      <c r="C843" t="inlineStr">
        <is>
          <t xml:space="preserve">CONCLUIDO	</t>
        </is>
      </c>
      <c r="D843" t="n">
        <v>9.324299999999999</v>
      </c>
      <c r="E843" t="n">
        <v>10.72</v>
      </c>
      <c r="F843" t="n">
        <v>7.78</v>
      </c>
      <c r="G843" t="n">
        <v>12.97</v>
      </c>
      <c r="H843" t="n">
        <v>0.23</v>
      </c>
      <c r="I843" t="n">
        <v>36</v>
      </c>
      <c r="J843" t="n">
        <v>116.69</v>
      </c>
      <c r="K843" t="n">
        <v>43.4</v>
      </c>
      <c r="L843" t="n">
        <v>1.5</v>
      </c>
      <c r="M843" t="n">
        <v>34</v>
      </c>
      <c r="N843" t="n">
        <v>16.79</v>
      </c>
      <c r="O843" t="n">
        <v>14625.77</v>
      </c>
      <c r="P843" t="n">
        <v>72.3</v>
      </c>
      <c r="Q843" t="n">
        <v>605.88</v>
      </c>
      <c r="R843" t="n">
        <v>46.69</v>
      </c>
      <c r="S843" t="n">
        <v>21.88</v>
      </c>
      <c r="T843" t="n">
        <v>11240.27</v>
      </c>
      <c r="U843" t="n">
        <v>0.47</v>
      </c>
      <c r="V843" t="n">
        <v>0.8</v>
      </c>
      <c r="W843" t="n">
        <v>1.05</v>
      </c>
      <c r="X843" t="n">
        <v>0.72</v>
      </c>
      <c r="Y843" t="n">
        <v>1</v>
      </c>
      <c r="Z843" t="n">
        <v>10</v>
      </c>
    </row>
    <row r="844">
      <c r="A844" t="n">
        <v>3</v>
      </c>
      <c r="B844" t="n">
        <v>55</v>
      </c>
      <c r="C844" t="inlineStr">
        <is>
          <t xml:space="preserve">CONCLUIDO	</t>
        </is>
      </c>
      <c r="D844" t="n">
        <v>9.571899999999999</v>
      </c>
      <c r="E844" t="n">
        <v>10.45</v>
      </c>
      <c r="F844" t="n">
        <v>7.65</v>
      </c>
      <c r="G844" t="n">
        <v>15.29</v>
      </c>
      <c r="H844" t="n">
        <v>0.26</v>
      </c>
      <c r="I844" t="n">
        <v>30</v>
      </c>
      <c r="J844" t="n">
        <v>117.01</v>
      </c>
      <c r="K844" t="n">
        <v>43.4</v>
      </c>
      <c r="L844" t="n">
        <v>1.75</v>
      </c>
      <c r="M844" t="n">
        <v>28</v>
      </c>
      <c r="N844" t="n">
        <v>16.86</v>
      </c>
      <c r="O844" t="n">
        <v>14665.62</v>
      </c>
      <c r="P844" t="n">
        <v>69.83</v>
      </c>
      <c r="Q844" t="n">
        <v>605.91</v>
      </c>
      <c r="R844" t="n">
        <v>42.62</v>
      </c>
      <c r="S844" t="n">
        <v>21.88</v>
      </c>
      <c r="T844" t="n">
        <v>9237.370000000001</v>
      </c>
      <c r="U844" t="n">
        <v>0.51</v>
      </c>
      <c r="V844" t="n">
        <v>0.8100000000000001</v>
      </c>
      <c r="W844" t="n">
        <v>1.03</v>
      </c>
      <c r="X844" t="n">
        <v>0.59</v>
      </c>
      <c r="Y844" t="n">
        <v>1</v>
      </c>
      <c r="Z844" t="n">
        <v>10</v>
      </c>
    </row>
    <row r="845">
      <c r="A845" t="n">
        <v>4</v>
      </c>
      <c r="B845" t="n">
        <v>55</v>
      </c>
      <c r="C845" t="inlineStr">
        <is>
          <t xml:space="preserve">CONCLUIDO	</t>
        </is>
      </c>
      <c r="D845" t="n">
        <v>9.7347</v>
      </c>
      <c r="E845" t="n">
        <v>10.27</v>
      </c>
      <c r="F845" t="n">
        <v>7.57</v>
      </c>
      <c r="G845" t="n">
        <v>17.46</v>
      </c>
      <c r="H845" t="n">
        <v>0.3</v>
      </c>
      <c r="I845" t="n">
        <v>26</v>
      </c>
      <c r="J845" t="n">
        <v>117.34</v>
      </c>
      <c r="K845" t="n">
        <v>43.4</v>
      </c>
      <c r="L845" t="n">
        <v>2</v>
      </c>
      <c r="M845" t="n">
        <v>24</v>
      </c>
      <c r="N845" t="n">
        <v>16.94</v>
      </c>
      <c r="O845" t="n">
        <v>14705.49</v>
      </c>
      <c r="P845" t="n">
        <v>67.87</v>
      </c>
      <c r="Q845" t="n">
        <v>605.9</v>
      </c>
      <c r="R845" t="n">
        <v>39.93</v>
      </c>
      <c r="S845" t="n">
        <v>21.88</v>
      </c>
      <c r="T845" t="n">
        <v>7909.5</v>
      </c>
      <c r="U845" t="n">
        <v>0.55</v>
      </c>
      <c r="V845" t="n">
        <v>0.82</v>
      </c>
      <c r="W845" t="n">
        <v>1.03</v>
      </c>
      <c r="X845" t="n">
        <v>0.51</v>
      </c>
      <c r="Y845" t="n">
        <v>1</v>
      </c>
      <c r="Z845" t="n">
        <v>10</v>
      </c>
    </row>
    <row r="846">
      <c r="A846" t="n">
        <v>5</v>
      </c>
      <c r="B846" t="n">
        <v>55</v>
      </c>
      <c r="C846" t="inlineStr">
        <is>
          <t xml:space="preserve">CONCLUIDO	</t>
        </is>
      </c>
      <c r="D846" t="n">
        <v>9.9171</v>
      </c>
      <c r="E846" t="n">
        <v>10.08</v>
      </c>
      <c r="F846" t="n">
        <v>7.47</v>
      </c>
      <c r="G846" t="n">
        <v>20.38</v>
      </c>
      <c r="H846" t="n">
        <v>0.34</v>
      </c>
      <c r="I846" t="n">
        <v>22</v>
      </c>
      <c r="J846" t="n">
        <v>117.66</v>
      </c>
      <c r="K846" t="n">
        <v>43.4</v>
      </c>
      <c r="L846" t="n">
        <v>2.25</v>
      </c>
      <c r="M846" t="n">
        <v>20</v>
      </c>
      <c r="N846" t="n">
        <v>17.01</v>
      </c>
      <c r="O846" t="n">
        <v>14745.39</v>
      </c>
      <c r="P846" t="n">
        <v>65.76000000000001</v>
      </c>
      <c r="Q846" t="n">
        <v>605.9299999999999</v>
      </c>
      <c r="R846" t="n">
        <v>37.19</v>
      </c>
      <c r="S846" t="n">
        <v>21.88</v>
      </c>
      <c r="T846" t="n">
        <v>6561.62</v>
      </c>
      <c r="U846" t="n">
        <v>0.59</v>
      </c>
      <c r="V846" t="n">
        <v>0.83</v>
      </c>
      <c r="W846" t="n">
        <v>1.02</v>
      </c>
      <c r="X846" t="n">
        <v>0.42</v>
      </c>
      <c r="Y846" t="n">
        <v>1</v>
      </c>
      <c r="Z846" t="n">
        <v>10</v>
      </c>
    </row>
    <row r="847">
      <c r="A847" t="n">
        <v>6</v>
      </c>
      <c r="B847" t="n">
        <v>55</v>
      </c>
      <c r="C847" t="inlineStr">
        <is>
          <t xml:space="preserve">CONCLUIDO	</t>
        </is>
      </c>
      <c r="D847" t="n">
        <v>10.0014</v>
      </c>
      <c r="E847" t="n">
        <v>10</v>
      </c>
      <c r="F847" t="n">
        <v>7.44</v>
      </c>
      <c r="G847" t="n">
        <v>22.31</v>
      </c>
      <c r="H847" t="n">
        <v>0.37</v>
      </c>
      <c r="I847" t="n">
        <v>20</v>
      </c>
      <c r="J847" t="n">
        <v>117.98</v>
      </c>
      <c r="K847" t="n">
        <v>43.4</v>
      </c>
      <c r="L847" t="n">
        <v>2.5</v>
      </c>
      <c r="M847" t="n">
        <v>18</v>
      </c>
      <c r="N847" t="n">
        <v>17.08</v>
      </c>
      <c r="O847" t="n">
        <v>14785.31</v>
      </c>
      <c r="P847" t="n">
        <v>64.29000000000001</v>
      </c>
      <c r="Q847" t="n">
        <v>605.84</v>
      </c>
      <c r="R847" t="n">
        <v>35.83</v>
      </c>
      <c r="S847" t="n">
        <v>21.88</v>
      </c>
      <c r="T847" t="n">
        <v>5894.08</v>
      </c>
      <c r="U847" t="n">
        <v>0.61</v>
      </c>
      <c r="V847" t="n">
        <v>0.83</v>
      </c>
      <c r="W847" t="n">
        <v>1.02</v>
      </c>
      <c r="X847" t="n">
        <v>0.38</v>
      </c>
      <c r="Y847" t="n">
        <v>1</v>
      </c>
      <c r="Z847" t="n">
        <v>10</v>
      </c>
    </row>
    <row r="848">
      <c r="A848" t="n">
        <v>7</v>
      </c>
      <c r="B848" t="n">
        <v>55</v>
      </c>
      <c r="C848" t="inlineStr">
        <is>
          <t xml:space="preserve">CONCLUIDO	</t>
        </is>
      </c>
      <c r="D848" t="n">
        <v>10.0985</v>
      </c>
      <c r="E848" t="n">
        <v>9.9</v>
      </c>
      <c r="F848" t="n">
        <v>7.39</v>
      </c>
      <c r="G848" t="n">
        <v>24.63</v>
      </c>
      <c r="H848" t="n">
        <v>0.41</v>
      </c>
      <c r="I848" t="n">
        <v>18</v>
      </c>
      <c r="J848" t="n">
        <v>118.31</v>
      </c>
      <c r="K848" t="n">
        <v>43.4</v>
      </c>
      <c r="L848" t="n">
        <v>2.75</v>
      </c>
      <c r="M848" t="n">
        <v>16</v>
      </c>
      <c r="N848" t="n">
        <v>17.16</v>
      </c>
      <c r="O848" t="n">
        <v>14825.26</v>
      </c>
      <c r="P848" t="n">
        <v>61.8</v>
      </c>
      <c r="Q848" t="n">
        <v>605.98</v>
      </c>
      <c r="R848" t="n">
        <v>34.55</v>
      </c>
      <c r="S848" t="n">
        <v>21.88</v>
      </c>
      <c r="T848" t="n">
        <v>5261.24</v>
      </c>
      <c r="U848" t="n">
        <v>0.63</v>
      </c>
      <c r="V848" t="n">
        <v>0.84</v>
      </c>
      <c r="W848" t="n">
        <v>1.01</v>
      </c>
      <c r="X848" t="n">
        <v>0.33</v>
      </c>
      <c r="Y848" t="n">
        <v>1</v>
      </c>
      <c r="Z848" t="n">
        <v>10</v>
      </c>
    </row>
    <row r="849">
      <c r="A849" t="n">
        <v>8</v>
      </c>
      <c r="B849" t="n">
        <v>55</v>
      </c>
      <c r="C849" t="inlineStr">
        <is>
          <t xml:space="preserve">CONCLUIDO	</t>
        </is>
      </c>
      <c r="D849" t="n">
        <v>10.1695</v>
      </c>
      <c r="E849" t="n">
        <v>9.83</v>
      </c>
      <c r="F849" t="n">
        <v>7.37</v>
      </c>
      <c r="G849" t="n">
        <v>27.63</v>
      </c>
      <c r="H849" t="n">
        <v>0.45</v>
      </c>
      <c r="I849" t="n">
        <v>16</v>
      </c>
      <c r="J849" t="n">
        <v>118.63</v>
      </c>
      <c r="K849" t="n">
        <v>43.4</v>
      </c>
      <c r="L849" t="n">
        <v>3</v>
      </c>
      <c r="M849" t="n">
        <v>14</v>
      </c>
      <c r="N849" t="n">
        <v>17.23</v>
      </c>
      <c r="O849" t="n">
        <v>14865.24</v>
      </c>
      <c r="P849" t="n">
        <v>60.74</v>
      </c>
      <c r="Q849" t="n">
        <v>605.98</v>
      </c>
      <c r="R849" t="n">
        <v>33.9</v>
      </c>
      <c r="S849" t="n">
        <v>21.88</v>
      </c>
      <c r="T849" t="n">
        <v>4947.96</v>
      </c>
      <c r="U849" t="n">
        <v>0.65</v>
      </c>
      <c r="V849" t="n">
        <v>0.84</v>
      </c>
      <c r="W849" t="n">
        <v>1.01</v>
      </c>
      <c r="X849" t="n">
        <v>0.31</v>
      </c>
      <c r="Y849" t="n">
        <v>1</v>
      </c>
      <c r="Z849" t="n">
        <v>10</v>
      </c>
    </row>
    <row r="850">
      <c r="A850" t="n">
        <v>9</v>
      </c>
      <c r="B850" t="n">
        <v>55</v>
      </c>
      <c r="C850" t="inlineStr">
        <is>
          <t xml:space="preserve">CONCLUIDO	</t>
        </is>
      </c>
      <c r="D850" t="n">
        <v>10.281</v>
      </c>
      <c r="E850" t="n">
        <v>9.73</v>
      </c>
      <c r="F850" t="n">
        <v>7.31</v>
      </c>
      <c r="G850" t="n">
        <v>31.32</v>
      </c>
      <c r="H850" t="n">
        <v>0.48</v>
      </c>
      <c r="I850" t="n">
        <v>14</v>
      </c>
      <c r="J850" t="n">
        <v>118.96</v>
      </c>
      <c r="K850" t="n">
        <v>43.4</v>
      </c>
      <c r="L850" t="n">
        <v>3.25</v>
      </c>
      <c r="M850" t="n">
        <v>11</v>
      </c>
      <c r="N850" t="n">
        <v>17.31</v>
      </c>
      <c r="O850" t="n">
        <v>14905.25</v>
      </c>
      <c r="P850" t="n">
        <v>58.45</v>
      </c>
      <c r="Q850" t="n">
        <v>605.84</v>
      </c>
      <c r="R850" t="n">
        <v>32.08</v>
      </c>
      <c r="S850" t="n">
        <v>21.88</v>
      </c>
      <c r="T850" t="n">
        <v>4048.94</v>
      </c>
      <c r="U850" t="n">
        <v>0.68</v>
      </c>
      <c r="V850" t="n">
        <v>0.85</v>
      </c>
      <c r="W850" t="n">
        <v>1.01</v>
      </c>
      <c r="X850" t="n">
        <v>0.25</v>
      </c>
      <c r="Y850" t="n">
        <v>1</v>
      </c>
      <c r="Z850" t="n">
        <v>10</v>
      </c>
    </row>
    <row r="851">
      <c r="A851" t="n">
        <v>10</v>
      </c>
      <c r="B851" t="n">
        <v>55</v>
      </c>
      <c r="C851" t="inlineStr">
        <is>
          <t xml:space="preserve">CONCLUIDO	</t>
        </is>
      </c>
      <c r="D851" t="n">
        <v>10.3022</v>
      </c>
      <c r="E851" t="n">
        <v>9.710000000000001</v>
      </c>
      <c r="F851" t="n">
        <v>7.31</v>
      </c>
      <c r="G851" t="n">
        <v>33.75</v>
      </c>
      <c r="H851" t="n">
        <v>0.52</v>
      </c>
      <c r="I851" t="n">
        <v>13</v>
      </c>
      <c r="J851" t="n">
        <v>119.28</v>
      </c>
      <c r="K851" t="n">
        <v>43.4</v>
      </c>
      <c r="L851" t="n">
        <v>3.5</v>
      </c>
      <c r="M851" t="n">
        <v>7</v>
      </c>
      <c r="N851" t="n">
        <v>17.38</v>
      </c>
      <c r="O851" t="n">
        <v>14945.29</v>
      </c>
      <c r="P851" t="n">
        <v>57.24</v>
      </c>
      <c r="Q851" t="n">
        <v>605.84</v>
      </c>
      <c r="R851" t="n">
        <v>31.83</v>
      </c>
      <c r="S851" t="n">
        <v>21.88</v>
      </c>
      <c r="T851" t="n">
        <v>3924.26</v>
      </c>
      <c r="U851" t="n">
        <v>0.6899999999999999</v>
      </c>
      <c r="V851" t="n">
        <v>0.85</v>
      </c>
      <c r="W851" t="n">
        <v>1.02</v>
      </c>
      <c r="X851" t="n">
        <v>0.25</v>
      </c>
      <c r="Y851" t="n">
        <v>1</v>
      </c>
      <c r="Z851" t="n">
        <v>10</v>
      </c>
    </row>
    <row r="852">
      <c r="A852" t="n">
        <v>11</v>
      </c>
      <c r="B852" t="n">
        <v>55</v>
      </c>
      <c r="C852" t="inlineStr">
        <is>
          <t xml:space="preserve">CONCLUIDO	</t>
        </is>
      </c>
      <c r="D852" t="n">
        <v>10.2919</v>
      </c>
      <c r="E852" t="n">
        <v>9.720000000000001</v>
      </c>
      <c r="F852" t="n">
        <v>7.32</v>
      </c>
      <c r="G852" t="n">
        <v>33.79</v>
      </c>
      <c r="H852" t="n">
        <v>0.55</v>
      </c>
      <c r="I852" t="n">
        <v>13</v>
      </c>
      <c r="J852" t="n">
        <v>119.61</v>
      </c>
      <c r="K852" t="n">
        <v>43.4</v>
      </c>
      <c r="L852" t="n">
        <v>3.75</v>
      </c>
      <c r="M852" t="n">
        <v>3</v>
      </c>
      <c r="N852" t="n">
        <v>17.46</v>
      </c>
      <c r="O852" t="n">
        <v>14985.35</v>
      </c>
      <c r="P852" t="n">
        <v>57.47</v>
      </c>
      <c r="Q852" t="n">
        <v>605.84</v>
      </c>
      <c r="R852" t="n">
        <v>32.04</v>
      </c>
      <c r="S852" t="n">
        <v>21.88</v>
      </c>
      <c r="T852" t="n">
        <v>4034.02</v>
      </c>
      <c r="U852" t="n">
        <v>0.68</v>
      </c>
      <c r="V852" t="n">
        <v>0.84</v>
      </c>
      <c r="W852" t="n">
        <v>1.02</v>
      </c>
      <c r="X852" t="n">
        <v>0.26</v>
      </c>
      <c r="Y852" t="n">
        <v>1</v>
      </c>
      <c r="Z852" t="n">
        <v>10</v>
      </c>
    </row>
    <row r="853">
      <c r="A853" t="n">
        <v>12</v>
      </c>
      <c r="B853" t="n">
        <v>55</v>
      </c>
      <c r="C853" t="inlineStr">
        <is>
          <t xml:space="preserve">CONCLUIDO	</t>
        </is>
      </c>
      <c r="D853" t="n">
        <v>10.2957</v>
      </c>
      <c r="E853" t="n">
        <v>9.710000000000001</v>
      </c>
      <c r="F853" t="n">
        <v>7.32</v>
      </c>
      <c r="G853" t="n">
        <v>33.78</v>
      </c>
      <c r="H853" t="n">
        <v>0.59</v>
      </c>
      <c r="I853" t="n">
        <v>13</v>
      </c>
      <c r="J853" t="n">
        <v>119.93</v>
      </c>
      <c r="K853" t="n">
        <v>43.4</v>
      </c>
      <c r="L853" t="n">
        <v>4</v>
      </c>
      <c r="M853" t="n">
        <v>1</v>
      </c>
      <c r="N853" t="n">
        <v>17.53</v>
      </c>
      <c r="O853" t="n">
        <v>15025.44</v>
      </c>
      <c r="P853" t="n">
        <v>57</v>
      </c>
      <c r="Q853" t="n">
        <v>605.88</v>
      </c>
      <c r="R853" t="n">
        <v>31.84</v>
      </c>
      <c r="S853" t="n">
        <v>21.88</v>
      </c>
      <c r="T853" t="n">
        <v>3931.46</v>
      </c>
      <c r="U853" t="n">
        <v>0.6899999999999999</v>
      </c>
      <c r="V853" t="n">
        <v>0.85</v>
      </c>
      <c r="W853" t="n">
        <v>1.02</v>
      </c>
      <c r="X853" t="n">
        <v>0.26</v>
      </c>
      <c r="Y853" t="n">
        <v>1</v>
      </c>
      <c r="Z853" t="n">
        <v>10</v>
      </c>
    </row>
    <row r="854">
      <c r="A854" t="n">
        <v>13</v>
      </c>
      <c r="B854" t="n">
        <v>55</v>
      </c>
      <c r="C854" t="inlineStr">
        <is>
          <t xml:space="preserve">CONCLUIDO	</t>
        </is>
      </c>
      <c r="D854" t="n">
        <v>10.296</v>
      </c>
      <c r="E854" t="n">
        <v>9.710000000000001</v>
      </c>
      <c r="F854" t="n">
        <v>7.32</v>
      </c>
      <c r="G854" t="n">
        <v>33.77</v>
      </c>
      <c r="H854" t="n">
        <v>0.62</v>
      </c>
      <c r="I854" t="n">
        <v>13</v>
      </c>
      <c r="J854" t="n">
        <v>120.26</v>
      </c>
      <c r="K854" t="n">
        <v>43.4</v>
      </c>
      <c r="L854" t="n">
        <v>4.25</v>
      </c>
      <c r="M854" t="n">
        <v>1</v>
      </c>
      <c r="N854" t="n">
        <v>17.61</v>
      </c>
      <c r="O854" t="n">
        <v>15065.56</v>
      </c>
      <c r="P854" t="n">
        <v>56.85</v>
      </c>
      <c r="Q854" t="n">
        <v>605.88</v>
      </c>
      <c r="R854" t="n">
        <v>31.84</v>
      </c>
      <c r="S854" t="n">
        <v>21.88</v>
      </c>
      <c r="T854" t="n">
        <v>3931.47</v>
      </c>
      <c r="U854" t="n">
        <v>0.6899999999999999</v>
      </c>
      <c r="V854" t="n">
        <v>0.85</v>
      </c>
      <c r="W854" t="n">
        <v>1.02</v>
      </c>
      <c r="X854" t="n">
        <v>0.26</v>
      </c>
      <c r="Y854" t="n">
        <v>1</v>
      </c>
      <c r="Z854" t="n">
        <v>10</v>
      </c>
    </row>
    <row r="855">
      <c r="A855" t="n">
        <v>14</v>
      </c>
      <c r="B855" t="n">
        <v>55</v>
      </c>
      <c r="C855" t="inlineStr">
        <is>
          <t xml:space="preserve">CONCLUIDO	</t>
        </is>
      </c>
      <c r="D855" t="n">
        <v>10.2945</v>
      </c>
      <c r="E855" t="n">
        <v>9.710000000000001</v>
      </c>
      <c r="F855" t="n">
        <v>7.32</v>
      </c>
      <c r="G855" t="n">
        <v>33.78</v>
      </c>
      <c r="H855" t="n">
        <v>0.66</v>
      </c>
      <c r="I855" t="n">
        <v>13</v>
      </c>
      <c r="J855" t="n">
        <v>120.58</v>
      </c>
      <c r="K855" t="n">
        <v>43.4</v>
      </c>
      <c r="L855" t="n">
        <v>4.5</v>
      </c>
      <c r="M855" t="n">
        <v>0</v>
      </c>
      <c r="N855" t="n">
        <v>17.68</v>
      </c>
      <c r="O855" t="n">
        <v>15105.7</v>
      </c>
      <c r="P855" t="n">
        <v>57</v>
      </c>
      <c r="Q855" t="n">
        <v>605.88</v>
      </c>
      <c r="R855" t="n">
        <v>31.84</v>
      </c>
      <c r="S855" t="n">
        <v>21.88</v>
      </c>
      <c r="T855" t="n">
        <v>3934.05</v>
      </c>
      <c r="U855" t="n">
        <v>0.6899999999999999</v>
      </c>
      <c r="V855" t="n">
        <v>0.85</v>
      </c>
      <c r="W855" t="n">
        <v>1.03</v>
      </c>
      <c r="X855" t="n">
        <v>0.26</v>
      </c>
      <c r="Y855" t="n">
        <v>1</v>
      </c>
      <c r="Z855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86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INDEX(resultados!$A$2:$ZZ$855, 1, MATCH($B$1, resultados!$A$1:$ZZ$1, 0))</f>
        <v/>
      </c>
      <c r="B7">
        <f>INDEX(resultados!$A$2:$ZZ$855, 1, MATCH($B$2, resultados!$A$1:$ZZ$1, 0))</f>
        <v/>
      </c>
      <c r="C7">
        <f>INDEX(resultados!$A$2:$ZZ$855, 1, MATCH($B$3, resultados!$A$1:$ZZ$1, 0))</f>
        <v/>
      </c>
    </row>
    <row r="8">
      <c r="A8">
        <f>INDEX(resultados!$A$2:$ZZ$855, 2, MATCH($B$1, resultados!$A$1:$ZZ$1, 0))</f>
        <v/>
      </c>
      <c r="B8">
        <f>INDEX(resultados!$A$2:$ZZ$855, 2, MATCH($B$2, resultados!$A$1:$ZZ$1, 0))</f>
        <v/>
      </c>
      <c r="C8">
        <f>INDEX(resultados!$A$2:$ZZ$855, 2, MATCH($B$3, resultados!$A$1:$ZZ$1, 0))</f>
        <v/>
      </c>
    </row>
    <row r="9">
      <c r="A9">
        <f>INDEX(resultados!$A$2:$ZZ$855, 3, MATCH($B$1, resultados!$A$1:$ZZ$1, 0))</f>
        <v/>
      </c>
      <c r="B9">
        <f>INDEX(resultados!$A$2:$ZZ$855, 3, MATCH($B$2, resultados!$A$1:$ZZ$1, 0))</f>
        <v/>
      </c>
      <c r="C9">
        <f>INDEX(resultados!$A$2:$ZZ$855, 3, MATCH($B$3, resultados!$A$1:$ZZ$1, 0))</f>
        <v/>
      </c>
    </row>
    <row r="10">
      <c r="A10">
        <f>INDEX(resultados!$A$2:$ZZ$855, 4, MATCH($B$1, resultados!$A$1:$ZZ$1, 0))</f>
        <v/>
      </c>
      <c r="B10">
        <f>INDEX(resultados!$A$2:$ZZ$855, 4, MATCH($B$2, resultados!$A$1:$ZZ$1, 0))</f>
        <v/>
      </c>
      <c r="C10">
        <f>INDEX(resultados!$A$2:$ZZ$855, 4, MATCH($B$3, resultados!$A$1:$ZZ$1, 0))</f>
        <v/>
      </c>
    </row>
    <row r="11">
      <c r="A11">
        <f>INDEX(resultados!$A$2:$ZZ$855, 5, MATCH($B$1, resultados!$A$1:$ZZ$1, 0))</f>
        <v/>
      </c>
      <c r="B11">
        <f>INDEX(resultados!$A$2:$ZZ$855, 5, MATCH($B$2, resultados!$A$1:$ZZ$1, 0))</f>
        <v/>
      </c>
      <c r="C11">
        <f>INDEX(resultados!$A$2:$ZZ$855, 5, MATCH($B$3, resultados!$A$1:$ZZ$1, 0))</f>
        <v/>
      </c>
    </row>
    <row r="12">
      <c r="A12">
        <f>INDEX(resultados!$A$2:$ZZ$855, 6, MATCH($B$1, resultados!$A$1:$ZZ$1, 0))</f>
        <v/>
      </c>
      <c r="B12">
        <f>INDEX(resultados!$A$2:$ZZ$855, 6, MATCH($B$2, resultados!$A$1:$ZZ$1, 0))</f>
        <v/>
      </c>
      <c r="C12">
        <f>INDEX(resultados!$A$2:$ZZ$855, 6, MATCH($B$3, resultados!$A$1:$ZZ$1, 0))</f>
        <v/>
      </c>
    </row>
    <row r="13">
      <c r="A13">
        <f>INDEX(resultados!$A$2:$ZZ$855, 7, MATCH($B$1, resultados!$A$1:$ZZ$1, 0))</f>
        <v/>
      </c>
      <c r="B13">
        <f>INDEX(resultados!$A$2:$ZZ$855, 7, MATCH($B$2, resultados!$A$1:$ZZ$1, 0))</f>
        <v/>
      </c>
      <c r="C13">
        <f>INDEX(resultados!$A$2:$ZZ$855, 7, MATCH($B$3, resultados!$A$1:$ZZ$1, 0))</f>
        <v/>
      </c>
    </row>
    <row r="14">
      <c r="A14">
        <f>INDEX(resultados!$A$2:$ZZ$855, 8, MATCH($B$1, resultados!$A$1:$ZZ$1, 0))</f>
        <v/>
      </c>
      <c r="B14">
        <f>INDEX(resultados!$A$2:$ZZ$855, 8, MATCH($B$2, resultados!$A$1:$ZZ$1, 0))</f>
        <v/>
      </c>
      <c r="C14">
        <f>INDEX(resultados!$A$2:$ZZ$855, 8, MATCH($B$3, resultados!$A$1:$ZZ$1, 0))</f>
        <v/>
      </c>
    </row>
    <row r="15">
      <c r="A15">
        <f>INDEX(resultados!$A$2:$ZZ$855, 9, MATCH($B$1, resultados!$A$1:$ZZ$1, 0))</f>
        <v/>
      </c>
      <c r="B15">
        <f>INDEX(resultados!$A$2:$ZZ$855, 9, MATCH($B$2, resultados!$A$1:$ZZ$1, 0))</f>
        <v/>
      </c>
      <c r="C15">
        <f>INDEX(resultados!$A$2:$ZZ$855, 9, MATCH($B$3, resultados!$A$1:$ZZ$1, 0))</f>
        <v/>
      </c>
    </row>
    <row r="16">
      <c r="A16">
        <f>INDEX(resultados!$A$2:$ZZ$855, 10, MATCH($B$1, resultados!$A$1:$ZZ$1, 0))</f>
        <v/>
      </c>
      <c r="B16">
        <f>INDEX(resultados!$A$2:$ZZ$855, 10, MATCH($B$2, resultados!$A$1:$ZZ$1, 0))</f>
        <v/>
      </c>
      <c r="C16">
        <f>INDEX(resultados!$A$2:$ZZ$855, 10, MATCH($B$3, resultados!$A$1:$ZZ$1, 0))</f>
        <v/>
      </c>
    </row>
    <row r="17">
      <c r="A17">
        <f>INDEX(resultados!$A$2:$ZZ$855, 11, MATCH($B$1, resultados!$A$1:$ZZ$1, 0))</f>
        <v/>
      </c>
      <c r="B17">
        <f>INDEX(resultados!$A$2:$ZZ$855, 11, MATCH($B$2, resultados!$A$1:$ZZ$1, 0))</f>
        <v/>
      </c>
      <c r="C17">
        <f>INDEX(resultados!$A$2:$ZZ$855, 11, MATCH($B$3, resultados!$A$1:$ZZ$1, 0))</f>
        <v/>
      </c>
    </row>
    <row r="18">
      <c r="A18">
        <f>INDEX(resultados!$A$2:$ZZ$855, 12, MATCH($B$1, resultados!$A$1:$ZZ$1, 0))</f>
        <v/>
      </c>
      <c r="B18">
        <f>INDEX(resultados!$A$2:$ZZ$855, 12, MATCH($B$2, resultados!$A$1:$ZZ$1, 0))</f>
        <v/>
      </c>
      <c r="C18">
        <f>INDEX(resultados!$A$2:$ZZ$855, 12, MATCH($B$3, resultados!$A$1:$ZZ$1, 0))</f>
        <v/>
      </c>
    </row>
    <row r="19">
      <c r="A19">
        <f>INDEX(resultados!$A$2:$ZZ$855, 13, MATCH($B$1, resultados!$A$1:$ZZ$1, 0))</f>
        <v/>
      </c>
      <c r="B19">
        <f>INDEX(resultados!$A$2:$ZZ$855, 13, MATCH($B$2, resultados!$A$1:$ZZ$1, 0))</f>
        <v/>
      </c>
      <c r="C19">
        <f>INDEX(resultados!$A$2:$ZZ$855, 13, MATCH($B$3, resultados!$A$1:$ZZ$1, 0))</f>
        <v/>
      </c>
    </row>
    <row r="20">
      <c r="A20">
        <f>INDEX(resultados!$A$2:$ZZ$855, 14, MATCH($B$1, resultados!$A$1:$ZZ$1, 0))</f>
        <v/>
      </c>
      <c r="B20">
        <f>INDEX(resultados!$A$2:$ZZ$855, 14, MATCH($B$2, resultados!$A$1:$ZZ$1, 0))</f>
        <v/>
      </c>
      <c r="C20">
        <f>INDEX(resultados!$A$2:$ZZ$855, 14, MATCH($B$3, resultados!$A$1:$ZZ$1, 0))</f>
        <v/>
      </c>
    </row>
    <row r="21">
      <c r="A21">
        <f>INDEX(resultados!$A$2:$ZZ$855, 15, MATCH($B$1, resultados!$A$1:$ZZ$1, 0))</f>
        <v/>
      </c>
      <c r="B21">
        <f>INDEX(resultados!$A$2:$ZZ$855, 15, MATCH($B$2, resultados!$A$1:$ZZ$1, 0))</f>
        <v/>
      </c>
      <c r="C21">
        <f>INDEX(resultados!$A$2:$ZZ$855, 15, MATCH($B$3, resultados!$A$1:$ZZ$1, 0))</f>
        <v/>
      </c>
    </row>
    <row r="22">
      <c r="A22">
        <f>INDEX(resultados!$A$2:$ZZ$855, 16, MATCH($B$1, resultados!$A$1:$ZZ$1, 0))</f>
        <v/>
      </c>
      <c r="B22">
        <f>INDEX(resultados!$A$2:$ZZ$855, 16, MATCH($B$2, resultados!$A$1:$ZZ$1, 0))</f>
        <v/>
      </c>
      <c r="C22">
        <f>INDEX(resultados!$A$2:$ZZ$855, 16, MATCH($B$3, resultados!$A$1:$ZZ$1, 0))</f>
        <v/>
      </c>
    </row>
    <row r="23">
      <c r="A23">
        <f>INDEX(resultados!$A$2:$ZZ$855, 17, MATCH($B$1, resultados!$A$1:$ZZ$1, 0))</f>
        <v/>
      </c>
      <c r="B23">
        <f>INDEX(resultados!$A$2:$ZZ$855, 17, MATCH($B$2, resultados!$A$1:$ZZ$1, 0))</f>
        <v/>
      </c>
      <c r="C23">
        <f>INDEX(resultados!$A$2:$ZZ$855, 17, MATCH($B$3, resultados!$A$1:$ZZ$1, 0))</f>
        <v/>
      </c>
    </row>
    <row r="24">
      <c r="A24">
        <f>INDEX(resultados!$A$2:$ZZ$855, 18, MATCH($B$1, resultados!$A$1:$ZZ$1, 0))</f>
        <v/>
      </c>
      <c r="B24">
        <f>INDEX(resultados!$A$2:$ZZ$855, 18, MATCH($B$2, resultados!$A$1:$ZZ$1, 0))</f>
        <v/>
      </c>
      <c r="C24">
        <f>INDEX(resultados!$A$2:$ZZ$855, 18, MATCH($B$3, resultados!$A$1:$ZZ$1, 0))</f>
        <v/>
      </c>
    </row>
    <row r="25">
      <c r="A25">
        <f>INDEX(resultados!$A$2:$ZZ$855, 19, MATCH($B$1, resultados!$A$1:$ZZ$1, 0))</f>
        <v/>
      </c>
      <c r="B25">
        <f>INDEX(resultados!$A$2:$ZZ$855, 19, MATCH($B$2, resultados!$A$1:$ZZ$1, 0))</f>
        <v/>
      </c>
      <c r="C25">
        <f>INDEX(resultados!$A$2:$ZZ$855, 19, MATCH($B$3, resultados!$A$1:$ZZ$1, 0))</f>
        <v/>
      </c>
    </row>
    <row r="26">
      <c r="A26">
        <f>INDEX(resultados!$A$2:$ZZ$855, 20, MATCH($B$1, resultados!$A$1:$ZZ$1, 0))</f>
        <v/>
      </c>
      <c r="B26">
        <f>INDEX(resultados!$A$2:$ZZ$855, 20, MATCH($B$2, resultados!$A$1:$ZZ$1, 0))</f>
        <v/>
      </c>
      <c r="C26">
        <f>INDEX(resultados!$A$2:$ZZ$855, 20, MATCH($B$3, resultados!$A$1:$ZZ$1, 0))</f>
        <v/>
      </c>
    </row>
    <row r="27">
      <c r="A27">
        <f>INDEX(resultados!$A$2:$ZZ$855, 21, MATCH($B$1, resultados!$A$1:$ZZ$1, 0))</f>
        <v/>
      </c>
      <c r="B27">
        <f>INDEX(resultados!$A$2:$ZZ$855, 21, MATCH($B$2, resultados!$A$1:$ZZ$1, 0))</f>
        <v/>
      </c>
      <c r="C27">
        <f>INDEX(resultados!$A$2:$ZZ$855, 21, MATCH($B$3, resultados!$A$1:$ZZ$1, 0))</f>
        <v/>
      </c>
    </row>
    <row r="28">
      <c r="A28">
        <f>INDEX(resultados!$A$2:$ZZ$855, 22, MATCH($B$1, resultados!$A$1:$ZZ$1, 0))</f>
        <v/>
      </c>
      <c r="B28">
        <f>INDEX(resultados!$A$2:$ZZ$855, 22, MATCH($B$2, resultados!$A$1:$ZZ$1, 0))</f>
        <v/>
      </c>
      <c r="C28">
        <f>INDEX(resultados!$A$2:$ZZ$855, 22, MATCH($B$3, resultados!$A$1:$ZZ$1, 0))</f>
        <v/>
      </c>
    </row>
    <row r="29">
      <c r="A29">
        <f>INDEX(resultados!$A$2:$ZZ$855, 23, MATCH($B$1, resultados!$A$1:$ZZ$1, 0))</f>
        <v/>
      </c>
      <c r="B29">
        <f>INDEX(resultados!$A$2:$ZZ$855, 23, MATCH($B$2, resultados!$A$1:$ZZ$1, 0))</f>
        <v/>
      </c>
      <c r="C29">
        <f>INDEX(resultados!$A$2:$ZZ$855, 23, MATCH($B$3, resultados!$A$1:$ZZ$1, 0))</f>
        <v/>
      </c>
    </row>
    <row r="30">
      <c r="A30">
        <f>INDEX(resultados!$A$2:$ZZ$855, 24, MATCH($B$1, resultados!$A$1:$ZZ$1, 0))</f>
        <v/>
      </c>
      <c r="B30">
        <f>INDEX(resultados!$A$2:$ZZ$855, 24, MATCH($B$2, resultados!$A$1:$ZZ$1, 0))</f>
        <v/>
      </c>
      <c r="C30">
        <f>INDEX(resultados!$A$2:$ZZ$855, 24, MATCH($B$3, resultados!$A$1:$ZZ$1, 0))</f>
        <v/>
      </c>
    </row>
    <row r="31">
      <c r="A31">
        <f>INDEX(resultados!$A$2:$ZZ$855, 25, MATCH($B$1, resultados!$A$1:$ZZ$1, 0))</f>
        <v/>
      </c>
      <c r="B31">
        <f>INDEX(resultados!$A$2:$ZZ$855, 25, MATCH($B$2, resultados!$A$1:$ZZ$1, 0))</f>
        <v/>
      </c>
      <c r="C31">
        <f>INDEX(resultados!$A$2:$ZZ$855, 25, MATCH($B$3, resultados!$A$1:$ZZ$1, 0))</f>
        <v/>
      </c>
    </row>
    <row r="32">
      <c r="A32">
        <f>INDEX(resultados!$A$2:$ZZ$855, 26, MATCH($B$1, resultados!$A$1:$ZZ$1, 0))</f>
        <v/>
      </c>
      <c r="B32">
        <f>INDEX(resultados!$A$2:$ZZ$855, 26, MATCH($B$2, resultados!$A$1:$ZZ$1, 0))</f>
        <v/>
      </c>
      <c r="C32">
        <f>INDEX(resultados!$A$2:$ZZ$855, 26, MATCH($B$3, resultados!$A$1:$ZZ$1, 0))</f>
        <v/>
      </c>
    </row>
    <row r="33">
      <c r="A33">
        <f>INDEX(resultados!$A$2:$ZZ$855, 27, MATCH($B$1, resultados!$A$1:$ZZ$1, 0))</f>
        <v/>
      </c>
      <c r="B33">
        <f>INDEX(resultados!$A$2:$ZZ$855, 27, MATCH($B$2, resultados!$A$1:$ZZ$1, 0))</f>
        <v/>
      </c>
      <c r="C33">
        <f>INDEX(resultados!$A$2:$ZZ$855, 27, MATCH($B$3, resultados!$A$1:$ZZ$1, 0))</f>
        <v/>
      </c>
    </row>
    <row r="34">
      <c r="A34">
        <f>INDEX(resultados!$A$2:$ZZ$855, 28, MATCH($B$1, resultados!$A$1:$ZZ$1, 0))</f>
        <v/>
      </c>
      <c r="B34">
        <f>INDEX(resultados!$A$2:$ZZ$855, 28, MATCH($B$2, resultados!$A$1:$ZZ$1, 0))</f>
        <v/>
      </c>
      <c r="C34">
        <f>INDEX(resultados!$A$2:$ZZ$855, 28, MATCH($B$3, resultados!$A$1:$ZZ$1, 0))</f>
        <v/>
      </c>
    </row>
    <row r="35">
      <c r="A35">
        <f>INDEX(resultados!$A$2:$ZZ$855, 29, MATCH($B$1, resultados!$A$1:$ZZ$1, 0))</f>
        <v/>
      </c>
      <c r="B35">
        <f>INDEX(resultados!$A$2:$ZZ$855, 29, MATCH($B$2, resultados!$A$1:$ZZ$1, 0))</f>
        <v/>
      </c>
      <c r="C35">
        <f>INDEX(resultados!$A$2:$ZZ$855, 29, MATCH($B$3, resultados!$A$1:$ZZ$1, 0))</f>
        <v/>
      </c>
    </row>
    <row r="36">
      <c r="A36">
        <f>INDEX(resultados!$A$2:$ZZ$855, 30, MATCH($B$1, resultados!$A$1:$ZZ$1, 0))</f>
        <v/>
      </c>
      <c r="B36">
        <f>INDEX(resultados!$A$2:$ZZ$855, 30, MATCH($B$2, resultados!$A$1:$ZZ$1, 0))</f>
        <v/>
      </c>
      <c r="C36">
        <f>INDEX(resultados!$A$2:$ZZ$855, 30, MATCH($B$3, resultados!$A$1:$ZZ$1, 0))</f>
        <v/>
      </c>
    </row>
    <row r="37">
      <c r="A37">
        <f>INDEX(resultados!$A$2:$ZZ$855, 31, MATCH($B$1, resultados!$A$1:$ZZ$1, 0))</f>
        <v/>
      </c>
      <c r="B37">
        <f>INDEX(resultados!$A$2:$ZZ$855, 31, MATCH($B$2, resultados!$A$1:$ZZ$1, 0))</f>
        <v/>
      </c>
      <c r="C37">
        <f>INDEX(resultados!$A$2:$ZZ$855, 31, MATCH($B$3, resultados!$A$1:$ZZ$1, 0))</f>
        <v/>
      </c>
    </row>
    <row r="38">
      <c r="A38">
        <f>INDEX(resultados!$A$2:$ZZ$855, 32, MATCH($B$1, resultados!$A$1:$ZZ$1, 0))</f>
        <v/>
      </c>
      <c r="B38">
        <f>INDEX(resultados!$A$2:$ZZ$855, 32, MATCH($B$2, resultados!$A$1:$ZZ$1, 0))</f>
        <v/>
      </c>
      <c r="C38">
        <f>INDEX(resultados!$A$2:$ZZ$855, 32, MATCH($B$3, resultados!$A$1:$ZZ$1, 0))</f>
        <v/>
      </c>
    </row>
    <row r="39">
      <c r="A39">
        <f>INDEX(resultados!$A$2:$ZZ$855, 33, MATCH($B$1, resultados!$A$1:$ZZ$1, 0))</f>
        <v/>
      </c>
      <c r="B39">
        <f>INDEX(resultados!$A$2:$ZZ$855, 33, MATCH($B$2, resultados!$A$1:$ZZ$1, 0))</f>
        <v/>
      </c>
      <c r="C39">
        <f>INDEX(resultados!$A$2:$ZZ$855, 33, MATCH($B$3, resultados!$A$1:$ZZ$1, 0))</f>
        <v/>
      </c>
    </row>
    <row r="40">
      <c r="A40">
        <f>INDEX(resultados!$A$2:$ZZ$855, 34, MATCH($B$1, resultados!$A$1:$ZZ$1, 0))</f>
        <v/>
      </c>
      <c r="B40">
        <f>INDEX(resultados!$A$2:$ZZ$855, 34, MATCH($B$2, resultados!$A$1:$ZZ$1, 0))</f>
        <v/>
      </c>
      <c r="C40">
        <f>INDEX(resultados!$A$2:$ZZ$855, 34, MATCH($B$3, resultados!$A$1:$ZZ$1, 0))</f>
        <v/>
      </c>
    </row>
    <row r="41">
      <c r="A41">
        <f>INDEX(resultados!$A$2:$ZZ$855, 35, MATCH($B$1, resultados!$A$1:$ZZ$1, 0))</f>
        <v/>
      </c>
      <c r="B41">
        <f>INDEX(resultados!$A$2:$ZZ$855, 35, MATCH($B$2, resultados!$A$1:$ZZ$1, 0))</f>
        <v/>
      </c>
      <c r="C41">
        <f>INDEX(resultados!$A$2:$ZZ$855, 35, MATCH($B$3, resultados!$A$1:$ZZ$1, 0))</f>
        <v/>
      </c>
    </row>
    <row r="42">
      <c r="A42">
        <f>INDEX(resultados!$A$2:$ZZ$855, 36, MATCH($B$1, resultados!$A$1:$ZZ$1, 0))</f>
        <v/>
      </c>
      <c r="B42">
        <f>INDEX(resultados!$A$2:$ZZ$855, 36, MATCH($B$2, resultados!$A$1:$ZZ$1, 0))</f>
        <v/>
      </c>
      <c r="C42">
        <f>INDEX(resultados!$A$2:$ZZ$855, 36, MATCH($B$3, resultados!$A$1:$ZZ$1, 0))</f>
        <v/>
      </c>
    </row>
    <row r="43">
      <c r="A43">
        <f>INDEX(resultados!$A$2:$ZZ$855, 37, MATCH($B$1, resultados!$A$1:$ZZ$1, 0))</f>
        <v/>
      </c>
      <c r="B43">
        <f>INDEX(resultados!$A$2:$ZZ$855, 37, MATCH($B$2, resultados!$A$1:$ZZ$1, 0))</f>
        <v/>
      </c>
      <c r="C43">
        <f>INDEX(resultados!$A$2:$ZZ$855, 37, MATCH($B$3, resultados!$A$1:$ZZ$1, 0))</f>
        <v/>
      </c>
    </row>
    <row r="44">
      <c r="A44">
        <f>INDEX(resultados!$A$2:$ZZ$855, 38, MATCH($B$1, resultados!$A$1:$ZZ$1, 0))</f>
        <v/>
      </c>
      <c r="B44">
        <f>INDEX(resultados!$A$2:$ZZ$855, 38, MATCH($B$2, resultados!$A$1:$ZZ$1, 0))</f>
        <v/>
      </c>
      <c r="C44">
        <f>INDEX(resultados!$A$2:$ZZ$855, 38, MATCH($B$3, resultados!$A$1:$ZZ$1, 0))</f>
        <v/>
      </c>
    </row>
    <row r="45">
      <c r="A45">
        <f>INDEX(resultados!$A$2:$ZZ$855, 39, MATCH($B$1, resultados!$A$1:$ZZ$1, 0))</f>
        <v/>
      </c>
      <c r="B45">
        <f>INDEX(resultados!$A$2:$ZZ$855, 39, MATCH($B$2, resultados!$A$1:$ZZ$1, 0))</f>
        <v/>
      </c>
      <c r="C45">
        <f>INDEX(resultados!$A$2:$ZZ$855, 39, MATCH($B$3, resultados!$A$1:$ZZ$1, 0))</f>
        <v/>
      </c>
    </row>
    <row r="46">
      <c r="A46">
        <f>INDEX(resultados!$A$2:$ZZ$855, 40, MATCH($B$1, resultados!$A$1:$ZZ$1, 0))</f>
        <v/>
      </c>
      <c r="B46">
        <f>INDEX(resultados!$A$2:$ZZ$855, 40, MATCH($B$2, resultados!$A$1:$ZZ$1, 0))</f>
        <v/>
      </c>
      <c r="C46">
        <f>INDEX(resultados!$A$2:$ZZ$855, 40, MATCH($B$3, resultados!$A$1:$ZZ$1, 0))</f>
        <v/>
      </c>
    </row>
    <row r="47">
      <c r="A47">
        <f>INDEX(resultados!$A$2:$ZZ$855, 41, MATCH($B$1, resultados!$A$1:$ZZ$1, 0))</f>
        <v/>
      </c>
      <c r="B47">
        <f>INDEX(resultados!$A$2:$ZZ$855, 41, MATCH($B$2, resultados!$A$1:$ZZ$1, 0))</f>
        <v/>
      </c>
      <c r="C47">
        <f>INDEX(resultados!$A$2:$ZZ$855, 41, MATCH($B$3, resultados!$A$1:$ZZ$1, 0))</f>
        <v/>
      </c>
    </row>
    <row r="48">
      <c r="A48">
        <f>INDEX(resultados!$A$2:$ZZ$855, 42, MATCH($B$1, resultados!$A$1:$ZZ$1, 0))</f>
        <v/>
      </c>
      <c r="B48">
        <f>INDEX(resultados!$A$2:$ZZ$855, 42, MATCH($B$2, resultados!$A$1:$ZZ$1, 0))</f>
        <v/>
      </c>
      <c r="C48">
        <f>INDEX(resultados!$A$2:$ZZ$855, 42, MATCH($B$3, resultados!$A$1:$ZZ$1, 0))</f>
        <v/>
      </c>
    </row>
    <row r="49">
      <c r="A49">
        <f>INDEX(resultados!$A$2:$ZZ$855, 43, MATCH($B$1, resultados!$A$1:$ZZ$1, 0))</f>
        <v/>
      </c>
      <c r="B49">
        <f>INDEX(resultados!$A$2:$ZZ$855, 43, MATCH($B$2, resultados!$A$1:$ZZ$1, 0))</f>
        <v/>
      </c>
      <c r="C49">
        <f>INDEX(resultados!$A$2:$ZZ$855, 43, MATCH($B$3, resultados!$A$1:$ZZ$1, 0))</f>
        <v/>
      </c>
    </row>
    <row r="50">
      <c r="A50">
        <f>INDEX(resultados!$A$2:$ZZ$855, 44, MATCH($B$1, resultados!$A$1:$ZZ$1, 0))</f>
        <v/>
      </c>
      <c r="B50">
        <f>INDEX(resultados!$A$2:$ZZ$855, 44, MATCH($B$2, resultados!$A$1:$ZZ$1, 0))</f>
        <v/>
      </c>
      <c r="C50">
        <f>INDEX(resultados!$A$2:$ZZ$855, 44, MATCH($B$3, resultados!$A$1:$ZZ$1, 0))</f>
        <v/>
      </c>
    </row>
    <row r="51">
      <c r="A51">
        <f>INDEX(resultados!$A$2:$ZZ$855, 45, MATCH($B$1, resultados!$A$1:$ZZ$1, 0))</f>
        <v/>
      </c>
      <c r="B51">
        <f>INDEX(resultados!$A$2:$ZZ$855, 45, MATCH($B$2, resultados!$A$1:$ZZ$1, 0))</f>
        <v/>
      </c>
      <c r="C51">
        <f>INDEX(resultados!$A$2:$ZZ$855, 45, MATCH($B$3, resultados!$A$1:$ZZ$1, 0))</f>
        <v/>
      </c>
    </row>
    <row r="52">
      <c r="A52">
        <f>INDEX(resultados!$A$2:$ZZ$855, 46, MATCH($B$1, resultados!$A$1:$ZZ$1, 0))</f>
        <v/>
      </c>
      <c r="B52">
        <f>INDEX(resultados!$A$2:$ZZ$855, 46, MATCH($B$2, resultados!$A$1:$ZZ$1, 0))</f>
        <v/>
      </c>
      <c r="C52">
        <f>INDEX(resultados!$A$2:$ZZ$855, 46, MATCH($B$3, resultados!$A$1:$ZZ$1, 0))</f>
        <v/>
      </c>
    </row>
    <row r="53">
      <c r="A53">
        <f>INDEX(resultados!$A$2:$ZZ$855, 47, MATCH($B$1, resultados!$A$1:$ZZ$1, 0))</f>
        <v/>
      </c>
      <c r="B53">
        <f>INDEX(resultados!$A$2:$ZZ$855, 47, MATCH($B$2, resultados!$A$1:$ZZ$1, 0))</f>
        <v/>
      </c>
      <c r="C53">
        <f>INDEX(resultados!$A$2:$ZZ$855, 47, MATCH($B$3, resultados!$A$1:$ZZ$1, 0))</f>
        <v/>
      </c>
    </row>
    <row r="54">
      <c r="A54">
        <f>INDEX(resultados!$A$2:$ZZ$855, 48, MATCH($B$1, resultados!$A$1:$ZZ$1, 0))</f>
        <v/>
      </c>
      <c r="B54">
        <f>INDEX(resultados!$A$2:$ZZ$855, 48, MATCH($B$2, resultados!$A$1:$ZZ$1, 0))</f>
        <v/>
      </c>
      <c r="C54">
        <f>INDEX(resultados!$A$2:$ZZ$855, 48, MATCH($B$3, resultados!$A$1:$ZZ$1, 0))</f>
        <v/>
      </c>
    </row>
    <row r="55">
      <c r="A55">
        <f>INDEX(resultados!$A$2:$ZZ$855, 49, MATCH($B$1, resultados!$A$1:$ZZ$1, 0))</f>
        <v/>
      </c>
      <c r="B55">
        <f>INDEX(resultados!$A$2:$ZZ$855, 49, MATCH($B$2, resultados!$A$1:$ZZ$1, 0))</f>
        <v/>
      </c>
      <c r="C55">
        <f>INDEX(resultados!$A$2:$ZZ$855, 49, MATCH($B$3, resultados!$A$1:$ZZ$1, 0))</f>
        <v/>
      </c>
    </row>
    <row r="56">
      <c r="A56">
        <f>INDEX(resultados!$A$2:$ZZ$855, 50, MATCH($B$1, resultados!$A$1:$ZZ$1, 0))</f>
        <v/>
      </c>
      <c r="B56">
        <f>INDEX(resultados!$A$2:$ZZ$855, 50, MATCH($B$2, resultados!$A$1:$ZZ$1, 0))</f>
        <v/>
      </c>
      <c r="C56">
        <f>INDEX(resultados!$A$2:$ZZ$855, 50, MATCH($B$3, resultados!$A$1:$ZZ$1, 0))</f>
        <v/>
      </c>
    </row>
    <row r="57">
      <c r="A57">
        <f>INDEX(resultados!$A$2:$ZZ$855, 51, MATCH($B$1, resultados!$A$1:$ZZ$1, 0))</f>
        <v/>
      </c>
      <c r="B57">
        <f>INDEX(resultados!$A$2:$ZZ$855, 51, MATCH($B$2, resultados!$A$1:$ZZ$1, 0))</f>
        <v/>
      </c>
      <c r="C57">
        <f>INDEX(resultados!$A$2:$ZZ$855, 51, MATCH($B$3, resultados!$A$1:$ZZ$1, 0))</f>
        <v/>
      </c>
    </row>
    <row r="58">
      <c r="A58">
        <f>INDEX(resultados!$A$2:$ZZ$855, 52, MATCH($B$1, resultados!$A$1:$ZZ$1, 0))</f>
        <v/>
      </c>
      <c r="B58">
        <f>INDEX(resultados!$A$2:$ZZ$855, 52, MATCH($B$2, resultados!$A$1:$ZZ$1, 0))</f>
        <v/>
      </c>
      <c r="C58">
        <f>INDEX(resultados!$A$2:$ZZ$855, 52, MATCH($B$3, resultados!$A$1:$ZZ$1, 0))</f>
        <v/>
      </c>
    </row>
    <row r="59">
      <c r="A59">
        <f>INDEX(resultados!$A$2:$ZZ$855, 53, MATCH($B$1, resultados!$A$1:$ZZ$1, 0))</f>
        <v/>
      </c>
      <c r="B59">
        <f>INDEX(resultados!$A$2:$ZZ$855, 53, MATCH($B$2, resultados!$A$1:$ZZ$1, 0))</f>
        <v/>
      </c>
      <c r="C59">
        <f>INDEX(resultados!$A$2:$ZZ$855, 53, MATCH($B$3, resultados!$A$1:$ZZ$1, 0))</f>
        <v/>
      </c>
    </row>
    <row r="60">
      <c r="A60">
        <f>INDEX(resultados!$A$2:$ZZ$855, 54, MATCH($B$1, resultados!$A$1:$ZZ$1, 0))</f>
        <v/>
      </c>
      <c r="B60">
        <f>INDEX(resultados!$A$2:$ZZ$855, 54, MATCH($B$2, resultados!$A$1:$ZZ$1, 0))</f>
        <v/>
      </c>
      <c r="C60">
        <f>INDEX(resultados!$A$2:$ZZ$855, 54, MATCH($B$3, resultados!$A$1:$ZZ$1, 0))</f>
        <v/>
      </c>
    </row>
    <row r="61">
      <c r="A61">
        <f>INDEX(resultados!$A$2:$ZZ$855, 55, MATCH($B$1, resultados!$A$1:$ZZ$1, 0))</f>
        <v/>
      </c>
      <c r="B61">
        <f>INDEX(resultados!$A$2:$ZZ$855, 55, MATCH($B$2, resultados!$A$1:$ZZ$1, 0))</f>
        <v/>
      </c>
      <c r="C61">
        <f>INDEX(resultados!$A$2:$ZZ$855, 55, MATCH($B$3, resultados!$A$1:$ZZ$1, 0))</f>
        <v/>
      </c>
    </row>
    <row r="62">
      <c r="A62">
        <f>INDEX(resultados!$A$2:$ZZ$855, 56, MATCH($B$1, resultados!$A$1:$ZZ$1, 0))</f>
        <v/>
      </c>
      <c r="B62">
        <f>INDEX(resultados!$A$2:$ZZ$855, 56, MATCH($B$2, resultados!$A$1:$ZZ$1, 0))</f>
        <v/>
      </c>
      <c r="C62">
        <f>INDEX(resultados!$A$2:$ZZ$855, 56, MATCH($B$3, resultados!$A$1:$ZZ$1, 0))</f>
        <v/>
      </c>
    </row>
    <row r="63">
      <c r="A63">
        <f>INDEX(resultados!$A$2:$ZZ$855, 57, MATCH($B$1, resultados!$A$1:$ZZ$1, 0))</f>
        <v/>
      </c>
      <c r="B63">
        <f>INDEX(resultados!$A$2:$ZZ$855, 57, MATCH($B$2, resultados!$A$1:$ZZ$1, 0))</f>
        <v/>
      </c>
      <c r="C63">
        <f>INDEX(resultados!$A$2:$ZZ$855, 57, MATCH($B$3, resultados!$A$1:$ZZ$1, 0))</f>
        <v/>
      </c>
    </row>
    <row r="64">
      <c r="A64">
        <f>INDEX(resultados!$A$2:$ZZ$855, 58, MATCH($B$1, resultados!$A$1:$ZZ$1, 0))</f>
        <v/>
      </c>
      <c r="B64">
        <f>INDEX(resultados!$A$2:$ZZ$855, 58, MATCH($B$2, resultados!$A$1:$ZZ$1, 0))</f>
        <v/>
      </c>
      <c r="C64">
        <f>INDEX(resultados!$A$2:$ZZ$855, 58, MATCH($B$3, resultados!$A$1:$ZZ$1, 0))</f>
        <v/>
      </c>
    </row>
    <row r="65">
      <c r="A65">
        <f>INDEX(resultados!$A$2:$ZZ$855, 59, MATCH($B$1, resultados!$A$1:$ZZ$1, 0))</f>
        <v/>
      </c>
      <c r="B65">
        <f>INDEX(resultados!$A$2:$ZZ$855, 59, MATCH($B$2, resultados!$A$1:$ZZ$1, 0))</f>
        <v/>
      </c>
      <c r="C65">
        <f>INDEX(resultados!$A$2:$ZZ$855, 59, MATCH($B$3, resultados!$A$1:$ZZ$1, 0))</f>
        <v/>
      </c>
    </row>
    <row r="66">
      <c r="A66">
        <f>INDEX(resultados!$A$2:$ZZ$855, 60, MATCH($B$1, resultados!$A$1:$ZZ$1, 0))</f>
        <v/>
      </c>
      <c r="B66">
        <f>INDEX(resultados!$A$2:$ZZ$855, 60, MATCH($B$2, resultados!$A$1:$ZZ$1, 0))</f>
        <v/>
      </c>
      <c r="C66">
        <f>INDEX(resultados!$A$2:$ZZ$855, 60, MATCH($B$3, resultados!$A$1:$ZZ$1, 0))</f>
        <v/>
      </c>
    </row>
    <row r="67">
      <c r="A67">
        <f>INDEX(resultados!$A$2:$ZZ$855, 61, MATCH($B$1, resultados!$A$1:$ZZ$1, 0))</f>
        <v/>
      </c>
      <c r="B67">
        <f>INDEX(resultados!$A$2:$ZZ$855, 61, MATCH($B$2, resultados!$A$1:$ZZ$1, 0))</f>
        <v/>
      </c>
      <c r="C67">
        <f>INDEX(resultados!$A$2:$ZZ$855, 61, MATCH($B$3, resultados!$A$1:$ZZ$1, 0))</f>
        <v/>
      </c>
    </row>
    <row r="68">
      <c r="A68">
        <f>INDEX(resultados!$A$2:$ZZ$855, 62, MATCH($B$1, resultados!$A$1:$ZZ$1, 0))</f>
        <v/>
      </c>
      <c r="B68">
        <f>INDEX(resultados!$A$2:$ZZ$855, 62, MATCH($B$2, resultados!$A$1:$ZZ$1, 0))</f>
        <v/>
      </c>
      <c r="C68">
        <f>INDEX(resultados!$A$2:$ZZ$855, 62, MATCH($B$3, resultados!$A$1:$ZZ$1, 0))</f>
        <v/>
      </c>
    </row>
    <row r="69">
      <c r="A69">
        <f>INDEX(resultados!$A$2:$ZZ$855, 63, MATCH($B$1, resultados!$A$1:$ZZ$1, 0))</f>
        <v/>
      </c>
      <c r="B69">
        <f>INDEX(resultados!$A$2:$ZZ$855, 63, MATCH($B$2, resultados!$A$1:$ZZ$1, 0))</f>
        <v/>
      </c>
      <c r="C69">
        <f>INDEX(resultados!$A$2:$ZZ$855, 63, MATCH($B$3, resultados!$A$1:$ZZ$1, 0))</f>
        <v/>
      </c>
    </row>
    <row r="70">
      <c r="A70">
        <f>INDEX(resultados!$A$2:$ZZ$855, 64, MATCH($B$1, resultados!$A$1:$ZZ$1, 0))</f>
        <v/>
      </c>
      <c r="B70">
        <f>INDEX(resultados!$A$2:$ZZ$855, 64, MATCH($B$2, resultados!$A$1:$ZZ$1, 0))</f>
        <v/>
      </c>
      <c r="C70">
        <f>INDEX(resultados!$A$2:$ZZ$855, 64, MATCH($B$3, resultados!$A$1:$ZZ$1, 0))</f>
        <v/>
      </c>
    </row>
    <row r="71">
      <c r="A71">
        <f>INDEX(resultados!$A$2:$ZZ$855, 65, MATCH($B$1, resultados!$A$1:$ZZ$1, 0))</f>
        <v/>
      </c>
      <c r="B71">
        <f>INDEX(resultados!$A$2:$ZZ$855, 65, MATCH($B$2, resultados!$A$1:$ZZ$1, 0))</f>
        <v/>
      </c>
      <c r="C71">
        <f>INDEX(resultados!$A$2:$ZZ$855, 65, MATCH($B$3, resultados!$A$1:$ZZ$1, 0))</f>
        <v/>
      </c>
    </row>
    <row r="72">
      <c r="A72">
        <f>INDEX(resultados!$A$2:$ZZ$855, 66, MATCH($B$1, resultados!$A$1:$ZZ$1, 0))</f>
        <v/>
      </c>
      <c r="B72">
        <f>INDEX(resultados!$A$2:$ZZ$855, 66, MATCH($B$2, resultados!$A$1:$ZZ$1, 0))</f>
        <v/>
      </c>
      <c r="C72">
        <f>INDEX(resultados!$A$2:$ZZ$855, 66, MATCH($B$3, resultados!$A$1:$ZZ$1, 0))</f>
        <v/>
      </c>
    </row>
    <row r="73">
      <c r="A73">
        <f>INDEX(resultados!$A$2:$ZZ$855, 67, MATCH($B$1, resultados!$A$1:$ZZ$1, 0))</f>
        <v/>
      </c>
      <c r="B73">
        <f>INDEX(resultados!$A$2:$ZZ$855, 67, MATCH($B$2, resultados!$A$1:$ZZ$1, 0))</f>
        <v/>
      </c>
      <c r="C73">
        <f>INDEX(resultados!$A$2:$ZZ$855, 67, MATCH($B$3, resultados!$A$1:$ZZ$1, 0))</f>
        <v/>
      </c>
    </row>
    <row r="74">
      <c r="A74">
        <f>INDEX(resultados!$A$2:$ZZ$855, 68, MATCH($B$1, resultados!$A$1:$ZZ$1, 0))</f>
        <v/>
      </c>
      <c r="B74">
        <f>INDEX(resultados!$A$2:$ZZ$855, 68, MATCH($B$2, resultados!$A$1:$ZZ$1, 0))</f>
        <v/>
      </c>
      <c r="C74">
        <f>INDEX(resultados!$A$2:$ZZ$855, 68, MATCH($B$3, resultados!$A$1:$ZZ$1, 0))</f>
        <v/>
      </c>
    </row>
    <row r="75">
      <c r="A75">
        <f>INDEX(resultados!$A$2:$ZZ$855, 69, MATCH($B$1, resultados!$A$1:$ZZ$1, 0))</f>
        <v/>
      </c>
      <c r="B75">
        <f>INDEX(resultados!$A$2:$ZZ$855, 69, MATCH($B$2, resultados!$A$1:$ZZ$1, 0))</f>
        <v/>
      </c>
      <c r="C75">
        <f>INDEX(resultados!$A$2:$ZZ$855, 69, MATCH($B$3, resultados!$A$1:$ZZ$1, 0))</f>
        <v/>
      </c>
    </row>
    <row r="76">
      <c r="A76">
        <f>INDEX(resultados!$A$2:$ZZ$855, 70, MATCH($B$1, resultados!$A$1:$ZZ$1, 0))</f>
        <v/>
      </c>
      <c r="B76">
        <f>INDEX(resultados!$A$2:$ZZ$855, 70, MATCH($B$2, resultados!$A$1:$ZZ$1, 0))</f>
        <v/>
      </c>
      <c r="C76">
        <f>INDEX(resultados!$A$2:$ZZ$855, 70, MATCH($B$3, resultados!$A$1:$ZZ$1, 0))</f>
        <v/>
      </c>
    </row>
    <row r="77">
      <c r="A77">
        <f>INDEX(resultados!$A$2:$ZZ$855, 71, MATCH($B$1, resultados!$A$1:$ZZ$1, 0))</f>
        <v/>
      </c>
      <c r="B77">
        <f>INDEX(resultados!$A$2:$ZZ$855, 71, MATCH($B$2, resultados!$A$1:$ZZ$1, 0))</f>
        <v/>
      </c>
      <c r="C77">
        <f>INDEX(resultados!$A$2:$ZZ$855, 71, MATCH($B$3, resultados!$A$1:$ZZ$1, 0))</f>
        <v/>
      </c>
    </row>
    <row r="78">
      <c r="A78">
        <f>INDEX(resultados!$A$2:$ZZ$855, 72, MATCH($B$1, resultados!$A$1:$ZZ$1, 0))</f>
        <v/>
      </c>
      <c r="B78">
        <f>INDEX(resultados!$A$2:$ZZ$855, 72, MATCH($B$2, resultados!$A$1:$ZZ$1, 0))</f>
        <v/>
      </c>
      <c r="C78">
        <f>INDEX(resultados!$A$2:$ZZ$855, 72, MATCH($B$3, resultados!$A$1:$ZZ$1, 0))</f>
        <v/>
      </c>
    </row>
    <row r="79">
      <c r="A79">
        <f>INDEX(resultados!$A$2:$ZZ$855, 73, MATCH($B$1, resultados!$A$1:$ZZ$1, 0))</f>
        <v/>
      </c>
      <c r="B79">
        <f>INDEX(resultados!$A$2:$ZZ$855, 73, MATCH($B$2, resultados!$A$1:$ZZ$1, 0))</f>
        <v/>
      </c>
      <c r="C79">
        <f>INDEX(resultados!$A$2:$ZZ$855, 73, MATCH($B$3, resultados!$A$1:$ZZ$1, 0))</f>
        <v/>
      </c>
    </row>
    <row r="80">
      <c r="A80">
        <f>INDEX(resultados!$A$2:$ZZ$855, 74, MATCH($B$1, resultados!$A$1:$ZZ$1, 0))</f>
        <v/>
      </c>
      <c r="B80">
        <f>INDEX(resultados!$A$2:$ZZ$855, 74, MATCH($B$2, resultados!$A$1:$ZZ$1, 0))</f>
        <v/>
      </c>
      <c r="C80">
        <f>INDEX(resultados!$A$2:$ZZ$855, 74, MATCH($B$3, resultados!$A$1:$ZZ$1, 0))</f>
        <v/>
      </c>
    </row>
    <row r="81">
      <c r="A81">
        <f>INDEX(resultados!$A$2:$ZZ$855, 75, MATCH($B$1, resultados!$A$1:$ZZ$1, 0))</f>
        <v/>
      </c>
      <c r="B81">
        <f>INDEX(resultados!$A$2:$ZZ$855, 75, MATCH($B$2, resultados!$A$1:$ZZ$1, 0))</f>
        <v/>
      </c>
      <c r="C81">
        <f>INDEX(resultados!$A$2:$ZZ$855, 75, MATCH($B$3, resultados!$A$1:$ZZ$1, 0))</f>
        <v/>
      </c>
    </row>
    <row r="82">
      <c r="A82">
        <f>INDEX(resultados!$A$2:$ZZ$855, 76, MATCH($B$1, resultados!$A$1:$ZZ$1, 0))</f>
        <v/>
      </c>
      <c r="B82">
        <f>INDEX(resultados!$A$2:$ZZ$855, 76, MATCH($B$2, resultados!$A$1:$ZZ$1, 0))</f>
        <v/>
      </c>
      <c r="C82">
        <f>INDEX(resultados!$A$2:$ZZ$855, 76, MATCH($B$3, resultados!$A$1:$ZZ$1, 0))</f>
        <v/>
      </c>
    </row>
    <row r="83">
      <c r="A83">
        <f>INDEX(resultados!$A$2:$ZZ$855, 77, MATCH($B$1, resultados!$A$1:$ZZ$1, 0))</f>
        <v/>
      </c>
      <c r="B83">
        <f>INDEX(resultados!$A$2:$ZZ$855, 77, MATCH($B$2, resultados!$A$1:$ZZ$1, 0))</f>
        <v/>
      </c>
      <c r="C83">
        <f>INDEX(resultados!$A$2:$ZZ$855, 77, MATCH($B$3, resultados!$A$1:$ZZ$1, 0))</f>
        <v/>
      </c>
    </row>
    <row r="84">
      <c r="A84">
        <f>INDEX(resultados!$A$2:$ZZ$855, 78, MATCH($B$1, resultados!$A$1:$ZZ$1, 0))</f>
        <v/>
      </c>
      <c r="B84">
        <f>INDEX(resultados!$A$2:$ZZ$855, 78, MATCH($B$2, resultados!$A$1:$ZZ$1, 0))</f>
        <v/>
      </c>
      <c r="C84">
        <f>INDEX(resultados!$A$2:$ZZ$855, 78, MATCH($B$3, resultados!$A$1:$ZZ$1, 0))</f>
        <v/>
      </c>
    </row>
    <row r="85">
      <c r="A85">
        <f>INDEX(resultados!$A$2:$ZZ$855, 79, MATCH($B$1, resultados!$A$1:$ZZ$1, 0))</f>
        <v/>
      </c>
      <c r="B85">
        <f>INDEX(resultados!$A$2:$ZZ$855, 79, MATCH($B$2, resultados!$A$1:$ZZ$1, 0))</f>
        <v/>
      </c>
      <c r="C85">
        <f>INDEX(resultados!$A$2:$ZZ$855, 79, MATCH($B$3, resultados!$A$1:$ZZ$1, 0))</f>
        <v/>
      </c>
    </row>
    <row r="86">
      <c r="A86">
        <f>INDEX(resultados!$A$2:$ZZ$855, 80, MATCH($B$1, resultados!$A$1:$ZZ$1, 0))</f>
        <v/>
      </c>
      <c r="B86">
        <f>INDEX(resultados!$A$2:$ZZ$855, 80, MATCH($B$2, resultados!$A$1:$ZZ$1, 0))</f>
        <v/>
      </c>
      <c r="C86">
        <f>INDEX(resultados!$A$2:$ZZ$855, 80, MATCH($B$3, resultados!$A$1:$ZZ$1, 0))</f>
        <v/>
      </c>
    </row>
    <row r="87">
      <c r="A87">
        <f>INDEX(resultados!$A$2:$ZZ$855, 81, MATCH($B$1, resultados!$A$1:$ZZ$1, 0))</f>
        <v/>
      </c>
      <c r="B87">
        <f>INDEX(resultados!$A$2:$ZZ$855, 81, MATCH($B$2, resultados!$A$1:$ZZ$1, 0))</f>
        <v/>
      </c>
      <c r="C87">
        <f>INDEX(resultados!$A$2:$ZZ$855, 81, MATCH($B$3, resultados!$A$1:$ZZ$1, 0))</f>
        <v/>
      </c>
    </row>
    <row r="88">
      <c r="A88">
        <f>INDEX(resultados!$A$2:$ZZ$855, 82, MATCH($B$1, resultados!$A$1:$ZZ$1, 0))</f>
        <v/>
      </c>
      <c r="B88">
        <f>INDEX(resultados!$A$2:$ZZ$855, 82, MATCH($B$2, resultados!$A$1:$ZZ$1, 0))</f>
        <v/>
      </c>
      <c r="C88">
        <f>INDEX(resultados!$A$2:$ZZ$855, 82, MATCH($B$3, resultados!$A$1:$ZZ$1, 0))</f>
        <v/>
      </c>
    </row>
    <row r="89">
      <c r="A89">
        <f>INDEX(resultados!$A$2:$ZZ$855, 83, MATCH($B$1, resultados!$A$1:$ZZ$1, 0))</f>
        <v/>
      </c>
      <c r="B89">
        <f>INDEX(resultados!$A$2:$ZZ$855, 83, MATCH($B$2, resultados!$A$1:$ZZ$1, 0))</f>
        <v/>
      </c>
      <c r="C89">
        <f>INDEX(resultados!$A$2:$ZZ$855, 83, MATCH($B$3, resultados!$A$1:$ZZ$1, 0))</f>
        <v/>
      </c>
    </row>
    <row r="90">
      <c r="A90">
        <f>INDEX(resultados!$A$2:$ZZ$855, 84, MATCH($B$1, resultados!$A$1:$ZZ$1, 0))</f>
        <v/>
      </c>
      <c r="B90">
        <f>INDEX(resultados!$A$2:$ZZ$855, 84, MATCH($B$2, resultados!$A$1:$ZZ$1, 0))</f>
        <v/>
      </c>
      <c r="C90">
        <f>INDEX(resultados!$A$2:$ZZ$855, 84, MATCH($B$3, resultados!$A$1:$ZZ$1, 0))</f>
        <v/>
      </c>
    </row>
    <row r="91">
      <c r="A91">
        <f>INDEX(resultados!$A$2:$ZZ$855, 85, MATCH($B$1, resultados!$A$1:$ZZ$1, 0))</f>
        <v/>
      </c>
      <c r="B91">
        <f>INDEX(resultados!$A$2:$ZZ$855, 85, MATCH($B$2, resultados!$A$1:$ZZ$1, 0))</f>
        <v/>
      </c>
      <c r="C91">
        <f>INDEX(resultados!$A$2:$ZZ$855, 85, MATCH($B$3, resultados!$A$1:$ZZ$1, 0))</f>
        <v/>
      </c>
    </row>
    <row r="92">
      <c r="A92">
        <f>INDEX(resultados!$A$2:$ZZ$855, 86, MATCH($B$1, resultados!$A$1:$ZZ$1, 0))</f>
        <v/>
      </c>
      <c r="B92">
        <f>INDEX(resultados!$A$2:$ZZ$855, 86, MATCH($B$2, resultados!$A$1:$ZZ$1, 0))</f>
        <v/>
      </c>
      <c r="C92">
        <f>INDEX(resultados!$A$2:$ZZ$855, 86, MATCH($B$3, resultados!$A$1:$ZZ$1, 0))</f>
        <v/>
      </c>
    </row>
    <row r="93">
      <c r="A93">
        <f>INDEX(resultados!$A$2:$ZZ$855, 87, MATCH($B$1, resultados!$A$1:$ZZ$1, 0))</f>
        <v/>
      </c>
      <c r="B93">
        <f>INDEX(resultados!$A$2:$ZZ$855, 87, MATCH($B$2, resultados!$A$1:$ZZ$1, 0))</f>
        <v/>
      </c>
      <c r="C93">
        <f>INDEX(resultados!$A$2:$ZZ$855, 87, MATCH($B$3, resultados!$A$1:$ZZ$1, 0))</f>
        <v/>
      </c>
    </row>
    <row r="94">
      <c r="A94">
        <f>INDEX(resultados!$A$2:$ZZ$855, 88, MATCH($B$1, resultados!$A$1:$ZZ$1, 0))</f>
        <v/>
      </c>
      <c r="B94">
        <f>INDEX(resultados!$A$2:$ZZ$855, 88, MATCH($B$2, resultados!$A$1:$ZZ$1, 0))</f>
        <v/>
      </c>
      <c r="C94">
        <f>INDEX(resultados!$A$2:$ZZ$855, 88, MATCH($B$3, resultados!$A$1:$ZZ$1, 0))</f>
        <v/>
      </c>
    </row>
    <row r="95">
      <c r="A95">
        <f>INDEX(resultados!$A$2:$ZZ$855, 89, MATCH($B$1, resultados!$A$1:$ZZ$1, 0))</f>
        <v/>
      </c>
      <c r="B95">
        <f>INDEX(resultados!$A$2:$ZZ$855, 89, MATCH($B$2, resultados!$A$1:$ZZ$1, 0))</f>
        <v/>
      </c>
      <c r="C95">
        <f>INDEX(resultados!$A$2:$ZZ$855, 89, MATCH($B$3, resultados!$A$1:$ZZ$1, 0))</f>
        <v/>
      </c>
    </row>
    <row r="96">
      <c r="A96">
        <f>INDEX(resultados!$A$2:$ZZ$855, 90, MATCH($B$1, resultados!$A$1:$ZZ$1, 0))</f>
        <v/>
      </c>
      <c r="B96">
        <f>INDEX(resultados!$A$2:$ZZ$855, 90, MATCH($B$2, resultados!$A$1:$ZZ$1, 0))</f>
        <v/>
      </c>
      <c r="C96">
        <f>INDEX(resultados!$A$2:$ZZ$855, 90, MATCH($B$3, resultados!$A$1:$ZZ$1, 0))</f>
        <v/>
      </c>
    </row>
    <row r="97">
      <c r="A97">
        <f>INDEX(resultados!$A$2:$ZZ$855, 91, MATCH($B$1, resultados!$A$1:$ZZ$1, 0))</f>
        <v/>
      </c>
      <c r="B97">
        <f>INDEX(resultados!$A$2:$ZZ$855, 91, MATCH($B$2, resultados!$A$1:$ZZ$1, 0))</f>
        <v/>
      </c>
      <c r="C97">
        <f>INDEX(resultados!$A$2:$ZZ$855, 91, MATCH($B$3, resultados!$A$1:$ZZ$1, 0))</f>
        <v/>
      </c>
    </row>
    <row r="98">
      <c r="A98">
        <f>INDEX(resultados!$A$2:$ZZ$855, 92, MATCH($B$1, resultados!$A$1:$ZZ$1, 0))</f>
        <v/>
      </c>
      <c r="B98">
        <f>INDEX(resultados!$A$2:$ZZ$855, 92, MATCH($B$2, resultados!$A$1:$ZZ$1, 0))</f>
        <v/>
      </c>
      <c r="C98">
        <f>INDEX(resultados!$A$2:$ZZ$855, 92, MATCH($B$3, resultados!$A$1:$ZZ$1, 0))</f>
        <v/>
      </c>
    </row>
    <row r="99">
      <c r="A99">
        <f>INDEX(resultados!$A$2:$ZZ$855, 93, MATCH($B$1, resultados!$A$1:$ZZ$1, 0))</f>
        <v/>
      </c>
      <c r="B99">
        <f>INDEX(resultados!$A$2:$ZZ$855, 93, MATCH($B$2, resultados!$A$1:$ZZ$1, 0))</f>
        <v/>
      </c>
      <c r="C99">
        <f>INDEX(resultados!$A$2:$ZZ$855, 93, MATCH($B$3, resultados!$A$1:$ZZ$1, 0))</f>
        <v/>
      </c>
    </row>
    <row r="100">
      <c r="A100">
        <f>INDEX(resultados!$A$2:$ZZ$855, 94, MATCH($B$1, resultados!$A$1:$ZZ$1, 0))</f>
        <v/>
      </c>
      <c r="B100">
        <f>INDEX(resultados!$A$2:$ZZ$855, 94, MATCH($B$2, resultados!$A$1:$ZZ$1, 0))</f>
        <v/>
      </c>
      <c r="C100">
        <f>INDEX(resultados!$A$2:$ZZ$855, 94, MATCH($B$3, resultados!$A$1:$ZZ$1, 0))</f>
        <v/>
      </c>
    </row>
    <row r="101">
      <c r="A101">
        <f>INDEX(resultados!$A$2:$ZZ$855, 95, MATCH($B$1, resultados!$A$1:$ZZ$1, 0))</f>
        <v/>
      </c>
      <c r="B101">
        <f>INDEX(resultados!$A$2:$ZZ$855, 95, MATCH($B$2, resultados!$A$1:$ZZ$1, 0))</f>
        <v/>
      </c>
      <c r="C101">
        <f>INDEX(resultados!$A$2:$ZZ$855, 95, MATCH($B$3, resultados!$A$1:$ZZ$1, 0))</f>
        <v/>
      </c>
    </row>
    <row r="102">
      <c r="A102">
        <f>INDEX(resultados!$A$2:$ZZ$855, 96, MATCH($B$1, resultados!$A$1:$ZZ$1, 0))</f>
        <v/>
      </c>
      <c r="B102">
        <f>INDEX(resultados!$A$2:$ZZ$855, 96, MATCH($B$2, resultados!$A$1:$ZZ$1, 0))</f>
        <v/>
      </c>
      <c r="C102">
        <f>INDEX(resultados!$A$2:$ZZ$855, 96, MATCH($B$3, resultados!$A$1:$ZZ$1, 0))</f>
        <v/>
      </c>
    </row>
    <row r="103">
      <c r="A103">
        <f>INDEX(resultados!$A$2:$ZZ$855, 97, MATCH($B$1, resultados!$A$1:$ZZ$1, 0))</f>
        <v/>
      </c>
      <c r="B103">
        <f>INDEX(resultados!$A$2:$ZZ$855, 97, MATCH($B$2, resultados!$A$1:$ZZ$1, 0))</f>
        <v/>
      </c>
      <c r="C103">
        <f>INDEX(resultados!$A$2:$ZZ$855, 97, MATCH($B$3, resultados!$A$1:$ZZ$1, 0))</f>
        <v/>
      </c>
    </row>
    <row r="104">
      <c r="A104">
        <f>INDEX(resultados!$A$2:$ZZ$855, 98, MATCH($B$1, resultados!$A$1:$ZZ$1, 0))</f>
        <v/>
      </c>
      <c r="B104">
        <f>INDEX(resultados!$A$2:$ZZ$855, 98, MATCH($B$2, resultados!$A$1:$ZZ$1, 0))</f>
        <v/>
      </c>
      <c r="C104">
        <f>INDEX(resultados!$A$2:$ZZ$855, 98, MATCH($B$3, resultados!$A$1:$ZZ$1, 0))</f>
        <v/>
      </c>
    </row>
    <row r="105">
      <c r="A105">
        <f>INDEX(resultados!$A$2:$ZZ$855, 99, MATCH($B$1, resultados!$A$1:$ZZ$1, 0))</f>
        <v/>
      </c>
      <c r="B105">
        <f>INDEX(resultados!$A$2:$ZZ$855, 99, MATCH($B$2, resultados!$A$1:$ZZ$1, 0))</f>
        <v/>
      </c>
      <c r="C105">
        <f>INDEX(resultados!$A$2:$ZZ$855, 99, MATCH($B$3, resultados!$A$1:$ZZ$1, 0))</f>
        <v/>
      </c>
    </row>
    <row r="106">
      <c r="A106">
        <f>INDEX(resultados!$A$2:$ZZ$855, 100, MATCH($B$1, resultados!$A$1:$ZZ$1, 0))</f>
        <v/>
      </c>
      <c r="B106">
        <f>INDEX(resultados!$A$2:$ZZ$855, 100, MATCH($B$2, resultados!$A$1:$ZZ$1, 0))</f>
        <v/>
      </c>
      <c r="C106">
        <f>INDEX(resultados!$A$2:$ZZ$855, 100, MATCH($B$3, resultados!$A$1:$ZZ$1, 0))</f>
        <v/>
      </c>
    </row>
    <row r="107">
      <c r="A107">
        <f>INDEX(resultados!$A$2:$ZZ$855, 101, MATCH($B$1, resultados!$A$1:$ZZ$1, 0))</f>
        <v/>
      </c>
      <c r="B107">
        <f>INDEX(resultados!$A$2:$ZZ$855, 101, MATCH($B$2, resultados!$A$1:$ZZ$1, 0))</f>
        <v/>
      </c>
      <c r="C107">
        <f>INDEX(resultados!$A$2:$ZZ$855, 101, MATCH($B$3, resultados!$A$1:$ZZ$1, 0))</f>
        <v/>
      </c>
    </row>
    <row r="108">
      <c r="A108">
        <f>INDEX(resultados!$A$2:$ZZ$855, 102, MATCH($B$1, resultados!$A$1:$ZZ$1, 0))</f>
        <v/>
      </c>
      <c r="B108">
        <f>INDEX(resultados!$A$2:$ZZ$855, 102, MATCH($B$2, resultados!$A$1:$ZZ$1, 0))</f>
        <v/>
      </c>
      <c r="C108">
        <f>INDEX(resultados!$A$2:$ZZ$855, 102, MATCH($B$3, resultados!$A$1:$ZZ$1, 0))</f>
        <v/>
      </c>
    </row>
    <row r="109">
      <c r="A109">
        <f>INDEX(resultados!$A$2:$ZZ$855, 103, MATCH($B$1, resultados!$A$1:$ZZ$1, 0))</f>
        <v/>
      </c>
      <c r="B109">
        <f>INDEX(resultados!$A$2:$ZZ$855, 103, MATCH($B$2, resultados!$A$1:$ZZ$1, 0))</f>
        <v/>
      </c>
      <c r="C109">
        <f>INDEX(resultados!$A$2:$ZZ$855, 103, MATCH($B$3, resultados!$A$1:$ZZ$1, 0))</f>
        <v/>
      </c>
    </row>
    <row r="110">
      <c r="A110">
        <f>INDEX(resultados!$A$2:$ZZ$855, 104, MATCH($B$1, resultados!$A$1:$ZZ$1, 0))</f>
        <v/>
      </c>
      <c r="B110">
        <f>INDEX(resultados!$A$2:$ZZ$855, 104, MATCH($B$2, resultados!$A$1:$ZZ$1, 0))</f>
        <v/>
      </c>
      <c r="C110">
        <f>INDEX(resultados!$A$2:$ZZ$855, 104, MATCH($B$3, resultados!$A$1:$ZZ$1, 0))</f>
        <v/>
      </c>
    </row>
    <row r="111">
      <c r="A111">
        <f>INDEX(resultados!$A$2:$ZZ$855, 105, MATCH($B$1, resultados!$A$1:$ZZ$1, 0))</f>
        <v/>
      </c>
      <c r="B111">
        <f>INDEX(resultados!$A$2:$ZZ$855, 105, MATCH($B$2, resultados!$A$1:$ZZ$1, 0))</f>
        <v/>
      </c>
      <c r="C111">
        <f>INDEX(resultados!$A$2:$ZZ$855, 105, MATCH($B$3, resultados!$A$1:$ZZ$1, 0))</f>
        <v/>
      </c>
    </row>
    <row r="112">
      <c r="A112">
        <f>INDEX(resultados!$A$2:$ZZ$855, 106, MATCH($B$1, resultados!$A$1:$ZZ$1, 0))</f>
        <v/>
      </c>
      <c r="B112">
        <f>INDEX(resultados!$A$2:$ZZ$855, 106, MATCH($B$2, resultados!$A$1:$ZZ$1, 0))</f>
        <v/>
      </c>
      <c r="C112">
        <f>INDEX(resultados!$A$2:$ZZ$855, 106, MATCH($B$3, resultados!$A$1:$ZZ$1, 0))</f>
        <v/>
      </c>
    </row>
    <row r="113">
      <c r="A113">
        <f>INDEX(resultados!$A$2:$ZZ$855, 107, MATCH($B$1, resultados!$A$1:$ZZ$1, 0))</f>
        <v/>
      </c>
      <c r="B113">
        <f>INDEX(resultados!$A$2:$ZZ$855, 107, MATCH($B$2, resultados!$A$1:$ZZ$1, 0))</f>
        <v/>
      </c>
      <c r="C113">
        <f>INDEX(resultados!$A$2:$ZZ$855, 107, MATCH($B$3, resultados!$A$1:$ZZ$1, 0))</f>
        <v/>
      </c>
    </row>
    <row r="114">
      <c r="A114">
        <f>INDEX(resultados!$A$2:$ZZ$855, 108, MATCH($B$1, resultados!$A$1:$ZZ$1, 0))</f>
        <v/>
      </c>
      <c r="B114">
        <f>INDEX(resultados!$A$2:$ZZ$855, 108, MATCH($B$2, resultados!$A$1:$ZZ$1, 0))</f>
        <v/>
      </c>
      <c r="C114">
        <f>INDEX(resultados!$A$2:$ZZ$855, 108, MATCH($B$3, resultados!$A$1:$ZZ$1, 0))</f>
        <v/>
      </c>
    </row>
    <row r="115">
      <c r="A115">
        <f>INDEX(resultados!$A$2:$ZZ$855, 109, MATCH($B$1, resultados!$A$1:$ZZ$1, 0))</f>
        <v/>
      </c>
      <c r="B115">
        <f>INDEX(resultados!$A$2:$ZZ$855, 109, MATCH($B$2, resultados!$A$1:$ZZ$1, 0))</f>
        <v/>
      </c>
      <c r="C115">
        <f>INDEX(resultados!$A$2:$ZZ$855, 109, MATCH($B$3, resultados!$A$1:$ZZ$1, 0))</f>
        <v/>
      </c>
    </row>
    <row r="116">
      <c r="A116">
        <f>INDEX(resultados!$A$2:$ZZ$855, 110, MATCH($B$1, resultados!$A$1:$ZZ$1, 0))</f>
        <v/>
      </c>
      <c r="B116">
        <f>INDEX(resultados!$A$2:$ZZ$855, 110, MATCH($B$2, resultados!$A$1:$ZZ$1, 0))</f>
        <v/>
      </c>
      <c r="C116">
        <f>INDEX(resultados!$A$2:$ZZ$855, 110, MATCH($B$3, resultados!$A$1:$ZZ$1, 0))</f>
        <v/>
      </c>
    </row>
    <row r="117">
      <c r="A117">
        <f>INDEX(resultados!$A$2:$ZZ$855, 111, MATCH($B$1, resultados!$A$1:$ZZ$1, 0))</f>
        <v/>
      </c>
      <c r="B117">
        <f>INDEX(resultados!$A$2:$ZZ$855, 111, MATCH($B$2, resultados!$A$1:$ZZ$1, 0))</f>
        <v/>
      </c>
      <c r="C117">
        <f>INDEX(resultados!$A$2:$ZZ$855, 111, MATCH($B$3, resultados!$A$1:$ZZ$1, 0))</f>
        <v/>
      </c>
    </row>
    <row r="118">
      <c r="A118">
        <f>INDEX(resultados!$A$2:$ZZ$855, 112, MATCH($B$1, resultados!$A$1:$ZZ$1, 0))</f>
        <v/>
      </c>
      <c r="B118">
        <f>INDEX(resultados!$A$2:$ZZ$855, 112, MATCH($B$2, resultados!$A$1:$ZZ$1, 0))</f>
        <v/>
      </c>
      <c r="C118">
        <f>INDEX(resultados!$A$2:$ZZ$855, 112, MATCH($B$3, resultados!$A$1:$ZZ$1, 0))</f>
        <v/>
      </c>
    </row>
    <row r="119">
      <c r="A119">
        <f>INDEX(resultados!$A$2:$ZZ$855, 113, MATCH($B$1, resultados!$A$1:$ZZ$1, 0))</f>
        <v/>
      </c>
      <c r="B119">
        <f>INDEX(resultados!$A$2:$ZZ$855, 113, MATCH($B$2, resultados!$A$1:$ZZ$1, 0))</f>
        <v/>
      </c>
      <c r="C119">
        <f>INDEX(resultados!$A$2:$ZZ$855, 113, MATCH($B$3, resultados!$A$1:$ZZ$1, 0))</f>
        <v/>
      </c>
    </row>
    <row r="120">
      <c r="A120">
        <f>INDEX(resultados!$A$2:$ZZ$855, 114, MATCH($B$1, resultados!$A$1:$ZZ$1, 0))</f>
        <v/>
      </c>
      <c r="B120">
        <f>INDEX(resultados!$A$2:$ZZ$855, 114, MATCH($B$2, resultados!$A$1:$ZZ$1, 0))</f>
        <v/>
      </c>
      <c r="C120">
        <f>INDEX(resultados!$A$2:$ZZ$855, 114, MATCH($B$3, resultados!$A$1:$ZZ$1, 0))</f>
        <v/>
      </c>
    </row>
    <row r="121">
      <c r="A121">
        <f>INDEX(resultados!$A$2:$ZZ$855, 115, MATCH($B$1, resultados!$A$1:$ZZ$1, 0))</f>
        <v/>
      </c>
      <c r="B121">
        <f>INDEX(resultados!$A$2:$ZZ$855, 115, MATCH($B$2, resultados!$A$1:$ZZ$1, 0))</f>
        <v/>
      </c>
      <c r="C121">
        <f>INDEX(resultados!$A$2:$ZZ$855, 115, MATCH($B$3, resultados!$A$1:$ZZ$1, 0))</f>
        <v/>
      </c>
    </row>
    <row r="122">
      <c r="A122">
        <f>INDEX(resultados!$A$2:$ZZ$855, 116, MATCH($B$1, resultados!$A$1:$ZZ$1, 0))</f>
        <v/>
      </c>
      <c r="B122">
        <f>INDEX(resultados!$A$2:$ZZ$855, 116, MATCH($B$2, resultados!$A$1:$ZZ$1, 0))</f>
        <v/>
      </c>
      <c r="C122">
        <f>INDEX(resultados!$A$2:$ZZ$855, 116, MATCH($B$3, resultados!$A$1:$ZZ$1, 0))</f>
        <v/>
      </c>
    </row>
    <row r="123">
      <c r="A123">
        <f>INDEX(resultados!$A$2:$ZZ$855, 117, MATCH($B$1, resultados!$A$1:$ZZ$1, 0))</f>
        <v/>
      </c>
      <c r="B123">
        <f>INDEX(resultados!$A$2:$ZZ$855, 117, MATCH($B$2, resultados!$A$1:$ZZ$1, 0))</f>
        <v/>
      </c>
      <c r="C123">
        <f>INDEX(resultados!$A$2:$ZZ$855, 117, MATCH($B$3, resultados!$A$1:$ZZ$1, 0))</f>
        <v/>
      </c>
    </row>
    <row r="124">
      <c r="A124">
        <f>INDEX(resultados!$A$2:$ZZ$855, 118, MATCH($B$1, resultados!$A$1:$ZZ$1, 0))</f>
        <v/>
      </c>
      <c r="B124">
        <f>INDEX(resultados!$A$2:$ZZ$855, 118, MATCH($B$2, resultados!$A$1:$ZZ$1, 0))</f>
        <v/>
      </c>
      <c r="C124">
        <f>INDEX(resultados!$A$2:$ZZ$855, 118, MATCH($B$3, resultados!$A$1:$ZZ$1, 0))</f>
        <v/>
      </c>
    </row>
    <row r="125">
      <c r="A125">
        <f>INDEX(resultados!$A$2:$ZZ$855, 119, MATCH($B$1, resultados!$A$1:$ZZ$1, 0))</f>
        <v/>
      </c>
      <c r="B125">
        <f>INDEX(resultados!$A$2:$ZZ$855, 119, MATCH($B$2, resultados!$A$1:$ZZ$1, 0))</f>
        <v/>
      </c>
      <c r="C125">
        <f>INDEX(resultados!$A$2:$ZZ$855, 119, MATCH($B$3, resultados!$A$1:$ZZ$1, 0))</f>
        <v/>
      </c>
    </row>
    <row r="126">
      <c r="A126">
        <f>INDEX(resultados!$A$2:$ZZ$855, 120, MATCH($B$1, resultados!$A$1:$ZZ$1, 0))</f>
        <v/>
      </c>
      <c r="B126">
        <f>INDEX(resultados!$A$2:$ZZ$855, 120, MATCH($B$2, resultados!$A$1:$ZZ$1, 0))</f>
        <v/>
      </c>
      <c r="C126">
        <f>INDEX(resultados!$A$2:$ZZ$855, 120, MATCH($B$3, resultados!$A$1:$ZZ$1, 0))</f>
        <v/>
      </c>
    </row>
    <row r="127">
      <c r="A127">
        <f>INDEX(resultados!$A$2:$ZZ$855, 121, MATCH($B$1, resultados!$A$1:$ZZ$1, 0))</f>
        <v/>
      </c>
      <c r="B127">
        <f>INDEX(resultados!$A$2:$ZZ$855, 121, MATCH($B$2, resultados!$A$1:$ZZ$1, 0))</f>
        <v/>
      </c>
      <c r="C127">
        <f>INDEX(resultados!$A$2:$ZZ$855, 121, MATCH($B$3, resultados!$A$1:$ZZ$1, 0))</f>
        <v/>
      </c>
    </row>
    <row r="128">
      <c r="A128">
        <f>INDEX(resultados!$A$2:$ZZ$855, 122, MATCH($B$1, resultados!$A$1:$ZZ$1, 0))</f>
        <v/>
      </c>
      <c r="B128">
        <f>INDEX(resultados!$A$2:$ZZ$855, 122, MATCH($B$2, resultados!$A$1:$ZZ$1, 0))</f>
        <v/>
      </c>
      <c r="C128">
        <f>INDEX(resultados!$A$2:$ZZ$855, 122, MATCH($B$3, resultados!$A$1:$ZZ$1, 0))</f>
        <v/>
      </c>
    </row>
    <row r="129">
      <c r="A129">
        <f>INDEX(resultados!$A$2:$ZZ$855, 123, MATCH($B$1, resultados!$A$1:$ZZ$1, 0))</f>
        <v/>
      </c>
      <c r="B129">
        <f>INDEX(resultados!$A$2:$ZZ$855, 123, MATCH($B$2, resultados!$A$1:$ZZ$1, 0))</f>
        <v/>
      </c>
      <c r="C129">
        <f>INDEX(resultados!$A$2:$ZZ$855, 123, MATCH($B$3, resultados!$A$1:$ZZ$1, 0))</f>
        <v/>
      </c>
    </row>
    <row r="130">
      <c r="A130">
        <f>INDEX(resultados!$A$2:$ZZ$855, 124, MATCH($B$1, resultados!$A$1:$ZZ$1, 0))</f>
        <v/>
      </c>
      <c r="B130">
        <f>INDEX(resultados!$A$2:$ZZ$855, 124, MATCH($B$2, resultados!$A$1:$ZZ$1, 0))</f>
        <v/>
      </c>
      <c r="C130">
        <f>INDEX(resultados!$A$2:$ZZ$855, 124, MATCH($B$3, resultados!$A$1:$ZZ$1, 0))</f>
        <v/>
      </c>
    </row>
    <row r="131">
      <c r="A131">
        <f>INDEX(resultados!$A$2:$ZZ$855, 125, MATCH($B$1, resultados!$A$1:$ZZ$1, 0))</f>
        <v/>
      </c>
      <c r="B131">
        <f>INDEX(resultados!$A$2:$ZZ$855, 125, MATCH($B$2, resultados!$A$1:$ZZ$1, 0))</f>
        <v/>
      </c>
      <c r="C131">
        <f>INDEX(resultados!$A$2:$ZZ$855, 125, MATCH($B$3, resultados!$A$1:$ZZ$1, 0))</f>
        <v/>
      </c>
    </row>
    <row r="132">
      <c r="A132">
        <f>INDEX(resultados!$A$2:$ZZ$855, 126, MATCH($B$1, resultados!$A$1:$ZZ$1, 0))</f>
        <v/>
      </c>
      <c r="B132">
        <f>INDEX(resultados!$A$2:$ZZ$855, 126, MATCH($B$2, resultados!$A$1:$ZZ$1, 0))</f>
        <v/>
      </c>
      <c r="C132">
        <f>INDEX(resultados!$A$2:$ZZ$855, 126, MATCH($B$3, resultados!$A$1:$ZZ$1, 0))</f>
        <v/>
      </c>
    </row>
    <row r="133">
      <c r="A133">
        <f>INDEX(resultados!$A$2:$ZZ$855, 127, MATCH($B$1, resultados!$A$1:$ZZ$1, 0))</f>
        <v/>
      </c>
      <c r="B133">
        <f>INDEX(resultados!$A$2:$ZZ$855, 127, MATCH($B$2, resultados!$A$1:$ZZ$1, 0))</f>
        <v/>
      </c>
      <c r="C133">
        <f>INDEX(resultados!$A$2:$ZZ$855, 127, MATCH($B$3, resultados!$A$1:$ZZ$1, 0))</f>
        <v/>
      </c>
    </row>
    <row r="134">
      <c r="A134">
        <f>INDEX(resultados!$A$2:$ZZ$855, 128, MATCH($B$1, resultados!$A$1:$ZZ$1, 0))</f>
        <v/>
      </c>
      <c r="B134">
        <f>INDEX(resultados!$A$2:$ZZ$855, 128, MATCH($B$2, resultados!$A$1:$ZZ$1, 0))</f>
        <v/>
      </c>
      <c r="C134">
        <f>INDEX(resultados!$A$2:$ZZ$855, 128, MATCH($B$3, resultados!$A$1:$ZZ$1, 0))</f>
        <v/>
      </c>
    </row>
    <row r="135">
      <c r="A135">
        <f>INDEX(resultados!$A$2:$ZZ$855, 129, MATCH($B$1, resultados!$A$1:$ZZ$1, 0))</f>
        <v/>
      </c>
      <c r="B135">
        <f>INDEX(resultados!$A$2:$ZZ$855, 129, MATCH($B$2, resultados!$A$1:$ZZ$1, 0))</f>
        <v/>
      </c>
      <c r="C135">
        <f>INDEX(resultados!$A$2:$ZZ$855, 129, MATCH($B$3, resultados!$A$1:$ZZ$1, 0))</f>
        <v/>
      </c>
    </row>
    <row r="136">
      <c r="A136">
        <f>INDEX(resultados!$A$2:$ZZ$855, 130, MATCH($B$1, resultados!$A$1:$ZZ$1, 0))</f>
        <v/>
      </c>
      <c r="B136">
        <f>INDEX(resultados!$A$2:$ZZ$855, 130, MATCH($B$2, resultados!$A$1:$ZZ$1, 0))</f>
        <v/>
      </c>
      <c r="C136">
        <f>INDEX(resultados!$A$2:$ZZ$855, 130, MATCH($B$3, resultados!$A$1:$ZZ$1, 0))</f>
        <v/>
      </c>
    </row>
    <row r="137">
      <c r="A137">
        <f>INDEX(resultados!$A$2:$ZZ$855, 131, MATCH($B$1, resultados!$A$1:$ZZ$1, 0))</f>
        <v/>
      </c>
      <c r="B137">
        <f>INDEX(resultados!$A$2:$ZZ$855, 131, MATCH($B$2, resultados!$A$1:$ZZ$1, 0))</f>
        <v/>
      </c>
      <c r="C137">
        <f>INDEX(resultados!$A$2:$ZZ$855, 131, MATCH($B$3, resultados!$A$1:$ZZ$1, 0))</f>
        <v/>
      </c>
    </row>
    <row r="138">
      <c r="A138">
        <f>INDEX(resultados!$A$2:$ZZ$855, 132, MATCH($B$1, resultados!$A$1:$ZZ$1, 0))</f>
        <v/>
      </c>
      <c r="B138">
        <f>INDEX(resultados!$A$2:$ZZ$855, 132, MATCH($B$2, resultados!$A$1:$ZZ$1, 0))</f>
        <v/>
      </c>
      <c r="C138">
        <f>INDEX(resultados!$A$2:$ZZ$855, 132, MATCH($B$3, resultados!$A$1:$ZZ$1, 0))</f>
        <v/>
      </c>
    </row>
    <row r="139">
      <c r="A139">
        <f>INDEX(resultados!$A$2:$ZZ$855, 133, MATCH($B$1, resultados!$A$1:$ZZ$1, 0))</f>
        <v/>
      </c>
      <c r="B139">
        <f>INDEX(resultados!$A$2:$ZZ$855, 133, MATCH($B$2, resultados!$A$1:$ZZ$1, 0))</f>
        <v/>
      </c>
      <c r="C139">
        <f>INDEX(resultados!$A$2:$ZZ$855, 133, MATCH($B$3, resultados!$A$1:$ZZ$1, 0))</f>
        <v/>
      </c>
    </row>
    <row r="140">
      <c r="A140">
        <f>INDEX(resultados!$A$2:$ZZ$855, 134, MATCH($B$1, resultados!$A$1:$ZZ$1, 0))</f>
        <v/>
      </c>
      <c r="B140">
        <f>INDEX(resultados!$A$2:$ZZ$855, 134, MATCH($B$2, resultados!$A$1:$ZZ$1, 0))</f>
        <v/>
      </c>
      <c r="C140">
        <f>INDEX(resultados!$A$2:$ZZ$855, 134, MATCH($B$3, resultados!$A$1:$ZZ$1, 0))</f>
        <v/>
      </c>
    </row>
    <row r="141">
      <c r="A141">
        <f>INDEX(resultados!$A$2:$ZZ$855, 135, MATCH($B$1, resultados!$A$1:$ZZ$1, 0))</f>
        <v/>
      </c>
      <c r="B141">
        <f>INDEX(resultados!$A$2:$ZZ$855, 135, MATCH($B$2, resultados!$A$1:$ZZ$1, 0))</f>
        <v/>
      </c>
      <c r="C141">
        <f>INDEX(resultados!$A$2:$ZZ$855, 135, MATCH($B$3, resultados!$A$1:$ZZ$1, 0))</f>
        <v/>
      </c>
    </row>
    <row r="142">
      <c r="A142">
        <f>INDEX(resultados!$A$2:$ZZ$855, 136, MATCH($B$1, resultados!$A$1:$ZZ$1, 0))</f>
        <v/>
      </c>
      <c r="B142">
        <f>INDEX(resultados!$A$2:$ZZ$855, 136, MATCH($B$2, resultados!$A$1:$ZZ$1, 0))</f>
        <v/>
      </c>
      <c r="C142">
        <f>INDEX(resultados!$A$2:$ZZ$855, 136, MATCH($B$3, resultados!$A$1:$ZZ$1, 0))</f>
        <v/>
      </c>
    </row>
    <row r="143">
      <c r="A143">
        <f>INDEX(resultados!$A$2:$ZZ$855, 137, MATCH($B$1, resultados!$A$1:$ZZ$1, 0))</f>
        <v/>
      </c>
      <c r="B143">
        <f>INDEX(resultados!$A$2:$ZZ$855, 137, MATCH($B$2, resultados!$A$1:$ZZ$1, 0))</f>
        <v/>
      </c>
      <c r="C143">
        <f>INDEX(resultados!$A$2:$ZZ$855, 137, MATCH($B$3, resultados!$A$1:$ZZ$1, 0))</f>
        <v/>
      </c>
    </row>
    <row r="144">
      <c r="A144">
        <f>INDEX(resultados!$A$2:$ZZ$855, 138, MATCH($B$1, resultados!$A$1:$ZZ$1, 0))</f>
        <v/>
      </c>
      <c r="B144">
        <f>INDEX(resultados!$A$2:$ZZ$855, 138, MATCH($B$2, resultados!$A$1:$ZZ$1, 0))</f>
        <v/>
      </c>
      <c r="C144">
        <f>INDEX(resultados!$A$2:$ZZ$855, 138, MATCH($B$3, resultados!$A$1:$ZZ$1, 0))</f>
        <v/>
      </c>
    </row>
    <row r="145">
      <c r="A145">
        <f>INDEX(resultados!$A$2:$ZZ$855, 139, MATCH($B$1, resultados!$A$1:$ZZ$1, 0))</f>
        <v/>
      </c>
      <c r="B145">
        <f>INDEX(resultados!$A$2:$ZZ$855, 139, MATCH($B$2, resultados!$A$1:$ZZ$1, 0))</f>
        <v/>
      </c>
      <c r="C145">
        <f>INDEX(resultados!$A$2:$ZZ$855, 139, MATCH($B$3, resultados!$A$1:$ZZ$1, 0))</f>
        <v/>
      </c>
    </row>
    <row r="146">
      <c r="A146">
        <f>INDEX(resultados!$A$2:$ZZ$855, 140, MATCH($B$1, resultados!$A$1:$ZZ$1, 0))</f>
        <v/>
      </c>
      <c r="B146">
        <f>INDEX(resultados!$A$2:$ZZ$855, 140, MATCH($B$2, resultados!$A$1:$ZZ$1, 0))</f>
        <v/>
      </c>
      <c r="C146">
        <f>INDEX(resultados!$A$2:$ZZ$855, 140, MATCH($B$3, resultados!$A$1:$ZZ$1, 0))</f>
        <v/>
      </c>
    </row>
    <row r="147">
      <c r="A147">
        <f>INDEX(resultados!$A$2:$ZZ$855, 141, MATCH($B$1, resultados!$A$1:$ZZ$1, 0))</f>
        <v/>
      </c>
      <c r="B147">
        <f>INDEX(resultados!$A$2:$ZZ$855, 141, MATCH($B$2, resultados!$A$1:$ZZ$1, 0))</f>
        <v/>
      </c>
      <c r="C147">
        <f>INDEX(resultados!$A$2:$ZZ$855, 141, MATCH($B$3, resultados!$A$1:$ZZ$1, 0))</f>
        <v/>
      </c>
    </row>
    <row r="148">
      <c r="A148">
        <f>INDEX(resultados!$A$2:$ZZ$855, 142, MATCH($B$1, resultados!$A$1:$ZZ$1, 0))</f>
        <v/>
      </c>
      <c r="B148">
        <f>INDEX(resultados!$A$2:$ZZ$855, 142, MATCH($B$2, resultados!$A$1:$ZZ$1, 0))</f>
        <v/>
      </c>
      <c r="C148">
        <f>INDEX(resultados!$A$2:$ZZ$855, 142, MATCH($B$3, resultados!$A$1:$ZZ$1, 0))</f>
        <v/>
      </c>
    </row>
    <row r="149">
      <c r="A149">
        <f>INDEX(resultados!$A$2:$ZZ$855, 143, MATCH($B$1, resultados!$A$1:$ZZ$1, 0))</f>
        <v/>
      </c>
      <c r="B149">
        <f>INDEX(resultados!$A$2:$ZZ$855, 143, MATCH($B$2, resultados!$A$1:$ZZ$1, 0))</f>
        <v/>
      </c>
      <c r="C149">
        <f>INDEX(resultados!$A$2:$ZZ$855, 143, MATCH($B$3, resultados!$A$1:$ZZ$1, 0))</f>
        <v/>
      </c>
    </row>
    <row r="150">
      <c r="A150">
        <f>INDEX(resultados!$A$2:$ZZ$855, 144, MATCH($B$1, resultados!$A$1:$ZZ$1, 0))</f>
        <v/>
      </c>
      <c r="B150">
        <f>INDEX(resultados!$A$2:$ZZ$855, 144, MATCH($B$2, resultados!$A$1:$ZZ$1, 0))</f>
        <v/>
      </c>
      <c r="C150">
        <f>INDEX(resultados!$A$2:$ZZ$855, 144, MATCH($B$3, resultados!$A$1:$ZZ$1, 0))</f>
        <v/>
      </c>
    </row>
    <row r="151">
      <c r="A151">
        <f>INDEX(resultados!$A$2:$ZZ$855, 145, MATCH($B$1, resultados!$A$1:$ZZ$1, 0))</f>
        <v/>
      </c>
      <c r="B151">
        <f>INDEX(resultados!$A$2:$ZZ$855, 145, MATCH($B$2, resultados!$A$1:$ZZ$1, 0))</f>
        <v/>
      </c>
      <c r="C151">
        <f>INDEX(resultados!$A$2:$ZZ$855, 145, MATCH($B$3, resultados!$A$1:$ZZ$1, 0))</f>
        <v/>
      </c>
    </row>
    <row r="152">
      <c r="A152">
        <f>INDEX(resultados!$A$2:$ZZ$855, 146, MATCH($B$1, resultados!$A$1:$ZZ$1, 0))</f>
        <v/>
      </c>
      <c r="B152">
        <f>INDEX(resultados!$A$2:$ZZ$855, 146, MATCH($B$2, resultados!$A$1:$ZZ$1, 0))</f>
        <v/>
      </c>
      <c r="C152">
        <f>INDEX(resultados!$A$2:$ZZ$855, 146, MATCH($B$3, resultados!$A$1:$ZZ$1, 0))</f>
        <v/>
      </c>
    </row>
    <row r="153">
      <c r="A153">
        <f>INDEX(resultados!$A$2:$ZZ$855, 147, MATCH($B$1, resultados!$A$1:$ZZ$1, 0))</f>
        <v/>
      </c>
      <c r="B153">
        <f>INDEX(resultados!$A$2:$ZZ$855, 147, MATCH($B$2, resultados!$A$1:$ZZ$1, 0))</f>
        <v/>
      </c>
      <c r="C153">
        <f>INDEX(resultados!$A$2:$ZZ$855, 147, MATCH($B$3, resultados!$A$1:$ZZ$1, 0))</f>
        <v/>
      </c>
    </row>
    <row r="154">
      <c r="A154">
        <f>INDEX(resultados!$A$2:$ZZ$855, 148, MATCH($B$1, resultados!$A$1:$ZZ$1, 0))</f>
        <v/>
      </c>
      <c r="B154">
        <f>INDEX(resultados!$A$2:$ZZ$855, 148, MATCH($B$2, resultados!$A$1:$ZZ$1, 0))</f>
        <v/>
      </c>
      <c r="C154">
        <f>INDEX(resultados!$A$2:$ZZ$855, 148, MATCH($B$3, resultados!$A$1:$ZZ$1, 0))</f>
        <v/>
      </c>
    </row>
    <row r="155">
      <c r="A155">
        <f>INDEX(resultados!$A$2:$ZZ$855, 149, MATCH($B$1, resultados!$A$1:$ZZ$1, 0))</f>
        <v/>
      </c>
      <c r="B155">
        <f>INDEX(resultados!$A$2:$ZZ$855, 149, MATCH($B$2, resultados!$A$1:$ZZ$1, 0))</f>
        <v/>
      </c>
      <c r="C155">
        <f>INDEX(resultados!$A$2:$ZZ$855, 149, MATCH($B$3, resultados!$A$1:$ZZ$1, 0))</f>
        <v/>
      </c>
    </row>
    <row r="156">
      <c r="A156">
        <f>INDEX(resultados!$A$2:$ZZ$855, 150, MATCH($B$1, resultados!$A$1:$ZZ$1, 0))</f>
        <v/>
      </c>
      <c r="B156">
        <f>INDEX(resultados!$A$2:$ZZ$855, 150, MATCH($B$2, resultados!$A$1:$ZZ$1, 0))</f>
        <v/>
      </c>
      <c r="C156">
        <f>INDEX(resultados!$A$2:$ZZ$855, 150, MATCH($B$3, resultados!$A$1:$ZZ$1, 0))</f>
        <v/>
      </c>
    </row>
    <row r="157">
      <c r="A157">
        <f>INDEX(resultados!$A$2:$ZZ$855, 151, MATCH($B$1, resultados!$A$1:$ZZ$1, 0))</f>
        <v/>
      </c>
      <c r="B157">
        <f>INDEX(resultados!$A$2:$ZZ$855, 151, MATCH($B$2, resultados!$A$1:$ZZ$1, 0))</f>
        <v/>
      </c>
      <c r="C157">
        <f>INDEX(resultados!$A$2:$ZZ$855, 151, MATCH($B$3, resultados!$A$1:$ZZ$1, 0))</f>
        <v/>
      </c>
    </row>
    <row r="158">
      <c r="A158">
        <f>INDEX(resultados!$A$2:$ZZ$855, 152, MATCH($B$1, resultados!$A$1:$ZZ$1, 0))</f>
        <v/>
      </c>
      <c r="B158">
        <f>INDEX(resultados!$A$2:$ZZ$855, 152, MATCH($B$2, resultados!$A$1:$ZZ$1, 0))</f>
        <v/>
      </c>
      <c r="C158">
        <f>INDEX(resultados!$A$2:$ZZ$855, 152, MATCH($B$3, resultados!$A$1:$ZZ$1, 0))</f>
        <v/>
      </c>
    </row>
    <row r="159">
      <c r="A159">
        <f>INDEX(resultados!$A$2:$ZZ$855, 153, MATCH($B$1, resultados!$A$1:$ZZ$1, 0))</f>
        <v/>
      </c>
      <c r="B159">
        <f>INDEX(resultados!$A$2:$ZZ$855, 153, MATCH($B$2, resultados!$A$1:$ZZ$1, 0))</f>
        <v/>
      </c>
      <c r="C159">
        <f>INDEX(resultados!$A$2:$ZZ$855, 153, MATCH($B$3, resultados!$A$1:$ZZ$1, 0))</f>
        <v/>
      </c>
    </row>
    <row r="160">
      <c r="A160">
        <f>INDEX(resultados!$A$2:$ZZ$855, 154, MATCH($B$1, resultados!$A$1:$ZZ$1, 0))</f>
        <v/>
      </c>
      <c r="B160">
        <f>INDEX(resultados!$A$2:$ZZ$855, 154, MATCH($B$2, resultados!$A$1:$ZZ$1, 0))</f>
        <v/>
      </c>
      <c r="C160">
        <f>INDEX(resultados!$A$2:$ZZ$855, 154, MATCH($B$3, resultados!$A$1:$ZZ$1, 0))</f>
        <v/>
      </c>
    </row>
    <row r="161">
      <c r="A161">
        <f>INDEX(resultados!$A$2:$ZZ$855, 155, MATCH($B$1, resultados!$A$1:$ZZ$1, 0))</f>
        <v/>
      </c>
      <c r="B161">
        <f>INDEX(resultados!$A$2:$ZZ$855, 155, MATCH($B$2, resultados!$A$1:$ZZ$1, 0))</f>
        <v/>
      </c>
      <c r="C161">
        <f>INDEX(resultados!$A$2:$ZZ$855, 155, MATCH($B$3, resultados!$A$1:$ZZ$1, 0))</f>
        <v/>
      </c>
    </row>
    <row r="162">
      <c r="A162">
        <f>INDEX(resultados!$A$2:$ZZ$855, 156, MATCH($B$1, resultados!$A$1:$ZZ$1, 0))</f>
        <v/>
      </c>
      <c r="B162">
        <f>INDEX(resultados!$A$2:$ZZ$855, 156, MATCH($B$2, resultados!$A$1:$ZZ$1, 0))</f>
        <v/>
      </c>
      <c r="C162">
        <f>INDEX(resultados!$A$2:$ZZ$855, 156, MATCH($B$3, resultados!$A$1:$ZZ$1, 0))</f>
        <v/>
      </c>
    </row>
    <row r="163">
      <c r="A163">
        <f>INDEX(resultados!$A$2:$ZZ$855, 157, MATCH($B$1, resultados!$A$1:$ZZ$1, 0))</f>
        <v/>
      </c>
      <c r="B163">
        <f>INDEX(resultados!$A$2:$ZZ$855, 157, MATCH($B$2, resultados!$A$1:$ZZ$1, 0))</f>
        <v/>
      </c>
      <c r="C163">
        <f>INDEX(resultados!$A$2:$ZZ$855, 157, MATCH($B$3, resultados!$A$1:$ZZ$1, 0))</f>
        <v/>
      </c>
    </row>
    <row r="164">
      <c r="A164">
        <f>INDEX(resultados!$A$2:$ZZ$855, 158, MATCH($B$1, resultados!$A$1:$ZZ$1, 0))</f>
        <v/>
      </c>
      <c r="B164">
        <f>INDEX(resultados!$A$2:$ZZ$855, 158, MATCH($B$2, resultados!$A$1:$ZZ$1, 0))</f>
        <v/>
      </c>
      <c r="C164">
        <f>INDEX(resultados!$A$2:$ZZ$855, 158, MATCH($B$3, resultados!$A$1:$ZZ$1, 0))</f>
        <v/>
      </c>
    </row>
    <row r="165">
      <c r="A165">
        <f>INDEX(resultados!$A$2:$ZZ$855, 159, MATCH($B$1, resultados!$A$1:$ZZ$1, 0))</f>
        <v/>
      </c>
      <c r="B165">
        <f>INDEX(resultados!$A$2:$ZZ$855, 159, MATCH($B$2, resultados!$A$1:$ZZ$1, 0))</f>
        <v/>
      </c>
      <c r="C165">
        <f>INDEX(resultados!$A$2:$ZZ$855, 159, MATCH($B$3, resultados!$A$1:$ZZ$1, 0))</f>
        <v/>
      </c>
    </row>
    <row r="166">
      <c r="A166">
        <f>INDEX(resultados!$A$2:$ZZ$855, 160, MATCH($B$1, resultados!$A$1:$ZZ$1, 0))</f>
        <v/>
      </c>
      <c r="B166">
        <f>INDEX(resultados!$A$2:$ZZ$855, 160, MATCH($B$2, resultados!$A$1:$ZZ$1, 0))</f>
        <v/>
      </c>
      <c r="C166">
        <f>INDEX(resultados!$A$2:$ZZ$855, 160, MATCH($B$3, resultados!$A$1:$ZZ$1, 0))</f>
        <v/>
      </c>
    </row>
    <row r="167">
      <c r="A167">
        <f>INDEX(resultados!$A$2:$ZZ$855, 161, MATCH($B$1, resultados!$A$1:$ZZ$1, 0))</f>
        <v/>
      </c>
      <c r="B167">
        <f>INDEX(resultados!$A$2:$ZZ$855, 161, MATCH($B$2, resultados!$A$1:$ZZ$1, 0))</f>
        <v/>
      </c>
      <c r="C167">
        <f>INDEX(resultados!$A$2:$ZZ$855, 161, MATCH($B$3, resultados!$A$1:$ZZ$1, 0))</f>
        <v/>
      </c>
    </row>
    <row r="168">
      <c r="A168">
        <f>INDEX(resultados!$A$2:$ZZ$855, 162, MATCH($B$1, resultados!$A$1:$ZZ$1, 0))</f>
        <v/>
      </c>
      <c r="B168">
        <f>INDEX(resultados!$A$2:$ZZ$855, 162, MATCH($B$2, resultados!$A$1:$ZZ$1, 0))</f>
        <v/>
      </c>
      <c r="C168">
        <f>INDEX(resultados!$A$2:$ZZ$855, 162, MATCH($B$3, resultados!$A$1:$ZZ$1, 0))</f>
        <v/>
      </c>
    </row>
    <row r="169">
      <c r="A169">
        <f>INDEX(resultados!$A$2:$ZZ$855, 163, MATCH($B$1, resultados!$A$1:$ZZ$1, 0))</f>
        <v/>
      </c>
      <c r="B169">
        <f>INDEX(resultados!$A$2:$ZZ$855, 163, MATCH($B$2, resultados!$A$1:$ZZ$1, 0))</f>
        <v/>
      </c>
      <c r="C169">
        <f>INDEX(resultados!$A$2:$ZZ$855, 163, MATCH($B$3, resultados!$A$1:$ZZ$1, 0))</f>
        <v/>
      </c>
    </row>
    <row r="170">
      <c r="A170">
        <f>INDEX(resultados!$A$2:$ZZ$855, 164, MATCH($B$1, resultados!$A$1:$ZZ$1, 0))</f>
        <v/>
      </c>
      <c r="B170">
        <f>INDEX(resultados!$A$2:$ZZ$855, 164, MATCH($B$2, resultados!$A$1:$ZZ$1, 0))</f>
        <v/>
      </c>
      <c r="C170">
        <f>INDEX(resultados!$A$2:$ZZ$855, 164, MATCH($B$3, resultados!$A$1:$ZZ$1, 0))</f>
        <v/>
      </c>
    </row>
    <row r="171">
      <c r="A171">
        <f>INDEX(resultados!$A$2:$ZZ$855, 165, MATCH($B$1, resultados!$A$1:$ZZ$1, 0))</f>
        <v/>
      </c>
      <c r="B171">
        <f>INDEX(resultados!$A$2:$ZZ$855, 165, MATCH($B$2, resultados!$A$1:$ZZ$1, 0))</f>
        <v/>
      </c>
      <c r="C171">
        <f>INDEX(resultados!$A$2:$ZZ$855, 165, MATCH($B$3, resultados!$A$1:$ZZ$1, 0))</f>
        <v/>
      </c>
    </row>
    <row r="172">
      <c r="A172">
        <f>INDEX(resultados!$A$2:$ZZ$855, 166, MATCH($B$1, resultados!$A$1:$ZZ$1, 0))</f>
        <v/>
      </c>
      <c r="B172">
        <f>INDEX(resultados!$A$2:$ZZ$855, 166, MATCH($B$2, resultados!$A$1:$ZZ$1, 0))</f>
        <v/>
      </c>
      <c r="C172">
        <f>INDEX(resultados!$A$2:$ZZ$855, 166, MATCH($B$3, resultados!$A$1:$ZZ$1, 0))</f>
        <v/>
      </c>
    </row>
    <row r="173">
      <c r="A173">
        <f>INDEX(resultados!$A$2:$ZZ$855, 167, MATCH($B$1, resultados!$A$1:$ZZ$1, 0))</f>
        <v/>
      </c>
      <c r="B173">
        <f>INDEX(resultados!$A$2:$ZZ$855, 167, MATCH($B$2, resultados!$A$1:$ZZ$1, 0))</f>
        <v/>
      </c>
      <c r="C173">
        <f>INDEX(resultados!$A$2:$ZZ$855, 167, MATCH($B$3, resultados!$A$1:$ZZ$1, 0))</f>
        <v/>
      </c>
    </row>
    <row r="174">
      <c r="A174">
        <f>INDEX(resultados!$A$2:$ZZ$855, 168, MATCH($B$1, resultados!$A$1:$ZZ$1, 0))</f>
        <v/>
      </c>
      <c r="B174">
        <f>INDEX(resultados!$A$2:$ZZ$855, 168, MATCH($B$2, resultados!$A$1:$ZZ$1, 0))</f>
        <v/>
      </c>
      <c r="C174">
        <f>INDEX(resultados!$A$2:$ZZ$855, 168, MATCH($B$3, resultados!$A$1:$ZZ$1, 0))</f>
        <v/>
      </c>
    </row>
    <row r="175">
      <c r="A175">
        <f>INDEX(resultados!$A$2:$ZZ$855, 169, MATCH($B$1, resultados!$A$1:$ZZ$1, 0))</f>
        <v/>
      </c>
      <c r="B175">
        <f>INDEX(resultados!$A$2:$ZZ$855, 169, MATCH($B$2, resultados!$A$1:$ZZ$1, 0))</f>
        <v/>
      </c>
      <c r="C175">
        <f>INDEX(resultados!$A$2:$ZZ$855, 169, MATCH($B$3, resultados!$A$1:$ZZ$1, 0))</f>
        <v/>
      </c>
    </row>
    <row r="176">
      <c r="A176">
        <f>INDEX(resultados!$A$2:$ZZ$855, 170, MATCH($B$1, resultados!$A$1:$ZZ$1, 0))</f>
        <v/>
      </c>
      <c r="B176">
        <f>INDEX(resultados!$A$2:$ZZ$855, 170, MATCH($B$2, resultados!$A$1:$ZZ$1, 0))</f>
        <v/>
      </c>
      <c r="C176">
        <f>INDEX(resultados!$A$2:$ZZ$855, 170, MATCH($B$3, resultados!$A$1:$ZZ$1, 0))</f>
        <v/>
      </c>
    </row>
    <row r="177">
      <c r="A177">
        <f>INDEX(resultados!$A$2:$ZZ$855, 171, MATCH($B$1, resultados!$A$1:$ZZ$1, 0))</f>
        <v/>
      </c>
      <c r="B177">
        <f>INDEX(resultados!$A$2:$ZZ$855, 171, MATCH($B$2, resultados!$A$1:$ZZ$1, 0))</f>
        <v/>
      </c>
      <c r="C177">
        <f>INDEX(resultados!$A$2:$ZZ$855, 171, MATCH($B$3, resultados!$A$1:$ZZ$1, 0))</f>
        <v/>
      </c>
    </row>
    <row r="178">
      <c r="A178">
        <f>INDEX(resultados!$A$2:$ZZ$855, 172, MATCH($B$1, resultados!$A$1:$ZZ$1, 0))</f>
        <v/>
      </c>
      <c r="B178">
        <f>INDEX(resultados!$A$2:$ZZ$855, 172, MATCH($B$2, resultados!$A$1:$ZZ$1, 0))</f>
        <v/>
      </c>
      <c r="C178">
        <f>INDEX(resultados!$A$2:$ZZ$855, 172, MATCH($B$3, resultados!$A$1:$ZZ$1, 0))</f>
        <v/>
      </c>
    </row>
    <row r="179">
      <c r="A179">
        <f>INDEX(resultados!$A$2:$ZZ$855, 173, MATCH($B$1, resultados!$A$1:$ZZ$1, 0))</f>
        <v/>
      </c>
      <c r="B179">
        <f>INDEX(resultados!$A$2:$ZZ$855, 173, MATCH($B$2, resultados!$A$1:$ZZ$1, 0))</f>
        <v/>
      </c>
      <c r="C179">
        <f>INDEX(resultados!$A$2:$ZZ$855, 173, MATCH($B$3, resultados!$A$1:$ZZ$1, 0))</f>
        <v/>
      </c>
    </row>
    <row r="180">
      <c r="A180">
        <f>INDEX(resultados!$A$2:$ZZ$855, 174, MATCH($B$1, resultados!$A$1:$ZZ$1, 0))</f>
        <v/>
      </c>
      <c r="B180">
        <f>INDEX(resultados!$A$2:$ZZ$855, 174, MATCH($B$2, resultados!$A$1:$ZZ$1, 0))</f>
        <v/>
      </c>
      <c r="C180">
        <f>INDEX(resultados!$A$2:$ZZ$855, 174, MATCH($B$3, resultados!$A$1:$ZZ$1, 0))</f>
        <v/>
      </c>
    </row>
    <row r="181">
      <c r="A181">
        <f>INDEX(resultados!$A$2:$ZZ$855, 175, MATCH($B$1, resultados!$A$1:$ZZ$1, 0))</f>
        <v/>
      </c>
      <c r="B181">
        <f>INDEX(resultados!$A$2:$ZZ$855, 175, MATCH($B$2, resultados!$A$1:$ZZ$1, 0))</f>
        <v/>
      </c>
      <c r="C181">
        <f>INDEX(resultados!$A$2:$ZZ$855, 175, MATCH($B$3, resultados!$A$1:$ZZ$1, 0))</f>
        <v/>
      </c>
    </row>
    <row r="182">
      <c r="A182">
        <f>INDEX(resultados!$A$2:$ZZ$855, 176, MATCH($B$1, resultados!$A$1:$ZZ$1, 0))</f>
        <v/>
      </c>
      <c r="B182">
        <f>INDEX(resultados!$A$2:$ZZ$855, 176, MATCH($B$2, resultados!$A$1:$ZZ$1, 0))</f>
        <v/>
      </c>
      <c r="C182">
        <f>INDEX(resultados!$A$2:$ZZ$855, 176, MATCH($B$3, resultados!$A$1:$ZZ$1, 0))</f>
        <v/>
      </c>
    </row>
    <row r="183">
      <c r="A183">
        <f>INDEX(resultados!$A$2:$ZZ$855, 177, MATCH($B$1, resultados!$A$1:$ZZ$1, 0))</f>
        <v/>
      </c>
      <c r="B183">
        <f>INDEX(resultados!$A$2:$ZZ$855, 177, MATCH($B$2, resultados!$A$1:$ZZ$1, 0))</f>
        <v/>
      </c>
      <c r="C183">
        <f>INDEX(resultados!$A$2:$ZZ$855, 177, MATCH($B$3, resultados!$A$1:$ZZ$1, 0))</f>
        <v/>
      </c>
    </row>
    <row r="184">
      <c r="A184">
        <f>INDEX(resultados!$A$2:$ZZ$855, 178, MATCH($B$1, resultados!$A$1:$ZZ$1, 0))</f>
        <v/>
      </c>
      <c r="B184">
        <f>INDEX(resultados!$A$2:$ZZ$855, 178, MATCH($B$2, resultados!$A$1:$ZZ$1, 0))</f>
        <v/>
      </c>
      <c r="C184">
        <f>INDEX(resultados!$A$2:$ZZ$855, 178, MATCH($B$3, resultados!$A$1:$ZZ$1, 0))</f>
        <v/>
      </c>
    </row>
    <row r="185">
      <c r="A185">
        <f>INDEX(resultados!$A$2:$ZZ$855, 179, MATCH($B$1, resultados!$A$1:$ZZ$1, 0))</f>
        <v/>
      </c>
      <c r="B185">
        <f>INDEX(resultados!$A$2:$ZZ$855, 179, MATCH($B$2, resultados!$A$1:$ZZ$1, 0))</f>
        <v/>
      </c>
      <c r="C185">
        <f>INDEX(resultados!$A$2:$ZZ$855, 179, MATCH($B$3, resultados!$A$1:$ZZ$1, 0))</f>
        <v/>
      </c>
    </row>
    <row r="186">
      <c r="A186">
        <f>INDEX(resultados!$A$2:$ZZ$855, 180, MATCH($B$1, resultados!$A$1:$ZZ$1, 0))</f>
        <v/>
      </c>
      <c r="B186">
        <f>INDEX(resultados!$A$2:$ZZ$855, 180, MATCH($B$2, resultados!$A$1:$ZZ$1, 0))</f>
        <v/>
      </c>
      <c r="C186">
        <f>INDEX(resultados!$A$2:$ZZ$855, 180, MATCH($B$3, resultados!$A$1:$ZZ$1, 0))</f>
        <v/>
      </c>
    </row>
    <row r="187">
      <c r="A187">
        <f>INDEX(resultados!$A$2:$ZZ$855, 181, MATCH($B$1, resultados!$A$1:$ZZ$1, 0))</f>
        <v/>
      </c>
      <c r="B187">
        <f>INDEX(resultados!$A$2:$ZZ$855, 181, MATCH($B$2, resultados!$A$1:$ZZ$1, 0))</f>
        <v/>
      </c>
      <c r="C187">
        <f>INDEX(resultados!$A$2:$ZZ$855, 181, MATCH($B$3, resultados!$A$1:$ZZ$1, 0))</f>
        <v/>
      </c>
    </row>
    <row r="188">
      <c r="A188">
        <f>INDEX(resultados!$A$2:$ZZ$855, 182, MATCH($B$1, resultados!$A$1:$ZZ$1, 0))</f>
        <v/>
      </c>
      <c r="B188">
        <f>INDEX(resultados!$A$2:$ZZ$855, 182, MATCH($B$2, resultados!$A$1:$ZZ$1, 0))</f>
        <v/>
      </c>
      <c r="C188">
        <f>INDEX(resultados!$A$2:$ZZ$855, 182, MATCH($B$3, resultados!$A$1:$ZZ$1, 0))</f>
        <v/>
      </c>
    </row>
    <row r="189">
      <c r="A189">
        <f>INDEX(resultados!$A$2:$ZZ$855, 183, MATCH($B$1, resultados!$A$1:$ZZ$1, 0))</f>
        <v/>
      </c>
      <c r="B189">
        <f>INDEX(resultados!$A$2:$ZZ$855, 183, MATCH($B$2, resultados!$A$1:$ZZ$1, 0))</f>
        <v/>
      </c>
      <c r="C189">
        <f>INDEX(resultados!$A$2:$ZZ$855, 183, MATCH($B$3, resultados!$A$1:$ZZ$1, 0))</f>
        <v/>
      </c>
    </row>
    <row r="190">
      <c r="A190">
        <f>INDEX(resultados!$A$2:$ZZ$855, 184, MATCH($B$1, resultados!$A$1:$ZZ$1, 0))</f>
        <v/>
      </c>
      <c r="B190">
        <f>INDEX(resultados!$A$2:$ZZ$855, 184, MATCH($B$2, resultados!$A$1:$ZZ$1, 0))</f>
        <v/>
      </c>
      <c r="C190">
        <f>INDEX(resultados!$A$2:$ZZ$855, 184, MATCH($B$3, resultados!$A$1:$ZZ$1, 0))</f>
        <v/>
      </c>
    </row>
    <row r="191">
      <c r="A191">
        <f>INDEX(resultados!$A$2:$ZZ$855, 185, MATCH($B$1, resultados!$A$1:$ZZ$1, 0))</f>
        <v/>
      </c>
      <c r="B191">
        <f>INDEX(resultados!$A$2:$ZZ$855, 185, MATCH($B$2, resultados!$A$1:$ZZ$1, 0))</f>
        <v/>
      </c>
      <c r="C191">
        <f>INDEX(resultados!$A$2:$ZZ$855, 185, MATCH($B$3, resultados!$A$1:$ZZ$1, 0))</f>
        <v/>
      </c>
    </row>
    <row r="192">
      <c r="A192">
        <f>INDEX(resultados!$A$2:$ZZ$855, 186, MATCH($B$1, resultados!$A$1:$ZZ$1, 0))</f>
        <v/>
      </c>
      <c r="B192">
        <f>INDEX(resultados!$A$2:$ZZ$855, 186, MATCH($B$2, resultados!$A$1:$ZZ$1, 0))</f>
        <v/>
      </c>
      <c r="C192">
        <f>INDEX(resultados!$A$2:$ZZ$855, 186, MATCH($B$3, resultados!$A$1:$ZZ$1, 0))</f>
        <v/>
      </c>
    </row>
    <row r="193">
      <c r="A193">
        <f>INDEX(resultados!$A$2:$ZZ$855, 187, MATCH($B$1, resultados!$A$1:$ZZ$1, 0))</f>
        <v/>
      </c>
      <c r="B193">
        <f>INDEX(resultados!$A$2:$ZZ$855, 187, MATCH($B$2, resultados!$A$1:$ZZ$1, 0))</f>
        <v/>
      </c>
      <c r="C193">
        <f>INDEX(resultados!$A$2:$ZZ$855, 187, MATCH($B$3, resultados!$A$1:$ZZ$1, 0))</f>
        <v/>
      </c>
    </row>
    <row r="194">
      <c r="A194">
        <f>INDEX(resultados!$A$2:$ZZ$855, 188, MATCH($B$1, resultados!$A$1:$ZZ$1, 0))</f>
        <v/>
      </c>
      <c r="B194">
        <f>INDEX(resultados!$A$2:$ZZ$855, 188, MATCH($B$2, resultados!$A$1:$ZZ$1, 0))</f>
        <v/>
      </c>
      <c r="C194">
        <f>INDEX(resultados!$A$2:$ZZ$855, 188, MATCH($B$3, resultados!$A$1:$ZZ$1, 0))</f>
        <v/>
      </c>
    </row>
    <row r="195">
      <c r="A195">
        <f>INDEX(resultados!$A$2:$ZZ$855, 189, MATCH($B$1, resultados!$A$1:$ZZ$1, 0))</f>
        <v/>
      </c>
      <c r="B195">
        <f>INDEX(resultados!$A$2:$ZZ$855, 189, MATCH($B$2, resultados!$A$1:$ZZ$1, 0))</f>
        <v/>
      </c>
      <c r="C195">
        <f>INDEX(resultados!$A$2:$ZZ$855, 189, MATCH($B$3, resultados!$A$1:$ZZ$1, 0))</f>
        <v/>
      </c>
    </row>
    <row r="196">
      <c r="A196">
        <f>INDEX(resultados!$A$2:$ZZ$855, 190, MATCH($B$1, resultados!$A$1:$ZZ$1, 0))</f>
        <v/>
      </c>
      <c r="B196">
        <f>INDEX(resultados!$A$2:$ZZ$855, 190, MATCH($B$2, resultados!$A$1:$ZZ$1, 0))</f>
        <v/>
      </c>
      <c r="C196">
        <f>INDEX(resultados!$A$2:$ZZ$855, 190, MATCH($B$3, resultados!$A$1:$ZZ$1, 0))</f>
        <v/>
      </c>
    </row>
    <row r="197">
      <c r="A197">
        <f>INDEX(resultados!$A$2:$ZZ$855, 191, MATCH($B$1, resultados!$A$1:$ZZ$1, 0))</f>
        <v/>
      </c>
      <c r="B197">
        <f>INDEX(resultados!$A$2:$ZZ$855, 191, MATCH($B$2, resultados!$A$1:$ZZ$1, 0))</f>
        <v/>
      </c>
      <c r="C197">
        <f>INDEX(resultados!$A$2:$ZZ$855, 191, MATCH($B$3, resultados!$A$1:$ZZ$1, 0))</f>
        <v/>
      </c>
    </row>
    <row r="198">
      <c r="A198">
        <f>INDEX(resultados!$A$2:$ZZ$855, 192, MATCH($B$1, resultados!$A$1:$ZZ$1, 0))</f>
        <v/>
      </c>
      <c r="B198">
        <f>INDEX(resultados!$A$2:$ZZ$855, 192, MATCH($B$2, resultados!$A$1:$ZZ$1, 0))</f>
        <v/>
      </c>
      <c r="C198">
        <f>INDEX(resultados!$A$2:$ZZ$855, 192, MATCH($B$3, resultados!$A$1:$ZZ$1, 0))</f>
        <v/>
      </c>
    </row>
    <row r="199">
      <c r="A199">
        <f>INDEX(resultados!$A$2:$ZZ$855, 193, MATCH($B$1, resultados!$A$1:$ZZ$1, 0))</f>
        <v/>
      </c>
      <c r="B199">
        <f>INDEX(resultados!$A$2:$ZZ$855, 193, MATCH($B$2, resultados!$A$1:$ZZ$1, 0))</f>
        <v/>
      </c>
      <c r="C199">
        <f>INDEX(resultados!$A$2:$ZZ$855, 193, MATCH($B$3, resultados!$A$1:$ZZ$1, 0))</f>
        <v/>
      </c>
    </row>
    <row r="200">
      <c r="A200">
        <f>INDEX(resultados!$A$2:$ZZ$855, 194, MATCH($B$1, resultados!$A$1:$ZZ$1, 0))</f>
        <v/>
      </c>
      <c r="B200">
        <f>INDEX(resultados!$A$2:$ZZ$855, 194, MATCH($B$2, resultados!$A$1:$ZZ$1, 0))</f>
        <v/>
      </c>
      <c r="C200">
        <f>INDEX(resultados!$A$2:$ZZ$855, 194, MATCH($B$3, resultados!$A$1:$ZZ$1, 0))</f>
        <v/>
      </c>
    </row>
    <row r="201">
      <c r="A201">
        <f>INDEX(resultados!$A$2:$ZZ$855, 195, MATCH($B$1, resultados!$A$1:$ZZ$1, 0))</f>
        <v/>
      </c>
      <c r="B201">
        <f>INDEX(resultados!$A$2:$ZZ$855, 195, MATCH($B$2, resultados!$A$1:$ZZ$1, 0))</f>
        <v/>
      </c>
      <c r="C201">
        <f>INDEX(resultados!$A$2:$ZZ$855, 195, MATCH($B$3, resultados!$A$1:$ZZ$1, 0))</f>
        <v/>
      </c>
    </row>
    <row r="202">
      <c r="A202">
        <f>INDEX(resultados!$A$2:$ZZ$855, 196, MATCH($B$1, resultados!$A$1:$ZZ$1, 0))</f>
        <v/>
      </c>
      <c r="B202">
        <f>INDEX(resultados!$A$2:$ZZ$855, 196, MATCH($B$2, resultados!$A$1:$ZZ$1, 0))</f>
        <v/>
      </c>
      <c r="C202">
        <f>INDEX(resultados!$A$2:$ZZ$855, 196, MATCH($B$3, resultados!$A$1:$ZZ$1, 0))</f>
        <v/>
      </c>
    </row>
    <row r="203">
      <c r="A203">
        <f>INDEX(resultados!$A$2:$ZZ$855, 197, MATCH($B$1, resultados!$A$1:$ZZ$1, 0))</f>
        <v/>
      </c>
      <c r="B203">
        <f>INDEX(resultados!$A$2:$ZZ$855, 197, MATCH($B$2, resultados!$A$1:$ZZ$1, 0))</f>
        <v/>
      </c>
      <c r="C203">
        <f>INDEX(resultados!$A$2:$ZZ$855, 197, MATCH($B$3, resultados!$A$1:$ZZ$1, 0))</f>
        <v/>
      </c>
    </row>
    <row r="204">
      <c r="A204">
        <f>INDEX(resultados!$A$2:$ZZ$855, 198, MATCH($B$1, resultados!$A$1:$ZZ$1, 0))</f>
        <v/>
      </c>
      <c r="B204">
        <f>INDEX(resultados!$A$2:$ZZ$855, 198, MATCH($B$2, resultados!$A$1:$ZZ$1, 0))</f>
        <v/>
      </c>
      <c r="C204">
        <f>INDEX(resultados!$A$2:$ZZ$855, 198, MATCH($B$3, resultados!$A$1:$ZZ$1, 0))</f>
        <v/>
      </c>
    </row>
    <row r="205">
      <c r="A205">
        <f>INDEX(resultados!$A$2:$ZZ$855, 199, MATCH($B$1, resultados!$A$1:$ZZ$1, 0))</f>
        <v/>
      </c>
      <c r="B205">
        <f>INDEX(resultados!$A$2:$ZZ$855, 199, MATCH($B$2, resultados!$A$1:$ZZ$1, 0))</f>
        <v/>
      </c>
      <c r="C205">
        <f>INDEX(resultados!$A$2:$ZZ$855, 199, MATCH($B$3, resultados!$A$1:$ZZ$1, 0))</f>
        <v/>
      </c>
    </row>
    <row r="206">
      <c r="A206">
        <f>INDEX(resultados!$A$2:$ZZ$855, 200, MATCH($B$1, resultados!$A$1:$ZZ$1, 0))</f>
        <v/>
      </c>
      <c r="B206">
        <f>INDEX(resultados!$A$2:$ZZ$855, 200, MATCH($B$2, resultados!$A$1:$ZZ$1, 0))</f>
        <v/>
      </c>
      <c r="C206">
        <f>INDEX(resultados!$A$2:$ZZ$855, 200, MATCH($B$3, resultados!$A$1:$ZZ$1, 0))</f>
        <v/>
      </c>
    </row>
    <row r="207">
      <c r="A207">
        <f>INDEX(resultados!$A$2:$ZZ$855, 201, MATCH($B$1, resultados!$A$1:$ZZ$1, 0))</f>
        <v/>
      </c>
      <c r="B207">
        <f>INDEX(resultados!$A$2:$ZZ$855, 201, MATCH($B$2, resultados!$A$1:$ZZ$1, 0))</f>
        <v/>
      </c>
      <c r="C207">
        <f>INDEX(resultados!$A$2:$ZZ$855, 201, MATCH($B$3, resultados!$A$1:$ZZ$1, 0))</f>
        <v/>
      </c>
    </row>
    <row r="208">
      <c r="A208">
        <f>INDEX(resultados!$A$2:$ZZ$855, 202, MATCH($B$1, resultados!$A$1:$ZZ$1, 0))</f>
        <v/>
      </c>
      <c r="B208">
        <f>INDEX(resultados!$A$2:$ZZ$855, 202, MATCH($B$2, resultados!$A$1:$ZZ$1, 0))</f>
        <v/>
      </c>
      <c r="C208">
        <f>INDEX(resultados!$A$2:$ZZ$855, 202, MATCH($B$3, resultados!$A$1:$ZZ$1, 0))</f>
        <v/>
      </c>
    </row>
    <row r="209">
      <c r="A209">
        <f>INDEX(resultados!$A$2:$ZZ$855, 203, MATCH($B$1, resultados!$A$1:$ZZ$1, 0))</f>
        <v/>
      </c>
      <c r="B209">
        <f>INDEX(resultados!$A$2:$ZZ$855, 203, MATCH($B$2, resultados!$A$1:$ZZ$1, 0))</f>
        <v/>
      </c>
      <c r="C209">
        <f>INDEX(resultados!$A$2:$ZZ$855, 203, MATCH($B$3, resultados!$A$1:$ZZ$1, 0))</f>
        <v/>
      </c>
    </row>
    <row r="210">
      <c r="A210">
        <f>INDEX(resultados!$A$2:$ZZ$855, 204, MATCH($B$1, resultados!$A$1:$ZZ$1, 0))</f>
        <v/>
      </c>
      <c r="B210">
        <f>INDEX(resultados!$A$2:$ZZ$855, 204, MATCH($B$2, resultados!$A$1:$ZZ$1, 0))</f>
        <v/>
      </c>
      <c r="C210">
        <f>INDEX(resultados!$A$2:$ZZ$855, 204, MATCH($B$3, resultados!$A$1:$ZZ$1, 0))</f>
        <v/>
      </c>
    </row>
    <row r="211">
      <c r="A211">
        <f>INDEX(resultados!$A$2:$ZZ$855, 205, MATCH($B$1, resultados!$A$1:$ZZ$1, 0))</f>
        <v/>
      </c>
      <c r="B211">
        <f>INDEX(resultados!$A$2:$ZZ$855, 205, MATCH($B$2, resultados!$A$1:$ZZ$1, 0))</f>
        <v/>
      </c>
      <c r="C211">
        <f>INDEX(resultados!$A$2:$ZZ$855, 205, MATCH($B$3, resultados!$A$1:$ZZ$1, 0))</f>
        <v/>
      </c>
    </row>
    <row r="212">
      <c r="A212">
        <f>INDEX(resultados!$A$2:$ZZ$855, 206, MATCH($B$1, resultados!$A$1:$ZZ$1, 0))</f>
        <v/>
      </c>
      <c r="B212">
        <f>INDEX(resultados!$A$2:$ZZ$855, 206, MATCH($B$2, resultados!$A$1:$ZZ$1, 0))</f>
        <v/>
      </c>
      <c r="C212">
        <f>INDEX(resultados!$A$2:$ZZ$855, 206, MATCH($B$3, resultados!$A$1:$ZZ$1, 0))</f>
        <v/>
      </c>
    </row>
    <row r="213">
      <c r="A213">
        <f>INDEX(resultados!$A$2:$ZZ$855, 207, MATCH($B$1, resultados!$A$1:$ZZ$1, 0))</f>
        <v/>
      </c>
      <c r="B213">
        <f>INDEX(resultados!$A$2:$ZZ$855, 207, MATCH($B$2, resultados!$A$1:$ZZ$1, 0))</f>
        <v/>
      </c>
      <c r="C213">
        <f>INDEX(resultados!$A$2:$ZZ$855, 207, MATCH($B$3, resultados!$A$1:$ZZ$1, 0))</f>
        <v/>
      </c>
    </row>
    <row r="214">
      <c r="A214">
        <f>INDEX(resultados!$A$2:$ZZ$855, 208, MATCH($B$1, resultados!$A$1:$ZZ$1, 0))</f>
        <v/>
      </c>
      <c r="B214">
        <f>INDEX(resultados!$A$2:$ZZ$855, 208, MATCH($B$2, resultados!$A$1:$ZZ$1, 0))</f>
        <v/>
      </c>
      <c r="C214">
        <f>INDEX(resultados!$A$2:$ZZ$855, 208, MATCH($B$3, resultados!$A$1:$ZZ$1, 0))</f>
        <v/>
      </c>
    </row>
    <row r="215">
      <c r="A215">
        <f>INDEX(resultados!$A$2:$ZZ$855, 209, MATCH($B$1, resultados!$A$1:$ZZ$1, 0))</f>
        <v/>
      </c>
      <c r="B215">
        <f>INDEX(resultados!$A$2:$ZZ$855, 209, MATCH($B$2, resultados!$A$1:$ZZ$1, 0))</f>
        <v/>
      </c>
      <c r="C215">
        <f>INDEX(resultados!$A$2:$ZZ$855, 209, MATCH($B$3, resultados!$A$1:$ZZ$1, 0))</f>
        <v/>
      </c>
    </row>
    <row r="216">
      <c r="A216">
        <f>INDEX(resultados!$A$2:$ZZ$855, 210, MATCH($B$1, resultados!$A$1:$ZZ$1, 0))</f>
        <v/>
      </c>
      <c r="B216">
        <f>INDEX(resultados!$A$2:$ZZ$855, 210, MATCH($B$2, resultados!$A$1:$ZZ$1, 0))</f>
        <v/>
      </c>
      <c r="C216">
        <f>INDEX(resultados!$A$2:$ZZ$855, 210, MATCH($B$3, resultados!$A$1:$ZZ$1, 0))</f>
        <v/>
      </c>
    </row>
    <row r="217">
      <c r="A217">
        <f>INDEX(resultados!$A$2:$ZZ$855, 211, MATCH($B$1, resultados!$A$1:$ZZ$1, 0))</f>
        <v/>
      </c>
      <c r="B217">
        <f>INDEX(resultados!$A$2:$ZZ$855, 211, MATCH($B$2, resultados!$A$1:$ZZ$1, 0))</f>
        <v/>
      </c>
      <c r="C217">
        <f>INDEX(resultados!$A$2:$ZZ$855, 211, MATCH($B$3, resultados!$A$1:$ZZ$1, 0))</f>
        <v/>
      </c>
    </row>
    <row r="218">
      <c r="A218">
        <f>INDEX(resultados!$A$2:$ZZ$855, 212, MATCH($B$1, resultados!$A$1:$ZZ$1, 0))</f>
        <v/>
      </c>
      <c r="B218">
        <f>INDEX(resultados!$A$2:$ZZ$855, 212, MATCH($B$2, resultados!$A$1:$ZZ$1, 0))</f>
        <v/>
      </c>
      <c r="C218">
        <f>INDEX(resultados!$A$2:$ZZ$855, 212, MATCH($B$3, resultados!$A$1:$ZZ$1, 0))</f>
        <v/>
      </c>
    </row>
    <row r="219">
      <c r="A219">
        <f>INDEX(resultados!$A$2:$ZZ$855, 213, MATCH($B$1, resultados!$A$1:$ZZ$1, 0))</f>
        <v/>
      </c>
      <c r="B219">
        <f>INDEX(resultados!$A$2:$ZZ$855, 213, MATCH($B$2, resultados!$A$1:$ZZ$1, 0))</f>
        <v/>
      </c>
      <c r="C219">
        <f>INDEX(resultados!$A$2:$ZZ$855, 213, MATCH($B$3, resultados!$A$1:$ZZ$1, 0))</f>
        <v/>
      </c>
    </row>
    <row r="220">
      <c r="A220">
        <f>INDEX(resultados!$A$2:$ZZ$855, 214, MATCH($B$1, resultados!$A$1:$ZZ$1, 0))</f>
        <v/>
      </c>
      <c r="B220">
        <f>INDEX(resultados!$A$2:$ZZ$855, 214, MATCH($B$2, resultados!$A$1:$ZZ$1, 0))</f>
        <v/>
      </c>
      <c r="C220">
        <f>INDEX(resultados!$A$2:$ZZ$855, 214, MATCH($B$3, resultados!$A$1:$ZZ$1, 0))</f>
        <v/>
      </c>
    </row>
    <row r="221">
      <c r="A221">
        <f>INDEX(resultados!$A$2:$ZZ$855, 215, MATCH($B$1, resultados!$A$1:$ZZ$1, 0))</f>
        <v/>
      </c>
      <c r="B221">
        <f>INDEX(resultados!$A$2:$ZZ$855, 215, MATCH($B$2, resultados!$A$1:$ZZ$1, 0))</f>
        <v/>
      </c>
      <c r="C221">
        <f>INDEX(resultados!$A$2:$ZZ$855, 215, MATCH($B$3, resultados!$A$1:$ZZ$1, 0))</f>
        <v/>
      </c>
    </row>
    <row r="222">
      <c r="A222">
        <f>INDEX(resultados!$A$2:$ZZ$855, 216, MATCH($B$1, resultados!$A$1:$ZZ$1, 0))</f>
        <v/>
      </c>
      <c r="B222">
        <f>INDEX(resultados!$A$2:$ZZ$855, 216, MATCH($B$2, resultados!$A$1:$ZZ$1, 0))</f>
        <v/>
      </c>
      <c r="C222">
        <f>INDEX(resultados!$A$2:$ZZ$855, 216, MATCH($B$3, resultados!$A$1:$ZZ$1, 0))</f>
        <v/>
      </c>
    </row>
    <row r="223">
      <c r="A223">
        <f>INDEX(resultados!$A$2:$ZZ$855, 217, MATCH($B$1, resultados!$A$1:$ZZ$1, 0))</f>
        <v/>
      </c>
      <c r="B223">
        <f>INDEX(resultados!$A$2:$ZZ$855, 217, MATCH($B$2, resultados!$A$1:$ZZ$1, 0))</f>
        <v/>
      </c>
      <c r="C223">
        <f>INDEX(resultados!$A$2:$ZZ$855, 217, MATCH($B$3, resultados!$A$1:$ZZ$1, 0))</f>
        <v/>
      </c>
    </row>
    <row r="224">
      <c r="A224">
        <f>INDEX(resultados!$A$2:$ZZ$855, 218, MATCH($B$1, resultados!$A$1:$ZZ$1, 0))</f>
        <v/>
      </c>
      <c r="B224">
        <f>INDEX(resultados!$A$2:$ZZ$855, 218, MATCH($B$2, resultados!$A$1:$ZZ$1, 0))</f>
        <v/>
      </c>
      <c r="C224">
        <f>INDEX(resultados!$A$2:$ZZ$855, 218, MATCH($B$3, resultados!$A$1:$ZZ$1, 0))</f>
        <v/>
      </c>
    </row>
    <row r="225">
      <c r="A225">
        <f>INDEX(resultados!$A$2:$ZZ$855, 219, MATCH($B$1, resultados!$A$1:$ZZ$1, 0))</f>
        <v/>
      </c>
      <c r="B225">
        <f>INDEX(resultados!$A$2:$ZZ$855, 219, MATCH($B$2, resultados!$A$1:$ZZ$1, 0))</f>
        <v/>
      </c>
      <c r="C225">
        <f>INDEX(resultados!$A$2:$ZZ$855, 219, MATCH($B$3, resultados!$A$1:$ZZ$1, 0))</f>
        <v/>
      </c>
    </row>
    <row r="226">
      <c r="A226">
        <f>INDEX(resultados!$A$2:$ZZ$855, 220, MATCH($B$1, resultados!$A$1:$ZZ$1, 0))</f>
        <v/>
      </c>
      <c r="B226">
        <f>INDEX(resultados!$A$2:$ZZ$855, 220, MATCH($B$2, resultados!$A$1:$ZZ$1, 0))</f>
        <v/>
      </c>
      <c r="C226">
        <f>INDEX(resultados!$A$2:$ZZ$855, 220, MATCH($B$3, resultados!$A$1:$ZZ$1, 0))</f>
        <v/>
      </c>
    </row>
    <row r="227">
      <c r="A227">
        <f>INDEX(resultados!$A$2:$ZZ$855, 221, MATCH($B$1, resultados!$A$1:$ZZ$1, 0))</f>
        <v/>
      </c>
      <c r="B227">
        <f>INDEX(resultados!$A$2:$ZZ$855, 221, MATCH($B$2, resultados!$A$1:$ZZ$1, 0))</f>
        <v/>
      </c>
      <c r="C227">
        <f>INDEX(resultados!$A$2:$ZZ$855, 221, MATCH($B$3, resultados!$A$1:$ZZ$1, 0))</f>
        <v/>
      </c>
    </row>
    <row r="228">
      <c r="A228">
        <f>INDEX(resultados!$A$2:$ZZ$855, 222, MATCH($B$1, resultados!$A$1:$ZZ$1, 0))</f>
        <v/>
      </c>
      <c r="B228">
        <f>INDEX(resultados!$A$2:$ZZ$855, 222, MATCH($B$2, resultados!$A$1:$ZZ$1, 0))</f>
        <v/>
      </c>
      <c r="C228">
        <f>INDEX(resultados!$A$2:$ZZ$855, 222, MATCH($B$3, resultados!$A$1:$ZZ$1, 0))</f>
        <v/>
      </c>
    </row>
    <row r="229">
      <c r="A229">
        <f>INDEX(resultados!$A$2:$ZZ$855, 223, MATCH($B$1, resultados!$A$1:$ZZ$1, 0))</f>
        <v/>
      </c>
      <c r="B229">
        <f>INDEX(resultados!$A$2:$ZZ$855, 223, MATCH($B$2, resultados!$A$1:$ZZ$1, 0))</f>
        <v/>
      </c>
      <c r="C229">
        <f>INDEX(resultados!$A$2:$ZZ$855, 223, MATCH($B$3, resultados!$A$1:$ZZ$1, 0))</f>
        <v/>
      </c>
    </row>
    <row r="230">
      <c r="A230">
        <f>INDEX(resultados!$A$2:$ZZ$855, 224, MATCH($B$1, resultados!$A$1:$ZZ$1, 0))</f>
        <v/>
      </c>
      <c r="B230">
        <f>INDEX(resultados!$A$2:$ZZ$855, 224, MATCH($B$2, resultados!$A$1:$ZZ$1, 0))</f>
        <v/>
      </c>
      <c r="C230">
        <f>INDEX(resultados!$A$2:$ZZ$855, 224, MATCH($B$3, resultados!$A$1:$ZZ$1, 0))</f>
        <v/>
      </c>
    </row>
    <row r="231">
      <c r="A231">
        <f>INDEX(resultados!$A$2:$ZZ$855, 225, MATCH($B$1, resultados!$A$1:$ZZ$1, 0))</f>
        <v/>
      </c>
      <c r="B231">
        <f>INDEX(resultados!$A$2:$ZZ$855, 225, MATCH($B$2, resultados!$A$1:$ZZ$1, 0))</f>
        <v/>
      </c>
      <c r="C231">
        <f>INDEX(resultados!$A$2:$ZZ$855, 225, MATCH($B$3, resultados!$A$1:$ZZ$1, 0))</f>
        <v/>
      </c>
    </row>
    <row r="232">
      <c r="A232">
        <f>INDEX(resultados!$A$2:$ZZ$855, 226, MATCH($B$1, resultados!$A$1:$ZZ$1, 0))</f>
        <v/>
      </c>
      <c r="B232">
        <f>INDEX(resultados!$A$2:$ZZ$855, 226, MATCH($B$2, resultados!$A$1:$ZZ$1, 0))</f>
        <v/>
      </c>
      <c r="C232">
        <f>INDEX(resultados!$A$2:$ZZ$855, 226, MATCH($B$3, resultados!$A$1:$ZZ$1, 0))</f>
        <v/>
      </c>
    </row>
    <row r="233">
      <c r="A233">
        <f>INDEX(resultados!$A$2:$ZZ$855, 227, MATCH($B$1, resultados!$A$1:$ZZ$1, 0))</f>
        <v/>
      </c>
      <c r="B233">
        <f>INDEX(resultados!$A$2:$ZZ$855, 227, MATCH($B$2, resultados!$A$1:$ZZ$1, 0))</f>
        <v/>
      </c>
      <c r="C233">
        <f>INDEX(resultados!$A$2:$ZZ$855, 227, MATCH($B$3, resultados!$A$1:$ZZ$1, 0))</f>
        <v/>
      </c>
    </row>
    <row r="234">
      <c r="A234">
        <f>INDEX(resultados!$A$2:$ZZ$855, 228, MATCH($B$1, resultados!$A$1:$ZZ$1, 0))</f>
        <v/>
      </c>
      <c r="B234">
        <f>INDEX(resultados!$A$2:$ZZ$855, 228, MATCH($B$2, resultados!$A$1:$ZZ$1, 0))</f>
        <v/>
      </c>
      <c r="C234">
        <f>INDEX(resultados!$A$2:$ZZ$855, 228, MATCH($B$3, resultados!$A$1:$ZZ$1, 0))</f>
        <v/>
      </c>
    </row>
    <row r="235">
      <c r="A235">
        <f>INDEX(resultados!$A$2:$ZZ$855, 229, MATCH($B$1, resultados!$A$1:$ZZ$1, 0))</f>
        <v/>
      </c>
      <c r="B235">
        <f>INDEX(resultados!$A$2:$ZZ$855, 229, MATCH($B$2, resultados!$A$1:$ZZ$1, 0))</f>
        <v/>
      </c>
      <c r="C235">
        <f>INDEX(resultados!$A$2:$ZZ$855, 229, MATCH($B$3, resultados!$A$1:$ZZ$1, 0))</f>
        <v/>
      </c>
    </row>
    <row r="236">
      <c r="A236">
        <f>INDEX(resultados!$A$2:$ZZ$855, 230, MATCH($B$1, resultados!$A$1:$ZZ$1, 0))</f>
        <v/>
      </c>
      <c r="B236">
        <f>INDEX(resultados!$A$2:$ZZ$855, 230, MATCH($B$2, resultados!$A$1:$ZZ$1, 0))</f>
        <v/>
      </c>
      <c r="C236">
        <f>INDEX(resultados!$A$2:$ZZ$855, 230, MATCH($B$3, resultados!$A$1:$ZZ$1, 0))</f>
        <v/>
      </c>
    </row>
    <row r="237">
      <c r="A237">
        <f>INDEX(resultados!$A$2:$ZZ$855, 231, MATCH($B$1, resultados!$A$1:$ZZ$1, 0))</f>
        <v/>
      </c>
      <c r="B237">
        <f>INDEX(resultados!$A$2:$ZZ$855, 231, MATCH($B$2, resultados!$A$1:$ZZ$1, 0))</f>
        <v/>
      </c>
      <c r="C237">
        <f>INDEX(resultados!$A$2:$ZZ$855, 231, MATCH($B$3, resultados!$A$1:$ZZ$1, 0))</f>
        <v/>
      </c>
    </row>
    <row r="238">
      <c r="A238">
        <f>INDEX(resultados!$A$2:$ZZ$855, 232, MATCH($B$1, resultados!$A$1:$ZZ$1, 0))</f>
        <v/>
      </c>
      <c r="B238">
        <f>INDEX(resultados!$A$2:$ZZ$855, 232, MATCH($B$2, resultados!$A$1:$ZZ$1, 0))</f>
        <v/>
      </c>
      <c r="C238">
        <f>INDEX(resultados!$A$2:$ZZ$855, 232, MATCH($B$3, resultados!$A$1:$ZZ$1, 0))</f>
        <v/>
      </c>
    </row>
    <row r="239">
      <c r="A239">
        <f>INDEX(resultados!$A$2:$ZZ$855, 233, MATCH($B$1, resultados!$A$1:$ZZ$1, 0))</f>
        <v/>
      </c>
      <c r="B239">
        <f>INDEX(resultados!$A$2:$ZZ$855, 233, MATCH($B$2, resultados!$A$1:$ZZ$1, 0))</f>
        <v/>
      </c>
      <c r="C239">
        <f>INDEX(resultados!$A$2:$ZZ$855, 233, MATCH($B$3, resultados!$A$1:$ZZ$1, 0))</f>
        <v/>
      </c>
    </row>
    <row r="240">
      <c r="A240">
        <f>INDEX(resultados!$A$2:$ZZ$855, 234, MATCH($B$1, resultados!$A$1:$ZZ$1, 0))</f>
        <v/>
      </c>
      <c r="B240">
        <f>INDEX(resultados!$A$2:$ZZ$855, 234, MATCH($B$2, resultados!$A$1:$ZZ$1, 0))</f>
        <v/>
      </c>
      <c r="C240">
        <f>INDEX(resultados!$A$2:$ZZ$855, 234, MATCH($B$3, resultados!$A$1:$ZZ$1, 0))</f>
        <v/>
      </c>
    </row>
    <row r="241">
      <c r="A241">
        <f>INDEX(resultados!$A$2:$ZZ$855, 235, MATCH($B$1, resultados!$A$1:$ZZ$1, 0))</f>
        <v/>
      </c>
      <c r="B241">
        <f>INDEX(resultados!$A$2:$ZZ$855, 235, MATCH($B$2, resultados!$A$1:$ZZ$1, 0))</f>
        <v/>
      </c>
      <c r="C241">
        <f>INDEX(resultados!$A$2:$ZZ$855, 235, MATCH($B$3, resultados!$A$1:$ZZ$1, 0))</f>
        <v/>
      </c>
    </row>
    <row r="242">
      <c r="A242">
        <f>INDEX(resultados!$A$2:$ZZ$855, 236, MATCH($B$1, resultados!$A$1:$ZZ$1, 0))</f>
        <v/>
      </c>
      <c r="B242">
        <f>INDEX(resultados!$A$2:$ZZ$855, 236, MATCH($B$2, resultados!$A$1:$ZZ$1, 0))</f>
        <v/>
      </c>
      <c r="C242">
        <f>INDEX(resultados!$A$2:$ZZ$855, 236, MATCH($B$3, resultados!$A$1:$ZZ$1, 0))</f>
        <v/>
      </c>
    </row>
    <row r="243">
      <c r="A243">
        <f>INDEX(resultados!$A$2:$ZZ$855, 237, MATCH($B$1, resultados!$A$1:$ZZ$1, 0))</f>
        <v/>
      </c>
      <c r="B243">
        <f>INDEX(resultados!$A$2:$ZZ$855, 237, MATCH($B$2, resultados!$A$1:$ZZ$1, 0))</f>
        <v/>
      </c>
      <c r="C243">
        <f>INDEX(resultados!$A$2:$ZZ$855, 237, MATCH($B$3, resultados!$A$1:$ZZ$1, 0))</f>
        <v/>
      </c>
    </row>
    <row r="244">
      <c r="A244">
        <f>INDEX(resultados!$A$2:$ZZ$855, 238, MATCH($B$1, resultados!$A$1:$ZZ$1, 0))</f>
        <v/>
      </c>
      <c r="B244">
        <f>INDEX(resultados!$A$2:$ZZ$855, 238, MATCH($B$2, resultados!$A$1:$ZZ$1, 0))</f>
        <v/>
      </c>
      <c r="C244">
        <f>INDEX(resultados!$A$2:$ZZ$855, 238, MATCH($B$3, resultados!$A$1:$ZZ$1, 0))</f>
        <v/>
      </c>
    </row>
    <row r="245">
      <c r="A245">
        <f>INDEX(resultados!$A$2:$ZZ$855, 239, MATCH($B$1, resultados!$A$1:$ZZ$1, 0))</f>
        <v/>
      </c>
      <c r="B245">
        <f>INDEX(resultados!$A$2:$ZZ$855, 239, MATCH($B$2, resultados!$A$1:$ZZ$1, 0))</f>
        <v/>
      </c>
      <c r="C245">
        <f>INDEX(resultados!$A$2:$ZZ$855, 239, MATCH($B$3, resultados!$A$1:$ZZ$1, 0))</f>
        <v/>
      </c>
    </row>
    <row r="246">
      <c r="A246">
        <f>INDEX(resultados!$A$2:$ZZ$855, 240, MATCH($B$1, resultados!$A$1:$ZZ$1, 0))</f>
        <v/>
      </c>
      <c r="B246">
        <f>INDEX(resultados!$A$2:$ZZ$855, 240, MATCH($B$2, resultados!$A$1:$ZZ$1, 0))</f>
        <v/>
      </c>
      <c r="C246">
        <f>INDEX(resultados!$A$2:$ZZ$855, 240, MATCH($B$3, resultados!$A$1:$ZZ$1, 0))</f>
        <v/>
      </c>
    </row>
    <row r="247">
      <c r="A247">
        <f>INDEX(resultados!$A$2:$ZZ$855, 241, MATCH($B$1, resultados!$A$1:$ZZ$1, 0))</f>
        <v/>
      </c>
      <c r="B247">
        <f>INDEX(resultados!$A$2:$ZZ$855, 241, MATCH($B$2, resultados!$A$1:$ZZ$1, 0))</f>
        <v/>
      </c>
      <c r="C247">
        <f>INDEX(resultados!$A$2:$ZZ$855, 241, MATCH($B$3, resultados!$A$1:$ZZ$1, 0))</f>
        <v/>
      </c>
    </row>
    <row r="248">
      <c r="A248">
        <f>INDEX(resultados!$A$2:$ZZ$855, 242, MATCH($B$1, resultados!$A$1:$ZZ$1, 0))</f>
        <v/>
      </c>
      <c r="B248">
        <f>INDEX(resultados!$A$2:$ZZ$855, 242, MATCH($B$2, resultados!$A$1:$ZZ$1, 0))</f>
        <v/>
      </c>
      <c r="C248">
        <f>INDEX(resultados!$A$2:$ZZ$855, 242, MATCH($B$3, resultados!$A$1:$ZZ$1, 0))</f>
        <v/>
      </c>
    </row>
    <row r="249">
      <c r="A249">
        <f>INDEX(resultados!$A$2:$ZZ$855, 243, MATCH($B$1, resultados!$A$1:$ZZ$1, 0))</f>
        <v/>
      </c>
      <c r="B249">
        <f>INDEX(resultados!$A$2:$ZZ$855, 243, MATCH($B$2, resultados!$A$1:$ZZ$1, 0))</f>
        <v/>
      </c>
      <c r="C249">
        <f>INDEX(resultados!$A$2:$ZZ$855, 243, MATCH($B$3, resultados!$A$1:$ZZ$1, 0))</f>
        <v/>
      </c>
    </row>
    <row r="250">
      <c r="A250">
        <f>INDEX(resultados!$A$2:$ZZ$855, 244, MATCH($B$1, resultados!$A$1:$ZZ$1, 0))</f>
        <v/>
      </c>
      <c r="B250">
        <f>INDEX(resultados!$A$2:$ZZ$855, 244, MATCH($B$2, resultados!$A$1:$ZZ$1, 0))</f>
        <v/>
      </c>
      <c r="C250">
        <f>INDEX(resultados!$A$2:$ZZ$855, 244, MATCH($B$3, resultados!$A$1:$ZZ$1, 0))</f>
        <v/>
      </c>
    </row>
    <row r="251">
      <c r="A251">
        <f>INDEX(resultados!$A$2:$ZZ$855, 245, MATCH($B$1, resultados!$A$1:$ZZ$1, 0))</f>
        <v/>
      </c>
      <c r="B251">
        <f>INDEX(resultados!$A$2:$ZZ$855, 245, MATCH($B$2, resultados!$A$1:$ZZ$1, 0))</f>
        <v/>
      </c>
      <c r="C251">
        <f>INDEX(resultados!$A$2:$ZZ$855, 245, MATCH($B$3, resultados!$A$1:$ZZ$1, 0))</f>
        <v/>
      </c>
    </row>
    <row r="252">
      <c r="A252">
        <f>INDEX(resultados!$A$2:$ZZ$855, 246, MATCH($B$1, resultados!$A$1:$ZZ$1, 0))</f>
        <v/>
      </c>
      <c r="B252">
        <f>INDEX(resultados!$A$2:$ZZ$855, 246, MATCH($B$2, resultados!$A$1:$ZZ$1, 0))</f>
        <v/>
      </c>
      <c r="C252">
        <f>INDEX(resultados!$A$2:$ZZ$855, 246, MATCH($B$3, resultados!$A$1:$ZZ$1, 0))</f>
        <v/>
      </c>
    </row>
    <row r="253">
      <c r="A253">
        <f>INDEX(resultados!$A$2:$ZZ$855, 247, MATCH($B$1, resultados!$A$1:$ZZ$1, 0))</f>
        <v/>
      </c>
      <c r="B253">
        <f>INDEX(resultados!$A$2:$ZZ$855, 247, MATCH($B$2, resultados!$A$1:$ZZ$1, 0))</f>
        <v/>
      </c>
      <c r="C253">
        <f>INDEX(resultados!$A$2:$ZZ$855, 247, MATCH($B$3, resultados!$A$1:$ZZ$1, 0))</f>
        <v/>
      </c>
    </row>
    <row r="254">
      <c r="A254">
        <f>INDEX(resultados!$A$2:$ZZ$855, 248, MATCH($B$1, resultados!$A$1:$ZZ$1, 0))</f>
        <v/>
      </c>
      <c r="B254">
        <f>INDEX(resultados!$A$2:$ZZ$855, 248, MATCH($B$2, resultados!$A$1:$ZZ$1, 0))</f>
        <v/>
      </c>
      <c r="C254">
        <f>INDEX(resultados!$A$2:$ZZ$855, 248, MATCH($B$3, resultados!$A$1:$ZZ$1, 0))</f>
        <v/>
      </c>
    </row>
    <row r="255">
      <c r="A255">
        <f>INDEX(resultados!$A$2:$ZZ$855, 249, MATCH($B$1, resultados!$A$1:$ZZ$1, 0))</f>
        <v/>
      </c>
      <c r="B255">
        <f>INDEX(resultados!$A$2:$ZZ$855, 249, MATCH($B$2, resultados!$A$1:$ZZ$1, 0))</f>
        <v/>
      </c>
      <c r="C255">
        <f>INDEX(resultados!$A$2:$ZZ$855, 249, MATCH($B$3, resultados!$A$1:$ZZ$1, 0))</f>
        <v/>
      </c>
    </row>
    <row r="256">
      <c r="A256">
        <f>INDEX(resultados!$A$2:$ZZ$855, 250, MATCH($B$1, resultados!$A$1:$ZZ$1, 0))</f>
        <v/>
      </c>
      <c r="B256">
        <f>INDEX(resultados!$A$2:$ZZ$855, 250, MATCH($B$2, resultados!$A$1:$ZZ$1, 0))</f>
        <v/>
      </c>
      <c r="C256">
        <f>INDEX(resultados!$A$2:$ZZ$855, 250, MATCH($B$3, resultados!$A$1:$ZZ$1, 0))</f>
        <v/>
      </c>
    </row>
    <row r="257">
      <c r="A257">
        <f>INDEX(resultados!$A$2:$ZZ$855, 251, MATCH($B$1, resultados!$A$1:$ZZ$1, 0))</f>
        <v/>
      </c>
      <c r="B257">
        <f>INDEX(resultados!$A$2:$ZZ$855, 251, MATCH($B$2, resultados!$A$1:$ZZ$1, 0))</f>
        <v/>
      </c>
      <c r="C257">
        <f>INDEX(resultados!$A$2:$ZZ$855, 251, MATCH($B$3, resultados!$A$1:$ZZ$1, 0))</f>
        <v/>
      </c>
    </row>
    <row r="258">
      <c r="A258">
        <f>INDEX(resultados!$A$2:$ZZ$855, 252, MATCH($B$1, resultados!$A$1:$ZZ$1, 0))</f>
        <v/>
      </c>
      <c r="B258">
        <f>INDEX(resultados!$A$2:$ZZ$855, 252, MATCH($B$2, resultados!$A$1:$ZZ$1, 0))</f>
        <v/>
      </c>
      <c r="C258">
        <f>INDEX(resultados!$A$2:$ZZ$855, 252, MATCH($B$3, resultados!$A$1:$ZZ$1, 0))</f>
        <v/>
      </c>
    </row>
    <row r="259">
      <c r="A259">
        <f>INDEX(resultados!$A$2:$ZZ$855, 253, MATCH($B$1, resultados!$A$1:$ZZ$1, 0))</f>
        <v/>
      </c>
      <c r="B259">
        <f>INDEX(resultados!$A$2:$ZZ$855, 253, MATCH($B$2, resultados!$A$1:$ZZ$1, 0))</f>
        <v/>
      </c>
      <c r="C259">
        <f>INDEX(resultados!$A$2:$ZZ$855, 253, MATCH($B$3, resultados!$A$1:$ZZ$1, 0))</f>
        <v/>
      </c>
    </row>
    <row r="260">
      <c r="A260">
        <f>INDEX(resultados!$A$2:$ZZ$855, 254, MATCH($B$1, resultados!$A$1:$ZZ$1, 0))</f>
        <v/>
      </c>
      <c r="B260">
        <f>INDEX(resultados!$A$2:$ZZ$855, 254, MATCH($B$2, resultados!$A$1:$ZZ$1, 0))</f>
        <v/>
      </c>
      <c r="C260">
        <f>INDEX(resultados!$A$2:$ZZ$855, 254, MATCH($B$3, resultados!$A$1:$ZZ$1, 0))</f>
        <v/>
      </c>
    </row>
    <row r="261">
      <c r="A261">
        <f>INDEX(resultados!$A$2:$ZZ$855, 255, MATCH($B$1, resultados!$A$1:$ZZ$1, 0))</f>
        <v/>
      </c>
      <c r="B261">
        <f>INDEX(resultados!$A$2:$ZZ$855, 255, MATCH($B$2, resultados!$A$1:$ZZ$1, 0))</f>
        <v/>
      </c>
      <c r="C261">
        <f>INDEX(resultados!$A$2:$ZZ$855, 255, MATCH($B$3, resultados!$A$1:$ZZ$1, 0))</f>
        <v/>
      </c>
    </row>
    <row r="262">
      <c r="A262">
        <f>INDEX(resultados!$A$2:$ZZ$855, 256, MATCH($B$1, resultados!$A$1:$ZZ$1, 0))</f>
        <v/>
      </c>
      <c r="B262">
        <f>INDEX(resultados!$A$2:$ZZ$855, 256, MATCH($B$2, resultados!$A$1:$ZZ$1, 0))</f>
        <v/>
      </c>
      <c r="C262">
        <f>INDEX(resultados!$A$2:$ZZ$855, 256, MATCH($B$3, resultados!$A$1:$ZZ$1, 0))</f>
        <v/>
      </c>
    </row>
    <row r="263">
      <c r="A263">
        <f>INDEX(resultados!$A$2:$ZZ$855, 257, MATCH($B$1, resultados!$A$1:$ZZ$1, 0))</f>
        <v/>
      </c>
      <c r="B263">
        <f>INDEX(resultados!$A$2:$ZZ$855, 257, MATCH($B$2, resultados!$A$1:$ZZ$1, 0))</f>
        <v/>
      </c>
      <c r="C263">
        <f>INDEX(resultados!$A$2:$ZZ$855, 257, MATCH($B$3, resultados!$A$1:$ZZ$1, 0))</f>
        <v/>
      </c>
    </row>
    <row r="264">
      <c r="A264">
        <f>INDEX(resultados!$A$2:$ZZ$855, 258, MATCH($B$1, resultados!$A$1:$ZZ$1, 0))</f>
        <v/>
      </c>
      <c r="B264">
        <f>INDEX(resultados!$A$2:$ZZ$855, 258, MATCH($B$2, resultados!$A$1:$ZZ$1, 0))</f>
        <v/>
      </c>
      <c r="C264">
        <f>INDEX(resultados!$A$2:$ZZ$855, 258, MATCH($B$3, resultados!$A$1:$ZZ$1, 0))</f>
        <v/>
      </c>
    </row>
    <row r="265">
      <c r="A265">
        <f>INDEX(resultados!$A$2:$ZZ$855, 259, MATCH($B$1, resultados!$A$1:$ZZ$1, 0))</f>
        <v/>
      </c>
      <c r="B265">
        <f>INDEX(resultados!$A$2:$ZZ$855, 259, MATCH($B$2, resultados!$A$1:$ZZ$1, 0))</f>
        <v/>
      </c>
      <c r="C265">
        <f>INDEX(resultados!$A$2:$ZZ$855, 259, MATCH($B$3, resultados!$A$1:$ZZ$1, 0))</f>
        <v/>
      </c>
    </row>
    <row r="266">
      <c r="A266">
        <f>INDEX(resultados!$A$2:$ZZ$855, 260, MATCH($B$1, resultados!$A$1:$ZZ$1, 0))</f>
        <v/>
      </c>
      <c r="B266">
        <f>INDEX(resultados!$A$2:$ZZ$855, 260, MATCH($B$2, resultados!$A$1:$ZZ$1, 0))</f>
        <v/>
      </c>
      <c r="C266">
        <f>INDEX(resultados!$A$2:$ZZ$855, 260, MATCH($B$3, resultados!$A$1:$ZZ$1, 0))</f>
        <v/>
      </c>
    </row>
    <row r="267">
      <c r="A267">
        <f>INDEX(resultados!$A$2:$ZZ$855, 261, MATCH($B$1, resultados!$A$1:$ZZ$1, 0))</f>
        <v/>
      </c>
      <c r="B267">
        <f>INDEX(resultados!$A$2:$ZZ$855, 261, MATCH($B$2, resultados!$A$1:$ZZ$1, 0))</f>
        <v/>
      </c>
      <c r="C267">
        <f>INDEX(resultados!$A$2:$ZZ$855, 261, MATCH($B$3, resultados!$A$1:$ZZ$1, 0))</f>
        <v/>
      </c>
    </row>
    <row r="268">
      <c r="A268">
        <f>INDEX(resultados!$A$2:$ZZ$855, 262, MATCH($B$1, resultados!$A$1:$ZZ$1, 0))</f>
        <v/>
      </c>
      <c r="B268">
        <f>INDEX(resultados!$A$2:$ZZ$855, 262, MATCH($B$2, resultados!$A$1:$ZZ$1, 0))</f>
        <v/>
      </c>
      <c r="C268">
        <f>INDEX(resultados!$A$2:$ZZ$855, 262, MATCH($B$3, resultados!$A$1:$ZZ$1, 0))</f>
        <v/>
      </c>
    </row>
    <row r="269">
      <c r="A269">
        <f>INDEX(resultados!$A$2:$ZZ$855, 263, MATCH($B$1, resultados!$A$1:$ZZ$1, 0))</f>
        <v/>
      </c>
      <c r="B269">
        <f>INDEX(resultados!$A$2:$ZZ$855, 263, MATCH($B$2, resultados!$A$1:$ZZ$1, 0))</f>
        <v/>
      </c>
      <c r="C269">
        <f>INDEX(resultados!$A$2:$ZZ$855, 263, MATCH($B$3, resultados!$A$1:$ZZ$1, 0))</f>
        <v/>
      </c>
    </row>
    <row r="270">
      <c r="A270">
        <f>INDEX(resultados!$A$2:$ZZ$855, 264, MATCH($B$1, resultados!$A$1:$ZZ$1, 0))</f>
        <v/>
      </c>
      <c r="B270">
        <f>INDEX(resultados!$A$2:$ZZ$855, 264, MATCH($B$2, resultados!$A$1:$ZZ$1, 0))</f>
        <v/>
      </c>
      <c r="C270">
        <f>INDEX(resultados!$A$2:$ZZ$855, 264, MATCH($B$3, resultados!$A$1:$ZZ$1, 0))</f>
        <v/>
      </c>
    </row>
    <row r="271">
      <c r="A271">
        <f>INDEX(resultados!$A$2:$ZZ$855, 265, MATCH($B$1, resultados!$A$1:$ZZ$1, 0))</f>
        <v/>
      </c>
      <c r="B271">
        <f>INDEX(resultados!$A$2:$ZZ$855, 265, MATCH($B$2, resultados!$A$1:$ZZ$1, 0))</f>
        <v/>
      </c>
      <c r="C271">
        <f>INDEX(resultados!$A$2:$ZZ$855, 265, MATCH($B$3, resultados!$A$1:$ZZ$1, 0))</f>
        <v/>
      </c>
    </row>
    <row r="272">
      <c r="A272">
        <f>INDEX(resultados!$A$2:$ZZ$855, 266, MATCH($B$1, resultados!$A$1:$ZZ$1, 0))</f>
        <v/>
      </c>
      <c r="B272">
        <f>INDEX(resultados!$A$2:$ZZ$855, 266, MATCH($B$2, resultados!$A$1:$ZZ$1, 0))</f>
        <v/>
      </c>
      <c r="C272">
        <f>INDEX(resultados!$A$2:$ZZ$855, 266, MATCH($B$3, resultados!$A$1:$ZZ$1, 0))</f>
        <v/>
      </c>
    </row>
    <row r="273">
      <c r="A273">
        <f>INDEX(resultados!$A$2:$ZZ$855, 267, MATCH($B$1, resultados!$A$1:$ZZ$1, 0))</f>
        <v/>
      </c>
      <c r="B273">
        <f>INDEX(resultados!$A$2:$ZZ$855, 267, MATCH($B$2, resultados!$A$1:$ZZ$1, 0))</f>
        <v/>
      </c>
      <c r="C273">
        <f>INDEX(resultados!$A$2:$ZZ$855, 267, MATCH($B$3, resultados!$A$1:$ZZ$1, 0))</f>
        <v/>
      </c>
    </row>
    <row r="274">
      <c r="A274">
        <f>INDEX(resultados!$A$2:$ZZ$855, 268, MATCH($B$1, resultados!$A$1:$ZZ$1, 0))</f>
        <v/>
      </c>
      <c r="B274">
        <f>INDEX(resultados!$A$2:$ZZ$855, 268, MATCH($B$2, resultados!$A$1:$ZZ$1, 0))</f>
        <v/>
      </c>
      <c r="C274">
        <f>INDEX(resultados!$A$2:$ZZ$855, 268, MATCH($B$3, resultados!$A$1:$ZZ$1, 0))</f>
        <v/>
      </c>
    </row>
    <row r="275">
      <c r="A275">
        <f>INDEX(resultados!$A$2:$ZZ$855, 269, MATCH($B$1, resultados!$A$1:$ZZ$1, 0))</f>
        <v/>
      </c>
      <c r="B275">
        <f>INDEX(resultados!$A$2:$ZZ$855, 269, MATCH($B$2, resultados!$A$1:$ZZ$1, 0))</f>
        <v/>
      </c>
      <c r="C275">
        <f>INDEX(resultados!$A$2:$ZZ$855, 269, MATCH($B$3, resultados!$A$1:$ZZ$1, 0))</f>
        <v/>
      </c>
    </row>
    <row r="276">
      <c r="A276">
        <f>INDEX(resultados!$A$2:$ZZ$855, 270, MATCH($B$1, resultados!$A$1:$ZZ$1, 0))</f>
        <v/>
      </c>
      <c r="B276">
        <f>INDEX(resultados!$A$2:$ZZ$855, 270, MATCH($B$2, resultados!$A$1:$ZZ$1, 0))</f>
        <v/>
      </c>
      <c r="C276">
        <f>INDEX(resultados!$A$2:$ZZ$855, 270, MATCH($B$3, resultados!$A$1:$ZZ$1, 0))</f>
        <v/>
      </c>
    </row>
    <row r="277">
      <c r="A277">
        <f>INDEX(resultados!$A$2:$ZZ$855, 271, MATCH($B$1, resultados!$A$1:$ZZ$1, 0))</f>
        <v/>
      </c>
      <c r="B277">
        <f>INDEX(resultados!$A$2:$ZZ$855, 271, MATCH($B$2, resultados!$A$1:$ZZ$1, 0))</f>
        <v/>
      </c>
      <c r="C277">
        <f>INDEX(resultados!$A$2:$ZZ$855, 271, MATCH($B$3, resultados!$A$1:$ZZ$1, 0))</f>
        <v/>
      </c>
    </row>
    <row r="278">
      <c r="A278">
        <f>INDEX(resultados!$A$2:$ZZ$855, 272, MATCH($B$1, resultados!$A$1:$ZZ$1, 0))</f>
        <v/>
      </c>
      <c r="B278">
        <f>INDEX(resultados!$A$2:$ZZ$855, 272, MATCH($B$2, resultados!$A$1:$ZZ$1, 0))</f>
        <v/>
      </c>
      <c r="C278">
        <f>INDEX(resultados!$A$2:$ZZ$855, 272, MATCH($B$3, resultados!$A$1:$ZZ$1, 0))</f>
        <v/>
      </c>
    </row>
    <row r="279">
      <c r="A279">
        <f>INDEX(resultados!$A$2:$ZZ$855, 273, MATCH($B$1, resultados!$A$1:$ZZ$1, 0))</f>
        <v/>
      </c>
      <c r="B279">
        <f>INDEX(resultados!$A$2:$ZZ$855, 273, MATCH($B$2, resultados!$A$1:$ZZ$1, 0))</f>
        <v/>
      </c>
      <c r="C279">
        <f>INDEX(resultados!$A$2:$ZZ$855, 273, MATCH($B$3, resultados!$A$1:$ZZ$1, 0))</f>
        <v/>
      </c>
    </row>
    <row r="280">
      <c r="A280">
        <f>INDEX(resultados!$A$2:$ZZ$855, 274, MATCH($B$1, resultados!$A$1:$ZZ$1, 0))</f>
        <v/>
      </c>
      <c r="B280">
        <f>INDEX(resultados!$A$2:$ZZ$855, 274, MATCH($B$2, resultados!$A$1:$ZZ$1, 0))</f>
        <v/>
      </c>
      <c r="C280">
        <f>INDEX(resultados!$A$2:$ZZ$855, 274, MATCH($B$3, resultados!$A$1:$ZZ$1, 0))</f>
        <v/>
      </c>
    </row>
    <row r="281">
      <c r="A281">
        <f>INDEX(resultados!$A$2:$ZZ$855, 275, MATCH($B$1, resultados!$A$1:$ZZ$1, 0))</f>
        <v/>
      </c>
      <c r="B281">
        <f>INDEX(resultados!$A$2:$ZZ$855, 275, MATCH($B$2, resultados!$A$1:$ZZ$1, 0))</f>
        <v/>
      </c>
      <c r="C281">
        <f>INDEX(resultados!$A$2:$ZZ$855, 275, MATCH($B$3, resultados!$A$1:$ZZ$1, 0))</f>
        <v/>
      </c>
    </row>
    <row r="282">
      <c r="A282">
        <f>INDEX(resultados!$A$2:$ZZ$855, 276, MATCH($B$1, resultados!$A$1:$ZZ$1, 0))</f>
        <v/>
      </c>
      <c r="B282">
        <f>INDEX(resultados!$A$2:$ZZ$855, 276, MATCH($B$2, resultados!$A$1:$ZZ$1, 0))</f>
        <v/>
      </c>
      <c r="C282">
        <f>INDEX(resultados!$A$2:$ZZ$855, 276, MATCH($B$3, resultados!$A$1:$ZZ$1, 0))</f>
        <v/>
      </c>
    </row>
    <row r="283">
      <c r="A283">
        <f>INDEX(resultados!$A$2:$ZZ$855, 277, MATCH($B$1, resultados!$A$1:$ZZ$1, 0))</f>
        <v/>
      </c>
      <c r="B283">
        <f>INDEX(resultados!$A$2:$ZZ$855, 277, MATCH($B$2, resultados!$A$1:$ZZ$1, 0))</f>
        <v/>
      </c>
      <c r="C283">
        <f>INDEX(resultados!$A$2:$ZZ$855, 277, MATCH($B$3, resultados!$A$1:$ZZ$1, 0))</f>
        <v/>
      </c>
    </row>
    <row r="284">
      <c r="A284">
        <f>INDEX(resultados!$A$2:$ZZ$855, 278, MATCH($B$1, resultados!$A$1:$ZZ$1, 0))</f>
        <v/>
      </c>
      <c r="B284">
        <f>INDEX(resultados!$A$2:$ZZ$855, 278, MATCH($B$2, resultados!$A$1:$ZZ$1, 0))</f>
        <v/>
      </c>
      <c r="C284">
        <f>INDEX(resultados!$A$2:$ZZ$855, 278, MATCH($B$3, resultados!$A$1:$ZZ$1, 0))</f>
        <v/>
      </c>
    </row>
    <row r="285">
      <c r="A285">
        <f>INDEX(resultados!$A$2:$ZZ$855, 279, MATCH($B$1, resultados!$A$1:$ZZ$1, 0))</f>
        <v/>
      </c>
      <c r="B285">
        <f>INDEX(resultados!$A$2:$ZZ$855, 279, MATCH($B$2, resultados!$A$1:$ZZ$1, 0))</f>
        <v/>
      </c>
      <c r="C285">
        <f>INDEX(resultados!$A$2:$ZZ$855, 279, MATCH($B$3, resultados!$A$1:$ZZ$1, 0))</f>
        <v/>
      </c>
    </row>
    <row r="286">
      <c r="A286">
        <f>INDEX(resultados!$A$2:$ZZ$855, 280, MATCH($B$1, resultados!$A$1:$ZZ$1, 0))</f>
        <v/>
      </c>
      <c r="B286">
        <f>INDEX(resultados!$A$2:$ZZ$855, 280, MATCH($B$2, resultados!$A$1:$ZZ$1, 0))</f>
        <v/>
      </c>
      <c r="C286">
        <f>INDEX(resultados!$A$2:$ZZ$855, 280, MATCH($B$3, resultados!$A$1:$ZZ$1, 0))</f>
        <v/>
      </c>
    </row>
    <row r="287">
      <c r="A287">
        <f>INDEX(resultados!$A$2:$ZZ$855, 281, MATCH($B$1, resultados!$A$1:$ZZ$1, 0))</f>
        <v/>
      </c>
      <c r="B287">
        <f>INDEX(resultados!$A$2:$ZZ$855, 281, MATCH($B$2, resultados!$A$1:$ZZ$1, 0))</f>
        <v/>
      </c>
      <c r="C287">
        <f>INDEX(resultados!$A$2:$ZZ$855, 281, MATCH($B$3, resultados!$A$1:$ZZ$1, 0))</f>
        <v/>
      </c>
    </row>
    <row r="288">
      <c r="A288">
        <f>INDEX(resultados!$A$2:$ZZ$855, 282, MATCH($B$1, resultados!$A$1:$ZZ$1, 0))</f>
        <v/>
      </c>
      <c r="B288">
        <f>INDEX(resultados!$A$2:$ZZ$855, 282, MATCH($B$2, resultados!$A$1:$ZZ$1, 0))</f>
        <v/>
      </c>
      <c r="C288">
        <f>INDEX(resultados!$A$2:$ZZ$855, 282, MATCH($B$3, resultados!$A$1:$ZZ$1, 0))</f>
        <v/>
      </c>
    </row>
    <row r="289">
      <c r="A289">
        <f>INDEX(resultados!$A$2:$ZZ$855, 283, MATCH($B$1, resultados!$A$1:$ZZ$1, 0))</f>
        <v/>
      </c>
      <c r="B289">
        <f>INDEX(resultados!$A$2:$ZZ$855, 283, MATCH($B$2, resultados!$A$1:$ZZ$1, 0))</f>
        <v/>
      </c>
      <c r="C289">
        <f>INDEX(resultados!$A$2:$ZZ$855, 283, MATCH($B$3, resultados!$A$1:$ZZ$1, 0))</f>
        <v/>
      </c>
    </row>
    <row r="290">
      <c r="A290">
        <f>INDEX(resultados!$A$2:$ZZ$855, 284, MATCH($B$1, resultados!$A$1:$ZZ$1, 0))</f>
        <v/>
      </c>
      <c r="B290">
        <f>INDEX(resultados!$A$2:$ZZ$855, 284, MATCH($B$2, resultados!$A$1:$ZZ$1, 0))</f>
        <v/>
      </c>
      <c r="C290">
        <f>INDEX(resultados!$A$2:$ZZ$855, 284, MATCH($B$3, resultados!$A$1:$ZZ$1, 0))</f>
        <v/>
      </c>
    </row>
    <row r="291">
      <c r="A291">
        <f>INDEX(resultados!$A$2:$ZZ$855, 285, MATCH($B$1, resultados!$A$1:$ZZ$1, 0))</f>
        <v/>
      </c>
      <c r="B291">
        <f>INDEX(resultados!$A$2:$ZZ$855, 285, MATCH($B$2, resultados!$A$1:$ZZ$1, 0))</f>
        <v/>
      </c>
      <c r="C291">
        <f>INDEX(resultados!$A$2:$ZZ$855, 285, MATCH($B$3, resultados!$A$1:$ZZ$1, 0))</f>
        <v/>
      </c>
    </row>
    <row r="292">
      <c r="A292">
        <f>INDEX(resultados!$A$2:$ZZ$855, 286, MATCH($B$1, resultados!$A$1:$ZZ$1, 0))</f>
        <v/>
      </c>
      <c r="B292">
        <f>INDEX(resultados!$A$2:$ZZ$855, 286, MATCH($B$2, resultados!$A$1:$ZZ$1, 0))</f>
        <v/>
      </c>
      <c r="C292">
        <f>INDEX(resultados!$A$2:$ZZ$855, 286, MATCH($B$3, resultados!$A$1:$ZZ$1, 0))</f>
        <v/>
      </c>
    </row>
    <row r="293">
      <c r="A293">
        <f>INDEX(resultados!$A$2:$ZZ$855, 287, MATCH($B$1, resultados!$A$1:$ZZ$1, 0))</f>
        <v/>
      </c>
      <c r="B293">
        <f>INDEX(resultados!$A$2:$ZZ$855, 287, MATCH($B$2, resultados!$A$1:$ZZ$1, 0))</f>
        <v/>
      </c>
      <c r="C293">
        <f>INDEX(resultados!$A$2:$ZZ$855, 287, MATCH($B$3, resultados!$A$1:$ZZ$1, 0))</f>
        <v/>
      </c>
    </row>
    <row r="294">
      <c r="A294">
        <f>INDEX(resultados!$A$2:$ZZ$855, 288, MATCH($B$1, resultados!$A$1:$ZZ$1, 0))</f>
        <v/>
      </c>
      <c r="B294">
        <f>INDEX(resultados!$A$2:$ZZ$855, 288, MATCH($B$2, resultados!$A$1:$ZZ$1, 0))</f>
        <v/>
      </c>
      <c r="C294">
        <f>INDEX(resultados!$A$2:$ZZ$855, 288, MATCH($B$3, resultados!$A$1:$ZZ$1, 0))</f>
        <v/>
      </c>
    </row>
    <row r="295">
      <c r="A295">
        <f>INDEX(resultados!$A$2:$ZZ$855, 289, MATCH($B$1, resultados!$A$1:$ZZ$1, 0))</f>
        <v/>
      </c>
      <c r="B295">
        <f>INDEX(resultados!$A$2:$ZZ$855, 289, MATCH($B$2, resultados!$A$1:$ZZ$1, 0))</f>
        <v/>
      </c>
      <c r="C295">
        <f>INDEX(resultados!$A$2:$ZZ$855, 289, MATCH($B$3, resultados!$A$1:$ZZ$1, 0))</f>
        <v/>
      </c>
    </row>
    <row r="296">
      <c r="A296">
        <f>INDEX(resultados!$A$2:$ZZ$855, 290, MATCH($B$1, resultados!$A$1:$ZZ$1, 0))</f>
        <v/>
      </c>
      <c r="B296">
        <f>INDEX(resultados!$A$2:$ZZ$855, 290, MATCH($B$2, resultados!$A$1:$ZZ$1, 0))</f>
        <v/>
      </c>
      <c r="C296">
        <f>INDEX(resultados!$A$2:$ZZ$855, 290, MATCH($B$3, resultados!$A$1:$ZZ$1, 0))</f>
        <v/>
      </c>
    </row>
    <row r="297">
      <c r="A297">
        <f>INDEX(resultados!$A$2:$ZZ$855, 291, MATCH($B$1, resultados!$A$1:$ZZ$1, 0))</f>
        <v/>
      </c>
      <c r="B297">
        <f>INDEX(resultados!$A$2:$ZZ$855, 291, MATCH($B$2, resultados!$A$1:$ZZ$1, 0))</f>
        <v/>
      </c>
      <c r="C297">
        <f>INDEX(resultados!$A$2:$ZZ$855, 291, MATCH($B$3, resultados!$A$1:$ZZ$1, 0))</f>
        <v/>
      </c>
    </row>
    <row r="298">
      <c r="A298">
        <f>INDEX(resultados!$A$2:$ZZ$855, 292, MATCH($B$1, resultados!$A$1:$ZZ$1, 0))</f>
        <v/>
      </c>
      <c r="B298">
        <f>INDEX(resultados!$A$2:$ZZ$855, 292, MATCH($B$2, resultados!$A$1:$ZZ$1, 0))</f>
        <v/>
      </c>
      <c r="C298">
        <f>INDEX(resultados!$A$2:$ZZ$855, 292, MATCH($B$3, resultados!$A$1:$ZZ$1, 0))</f>
        <v/>
      </c>
    </row>
    <row r="299">
      <c r="A299">
        <f>INDEX(resultados!$A$2:$ZZ$855, 293, MATCH($B$1, resultados!$A$1:$ZZ$1, 0))</f>
        <v/>
      </c>
      <c r="B299">
        <f>INDEX(resultados!$A$2:$ZZ$855, 293, MATCH($B$2, resultados!$A$1:$ZZ$1, 0))</f>
        <v/>
      </c>
      <c r="C299">
        <f>INDEX(resultados!$A$2:$ZZ$855, 293, MATCH($B$3, resultados!$A$1:$ZZ$1, 0))</f>
        <v/>
      </c>
    </row>
    <row r="300">
      <c r="A300">
        <f>INDEX(resultados!$A$2:$ZZ$855, 294, MATCH($B$1, resultados!$A$1:$ZZ$1, 0))</f>
        <v/>
      </c>
      <c r="B300">
        <f>INDEX(resultados!$A$2:$ZZ$855, 294, MATCH($B$2, resultados!$A$1:$ZZ$1, 0))</f>
        <v/>
      </c>
      <c r="C300">
        <f>INDEX(resultados!$A$2:$ZZ$855, 294, MATCH($B$3, resultados!$A$1:$ZZ$1, 0))</f>
        <v/>
      </c>
    </row>
    <row r="301">
      <c r="A301">
        <f>INDEX(resultados!$A$2:$ZZ$855, 295, MATCH($B$1, resultados!$A$1:$ZZ$1, 0))</f>
        <v/>
      </c>
      <c r="B301">
        <f>INDEX(resultados!$A$2:$ZZ$855, 295, MATCH($B$2, resultados!$A$1:$ZZ$1, 0))</f>
        <v/>
      </c>
      <c r="C301">
        <f>INDEX(resultados!$A$2:$ZZ$855, 295, MATCH($B$3, resultados!$A$1:$ZZ$1, 0))</f>
        <v/>
      </c>
    </row>
    <row r="302">
      <c r="A302">
        <f>INDEX(resultados!$A$2:$ZZ$855, 296, MATCH($B$1, resultados!$A$1:$ZZ$1, 0))</f>
        <v/>
      </c>
      <c r="B302">
        <f>INDEX(resultados!$A$2:$ZZ$855, 296, MATCH($B$2, resultados!$A$1:$ZZ$1, 0))</f>
        <v/>
      </c>
      <c r="C302">
        <f>INDEX(resultados!$A$2:$ZZ$855, 296, MATCH($B$3, resultados!$A$1:$ZZ$1, 0))</f>
        <v/>
      </c>
    </row>
    <row r="303">
      <c r="A303">
        <f>INDEX(resultados!$A$2:$ZZ$855, 297, MATCH($B$1, resultados!$A$1:$ZZ$1, 0))</f>
        <v/>
      </c>
      <c r="B303">
        <f>INDEX(resultados!$A$2:$ZZ$855, 297, MATCH($B$2, resultados!$A$1:$ZZ$1, 0))</f>
        <v/>
      </c>
      <c r="C303">
        <f>INDEX(resultados!$A$2:$ZZ$855, 297, MATCH($B$3, resultados!$A$1:$ZZ$1, 0))</f>
        <v/>
      </c>
    </row>
    <row r="304">
      <c r="A304">
        <f>INDEX(resultados!$A$2:$ZZ$855, 298, MATCH($B$1, resultados!$A$1:$ZZ$1, 0))</f>
        <v/>
      </c>
      <c r="B304">
        <f>INDEX(resultados!$A$2:$ZZ$855, 298, MATCH($B$2, resultados!$A$1:$ZZ$1, 0))</f>
        <v/>
      </c>
      <c r="C304">
        <f>INDEX(resultados!$A$2:$ZZ$855, 298, MATCH($B$3, resultados!$A$1:$ZZ$1, 0))</f>
        <v/>
      </c>
    </row>
    <row r="305">
      <c r="A305">
        <f>INDEX(resultados!$A$2:$ZZ$855, 299, MATCH($B$1, resultados!$A$1:$ZZ$1, 0))</f>
        <v/>
      </c>
      <c r="B305">
        <f>INDEX(resultados!$A$2:$ZZ$855, 299, MATCH($B$2, resultados!$A$1:$ZZ$1, 0))</f>
        <v/>
      </c>
      <c r="C305">
        <f>INDEX(resultados!$A$2:$ZZ$855, 299, MATCH($B$3, resultados!$A$1:$ZZ$1, 0))</f>
        <v/>
      </c>
    </row>
    <row r="306">
      <c r="A306">
        <f>INDEX(resultados!$A$2:$ZZ$855, 300, MATCH($B$1, resultados!$A$1:$ZZ$1, 0))</f>
        <v/>
      </c>
      <c r="B306">
        <f>INDEX(resultados!$A$2:$ZZ$855, 300, MATCH($B$2, resultados!$A$1:$ZZ$1, 0))</f>
        <v/>
      </c>
      <c r="C306">
        <f>INDEX(resultados!$A$2:$ZZ$855, 300, MATCH($B$3, resultados!$A$1:$ZZ$1, 0))</f>
        <v/>
      </c>
    </row>
    <row r="307">
      <c r="A307">
        <f>INDEX(resultados!$A$2:$ZZ$855, 301, MATCH($B$1, resultados!$A$1:$ZZ$1, 0))</f>
        <v/>
      </c>
      <c r="B307">
        <f>INDEX(resultados!$A$2:$ZZ$855, 301, MATCH($B$2, resultados!$A$1:$ZZ$1, 0))</f>
        <v/>
      </c>
      <c r="C307">
        <f>INDEX(resultados!$A$2:$ZZ$855, 301, MATCH($B$3, resultados!$A$1:$ZZ$1, 0))</f>
        <v/>
      </c>
    </row>
    <row r="308">
      <c r="A308">
        <f>INDEX(resultados!$A$2:$ZZ$855, 302, MATCH($B$1, resultados!$A$1:$ZZ$1, 0))</f>
        <v/>
      </c>
      <c r="B308">
        <f>INDEX(resultados!$A$2:$ZZ$855, 302, MATCH($B$2, resultados!$A$1:$ZZ$1, 0))</f>
        <v/>
      </c>
      <c r="C308">
        <f>INDEX(resultados!$A$2:$ZZ$855, 302, MATCH($B$3, resultados!$A$1:$ZZ$1, 0))</f>
        <v/>
      </c>
    </row>
    <row r="309">
      <c r="A309">
        <f>INDEX(resultados!$A$2:$ZZ$855, 303, MATCH($B$1, resultados!$A$1:$ZZ$1, 0))</f>
        <v/>
      </c>
      <c r="B309">
        <f>INDEX(resultados!$A$2:$ZZ$855, 303, MATCH($B$2, resultados!$A$1:$ZZ$1, 0))</f>
        <v/>
      </c>
      <c r="C309">
        <f>INDEX(resultados!$A$2:$ZZ$855, 303, MATCH($B$3, resultados!$A$1:$ZZ$1, 0))</f>
        <v/>
      </c>
    </row>
    <row r="310">
      <c r="A310">
        <f>INDEX(resultados!$A$2:$ZZ$855, 304, MATCH($B$1, resultados!$A$1:$ZZ$1, 0))</f>
        <v/>
      </c>
      <c r="B310">
        <f>INDEX(resultados!$A$2:$ZZ$855, 304, MATCH($B$2, resultados!$A$1:$ZZ$1, 0))</f>
        <v/>
      </c>
      <c r="C310">
        <f>INDEX(resultados!$A$2:$ZZ$855, 304, MATCH($B$3, resultados!$A$1:$ZZ$1, 0))</f>
        <v/>
      </c>
    </row>
    <row r="311">
      <c r="A311">
        <f>INDEX(resultados!$A$2:$ZZ$855, 305, MATCH($B$1, resultados!$A$1:$ZZ$1, 0))</f>
        <v/>
      </c>
      <c r="B311">
        <f>INDEX(resultados!$A$2:$ZZ$855, 305, MATCH($B$2, resultados!$A$1:$ZZ$1, 0))</f>
        <v/>
      </c>
      <c r="C311">
        <f>INDEX(resultados!$A$2:$ZZ$855, 305, MATCH($B$3, resultados!$A$1:$ZZ$1, 0))</f>
        <v/>
      </c>
    </row>
    <row r="312">
      <c r="A312">
        <f>INDEX(resultados!$A$2:$ZZ$855, 306, MATCH($B$1, resultados!$A$1:$ZZ$1, 0))</f>
        <v/>
      </c>
      <c r="B312">
        <f>INDEX(resultados!$A$2:$ZZ$855, 306, MATCH($B$2, resultados!$A$1:$ZZ$1, 0))</f>
        <v/>
      </c>
      <c r="C312">
        <f>INDEX(resultados!$A$2:$ZZ$855, 306, MATCH($B$3, resultados!$A$1:$ZZ$1, 0))</f>
        <v/>
      </c>
    </row>
    <row r="313">
      <c r="A313">
        <f>INDEX(resultados!$A$2:$ZZ$855, 307, MATCH($B$1, resultados!$A$1:$ZZ$1, 0))</f>
        <v/>
      </c>
      <c r="B313">
        <f>INDEX(resultados!$A$2:$ZZ$855, 307, MATCH($B$2, resultados!$A$1:$ZZ$1, 0))</f>
        <v/>
      </c>
      <c r="C313">
        <f>INDEX(resultados!$A$2:$ZZ$855, 307, MATCH($B$3, resultados!$A$1:$ZZ$1, 0))</f>
        <v/>
      </c>
    </row>
    <row r="314">
      <c r="A314">
        <f>INDEX(resultados!$A$2:$ZZ$855, 308, MATCH($B$1, resultados!$A$1:$ZZ$1, 0))</f>
        <v/>
      </c>
      <c r="B314">
        <f>INDEX(resultados!$A$2:$ZZ$855, 308, MATCH($B$2, resultados!$A$1:$ZZ$1, 0))</f>
        <v/>
      </c>
      <c r="C314">
        <f>INDEX(resultados!$A$2:$ZZ$855, 308, MATCH($B$3, resultados!$A$1:$ZZ$1, 0))</f>
        <v/>
      </c>
    </row>
    <row r="315">
      <c r="A315">
        <f>INDEX(resultados!$A$2:$ZZ$855, 309, MATCH($B$1, resultados!$A$1:$ZZ$1, 0))</f>
        <v/>
      </c>
      <c r="B315">
        <f>INDEX(resultados!$A$2:$ZZ$855, 309, MATCH($B$2, resultados!$A$1:$ZZ$1, 0))</f>
        <v/>
      </c>
      <c r="C315">
        <f>INDEX(resultados!$A$2:$ZZ$855, 309, MATCH($B$3, resultados!$A$1:$ZZ$1, 0))</f>
        <v/>
      </c>
    </row>
    <row r="316">
      <c r="A316">
        <f>INDEX(resultados!$A$2:$ZZ$855, 310, MATCH($B$1, resultados!$A$1:$ZZ$1, 0))</f>
        <v/>
      </c>
      <c r="B316">
        <f>INDEX(resultados!$A$2:$ZZ$855, 310, MATCH($B$2, resultados!$A$1:$ZZ$1, 0))</f>
        <v/>
      </c>
      <c r="C316">
        <f>INDEX(resultados!$A$2:$ZZ$855, 310, MATCH($B$3, resultados!$A$1:$ZZ$1, 0))</f>
        <v/>
      </c>
    </row>
    <row r="317">
      <c r="A317">
        <f>INDEX(resultados!$A$2:$ZZ$855, 311, MATCH($B$1, resultados!$A$1:$ZZ$1, 0))</f>
        <v/>
      </c>
      <c r="B317">
        <f>INDEX(resultados!$A$2:$ZZ$855, 311, MATCH($B$2, resultados!$A$1:$ZZ$1, 0))</f>
        <v/>
      </c>
      <c r="C317">
        <f>INDEX(resultados!$A$2:$ZZ$855, 311, MATCH($B$3, resultados!$A$1:$ZZ$1, 0))</f>
        <v/>
      </c>
    </row>
    <row r="318">
      <c r="A318">
        <f>INDEX(resultados!$A$2:$ZZ$855, 312, MATCH($B$1, resultados!$A$1:$ZZ$1, 0))</f>
        <v/>
      </c>
      <c r="B318">
        <f>INDEX(resultados!$A$2:$ZZ$855, 312, MATCH($B$2, resultados!$A$1:$ZZ$1, 0))</f>
        <v/>
      </c>
      <c r="C318">
        <f>INDEX(resultados!$A$2:$ZZ$855, 312, MATCH($B$3, resultados!$A$1:$ZZ$1, 0))</f>
        <v/>
      </c>
    </row>
    <row r="319">
      <c r="A319">
        <f>INDEX(resultados!$A$2:$ZZ$855, 313, MATCH($B$1, resultados!$A$1:$ZZ$1, 0))</f>
        <v/>
      </c>
      <c r="B319">
        <f>INDEX(resultados!$A$2:$ZZ$855, 313, MATCH($B$2, resultados!$A$1:$ZZ$1, 0))</f>
        <v/>
      </c>
      <c r="C319">
        <f>INDEX(resultados!$A$2:$ZZ$855, 313, MATCH($B$3, resultados!$A$1:$ZZ$1, 0))</f>
        <v/>
      </c>
    </row>
    <row r="320">
      <c r="A320">
        <f>INDEX(resultados!$A$2:$ZZ$855, 314, MATCH($B$1, resultados!$A$1:$ZZ$1, 0))</f>
        <v/>
      </c>
      <c r="B320">
        <f>INDEX(resultados!$A$2:$ZZ$855, 314, MATCH($B$2, resultados!$A$1:$ZZ$1, 0))</f>
        <v/>
      </c>
      <c r="C320">
        <f>INDEX(resultados!$A$2:$ZZ$855, 314, MATCH($B$3, resultados!$A$1:$ZZ$1, 0))</f>
        <v/>
      </c>
    </row>
    <row r="321">
      <c r="A321">
        <f>INDEX(resultados!$A$2:$ZZ$855, 315, MATCH($B$1, resultados!$A$1:$ZZ$1, 0))</f>
        <v/>
      </c>
      <c r="B321">
        <f>INDEX(resultados!$A$2:$ZZ$855, 315, MATCH($B$2, resultados!$A$1:$ZZ$1, 0))</f>
        <v/>
      </c>
      <c r="C321">
        <f>INDEX(resultados!$A$2:$ZZ$855, 315, MATCH($B$3, resultados!$A$1:$ZZ$1, 0))</f>
        <v/>
      </c>
    </row>
    <row r="322">
      <c r="A322">
        <f>INDEX(resultados!$A$2:$ZZ$855, 316, MATCH($B$1, resultados!$A$1:$ZZ$1, 0))</f>
        <v/>
      </c>
      <c r="B322">
        <f>INDEX(resultados!$A$2:$ZZ$855, 316, MATCH($B$2, resultados!$A$1:$ZZ$1, 0))</f>
        <v/>
      </c>
      <c r="C322">
        <f>INDEX(resultados!$A$2:$ZZ$855, 316, MATCH($B$3, resultados!$A$1:$ZZ$1, 0))</f>
        <v/>
      </c>
    </row>
    <row r="323">
      <c r="A323">
        <f>INDEX(resultados!$A$2:$ZZ$855, 317, MATCH($B$1, resultados!$A$1:$ZZ$1, 0))</f>
        <v/>
      </c>
      <c r="B323">
        <f>INDEX(resultados!$A$2:$ZZ$855, 317, MATCH($B$2, resultados!$A$1:$ZZ$1, 0))</f>
        <v/>
      </c>
      <c r="C323">
        <f>INDEX(resultados!$A$2:$ZZ$855, 317, MATCH($B$3, resultados!$A$1:$ZZ$1, 0))</f>
        <v/>
      </c>
    </row>
    <row r="324">
      <c r="A324">
        <f>INDEX(resultados!$A$2:$ZZ$855, 318, MATCH($B$1, resultados!$A$1:$ZZ$1, 0))</f>
        <v/>
      </c>
      <c r="B324">
        <f>INDEX(resultados!$A$2:$ZZ$855, 318, MATCH($B$2, resultados!$A$1:$ZZ$1, 0))</f>
        <v/>
      </c>
      <c r="C324">
        <f>INDEX(resultados!$A$2:$ZZ$855, 318, MATCH($B$3, resultados!$A$1:$ZZ$1, 0))</f>
        <v/>
      </c>
    </row>
    <row r="325">
      <c r="A325">
        <f>INDEX(resultados!$A$2:$ZZ$855, 319, MATCH($B$1, resultados!$A$1:$ZZ$1, 0))</f>
        <v/>
      </c>
      <c r="B325">
        <f>INDEX(resultados!$A$2:$ZZ$855, 319, MATCH($B$2, resultados!$A$1:$ZZ$1, 0))</f>
        <v/>
      </c>
      <c r="C325">
        <f>INDEX(resultados!$A$2:$ZZ$855, 319, MATCH($B$3, resultados!$A$1:$ZZ$1, 0))</f>
        <v/>
      </c>
    </row>
    <row r="326">
      <c r="A326">
        <f>INDEX(resultados!$A$2:$ZZ$855, 320, MATCH($B$1, resultados!$A$1:$ZZ$1, 0))</f>
        <v/>
      </c>
      <c r="B326">
        <f>INDEX(resultados!$A$2:$ZZ$855, 320, MATCH($B$2, resultados!$A$1:$ZZ$1, 0))</f>
        <v/>
      </c>
      <c r="C326">
        <f>INDEX(resultados!$A$2:$ZZ$855, 320, MATCH($B$3, resultados!$A$1:$ZZ$1, 0))</f>
        <v/>
      </c>
    </row>
    <row r="327">
      <c r="A327">
        <f>INDEX(resultados!$A$2:$ZZ$855, 321, MATCH($B$1, resultados!$A$1:$ZZ$1, 0))</f>
        <v/>
      </c>
      <c r="B327">
        <f>INDEX(resultados!$A$2:$ZZ$855, 321, MATCH($B$2, resultados!$A$1:$ZZ$1, 0))</f>
        <v/>
      </c>
      <c r="C327">
        <f>INDEX(resultados!$A$2:$ZZ$855, 321, MATCH($B$3, resultados!$A$1:$ZZ$1, 0))</f>
        <v/>
      </c>
    </row>
    <row r="328">
      <c r="A328">
        <f>INDEX(resultados!$A$2:$ZZ$855, 322, MATCH($B$1, resultados!$A$1:$ZZ$1, 0))</f>
        <v/>
      </c>
      <c r="B328">
        <f>INDEX(resultados!$A$2:$ZZ$855, 322, MATCH($B$2, resultados!$A$1:$ZZ$1, 0))</f>
        <v/>
      </c>
      <c r="C328">
        <f>INDEX(resultados!$A$2:$ZZ$855, 322, MATCH($B$3, resultados!$A$1:$ZZ$1, 0))</f>
        <v/>
      </c>
    </row>
    <row r="329">
      <c r="A329">
        <f>INDEX(resultados!$A$2:$ZZ$855, 323, MATCH($B$1, resultados!$A$1:$ZZ$1, 0))</f>
        <v/>
      </c>
      <c r="B329">
        <f>INDEX(resultados!$A$2:$ZZ$855, 323, MATCH($B$2, resultados!$A$1:$ZZ$1, 0))</f>
        <v/>
      </c>
      <c r="C329">
        <f>INDEX(resultados!$A$2:$ZZ$855, 323, MATCH($B$3, resultados!$A$1:$ZZ$1, 0))</f>
        <v/>
      </c>
    </row>
    <row r="330">
      <c r="A330">
        <f>INDEX(resultados!$A$2:$ZZ$855, 324, MATCH($B$1, resultados!$A$1:$ZZ$1, 0))</f>
        <v/>
      </c>
      <c r="B330">
        <f>INDEX(resultados!$A$2:$ZZ$855, 324, MATCH($B$2, resultados!$A$1:$ZZ$1, 0))</f>
        <v/>
      </c>
      <c r="C330">
        <f>INDEX(resultados!$A$2:$ZZ$855, 324, MATCH($B$3, resultados!$A$1:$ZZ$1, 0))</f>
        <v/>
      </c>
    </row>
    <row r="331">
      <c r="A331">
        <f>INDEX(resultados!$A$2:$ZZ$855, 325, MATCH($B$1, resultados!$A$1:$ZZ$1, 0))</f>
        <v/>
      </c>
      <c r="B331">
        <f>INDEX(resultados!$A$2:$ZZ$855, 325, MATCH($B$2, resultados!$A$1:$ZZ$1, 0))</f>
        <v/>
      </c>
      <c r="C331">
        <f>INDEX(resultados!$A$2:$ZZ$855, 325, MATCH($B$3, resultados!$A$1:$ZZ$1, 0))</f>
        <v/>
      </c>
    </row>
    <row r="332">
      <c r="A332">
        <f>INDEX(resultados!$A$2:$ZZ$855, 326, MATCH($B$1, resultados!$A$1:$ZZ$1, 0))</f>
        <v/>
      </c>
      <c r="B332">
        <f>INDEX(resultados!$A$2:$ZZ$855, 326, MATCH($B$2, resultados!$A$1:$ZZ$1, 0))</f>
        <v/>
      </c>
      <c r="C332">
        <f>INDEX(resultados!$A$2:$ZZ$855, 326, MATCH($B$3, resultados!$A$1:$ZZ$1, 0))</f>
        <v/>
      </c>
    </row>
    <row r="333">
      <c r="A333">
        <f>INDEX(resultados!$A$2:$ZZ$855, 327, MATCH($B$1, resultados!$A$1:$ZZ$1, 0))</f>
        <v/>
      </c>
      <c r="B333">
        <f>INDEX(resultados!$A$2:$ZZ$855, 327, MATCH($B$2, resultados!$A$1:$ZZ$1, 0))</f>
        <v/>
      </c>
      <c r="C333">
        <f>INDEX(resultados!$A$2:$ZZ$855, 327, MATCH($B$3, resultados!$A$1:$ZZ$1, 0))</f>
        <v/>
      </c>
    </row>
    <row r="334">
      <c r="A334">
        <f>INDEX(resultados!$A$2:$ZZ$855, 328, MATCH($B$1, resultados!$A$1:$ZZ$1, 0))</f>
        <v/>
      </c>
      <c r="B334">
        <f>INDEX(resultados!$A$2:$ZZ$855, 328, MATCH($B$2, resultados!$A$1:$ZZ$1, 0))</f>
        <v/>
      </c>
      <c r="C334">
        <f>INDEX(resultados!$A$2:$ZZ$855, 328, MATCH($B$3, resultados!$A$1:$ZZ$1, 0))</f>
        <v/>
      </c>
    </row>
    <row r="335">
      <c r="A335">
        <f>INDEX(resultados!$A$2:$ZZ$855, 329, MATCH($B$1, resultados!$A$1:$ZZ$1, 0))</f>
        <v/>
      </c>
      <c r="B335">
        <f>INDEX(resultados!$A$2:$ZZ$855, 329, MATCH($B$2, resultados!$A$1:$ZZ$1, 0))</f>
        <v/>
      </c>
      <c r="C335">
        <f>INDEX(resultados!$A$2:$ZZ$855, 329, MATCH($B$3, resultados!$A$1:$ZZ$1, 0))</f>
        <v/>
      </c>
    </row>
    <row r="336">
      <c r="A336">
        <f>INDEX(resultados!$A$2:$ZZ$855, 330, MATCH($B$1, resultados!$A$1:$ZZ$1, 0))</f>
        <v/>
      </c>
      <c r="B336">
        <f>INDEX(resultados!$A$2:$ZZ$855, 330, MATCH($B$2, resultados!$A$1:$ZZ$1, 0))</f>
        <v/>
      </c>
      <c r="C336">
        <f>INDEX(resultados!$A$2:$ZZ$855, 330, MATCH($B$3, resultados!$A$1:$ZZ$1, 0))</f>
        <v/>
      </c>
    </row>
    <row r="337">
      <c r="A337">
        <f>INDEX(resultados!$A$2:$ZZ$855, 331, MATCH($B$1, resultados!$A$1:$ZZ$1, 0))</f>
        <v/>
      </c>
      <c r="B337">
        <f>INDEX(resultados!$A$2:$ZZ$855, 331, MATCH($B$2, resultados!$A$1:$ZZ$1, 0))</f>
        <v/>
      </c>
      <c r="C337">
        <f>INDEX(resultados!$A$2:$ZZ$855, 331, MATCH($B$3, resultados!$A$1:$ZZ$1, 0))</f>
        <v/>
      </c>
    </row>
    <row r="338">
      <c r="A338">
        <f>INDEX(resultados!$A$2:$ZZ$855, 332, MATCH($B$1, resultados!$A$1:$ZZ$1, 0))</f>
        <v/>
      </c>
      <c r="B338">
        <f>INDEX(resultados!$A$2:$ZZ$855, 332, MATCH($B$2, resultados!$A$1:$ZZ$1, 0))</f>
        <v/>
      </c>
      <c r="C338">
        <f>INDEX(resultados!$A$2:$ZZ$855, 332, MATCH($B$3, resultados!$A$1:$ZZ$1, 0))</f>
        <v/>
      </c>
    </row>
    <row r="339">
      <c r="A339">
        <f>INDEX(resultados!$A$2:$ZZ$855, 333, MATCH($B$1, resultados!$A$1:$ZZ$1, 0))</f>
        <v/>
      </c>
      <c r="B339">
        <f>INDEX(resultados!$A$2:$ZZ$855, 333, MATCH($B$2, resultados!$A$1:$ZZ$1, 0))</f>
        <v/>
      </c>
      <c r="C339">
        <f>INDEX(resultados!$A$2:$ZZ$855, 333, MATCH($B$3, resultados!$A$1:$ZZ$1, 0))</f>
        <v/>
      </c>
    </row>
    <row r="340">
      <c r="A340">
        <f>INDEX(resultados!$A$2:$ZZ$855, 334, MATCH($B$1, resultados!$A$1:$ZZ$1, 0))</f>
        <v/>
      </c>
      <c r="B340">
        <f>INDEX(resultados!$A$2:$ZZ$855, 334, MATCH($B$2, resultados!$A$1:$ZZ$1, 0))</f>
        <v/>
      </c>
      <c r="C340">
        <f>INDEX(resultados!$A$2:$ZZ$855, 334, MATCH($B$3, resultados!$A$1:$ZZ$1, 0))</f>
        <v/>
      </c>
    </row>
    <row r="341">
      <c r="A341">
        <f>INDEX(resultados!$A$2:$ZZ$855, 335, MATCH($B$1, resultados!$A$1:$ZZ$1, 0))</f>
        <v/>
      </c>
      <c r="B341">
        <f>INDEX(resultados!$A$2:$ZZ$855, 335, MATCH($B$2, resultados!$A$1:$ZZ$1, 0))</f>
        <v/>
      </c>
      <c r="C341">
        <f>INDEX(resultados!$A$2:$ZZ$855, 335, MATCH($B$3, resultados!$A$1:$ZZ$1, 0))</f>
        <v/>
      </c>
    </row>
    <row r="342">
      <c r="A342">
        <f>INDEX(resultados!$A$2:$ZZ$855, 336, MATCH($B$1, resultados!$A$1:$ZZ$1, 0))</f>
        <v/>
      </c>
      <c r="B342">
        <f>INDEX(resultados!$A$2:$ZZ$855, 336, MATCH($B$2, resultados!$A$1:$ZZ$1, 0))</f>
        <v/>
      </c>
      <c r="C342">
        <f>INDEX(resultados!$A$2:$ZZ$855, 336, MATCH($B$3, resultados!$A$1:$ZZ$1, 0))</f>
        <v/>
      </c>
    </row>
    <row r="343">
      <c r="A343">
        <f>INDEX(resultados!$A$2:$ZZ$855, 337, MATCH($B$1, resultados!$A$1:$ZZ$1, 0))</f>
        <v/>
      </c>
      <c r="B343">
        <f>INDEX(resultados!$A$2:$ZZ$855, 337, MATCH($B$2, resultados!$A$1:$ZZ$1, 0))</f>
        <v/>
      </c>
      <c r="C343">
        <f>INDEX(resultados!$A$2:$ZZ$855, 337, MATCH($B$3, resultados!$A$1:$ZZ$1, 0))</f>
        <v/>
      </c>
    </row>
    <row r="344">
      <c r="A344">
        <f>INDEX(resultados!$A$2:$ZZ$855, 338, MATCH($B$1, resultados!$A$1:$ZZ$1, 0))</f>
        <v/>
      </c>
      <c r="B344">
        <f>INDEX(resultados!$A$2:$ZZ$855, 338, MATCH($B$2, resultados!$A$1:$ZZ$1, 0))</f>
        <v/>
      </c>
      <c r="C344">
        <f>INDEX(resultados!$A$2:$ZZ$855, 338, MATCH($B$3, resultados!$A$1:$ZZ$1, 0))</f>
        <v/>
      </c>
    </row>
    <row r="345">
      <c r="A345">
        <f>INDEX(resultados!$A$2:$ZZ$855, 339, MATCH($B$1, resultados!$A$1:$ZZ$1, 0))</f>
        <v/>
      </c>
      <c r="B345">
        <f>INDEX(resultados!$A$2:$ZZ$855, 339, MATCH($B$2, resultados!$A$1:$ZZ$1, 0))</f>
        <v/>
      </c>
      <c r="C345">
        <f>INDEX(resultados!$A$2:$ZZ$855, 339, MATCH($B$3, resultados!$A$1:$ZZ$1, 0))</f>
        <v/>
      </c>
    </row>
    <row r="346">
      <c r="A346">
        <f>INDEX(resultados!$A$2:$ZZ$855, 340, MATCH($B$1, resultados!$A$1:$ZZ$1, 0))</f>
        <v/>
      </c>
      <c r="B346">
        <f>INDEX(resultados!$A$2:$ZZ$855, 340, MATCH($B$2, resultados!$A$1:$ZZ$1, 0))</f>
        <v/>
      </c>
      <c r="C346">
        <f>INDEX(resultados!$A$2:$ZZ$855, 340, MATCH($B$3, resultados!$A$1:$ZZ$1, 0))</f>
        <v/>
      </c>
    </row>
    <row r="347">
      <c r="A347">
        <f>INDEX(resultados!$A$2:$ZZ$855, 341, MATCH($B$1, resultados!$A$1:$ZZ$1, 0))</f>
        <v/>
      </c>
      <c r="B347">
        <f>INDEX(resultados!$A$2:$ZZ$855, 341, MATCH($B$2, resultados!$A$1:$ZZ$1, 0))</f>
        <v/>
      </c>
      <c r="C347">
        <f>INDEX(resultados!$A$2:$ZZ$855, 341, MATCH($B$3, resultados!$A$1:$ZZ$1, 0))</f>
        <v/>
      </c>
    </row>
    <row r="348">
      <c r="A348">
        <f>INDEX(resultados!$A$2:$ZZ$855, 342, MATCH($B$1, resultados!$A$1:$ZZ$1, 0))</f>
        <v/>
      </c>
      <c r="B348">
        <f>INDEX(resultados!$A$2:$ZZ$855, 342, MATCH($B$2, resultados!$A$1:$ZZ$1, 0))</f>
        <v/>
      </c>
      <c r="C348">
        <f>INDEX(resultados!$A$2:$ZZ$855, 342, MATCH($B$3, resultados!$A$1:$ZZ$1, 0))</f>
        <v/>
      </c>
    </row>
    <row r="349">
      <c r="A349">
        <f>INDEX(resultados!$A$2:$ZZ$855, 343, MATCH($B$1, resultados!$A$1:$ZZ$1, 0))</f>
        <v/>
      </c>
      <c r="B349">
        <f>INDEX(resultados!$A$2:$ZZ$855, 343, MATCH($B$2, resultados!$A$1:$ZZ$1, 0))</f>
        <v/>
      </c>
      <c r="C349">
        <f>INDEX(resultados!$A$2:$ZZ$855, 343, MATCH($B$3, resultados!$A$1:$ZZ$1, 0))</f>
        <v/>
      </c>
    </row>
    <row r="350">
      <c r="A350">
        <f>INDEX(resultados!$A$2:$ZZ$855, 344, MATCH($B$1, resultados!$A$1:$ZZ$1, 0))</f>
        <v/>
      </c>
      <c r="B350">
        <f>INDEX(resultados!$A$2:$ZZ$855, 344, MATCH($B$2, resultados!$A$1:$ZZ$1, 0))</f>
        <v/>
      </c>
      <c r="C350">
        <f>INDEX(resultados!$A$2:$ZZ$855, 344, MATCH($B$3, resultados!$A$1:$ZZ$1, 0))</f>
        <v/>
      </c>
    </row>
    <row r="351">
      <c r="A351">
        <f>INDEX(resultados!$A$2:$ZZ$855, 345, MATCH($B$1, resultados!$A$1:$ZZ$1, 0))</f>
        <v/>
      </c>
      <c r="B351">
        <f>INDEX(resultados!$A$2:$ZZ$855, 345, MATCH($B$2, resultados!$A$1:$ZZ$1, 0))</f>
        <v/>
      </c>
      <c r="C351">
        <f>INDEX(resultados!$A$2:$ZZ$855, 345, MATCH($B$3, resultados!$A$1:$ZZ$1, 0))</f>
        <v/>
      </c>
    </row>
    <row r="352">
      <c r="A352">
        <f>INDEX(resultados!$A$2:$ZZ$855, 346, MATCH($B$1, resultados!$A$1:$ZZ$1, 0))</f>
        <v/>
      </c>
      <c r="B352">
        <f>INDEX(resultados!$A$2:$ZZ$855, 346, MATCH($B$2, resultados!$A$1:$ZZ$1, 0))</f>
        <v/>
      </c>
      <c r="C352">
        <f>INDEX(resultados!$A$2:$ZZ$855, 346, MATCH($B$3, resultados!$A$1:$ZZ$1, 0))</f>
        <v/>
      </c>
    </row>
    <row r="353">
      <c r="A353">
        <f>INDEX(resultados!$A$2:$ZZ$855, 347, MATCH($B$1, resultados!$A$1:$ZZ$1, 0))</f>
        <v/>
      </c>
      <c r="B353">
        <f>INDEX(resultados!$A$2:$ZZ$855, 347, MATCH($B$2, resultados!$A$1:$ZZ$1, 0))</f>
        <v/>
      </c>
      <c r="C353">
        <f>INDEX(resultados!$A$2:$ZZ$855, 347, MATCH($B$3, resultados!$A$1:$ZZ$1, 0))</f>
        <v/>
      </c>
    </row>
    <row r="354">
      <c r="A354">
        <f>INDEX(resultados!$A$2:$ZZ$855, 348, MATCH($B$1, resultados!$A$1:$ZZ$1, 0))</f>
        <v/>
      </c>
      <c r="B354">
        <f>INDEX(resultados!$A$2:$ZZ$855, 348, MATCH($B$2, resultados!$A$1:$ZZ$1, 0))</f>
        <v/>
      </c>
      <c r="C354">
        <f>INDEX(resultados!$A$2:$ZZ$855, 348, MATCH($B$3, resultados!$A$1:$ZZ$1, 0))</f>
        <v/>
      </c>
    </row>
    <row r="355">
      <c r="A355">
        <f>INDEX(resultados!$A$2:$ZZ$855, 349, MATCH($B$1, resultados!$A$1:$ZZ$1, 0))</f>
        <v/>
      </c>
      <c r="B355">
        <f>INDEX(resultados!$A$2:$ZZ$855, 349, MATCH($B$2, resultados!$A$1:$ZZ$1, 0))</f>
        <v/>
      </c>
      <c r="C355">
        <f>INDEX(resultados!$A$2:$ZZ$855, 349, MATCH($B$3, resultados!$A$1:$ZZ$1, 0))</f>
        <v/>
      </c>
    </row>
    <row r="356">
      <c r="A356">
        <f>INDEX(resultados!$A$2:$ZZ$855, 350, MATCH($B$1, resultados!$A$1:$ZZ$1, 0))</f>
        <v/>
      </c>
      <c r="B356">
        <f>INDEX(resultados!$A$2:$ZZ$855, 350, MATCH($B$2, resultados!$A$1:$ZZ$1, 0))</f>
        <v/>
      </c>
      <c r="C356">
        <f>INDEX(resultados!$A$2:$ZZ$855, 350, MATCH($B$3, resultados!$A$1:$ZZ$1, 0))</f>
        <v/>
      </c>
    </row>
    <row r="357">
      <c r="A357">
        <f>INDEX(resultados!$A$2:$ZZ$855, 351, MATCH($B$1, resultados!$A$1:$ZZ$1, 0))</f>
        <v/>
      </c>
      <c r="B357">
        <f>INDEX(resultados!$A$2:$ZZ$855, 351, MATCH($B$2, resultados!$A$1:$ZZ$1, 0))</f>
        <v/>
      </c>
      <c r="C357">
        <f>INDEX(resultados!$A$2:$ZZ$855, 351, MATCH($B$3, resultados!$A$1:$ZZ$1, 0))</f>
        <v/>
      </c>
    </row>
    <row r="358">
      <c r="A358">
        <f>INDEX(resultados!$A$2:$ZZ$855, 352, MATCH($B$1, resultados!$A$1:$ZZ$1, 0))</f>
        <v/>
      </c>
      <c r="B358">
        <f>INDEX(resultados!$A$2:$ZZ$855, 352, MATCH($B$2, resultados!$A$1:$ZZ$1, 0))</f>
        <v/>
      </c>
      <c r="C358">
        <f>INDEX(resultados!$A$2:$ZZ$855, 352, MATCH($B$3, resultados!$A$1:$ZZ$1, 0))</f>
        <v/>
      </c>
    </row>
    <row r="359">
      <c r="A359">
        <f>INDEX(resultados!$A$2:$ZZ$855, 353, MATCH($B$1, resultados!$A$1:$ZZ$1, 0))</f>
        <v/>
      </c>
      <c r="B359">
        <f>INDEX(resultados!$A$2:$ZZ$855, 353, MATCH($B$2, resultados!$A$1:$ZZ$1, 0))</f>
        <v/>
      </c>
      <c r="C359">
        <f>INDEX(resultados!$A$2:$ZZ$855, 353, MATCH($B$3, resultados!$A$1:$ZZ$1, 0))</f>
        <v/>
      </c>
    </row>
    <row r="360">
      <c r="A360">
        <f>INDEX(resultados!$A$2:$ZZ$855, 354, MATCH($B$1, resultados!$A$1:$ZZ$1, 0))</f>
        <v/>
      </c>
      <c r="B360">
        <f>INDEX(resultados!$A$2:$ZZ$855, 354, MATCH($B$2, resultados!$A$1:$ZZ$1, 0))</f>
        <v/>
      </c>
      <c r="C360">
        <f>INDEX(resultados!$A$2:$ZZ$855, 354, MATCH($B$3, resultados!$A$1:$ZZ$1, 0))</f>
        <v/>
      </c>
    </row>
    <row r="361">
      <c r="A361">
        <f>INDEX(resultados!$A$2:$ZZ$855, 355, MATCH($B$1, resultados!$A$1:$ZZ$1, 0))</f>
        <v/>
      </c>
      <c r="B361">
        <f>INDEX(resultados!$A$2:$ZZ$855, 355, MATCH($B$2, resultados!$A$1:$ZZ$1, 0))</f>
        <v/>
      </c>
      <c r="C361">
        <f>INDEX(resultados!$A$2:$ZZ$855, 355, MATCH($B$3, resultados!$A$1:$ZZ$1, 0))</f>
        <v/>
      </c>
    </row>
    <row r="362">
      <c r="A362">
        <f>INDEX(resultados!$A$2:$ZZ$855, 356, MATCH($B$1, resultados!$A$1:$ZZ$1, 0))</f>
        <v/>
      </c>
      <c r="B362">
        <f>INDEX(resultados!$A$2:$ZZ$855, 356, MATCH($B$2, resultados!$A$1:$ZZ$1, 0))</f>
        <v/>
      </c>
      <c r="C362">
        <f>INDEX(resultados!$A$2:$ZZ$855, 356, MATCH($B$3, resultados!$A$1:$ZZ$1, 0))</f>
        <v/>
      </c>
    </row>
    <row r="363">
      <c r="A363">
        <f>INDEX(resultados!$A$2:$ZZ$855, 357, MATCH($B$1, resultados!$A$1:$ZZ$1, 0))</f>
        <v/>
      </c>
      <c r="B363">
        <f>INDEX(resultados!$A$2:$ZZ$855, 357, MATCH($B$2, resultados!$A$1:$ZZ$1, 0))</f>
        <v/>
      </c>
      <c r="C363">
        <f>INDEX(resultados!$A$2:$ZZ$855, 357, MATCH($B$3, resultados!$A$1:$ZZ$1, 0))</f>
        <v/>
      </c>
    </row>
    <row r="364">
      <c r="A364">
        <f>INDEX(resultados!$A$2:$ZZ$855, 358, MATCH($B$1, resultados!$A$1:$ZZ$1, 0))</f>
        <v/>
      </c>
      <c r="B364">
        <f>INDEX(resultados!$A$2:$ZZ$855, 358, MATCH($B$2, resultados!$A$1:$ZZ$1, 0))</f>
        <v/>
      </c>
      <c r="C364">
        <f>INDEX(resultados!$A$2:$ZZ$855, 358, MATCH($B$3, resultados!$A$1:$ZZ$1, 0))</f>
        <v/>
      </c>
    </row>
    <row r="365">
      <c r="A365">
        <f>INDEX(resultados!$A$2:$ZZ$855, 359, MATCH($B$1, resultados!$A$1:$ZZ$1, 0))</f>
        <v/>
      </c>
      <c r="B365">
        <f>INDEX(resultados!$A$2:$ZZ$855, 359, MATCH($B$2, resultados!$A$1:$ZZ$1, 0))</f>
        <v/>
      </c>
      <c r="C365">
        <f>INDEX(resultados!$A$2:$ZZ$855, 359, MATCH($B$3, resultados!$A$1:$ZZ$1, 0))</f>
        <v/>
      </c>
    </row>
    <row r="366">
      <c r="A366">
        <f>INDEX(resultados!$A$2:$ZZ$855, 360, MATCH($B$1, resultados!$A$1:$ZZ$1, 0))</f>
        <v/>
      </c>
      <c r="B366">
        <f>INDEX(resultados!$A$2:$ZZ$855, 360, MATCH($B$2, resultados!$A$1:$ZZ$1, 0))</f>
        <v/>
      </c>
      <c r="C366">
        <f>INDEX(resultados!$A$2:$ZZ$855, 360, MATCH($B$3, resultados!$A$1:$ZZ$1, 0))</f>
        <v/>
      </c>
    </row>
    <row r="367">
      <c r="A367">
        <f>INDEX(resultados!$A$2:$ZZ$855, 361, MATCH($B$1, resultados!$A$1:$ZZ$1, 0))</f>
        <v/>
      </c>
      <c r="B367">
        <f>INDEX(resultados!$A$2:$ZZ$855, 361, MATCH($B$2, resultados!$A$1:$ZZ$1, 0))</f>
        <v/>
      </c>
      <c r="C367">
        <f>INDEX(resultados!$A$2:$ZZ$855, 361, MATCH($B$3, resultados!$A$1:$ZZ$1, 0))</f>
        <v/>
      </c>
    </row>
    <row r="368">
      <c r="A368">
        <f>INDEX(resultados!$A$2:$ZZ$855, 362, MATCH($B$1, resultados!$A$1:$ZZ$1, 0))</f>
        <v/>
      </c>
      <c r="B368">
        <f>INDEX(resultados!$A$2:$ZZ$855, 362, MATCH($B$2, resultados!$A$1:$ZZ$1, 0))</f>
        <v/>
      </c>
      <c r="C368">
        <f>INDEX(resultados!$A$2:$ZZ$855, 362, MATCH($B$3, resultados!$A$1:$ZZ$1, 0))</f>
        <v/>
      </c>
    </row>
    <row r="369">
      <c r="A369">
        <f>INDEX(resultados!$A$2:$ZZ$855, 363, MATCH($B$1, resultados!$A$1:$ZZ$1, 0))</f>
        <v/>
      </c>
      <c r="B369">
        <f>INDEX(resultados!$A$2:$ZZ$855, 363, MATCH($B$2, resultados!$A$1:$ZZ$1, 0))</f>
        <v/>
      </c>
      <c r="C369">
        <f>INDEX(resultados!$A$2:$ZZ$855, 363, MATCH($B$3, resultados!$A$1:$ZZ$1, 0))</f>
        <v/>
      </c>
    </row>
    <row r="370">
      <c r="A370">
        <f>INDEX(resultados!$A$2:$ZZ$855, 364, MATCH($B$1, resultados!$A$1:$ZZ$1, 0))</f>
        <v/>
      </c>
      <c r="B370">
        <f>INDEX(resultados!$A$2:$ZZ$855, 364, MATCH($B$2, resultados!$A$1:$ZZ$1, 0))</f>
        <v/>
      </c>
      <c r="C370">
        <f>INDEX(resultados!$A$2:$ZZ$855, 364, MATCH($B$3, resultados!$A$1:$ZZ$1, 0))</f>
        <v/>
      </c>
    </row>
    <row r="371">
      <c r="A371">
        <f>INDEX(resultados!$A$2:$ZZ$855, 365, MATCH($B$1, resultados!$A$1:$ZZ$1, 0))</f>
        <v/>
      </c>
      <c r="B371">
        <f>INDEX(resultados!$A$2:$ZZ$855, 365, MATCH($B$2, resultados!$A$1:$ZZ$1, 0))</f>
        <v/>
      </c>
      <c r="C371">
        <f>INDEX(resultados!$A$2:$ZZ$855, 365, MATCH($B$3, resultados!$A$1:$ZZ$1, 0))</f>
        <v/>
      </c>
    </row>
    <row r="372">
      <c r="A372">
        <f>INDEX(resultados!$A$2:$ZZ$855, 366, MATCH($B$1, resultados!$A$1:$ZZ$1, 0))</f>
        <v/>
      </c>
      <c r="B372">
        <f>INDEX(resultados!$A$2:$ZZ$855, 366, MATCH($B$2, resultados!$A$1:$ZZ$1, 0))</f>
        <v/>
      </c>
      <c r="C372">
        <f>INDEX(resultados!$A$2:$ZZ$855, 366, MATCH($B$3, resultados!$A$1:$ZZ$1, 0))</f>
        <v/>
      </c>
    </row>
    <row r="373">
      <c r="A373">
        <f>INDEX(resultados!$A$2:$ZZ$855, 367, MATCH($B$1, resultados!$A$1:$ZZ$1, 0))</f>
        <v/>
      </c>
      <c r="B373">
        <f>INDEX(resultados!$A$2:$ZZ$855, 367, MATCH($B$2, resultados!$A$1:$ZZ$1, 0))</f>
        <v/>
      </c>
      <c r="C373">
        <f>INDEX(resultados!$A$2:$ZZ$855, 367, MATCH($B$3, resultados!$A$1:$ZZ$1, 0))</f>
        <v/>
      </c>
    </row>
    <row r="374">
      <c r="A374">
        <f>INDEX(resultados!$A$2:$ZZ$855, 368, MATCH($B$1, resultados!$A$1:$ZZ$1, 0))</f>
        <v/>
      </c>
      <c r="B374">
        <f>INDEX(resultados!$A$2:$ZZ$855, 368, MATCH($B$2, resultados!$A$1:$ZZ$1, 0))</f>
        <v/>
      </c>
      <c r="C374">
        <f>INDEX(resultados!$A$2:$ZZ$855, 368, MATCH($B$3, resultados!$A$1:$ZZ$1, 0))</f>
        <v/>
      </c>
    </row>
    <row r="375">
      <c r="A375">
        <f>INDEX(resultados!$A$2:$ZZ$855, 369, MATCH($B$1, resultados!$A$1:$ZZ$1, 0))</f>
        <v/>
      </c>
      <c r="B375">
        <f>INDEX(resultados!$A$2:$ZZ$855, 369, MATCH($B$2, resultados!$A$1:$ZZ$1, 0))</f>
        <v/>
      </c>
      <c r="C375">
        <f>INDEX(resultados!$A$2:$ZZ$855, 369, MATCH($B$3, resultados!$A$1:$ZZ$1, 0))</f>
        <v/>
      </c>
    </row>
    <row r="376">
      <c r="A376">
        <f>INDEX(resultados!$A$2:$ZZ$855, 370, MATCH($B$1, resultados!$A$1:$ZZ$1, 0))</f>
        <v/>
      </c>
      <c r="B376">
        <f>INDEX(resultados!$A$2:$ZZ$855, 370, MATCH($B$2, resultados!$A$1:$ZZ$1, 0))</f>
        <v/>
      </c>
      <c r="C376">
        <f>INDEX(resultados!$A$2:$ZZ$855, 370, MATCH($B$3, resultados!$A$1:$ZZ$1, 0))</f>
        <v/>
      </c>
    </row>
    <row r="377">
      <c r="A377">
        <f>INDEX(resultados!$A$2:$ZZ$855, 371, MATCH($B$1, resultados!$A$1:$ZZ$1, 0))</f>
        <v/>
      </c>
      <c r="B377">
        <f>INDEX(resultados!$A$2:$ZZ$855, 371, MATCH($B$2, resultados!$A$1:$ZZ$1, 0))</f>
        <v/>
      </c>
      <c r="C377">
        <f>INDEX(resultados!$A$2:$ZZ$855, 371, MATCH($B$3, resultados!$A$1:$ZZ$1, 0))</f>
        <v/>
      </c>
    </row>
    <row r="378">
      <c r="A378">
        <f>INDEX(resultados!$A$2:$ZZ$855, 372, MATCH($B$1, resultados!$A$1:$ZZ$1, 0))</f>
        <v/>
      </c>
      <c r="B378">
        <f>INDEX(resultados!$A$2:$ZZ$855, 372, MATCH($B$2, resultados!$A$1:$ZZ$1, 0))</f>
        <v/>
      </c>
      <c r="C378">
        <f>INDEX(resultados!$A$2:$ZZ$855, 372, MATCH($B$3, resultados!$A$1:$ZZ$1, 0))</f>
        <v/>
      </c>
    </row>
    <row r="379">
      <c r="A379">
        <f>INDEX(resultados!$A$2:$ZZ$855, 373, MATCH($B$1, resultados!$A$1:$ZZ$1, 0))</f>
        <v/>
      </c>
      <c r="B379">
        <f>INDEX(resultados!$A$2:$ZZ$855, 373, MATCH($B$2, resultados!$A$1:$ZZ$1, 0))</f>
        <v/>
      </c>
      <c r="C379">
        <f>INDEX(resultados!$A$2:$ZZ$855, 373, MATCH($B$3, resultados!$A$1:$ZZ$1, 0))</f>
        <v/>
      </c>
    </row>
    <row r="380">
      <c r="A380">
        <f>INDEX(resultados!$A$2:$ZZ$855, 374, MATCH($B$1, resultados!$A$1:$ZZ$1, 0))</f>
        <v/>
      </c>
      <c r="B380">
        <f>INDEX(resultados!$A$2:$ZZ$855, 374, MATCH($B$2, resultados!$A$1:$ZZ$1, 0))</f>
        <v/>
      </c>
      <c r="C380">
        <f>INDEX(resultados!$A$2:$ZZ$855, 374, MATCH($B$3, resultados!$A$1:$ZZ$1, 0))</f>
        <v/>
      </c>
    </row>
    <row r="381">
      <c r="A381">
        <f>INDEX(resultados!$A$2:$ZZ$855, 375, MATCH($B$1, resultados!$A$1:$ZZ$1, 0))</f>
        <v/>
      </c>
      <c r="B381">
        <f>INDEX(resultados!$A$2:$ZZ$855, 375, MATCH($B$2, resultados!$A$1:$ZZ$1, 0))</f>
        <v/>
      </c>
      <c r="C381">
        <f>INDEX(resultados!$A$2:$ZZ$855, 375, MATCH($B$3, resultados!$A$1:$ZZ$1, 0))</f>
        <v/>
      </c>
    </row>
    <row r="382">
      <c r="A382">
        <f>INDEX(resultados!$A$2:$ZZ$855, 376, MATCH($B$1, resultados!$A$1:$ZZ$1, 0))</f>
        <v/>
      </c>
      <c r="B382">
        <f>INDEX(resultados!$A$2:$ZZ$855, 376, MATCH($B$2, resultados!$A$1:$ZZ$1, 0))</f>
        <v/>
      </c>
      <c r="C382">
        <f>INDEX(resultados!$A$2:$ZZ$855, 376, MATCH($B$3, resultados!$A$1:$ZZ$1, 0))</f>
        <v/>
      </c>
    </row>
    <row r="383">
      <c r="A383">
        <f>INDEX(resultados!$A$2:$ZZ$855, 377, MATCH($B$1, resultados!$A$1:$ZZ$1, 0))</f>
        <v/>
      </c>
      <c r="B383">
        <f>INDEX(resultados!$A$2:$ZZ$855, 377, MATCH($B$2, resultados!$A$1:$ZZ$1, 0))</f>
        <v/>
      </c>
      <c r="C383">
        <f>INDEX(resultados!$A$2:$ZZ$855, 377, MATCH($B$3, resultados!$A$1:$ZZ$1, 0))</f>
        <v/>
      </c>
    </row>
    <row r="384">
      <c r="A384">
        <f>INDEX(resultados!$A$2:$ZZ$855, 378, MATCH($B$1, resultados!$A$1:$ZZ$1, 0))</f>
        <v/>
      </c>
      <c r="B384">
        <f>INDEX(resultados!$A$2:$ZZ$855, 378, MATCH($B$2, resultados!$A$1:$ZZ$1, 0))</f>
        <v/>
      </c>
      <c r="C384">
        <f>INDEX(resultados!$A$2:$ZZ$855, 378, MATCH($B$3, resultados!$A$1:$ZZ$1, 0))</f>
        <v/>
      </c>
    </row>
    <row r="385">
      <c r="A385">
        <f>INDEX(resultados!$A$2:$ZZ$855, 379, MATCH($B$1, resultados!$A$1:$ZZ$1, 0))</f>
        <v/>
      </c>
      <c r="B385">
        <f>INDEX(resultados!$A$2:$ZZ$855, 379, MATCH($B$2, resultados!$A$1:$ZZ$1, 0))</f>
        <v/>
      </c>
      <c r="C385">
        <f>INDEX(resultados!$A$2:$ZZ$855, 379, MATCH($B$3, resultados!$A$1:$ZZ$1, 0))</f>
        <v/>
      </c>
    </row>
    <row r="386">
      <c r="A386">
        <f>INDEX(resultados!$A$2:$ZZ$855, 380, MATCH($B$1, resultados!$A$1:$ZZ$1, 0))</f>
        <v/>
      </c>
      <c r="B386">
        <f>INDEX(resultados!$A$2:$ZZ$855, 380, MATCH($B$2, resultados!$A$1:$ZZ$1, 0))</f>
        <v/>
      </c>
      <c r="C386">
        <f>INDEX(resultados!$A$2:$ZZ$855, 380, MATCH($B$3, resultados!$A$1:$ZZ$1, 0))</f>
        <v/>
      </c>
    </row>
    <row r="387">
      <c r="A387">
        <f>INDEX(resultados!$A$2:$ZZ$855, 381, MATCH($B$1, resultados!$A$1:$ZZ$1, 0))</f>
        <v/>
      </c>
      <c r="B387">
        <f>INDEX(resultados!$A$2:$ZZ$855, 381, MATCH($B$2, resultados!$A$1:$ZZ$1, 0))</f>
        <v/>
      </c>
      <c r="C387">
        <f>INDEX(resultados!$A$2:$ZZ$855, 381, MATCH($B$3, resultados!$A$1:$ZZ$1, 0))</f>
        <v/>
      </c>
    </row>
    <row r="388">
      <c r="A388">
        <f>INDEX(resultados!$A$2:$ZZ$855, 382, MATCH($B$1, resultados!$A$1:$ZZ$1, 0))</f>
        <v/>
      </c>
      <c r="B388">
        <f>INDEX(resultados!$A$2:$ZZ$855, 382, MATCH($B$2, resultados!$A$1:$ZZ$1, 0))</f>
        <v/>
      </c>
      <c r="C388">
        <f>INDEX(resultados!$A$2:$ZZ$855, 382, MATCH($B$3, resultados!$A$1:$ZZ$1, 0))</f>
        <v/>
      </c>
    </row>
    <row r="389">
      <c r="A389">
        <f>INDEX(resultados!$A$2:$ZZ$855, 383, MATCH($B$1, resultados!$A$1:$ZZ$1, 0))</f>
        <v/>
      </c>
      <c r="B389">
        <f>INDEX(resultados!$A$2:$ZZ$855, 383, MATCH($B$2, resultados!$A$1:$ZZ$1, 0))</f>
        <v/>
      </c>
      <c r="C389">
        <f>INDEX(resultados!$A$2:$ZZ$855, 383, MATCH($B$3, resultados!$A$1:$ZZ$1, 0))</f>
        <v/>
      </c>
    </row>
    <row r="390">
      <c r="A390">
        <f>INDEX(resultados!$A$2:$ZZ$855, 384, MATCH($B$1, resultados!$A$1:$ZZ$1, 0))</f>
        <v/>
      </c>
      <c r="B390">
        <f>INDEX(resultados!$A$2:$ZZ$855, 384, MATCH($B$2, resultados!$A$1:$ZZ$1, 0))</f>
        <v/>
      </c>
      <c r="C390">
        <f>INDEX(resultados!$A$2:$ZZ$855, 384, MATCH($B$3, resultados!$A$1:$ZZ$1, 0))</f>
        <v/>
      </c>
    </row>
    <row r="391">
      <c r="A391">
        <f>INDEX(resultados!$A$2:$ZZ$855, 385, MATCH($B$1, resultados!$A$1:$ZZ$1, 0))</f>
        <v/>
      </c>
      <c r="B391">
        <f>INDEX(resultados!$A$2:$ZZ$855, 385, MATCH($B$2, resultados!$A$1:$ZZ$1, 0))</f>
        <v/>
      </c>
      <c r="C391">
        <f>INDEX(resultados!$A$2:$ZZ$855, 385, MATCH($B$3, resultados!$A$1:$ZZ$1, 0))</f>
        <v/>
      </c>
    </row>
    <row r="392">
      <c r="A392">
        <f>INDEX(resultados!$A$2:$ZZ$855, 386, MATCH($B$1, resultados!$A$1:$ZZ$1, 0))</f>
        <v/>
      </c>
      <c r="B392">
        <f>INDEX(resultados!$A$2:$ZZ$855, 386, MATCH($B$2, resultados!$A$1:$ZZ$1, 0))</f>
        <v/>
      </c>
      <c r="C392">
        <f>INDEX(resultados!$A$2:$ZZ$855, 386, MATCH($B$3, resultados!$A$1:$ZZ$1, 0))</f>
        <v/>
      </c>
    </row>
    <row r="393">
      <c r="A393">
        <f>INDEX(resultados!$A$2:$ZZ$855, 387, MATCH($B$1, resultados!$A$1:$ZZ$1, 0))</f>
        <v/>
      </c>
      <c r="B393">
        <f>INDEX(resultados!$A$2:$ZZ$855, 387, MATCH($B$2, resultados!$A$1:$ZZ$1, 0))</f>
        <v/>
      </c>
      <c r="C393">
        <f>INDEX(resultados!$A$2:$ZZ$855, 387, MATCH($B$3, resultados!$A$1:$ZZ$1, 0))</f>
        <v/>
      </c>
    </row>
    <row r="394">
      <c r="A394">
        <f>INDEX(resultados!$A$2:$ZZ$855, 388, MATCH($B$1, resultados!$A$1:$ZZ$1, 0))</f>
        <v/>
      </c>
      <c r="B394">
        <f>INDEX(resultados!$A$2:$ZZ$855, 388, MATCH($B$2, resultados!$A$1:$ZZ$1, 0))</f>
        <v/>
      </c>
      <c r="C394">
        <f>INDEX(resultados!$A$2:$ZZ$855, 388, MATCH($B$3, resultados!$A$1:$ZZ$1, 0))</f>
        <v/>
      </c>
    </row>
    <row r="395">
      <c r="A395">
        <f>INDEX(resultados!$A$2:$ZZ$855, 389, MATCH($B$1, resultados!$A$1:$ZZ$1, 0))</f>
        <v/>
      </c>
      <c r="B395">
        <f>INDEX(resultados!$A$2:$ZZ$855, 389, MATCH($B$2, resultados!$A$1:$ZZ$1, 0))</f>
        <v/>
      </c>
      <c r="C395">
        <f>INDEX(resultados!$A$2:$ZZ$855, 389, MATCH($B$3, resultados!$A$1:$ZZ$1, 0))</f>
        <v/>
      </c>
    </row>
    <row r="396">
      <c r="A396">
        <f>INDEX(resultados!$A$2:$ZZ$855, 390, MATCH($B$1, resultados!$A$1:$ZZ$1, 0))</f>
        <v/>
      </c>
      <c r="B396">
        <f>INDEX(resultados!$A$2:$ZZ$855, 390, MATCH($B$2, resultados!$A$1:$ZZ$1, 0))</f>
        <v/>
      </c>
      <c r="C396">
        <f>INDEX(resultados!$A$2:$ZZ$855, 390, MATCH($B$3, resultados!$A$1:$ZZ$1, 0))</f>
        <v/>
      </c>
    </row>
    <row r="397">
      <c r="A397">
        <f>INDEX(resultados!$A$2:$ZZ$855, 391, MATCH($B$1, resultados!$A$1:$ZZ$1, 0))</f>
        <v/>
      </c>
      <c r="B397">
        <f>INDEX(resultados!$A$2:$ZZ$855, 391, MATCH($B$2, resultados!$A$1:$ZZ$1, 0))</f>
        <v/>
      </c>
      <c r="C397">
        <f>INDEX(resultados!$A$2:$ZZ$855, 391, MATCH($B$3, resultados!$A$1:$ZZ$1, 0))</f>
        <v/>
      </c>
    </row>
    <row r="398">
      <c r="A398">
        <f>INDEX(resultados!$A$2:$ZZ$855, 392, MATCH($B$1, resultados!$A$1:$ZZ$1, 0))</f>
        <v/>
      </c>
      <c r="B398">
        <f>INDEX(resultados!$A$2:$ZZ$855, 392, MATCH($B$2, resultados!$A$1:$ZZ$1, 0))</f>
        <v/>
      </c>
      <c r="C398">
        <f>INDEX(resultados!$A$2:$ZZ$855, 392, MATCH($B$3, resultados!$A$1:$ZZ$1, 0))</f>
        <v/>
      </c>
    </row>
    <row r="399">
      <c r="A399">
        <f>INDEX(resultados!$A$2:$ZZ$855, 393, MATCH($B$1, resultados!$A$1:$ZZ$1, 0))</f>
        <v/>
      </c>
      <c r="B399">
        <f>INDEX(resultados!$A$2:$ZZ$855, 393, MATCH($B$2, resultados!$A$1:$ZZ$1, 0))</f>
        <v/>
      </c>
      <c r="C399">
        <f>INDEX(resultados!$A$2:$ZZ$855, 393, MATCH($B$3, resultados!$A$1:$ZZ$1, 0))</f>
        <v/>
      </c>
    </row>
    <row r="400">
      <c r="A400">
        <f>INDEX(resultados!$A$2:$ZZ$855, 394, MATCH($B$1, resultados!$A$1:$ZZ$1, 0))</f>
        <v/>
      </c>
      <c r="B400">
        <f>INDEX(resultados!$A$2:$ZZ$855, 394, MATCH($B$2, resultados!$A$1:$ZZ$1, 0))</f>
        <v/>
      </c>
      <c r="C400">
        <f>INDEX(resultados!$A$2:$ZZ$855, 394, MATCH($B$3, resultados!$A$1:$ZZ$1, 0))</f>
        <v/>
      </c>
    </row>
    <row r="401">
      <c r="A401">
        <f>INDEX(resultados!$A$2:$ZZ$855, 395, MATCH($B$1, resultados!$A$1:$ZZ$1, 0))</f>
        <v/>
      </c>
      <c r="B401">
        <f>INDEX(resultados!$A$2:$ZZ$855, 395, MATCH($B$2, resultados!$A$1:$ZZ$1, 0))</f>
        <v/>
      </c>
      <c r="C401">
        <f>INDEX(resultados!$A$2:$ZZ$855, 395, MATCH($B$3, resultados!$A$1:$ZZ$1, 0))</f>
        <v/>
      </c>
    </row>
    <row r="402">
      <c r="A402">
        <f>INDEX(resultados!$A$2:$ZZ$855, 396, MATCH($B$1, resultados!$A$1:$ZZ$1, 0))</f>
        <v/>
      </c>
      <c r="B402">
        <f>INDEX(resultados!$A$2:$ZZ$855, 396, MATCH($B$2, resultados!$A$1:$ZZ$1, 0))</f>
        <v/>
      </c>
      <c r="C402">
        <f>INDEX(resultados!$A$2:$ZZ$855, 396, MATCH($B$3, resultados!$A$1:$ZZ$1, 0))</f>
        <v/>
      </c>
    </row>
    <row r="403">
      <c r="A403">
        <f>INDEX(resultados!$A$2:$ZZ$855, 397, MATCH($B$1, resultados!$A$1:$ZZ$1, 0))</f>
        <v/>
      </c>
      <c r="B403">
        <f>INDEX(resultados!$A$2:$ZZ$855, 397, MATCH($B$2, resultados!$A$1:$ZZ$1, 0))</f>
        <v/>
      </c>
      <c r="C403">
        <f>INDEX(resultados!$A$2:$ZZ$855, 397, MATCH($B$3, resultados!$A$1:$ZZ$1, 0))</f>
        <v/>
      </c>
    </row>
    <row r="404">
      <c r="A404">
        <f>INDEX(resultados!$A$2:$ZZ$855, 398, MATCH($B$1, resultados!$A$1:$ZZ$1, 0))</f>
        <v/>
      </c>
      <c r="B404">
        <f>INDEX(resultados!$A$2:$ZZ$855, 398, MATCH($B$2, resultados!$A$1:$ZZ$1, 0))</f>
        <v/>
      </c>
      <c r="C404">
        <f>INDEX(resultados!$A$2:$ZZ$855, 398, MATCH($B$3, resultados!$A$1:$ZZ$1, 0))</f>
        <v/>
      </c>
    </row>
    <row r="405">
      <c r="A405">
        <f>INDEX(resultados!$A$2:$ZZ$855, 399, MATCH($B$1, resultados!$A$1:$ZZ$1, 0))</f>
        <v/>
      </c>
      <c r="B405">
        <f>INDEX(resultados!$A$2:$ZZ$855, 399, MATCH($B$2, resultados!$A$1:$ZZ$1, 0))</f>
        <v/>
      </c>
      <c r="C405">
        <f>INDEX(resultados!$A$2:$ZZ$855, 399, MATCH($B$3, resultados!$A$1:$ZZ$1, 0))</f>
        <v/>
      </c>
    </row>
    <row r="406">
      <c r="A406">
        <f>INDEX(resultados!$A$2:$ZZ$855, 400, MATCH($B$1, resultados!$A$1:$ZZ$1, 0))</f>
        <v/>
      </c>
      <c r="B406">
        <f>INDEX(resultados!$A$2:$ZZ$855, 400, MATCH($B$2, resultados!$A$1:$ZZ$1, 0))</f>
        <v/>
      </c>
      <c r="C406">
        <f>INDEX(resultados!$A$2:$ZZ$855, 400, MATCH($B$3, resultados!$A$1:$ZZ$1, 0))</f>
        <v/>
      </c>
    </row>
    <row r="407">
      <c r="A407">
        <f>INDEX(resultados!$A$2:$ZZ$855, 401, MATCH($B$1, resultados!$A$1:$ZZ$1, 0))</f>
        <v/>
      </c>
      <c r="B407">
        <f>INDEX(resultados!$A$2:$ZZ$855, 401, MATCH($B$2, resultados!$A$1:$ZZ$1, 0))</f>
        <v/>
      </c>
      <c r="C407">
        <f>INDEX(resultados!$A$2:$ZZ$855, 401, MATCH($B$3, resultados!$A$1:$ZZ$1, 0))</f>
        <v/>
      </c>
    </row>
    <row r="408">
      <c r="A408">
        <f>INDEX(resultados!$A$2:$ZZ$855, 402, MATCH($B$1, resultados!$A$1:$ZZ$1, 0))</f>
        <v/>
      </c>
      <c r="B408">
        <f>INDEX(resultados!$A$2:$ZZ$855, 402, MATCH($B$2, resultados!$A$1:$ZZ$1, 0))</f>
        <v/>
      </c>
      <c r="C408">
        <f>INDEX(resultados!$A$2:$ZZ$855, 402, MATCH($B$3, resultados!$A$1:$ZZ$1, 0))</f>
        <v/>
      </c>
    </row>
    <row r="409">
      <c r="A409">
        <f>INDEX(resultados!$A$2:$ZZ$855, 403, MATCH($B$1, resultados!$A$1:$ZZ$1, 0))</f>
        <v/>
      </c>
      <c r="B409">
        <f>INDEX(resultados!$A$2:$ZZ$855, 403, MATCH($B$2, resultados!$A$1:$ZZ$1, 0))</f>
        <v/>
      </c>
      <c r="C409">
        <f>INDEX(resultados!$A$2:$ZZ$855, 403, MATCH($B$3, resultados!$A$1:$ZZ$1, 0))</f>
        <v/>
      </c>
    </row>
    <row r="410">
      <c r="A410">
        <f>INDEX(resultados!$A$2:$ZZ$855, 404, MATCH($B$1, resultados!$A$1:$ZZ$1, 0))</f>
        <v/>
      </c>
      <c r="B410">
        <f>INDEX(resultados!$A$2:$ZZ$855, 404, MATCH($B$2, resultados!$A$1:$ZZ$1, 0))</f>
        <v/>
      </c>
      <c r="C410">
        <f>INDEX(resultados!$A$2:$ZZ$855, 404, MATCH($B$3, resultados!$A$1:$ZZ$1, 0))</f>
        <v/>
      </c>
    </row>
    <row r="411">
      <c r="A411">
        <f>INDEX(resultados!$A$2:$ZZ$855, 405, MATCH($B$1, resultados!$A$1:$ZZ$1, 0))</f>
        <v/>
      </c>
      <c r="B411">
        <f>INDEX(resultados!$A$2:$ZZ$855, 405, MATCH($B$2, resultados!$A$1:$ZZ$1, 0))</f>
        <v/>
      </c>
      <c r="C411">
        <f>INDEX(resultados!$A$2:$ZZ$855, 405, MATCH($B$3, resultados!$A$1:$ZZ$1, 0))</f>
        <v/>
      </c>
    </row>
    <row r="412">
      <c r="A412">
        <f>INDEX(resultados!$A$2:$ZZ$855, 406, MATCH($B$1, resultados!$A$1:$ZZ$1, 0))</f>
        <v/>
      </c>
      <c r="B412">
        <f>INDEX(resultados!$A$2:$ZZ$855, 406, MATCH($B$2, resultados!$A$1:$ZZ$1, 0))</f>
        <v/>
      </c>
      <c r="C412">
        <f>INDEX(resultados!$A$2:$ZZ$855, 406, MATCH($B$3, resultados!$A$1:$ZZ$1, 0))</f>
        <v/>
      </c>
    </row>
    <row r="413">
      <c r="A413">
        <f>INDEX(resultados!$A$2:$ZZ$855, 407, MATCH($B$1, resultados!$A$1:$ZZ$1, 0))</f>
        <v/>
      </c>
      <c r="B413">
        <f>INDEX(resultados!$A$2:$ZZ$855, 407, MATCH($B$2, resultados!$A$1:$ZZ$1, 0))</f>
        <v/>
      </c>
      <c r="C413">
        <f>INDEX(resultados!$A$2:$ZZ$855, 407, MATCH($B$3, resultados!$A$1:$ZZ$1, 0))</f>
        <v/>
      </c>
    </row>
    <row r="414">
      <c r="A414">
        <f>INDEX(resultados!$A$2:$ZZ$855, 408, MATCH($B$1, resultados!$A$1:$ZZ$1, 0))</f>
        <v/>
      </c>
      <c r="B414">
        <f>INDEX(resultados!$A$2:$ZZ$855, 408, MATCH($B$2, resultados!$A$1:$ZZ$1, 0))</f>
        <v/>
      </c>
      <c r="C414">
        <f>INDEX(resultados!$A$2:$ZZ$855, 408, MATCH($B$3, resultados!$A$1:$ZZ$1, 0))</f>
        <v/>
      </c>
    </row>
    <row r="415">
      <c r="A415">
        <f>INDEX(resultados!$A$2:$ZZ$855, 409, MATCH($B$1, resultados!$A$1:$ZZ$1, 0))</f>
        <v/>
      </c>
      <c r="B415">
        <f>INDEX(resultados!$A$2:$ZZ$855, 409, MATCH($B$2, resultados!$A$1:$ZZ$1, 0))</f>
        <v/>
      </c>
      <c r="C415">
        <f>INDEX(resultados!$A$2:$ZZ$855, 409, MATCH($B$3, resultados!$A$1:$ZZ$1, 0))</f>
        <v/>
      </c>
    </row>
    <row r="416">
      <c r="A416">
        <f>INDEX(resultados!$A$2:$ZZ$855, 410, MATCH($B$1, resultados!$A$1:$ZZ$1, 0))</f>
        <v/>
      </c>
      <c r="B416">
        <f>INDEX(resultados!$A$2:$ZZ$855, 410, MATCH($B$2, resultados!$A$1:$ZZ$1, 0))</f>
        <v/>
      </c>
      <c r="C416">
        <f>INDEX(resultados!$A$2:$ZZ$855, 410, MATCH($B$3, resultados!$A$1:$ZZ$1, 0))</f>
        <v/>
      </c>
    </row>
    <row r="417">
      <c r="A417">
        <f>INDEX(resultados!$A$2:$ZZ$855, 411, MATCH($B$1, resultados!$A$1:$ZZ$1, 0))</f>
        <v/>
      </c>
      <c r="B417">
        <f>INDEX(resultados!$A$2:$ZZ$855, 411, MATCH($B$2, resultados!$A$1:$ZZ$1, 0))</f>
        <v/>
      </c>
      <c r="C417">
        <f>INDEX(resultados!$A$2:$ZZ$855, 411, MATCH($B$3, resultados!$A$1:$ZZ$1, 0))</f>
        <v/>
      </c>
    </row>
    <row r="418">
      <c r="A418">
        <f>INDEX(resultados!$A$2:$ZZ$855, 412, MATCH($B$1, resultados!$A$1:$ZZ$1, 0))</f>
        <v/>
      </c>
      <c r="B418">
        <f>INDEX(resultados!$A$2:$ZZ$855, 412, MATCH($B$2, resultados!$A$1:$ZZ$1, 0))</f>
        <v/>
      </c>
      <c r="C418">
        <f>INDEX(resultados!$A$2:$ZZ$855, 412, MATCH($B$3, resultados!$A$1:$ZZ$1, 0))</f>
        <v/>
      </c>
    </row>
    <row r="419">
      <c r="A419">
        <f>INDEX(resultados!$A$2:$ZZ$855, 413, MATCH($B$1, resultados!$A$1:$ZZ$1, 0))</f>
        <v/>
      </c>
      <c r="B419">
        <f>INDEX(resultados!$A$2:$ZZ$855, 413, MATCH($B$2, resultados!$A$1:$ZZ$1, 0))</f>
        <v/>
      </c>
      <c r="C419">
        <f>INDEX(resultados!$A$2:$ZZ$855, 413, MATCH($B$3, resultados!$A$1:$ZZ$1, 0))</f>
        <v/>
      </c>
    </row>
    <row r="420">
      <c r="A420">
        <f>INDEX(resultados!$A$2:$ZZ$855, 414, MATCH($B$1, resultados!$A$1:$ZZ$1, 0))</f>
        <v/>
      </c>
      <c r="B420">
        <f>INDEX(resultados!$A$2:$ZZ$855, 414, MATCH($B$2, resultados!$A$1:$ZZ$1, 0))</f>
        <v/>
      </c>
      <c r="C420">
        <f>INDEX(resultados!$A$2:$ZZ$855, 414, MATCH($B$3, resultados!$A$1:$ZZ$1, 0))</f>
        <v/>
      </c>
    </row>
    <row r="421">
      <c r="A421">
        <f>INDEX(resultados!$A$2:$ZZ$855, 415, MATCH($B$1, resultados!$A$1:$ZZ$1, 0))</f>
        <v/>
      </c>
      <c r="B421">
        <f>INDEX(resultados!$A$2:$ZZ$855, 415, MATCH($B$2, resultados!$A$1:$ZZ$1, 0))</f>
        <v/>
      </c>
      <c r="C421">
        <f>INDEX(resultados!$A$2:$ZZ$855, 415, MATCH($B$3, resultados!$A$1:$ZZ$1, 0))</f>
        <v/>
      </c>
    </row>
    <row r="422">
      <c r="A422">
        <f>INDEX(resultados!$A$2:$ZZ$855, 416, MATCH($B$1, resultados!$A$1:$ZZ$1, 0))</f>
        <v/>
      </c>
      <c r="B422">
        <f>INDEX(resultados!$A$2:$ZZ$855, 416, MATCH($B$2, resultados!$A$1:$ZZ$1, 0))</f>
        <v/>
      </c>
      <c r="C422">
        <f>INDEX(resultados!$A$2:$ZZ$855, 416, MATCH($B$3, resultados!$A$1:$ZZ$1, 0))</f>
        <v/>
      </c>
    </row>
    <row r="423">
      <c r="A423">
        <f>INDEX(resultados!$A$2:$ZZ$855, 417, MATCH($B$1, resultados!$A$1:$ZZ$1, 0))</f>
        <v/>
      </c>
      <c r="B423">
        <f>INDEX(resultados!$A$2:$ZZ$855, 417, MATCH($B$2, resultados!$A$1:$ZZ$1, 0))</f>
        <v/>
      </c>
      <c r="C423">
        <f>INDEX(resultados!$A$2:$ZZ$855, 417, MATCH($B$3, resultados!$A$1:$ZZ$1, 0))</f>
        <v/>
      </c>
    </row>
    <row r="424">
      <c r="A424">
        <f>INDEX(resultados!$A$2:$ZZ$855, 418, MATCH($B$1, resultados!$A$1:$ZZ$1, 0))</f>
        <v/>
      </c>
      <c r="B424">
        <f>INDEX(resultados!$A$2:$ZZ$855, 418, MATCH($B$2, resultados!$A$1:$ZZ$1, 0))</f>
        <v/>
      </c>
      <c r="C424">
        <f>INDEX(resultados!$A$2:$ZZ$855, 418, MATCH($B$3, resultados!$A$1:$ZZ$1, 0))</f>
        <v/>
      </c>
    </row>
    <row r="425">
      <c r="A425">
        <f>INDEX(resultados!$A$2:$ZZ$855, 419, MATCH($B$1, resultados!$A$1:$ZZ$1, 0))</f>
        <v/>
      </c>
      <c r="B425">
        <f>INDEX(resultados!$A$2:$ZZ$855, 419, MATCH($B$2, resultados!$A$1:$ZZ$1, 0))</f>
        <v/>
      </c>
      <c r="C425">
        <f>INDEX(resultados!$A$2:$ZZ$855, 419, MATCH($B$3, resultados!$A$1:$ZZ$1, 0))</f>
        <v/>
      </c>
    </row>
    <row r="426">
      <c r="A426">
        <f>INDEX(resultados!$A$2:$ZZ$855, 420, MATCH($B$1, resultados!$A$1:$ZZ$1, 0))</f>
        <v/>
      </c>
      <c r="B426">
        <f>INDEX(resultados!$A$2:$ZZ$855, 420, MATCH($B$2, resultados!$A$1:$ZZ$1, 0))</f>
        <v/>
      </c>
      <c r="C426">
        <f>INDEX(resultados!$A$2:$ZZ$855, 420, MATCH($B$3, resultados!$A$1:$ZZ$1, 0))</f>
        <v/>
      </c>
    </row>
    <row r="427">
      <c r="A427">
        <f>INDEX(resultados!$A$2:$ZZ$855, 421, MATCH($B$1, resultados!$A$1:$ZZ$1, 0))</f>
        <v/>
      </c>
      <c r="B427">
        <f>INDEX(resultados!$A$2:$ZZ$855, 421, MATCH($B$2, resultados!$A$1:$ZZ$1, 0))</f>
        <v/>
      </c>
      <c r="C427">
        <f>INDEX(resultados!$A$2:$ZZ$855, 421, MATCH($B$3, resultados!$A$1:$ZZ$1, 0))</f>
        <v/>
      </c>
    </row>
    <row r="428">
      <c r="A428">
        <f>INDEX(resultados!$A$2:$ZZ$855, 422, MATCH($B$1, resultados!$A$1:$ZZ$1, 0))</f>
        <v/>
      </c>
      <c r="B428">
        <f>INDEX(resultados!$A$2:$ZZ$855, 422, MATCH($B$2, resultados!$A$1:$ZZ$1, 0))</f>
        <v/>
      </c>
      <c r="C428">
        <f>INDEX(resultados!$A$2:$ZZ$855, 422, MATCH($B$3, resultados!$A$1:$ZZ$1, 0))</f>
        <v/>
      </c>
    </row>
    <row r="429">
      <c r="A429">
        <f>INDEX(resultados!$A$2:$ZZ$855, 423, MATCH($B$1, resultados!$A$1:$ZZ$1, 0))</f>
        <v/>
      </c>
      <c r="B429">
        <f>INDEX(resultados!$A$2:$ZZ$855, 423, MATCH($B$2, resultados!$A$1:$ZZ$1, 0))</f>
        <v/>
      </c>
      <c r="C429">
        <f>INDEX(resultados!$A$2:$ZZ$855, 423, MATCH($B$3, resultados!$A$1:$ZZ$1, 0))</f>
        <v/>
      </c>
    </row>
    <row r="430">
      <c r="A430">
        <f>INDEX(resultados!$A$2:$ZZ$855, 424, MATCH($B$1, resultados!$A$1:$ZZ$1, 0))</f>
        <v/>
      </c>
      <c r="B430">
        <f>INDEX(resultados!$A$2:$ZZ$855, 424, MATCH($B$2, resultados!$A$1:$ZZ$1, 0))</f>
        <v/>
      </c>
      <c r="C430">
        <f>INDEX(resultados!$A$2:$ZZ$855, 424, MATCH($B$3, resultados!$A$1:$ZZ$1, 0))</f>
        <v/>
      </c>
    </row>
    <row r="431">
      <c r="A431">
        <f>INDEX(resultados!$A$2:$ZZ$855, 425, MATCH($B$1, resultados!$A$1:$ZZ$1, 0))</f>
        <v/>
      </c>
      <c r="B431">
        <f>INDEX(resultados!$A$2:$ZZ$855, 425, MATCH($B$2, resultados!$A$1:$ZZ$1, 0))</f>
        <v/>
      </c>
      <c r="C431">
        <f>INDEX(resultados!$A$2:$ZZ$855, 425, MATCH($B$3, resultados!$A$1:$ZZ$1, 0))</f>
        <v/>
      </c>
    </row>
    <row r="432">
      <c r="A432">
        <f>INDEX(resultados!$A$2:$ZZ$855, 426, MATCH($B$1, resultados!$A$1:$ZZ$1, 0))</f>
        <v/>
      </c>
      <c r="B432">
        <f>INDEX(resultados!$A$2:$ZZ$855, 426, MATCH($B$2, resultados!$A$1:$ZZ$1, 0))</f>
        <v/>
      </c>
      <c r="C432">
        <f>INDEX(resultados!$A$2:$ZZ$855, 426, MATCH($B$3, resultados!$A$1:$ZZ$1, 0))</f>
        <v/>
      </c>
    </row>
    <row r="433">
      <c r="A433">
        <f>INDEX(resultados!$A$2:$ZZ$855, 427, MATCH($B$1, resultados!$A$1:$ZZ$1, 0))</f>
        <v/>
      </c>
      <c r="B433">
        <f>INDEX(resultados!$A$2:$ZZ$855, 427, MATCH($B$2, resultados!$A$1:$ZZ$1, 0))</f>
        <v/>
      </c>
      <c r="C433">
        <f>INDEX(resultados!$A$2:$ZZ$855, 427, MATCH($B$3, resultados!$A$1:$ZZ$1, 0))</f>
        <v/>
      </c>
    </row>
    <row r="434">
      <c r="A434">
        <f>INDEX(resultados!$A$2:$ZZ$855, 428, MATCH($B$1, resultados!$A$1:$ZZ$1, 0))</f>
        <v/>
      </c>
      <c r="B434">
        <f>INDEX(resultados!$A$2:$ZZ$855, 428, MATCH($B$2, resultados!$A$1:$ZZ$1, 0))</f>
        <v/>
      </c>
      <c r="C434">
        <f>INDEX(resultados!$A$2:$ZZ$855, 428, MATCH($B$3, resultados!$A$1:$ZZ$1, 0))</f>
        <v/>
      </c>
    </row>
    <row r="435">
      <c r="A435">
        <f>INDEX(resultados!$A$2:$ZZ$855, 429, MATCH($B$1, resultados!$A$1:$ZZ$1, 0))</f>
        <v/>
      </c>
      <c r="B435">
        <f>INDEX(resultados!$A$2:$ZZ$855, 429, MATCH($B$2, resultados!$A$1:$ZZ$1, 0))</f>
        <v/>
      </c>
      <c r="C435">
        <f>INDEX(resultados!$A$2:$ZZ$855, 429, MATCH($B$3, resultados!$A$1:$ZZ$1, 0))</f>
        <v/>
      </c>
    </row>
    <row r="436">
      <c r="A436">
        <f>INDEX(resultados!$A$2:$ZZ$855, 430, MATCH($B$1, resultados!$A$1:$ZZ$1, 0))</f>
        <v/>
      </c>
      <c r="B436">
        <f>INDEX(resultados!$A$2:$ZZ$855, 430, MATCH($B$2, resultados!$A$1:$ZZ$1, 0))</f>
        <v/>
      </c>
      <c r="C436">
        <f>INDEX(resultados!$A$2:$ZZ$855, 430, MATCH($B$3, resultados!$A$1:$ZZ$1, 0))</f>
        <v/>
      </c>
    </row>
    <row r="437">
      <c r="A437">
        <f>INDEX(resultados!$A$2:$ZZ$855, 431, MATCH($B$1, resultados!$A$1:$ZZ$1, 0))</f>
        <v/>
      </c>
      <c r="B437">
        <f>INDEX(resultados!$A$2:$ZZ$855, 431, MATCH($B$2, resultados!$A$1:$ZZ$1, 0))</f>
        <v/>
      </c>
      <c r="C437">
        <f>INDEX(resultados!$A$2:$ZZ$855, 431, MATCH($B$3, resultados!$A$1:$ZZ$1, 0))</f>
        <v/>
      </c>
    </row>
    <row r="438">
      <c r="A438">
        <f>INDEX(resultados!$A$2:$ZZ$855, 432, MATCH($B$1, resultados!$A$1:$ZZ$1, 0))</f>
        <v/>
      </c>
      <c r="B438">
        <f>INDEX(resultados!$A$2:$ZZ$855, 432, MATCH($B$2, resultados!$A$1:$ZZ$1, 0))</f>
        <v/>
      </c>
      <c r="C438">
        <f>INDEX(resultados!$A$2:$ZZ$855, 432, MATCH($B$3, resultados!$A$1:$ZZ$1, 0))</f>
        <v/>
      </c>
    </row>
    <row r="439">
      <c r="A439">
        <f>INDEX(resultados!$A$2:$ZZ$855, 433, MATCH($B$1, resultados!$A$1:$ZZ$1, 0))</f>
        <v/>
      </c>
      <c r="B439">
        <f>INDEX(resultados!$A$2:$ZZ$855, 433, MATCH($B$2, resultados!$A$1:$ZZ$1, 0))</f>
        <v/>
      </c>
      <c r="C439">
        <f>INDEX(resultados!$A$2:$ZZ$855, 433, MATCH($B$3, resultados!$A$1:$ZZ$1, 0))</f>
        <v/>
      </c>
    </row>
    <row r="440">
      <c r="A440">
        <f>INDEX(resultados!$A$2:$ZZ$855, 434, MATCH($B$1, resultados!$A$1:$ZZ$1, 0))</f>
        <v/>
      </c>
      <c r="B440">
        <f>INDEX(resultados!$A$2:$ZZ$855, 434, MATCH($B$2, resultados!$A$1:$ZZ$1, 0))</f>
        <v/>
      </c>
      <c r="C440">
        <f>INDEX(resultados!$A$2:$ZZ$855, 434, MATCH($B$3, resultados!$A$1:$ZZ$1, 0))</f>
        <v/>
      </c>
    </row>
    <row r="441">
      <c r="A441">
        <f>INDEX(resultados!$A$2:$ZZ$855, 435, MATCH($B$1, resultados!$A$1:$ZZ$1, 0))</f>
        <v/>
      </c>
      <c r="B441">
        <f>INDEX(resultados!$A$2:$ZZ$855, 435, MATCH($B$2, resultados!$A$1:$ZZ$1, 0))</f>
        <v/>
      </c>
      <c r="C441">
        <f>INDEX(resultados!$A$2:$ZZ$855, 435, MATCH($B$3, resultados!$A$1:$ZZ$1, 0))</f>
        <v/>
      </c>
    </row>
    <row r="442">
      <c r="A442">
        <f>INDEX(resultados!$A$2:$ZZ$855, 436, MATCH($B$1, resultados!$A$1:$ZZ$1, 0))</f>
        <v/>
      </c>
      <c r="B442">
        <f>INDEX(resultados!$A$2:$ZZ$855, 436, MATCH($B$2, resultados!$A$1:$ZZ$1, 0))</f>
        <v/>
      </c>
      <c r="C442">
        <f>INDEX(resultados!$A$2:$ZZ$855, 436, MATCH($B$3, resultados!$A$1:$ZZ$1, 0))</f>
        <v/>
      </c>
    </row>
    <row r="443">
      <c r="A443">
        <f>INDEX(resultados!$A$2:$ZZ$855, 437, MATCH($B$1, resultados!$A$1:$ZZ$1, 0))</f>
        <v/>
      </c>
      <c r="B443">
        <f>INDEX(resultados!$A$2:$ZZ$855, 437, MATCH($B$2, resultados!$A$1:$ZZ$1, 0))</f>
        <v/>
      </c>
      <c r="C443">
        <f>INDEX(resultados!$A$2:$ZZ$855, 437, MATCH($B$3, resultados!$A$1:$ZZ$1, 0))</f>
        <v/>
      </c>
    </row>
    <row r="444">
      <c r="A444">
        <f>INDEX(resultados!$A$2:$ZZ$855, 438, MATCH($B$1, resultados!$A$1:$ZZ$1, 0))</f>
        <v/>
      </c>
      <c r="B444">
        <f>INDEX(resultados!$A$2:$ZZ$855, 438, MATCH($B$2, resultados!$A$1:$ZZ$1, 0))</f>
        <v/>
      </c>
      <c r="C444">
        <f>INDEX(resultados!$A$2:$ZZ$855, 438, MATCH($B$3, resultados!$A$1:$ZZ$1, 0))</f>
        <v/>
      </c>
    </row>
    <row r="445">
      <c r="A445">
        <f>INDEX(resultados!$A$2:$ZZ$855, 439, MATCH($B$1, resultados!$A$1:$ZZ$1, 0))</f>
        <v/>
      </c>
      <c r="B445">
        <f>INDEX(resultados!$A$2:$ZZ$855, 439, MATCH($B$2, resultados!$A$1:$ZZ$1, 0))</f>
        <v/>
      </c>
      <c r="C445">
        <f>INDEX(resultados!$A$2:$ZZ$855, 439, MATCH($B$3, resultados!$A$1:$ZZ$1, 0))</f>
        <v/>
      </c>
    </row>
    <row r="446">
      <c r="A446">
        <f>INDEX(resultados!$A$2:$ZZ$855, 440, MATCH($B$1, resultados!$A$1:$ZZ$1, 0))</f>
        <v/>
      </c>
      <c r="B446">
        <f>INDEX(resultados!$A$2:$ZZ$855, 440, MATCH($B$2, resultados!$A$1:$ZZ$1, 0))</f>
        <v/>
      </c>
      <c r="C446">
        <f>INDEX(resultados!$A$2:$ZZ$855, 440, MATCH($B$3, resultados!$A$1:$ZZ$1, 0))</f>
        <v/>
      </c>
    </row>
    <row r="447">
      <c r="A447">
        <f>INDEX(resultados!$A$2:$ZZ$855, 441, MATCH($B$1, resultados!$A$1:$ZZ$1, 0))</f>
        <v/>
      </c>
      <c r="B447">
        <f>INDEX(resultados!$A$2:$ZZ$855, 441, MATCH($B$2, resultados!$A$1:$ZZ$1, 0))</f>
        <v/>
      </c>
      <c r="C447">
        <f>INDEX(resultados!$A$2:$ZZ$855, 441, MATCH($B$3, resultados!$A$1:$ZZ$1, 0))</f>
        <v/>
      </c>
    </row>
    <row r="448">
      <c r="A448">
        <f>INDEX(resultados!$A$2:$ZZ$855, 442, MATCH($B$1, resultados!$A$1:$ZZ$1, 0))</f>
        <v/>
      </c>
      <c r="B448">
        <f>INDEX(resultados!$A$2:$ZZ$855, 442, MATCH($B$2, resultados!$A$1:$ZZ$1, 0))</f>
        <v/>
      </c>
      <c r="C448">
        <f>INDEX(resultados!$A$2:$ZZ$855, 442, MATCH($B$3, resultados!$A$1:$ZZ$1, 0))</f>
        <v/>
      </c>
    </row>
    <row r="449">
      <c r="A449">
        <f>INDEX(resultados!$A$2:$ZZ$855, 443, MATCH($B$1, resultados!$A$1:$ZZ$1, 0))</f>
        <v/>
      </c>
      <c r="B449">
        <f>INDEX(resultados!$A$2:$ZZ$855, 443, MATCH($B$2, resultados!$A$1:$ZZ$1, 0))</f>
        <v/>
      </c>
      <c r="C449">
        <f>INDEX(resultados!$A$2:$ZZ$855, 443, MATCH($B$3, resultados!$A$1:$ZZ$1, 0))</f>
        <v/>
      </c>
    </row>
    <row r="450">
      <c r="A450">
        <f>INDEX(resultados!$A$2:$ZZ$855, 444, MATCH($B$1, resultados!$A$1:$ZZ$1, 0))</f>
        <v/>
      </c>
      <c r="B450">
        <f>INDEX(resultados!$A$2:$ZZ$855, 444, MATCH($B$2, resultados!$A$1:$ZZ$1, 0))</f>
        <v/>
      </c>
      <c r="C450">
        <f>INDEX(resultados!$A$2:$ZZ$855, 444, MATCH($B$3, resultados!$A$1:$ZZ$1, 0))</f>
        <v/>
      </c>
    </row>
    <row r="451">
      <c r="A451">
        <f>INDEX(resultados!$A$2:$ZZ$855, 445, MATCH($B$1, resultados!$A$1:$ZZ$1, 0))</f>
        <v/>
      </c>
      <c r="B451">
        <f>INDEX(resultados!$A$2:$ZZ$855, 445, MATCH($B$2, resultados!$A$1:$ZZ$1, 0))</f>
        <v/>
      </c>
      <c r="C451">
        <f>INDEX(resultados!$A$2:$ZZ$855, 445, MATCH($B$3, resultados!$A$1:$ZZ$1, 0))</f>
        <v/>
      </c>
    </row>
    <row r="452">
      <c r="A452">
        <f>INDEX(resultados!$A$2:$ZZ$855, 446, MATCH($B$1, resultados!$A$1:$ZZ$1, 0))</f>
        <v/>
      </c>
      <c r="B452">
        <f>INDEX(resultados!$A$2:$ZZ$855, 446, MATCH($B$2, resultados!$A$1:$ZZ$1, 0))</f>
        <v/>
      </c>
      <c r="C452">
        <f>INDEX(resultados!$A$2:$ZZ$855, 446, MATCH($B$3, resultados!$A$1:$ZZ$1, 0))</f>
        <v/>
      </c>
    </row>
    <row r="453">
      <c r="A453">
        <f>INDEX(resultados!$A$2:$ZZ$855, 447, MATCH($B$1, resultados!$A$1:$ZZ$1, 0))</f>
        <v/>
      </c>
      <c r="B453">
        <f>INDEX(resultados!$A$2:$ZZ$855, 447, MATCH($B$2, resultados!$A$1:$ZZ$1, 0))</f>
        <v/>
      </c>
      <c r="C453">
        <f>INDEX(resultados!$A$2:$ZZ$855, 447, MATCH($B$3, resultados!$A$1:$ZZ$1, 0))</f>
        <v/>
      </c>
    </row>
    <row r="454">
      <c r="A454">
        <f>INDEX(resultados!$A$2:$ZZ$855, 448, MATCH($B$1, resultados!$A$1:$ZZ$1, 0))</f>
        <v/>
      </c>
      <c r="B454">
        <f>INDEX(resultados!$A$2:$ZZ$855, 448, MATCH($B$2, resultados!$A$1:$ZZ$1, 0))</f>
        <v/>
      </c>
      <c r="C454">
        <f>INDEX(resultados!$A$2:$ZZ$855, 448, MATCH($B$3, resultados!$A$1:$ZZ$1, 0))</f>
        <v/>
      </c>
    </row>
    <row r="455">
      <c r="A455">
        <f>INDEX(resultados!$A$2:$ZZ$855, 449, MATCH($B$1, resultados!$A$1:$ZZ$1, 0))</f>
        <v/>
      </c>
      <c r="B455">
        <f>INDEX(resultados!$A$2:$ZZ$855, 449, MATCH($B$2, resultados!$A$1:$ZZ$1, 0))</f>
        <v/>
      </c>
      <c r="C455">
        <f>INDEX(resultados!$A$2:$ZZ$855, 449, MATCH($B$3, resultados!$A$1:$ZZ$1, 0))</f>
        <v/>
      </c>
    </row>
    <row r="456">
      <c r="A456">
        <f>INDEX(resultados!$A$2:$ZZ$855, 450, MATCH($B$1, resultados!$A$1:$ZZ$1, 0))</f>
        <v/>
      </c>
      <c r="B456">
        <f>INDEX(resultados!$A$2:$ZZ$855, 450, MATCH($B$2, resultados!$A$1:$ZZ$1, 0))</f>
        <v/>
      </c>
      <c r="C456">
        <f>INDEX(resultados!$A$2:$ZZ$855, 450, MATCH($B$3, resultados!$A$1:$ZZ$1, 0))</f>
        <v/>
      </c>
    </row>
    <row r="457">
      <c r="A457">
        <f>INDEX(resultados!$A$2:$ZZ$855, 451, MATCH($B$1, resultados!$A$1:$ZZ$1, 0))</f>
        <v/>
      </c>
      <c r="B457">
        <f>INDEX(resultados!$A$2:$ZZ$855, 451, MATCH($B$2, resultados!$A$1:$ZZ$1, 0))</f>
        <v/>
      </c>
      <c r="C457">
        <f>INDEX(resultados!$A$2:$ZZ$855, 451, MATCH($B$3, resultados!$A$1:$ZZ$1, 0))</f>
        <v/>
      </c>
    </row>
    <row r="458">
      <c r="A458">
        <f>INDEX(resultados!$A$2:$ZZ$855, 452, MATCH($B$1, resultados!$A$1:$ZZ$1, 0))</f>
        <v/>
      </c>
      <c r="B458">
        <f>INDEX(resultados!$A$2:$ZZ$855, 452, MATCH($B$2, resultados!$A$1:$ZZ$1, 0))</f>
        <v/>
      </c>
      <c r="C458">
        <f>INDEX(resultados!$A$2:$ZZ$855, 452, MATCH($B$3, resultados!$A$1:$ZZ$1, 0))</f>
        <v/>
      </c>
    </row>
    <row r="459">
      <c r="A459">
        <f>INDEX(resultados!$A$2:$ZZ$855, 453, MATCH($B$1, resultados!$A$1:$ZZ$1, 0))</f>
        <v/>
      </c>
      <c r="B459">
        <f>INDEX(resultados!$A$2:$ZZ$855, 453, MATCH($B$2, resultados!$A$1:$ZZ$1, 0))</f>
        <v/>
      </c>
      <c r="C459">
        <f>INDEX(resultados!$A$2:$ZZ$855, 453, MATCH($B$3, resultados!$A$1:$ZZ$1, 0))</f>
        <v/>
      </c>
    </row>
    <row r="460">
      <c r="A460">
        <f>INDEX(resultados!$A$2:$ZZ$855, 454, MATCH($B$1, resultados!$A$1:$ZZ$1, 0))</f>
        <v/>
      </c>
      <c r="B460">
        <f>INDEX(resultados!$A$2:$ZZ$855, 454, MATCH($B$2, resultados!$A$1:$ZZ$1, 0))</f>
        <v/>
      </c>
      <c r="C460">
        <f>INDEX(resultados!$A$2:$ZZ$855, 454, MATCH($B$3, resultados!$A$1:$ZZ$1, 0))</f>
        <v/>
      </c>
    </row>
    <row r="461">
      <c r="A461">
        <f>INDEX(resultados!$A$2:$ZZ$855, 455, MATCH($B$1, resultados!$A$1:$ZZ$1, 0))</f>
        <v/>
      </c>
      <c r="B461">
        <f>INDEX(resultados!$A$2:$ZZ$855, 455, MATCH($B$2, resultados!$A$1:$ZZ$1, 0))</f>
        <v/>
      </c>
      <c r="C461">
        <f>INDEX(resultados!$A$2:$ZZ$855, 455, MATCH($B$3, resultados!$A$1:$ZZ$1, 0))</f>
        <v/>
      </c>
    </row>
    <row r="462">
      <c r="A462">
        <f>INDEX(resultados!$A$2:$ZZ$855, 456, MATCH($B$1, resultados!$A$1:$ZZ$1, 0))</f>
        <v/>
      </c>
      <c r="B462">
        <f>INDEX(resultados!$A$2:$ZZ$855, 456, MATCH($B$2, resultados!$A$1:$ZZ$1, 0))</f>
        <v/>
      </c>
      <c r="C462">
        <f>INDEX(resultados!$A$2:$ZZ$855, 456, MATCH($B$3, resultados!$A$1:$ZZ$1, 0))</f>
        <v/>
      </c>
    </row>
    <row r="463">
      <c r="A463">
        <f>INDEX(resultados!$A$2:$ZZ$855, 457, MATCH($B$1, resultados!$A$1:$ZZ$1, 0))</f>
        <v/>
      </c>
      <c r="B463">
        <f>INDEX(resultados!$A$2:$ZZ$855, 457, MATCH($B$2, resultados!$A$1:$ZZ$1, 0))</f>
        <v/>
      </c>
      <c r="C463">
        <f>INDEX(resultados!$A$2:$ZZ$855, 457, MATCH($B$3, resultados!$A$1:$ZZ$1, 0))</f>
        <v/>
      </c>
    </row>
    <row r="464">
      <c r="A464">
        <f>INDEX(resultados!$A$2:$ZZ$855, 458, MATCH($B$1, resultados!$A$1:$ZZ$1, 0))</f>
        <v/>
      </c>
      <c r="B464">
        <f>INDEX(resultados!$A$2:$ZZ$855, 458, MATCH($B$2, resultados!$A$1:$ZZ$1, 0))</f>
        <v/>
      </c>
      <c r="C464">
        <f>INDEX(resultados!$A$2:$ZZ$855, 458, MATCH($B$3, resultados!$A$1:$ZZ$1, 0))</f>
        <v/>
      </c>
    </row>
    <row r="465">
      <c r="A465">
        <f>INDEX(resultados!$A$2:$ZZ$855, 459, MATCH($B$1, resultados!$A$1:$ZZ$1, 0))</f>
        <v/>
      </c>
      <c r="B465">
        <f>INDEX(resultados!$A$2:$ZZ$855, 459, MATCH($B$2, resultados!$A$1:$ZZ$1, 0))</f>
        <v/>
      </c>
      <c r="C465">
        <f>INDEX(resultados!$A$2:$ZZ$855, 459, MATCH($B$3, resultados!$A$1:$ZZ$1, 0))</f>
        <v/>
      </c>
    </row>
    <row r="466">
      <c r="A466">
        <f>INDEX(resultados!$A$2:$ZZ$855, 460, MATCH($B$1, resultados!$A$1:$ZZ$1, 0))</f>
        <v/>
      </c>
      <c r="B466">
        <f>INDEX(resultados!$A$2:$ZZ$855, 460, MATCH($B$2, resultados!$A$1:$ZZ$1, 0))</f>
        <v/>
      </c>
      <c r="C466">
        <f>INDEX(resultados!$A$2:$ZZ$855, 460, MATCH($B$3, resultados!$A$1:$ZZ$1, 0))</f>
        <v/>
      </c>
    </row>
    <row r="467">
      <c r="A467">
        <f>INDEX(resultados!$A$2:$ZZ$855, 461, MATCH($B$1, resultados!$A$1:$ZZ$1, 0))</f>
        <v/>
      </c>
      <c r="B467">
        <f>INDEX(resultados!$A$2:$ZZ$855, 461, MATCH($B$2, resultados!$A$1:$ZZ$1, 0))</f>
        <v/>
      </c>
      <c r="C467">
        <f>INDEX(resultados!$A$2:$ZZ$855, 461, MATCH($B$3, resultados!$A$1:$ZZ$1, 0))</f>
        <v/>
      </c>
    </row>
    <row r="468">
      <c r="A468">
        <f>INDEX(resultados!$A$2:$ZZ$855, 462, MATCH($B$1, resultados!$A$1:$ZZ$1, 0))</f>
        <v/>
      </c>
      <c r="B468">
        <f>INDEX(resultados!$A$2:$ZZ$855, 462, MATCH($B$2, resultados!$A$1:$ZZ$1, 0))</f>
        <v/>
      </c>
      <c r="C468">
        <f>INDEX(resultados!$A$2:$ZZ$855, 462, MATCH($B$3, resultados!$A$1:$ZZ$1, 0))</f>
        <v/>
      </c>
    </row>
    <row r="469">
      <c r="A469">
        <f>INDEX(resultados!$A$2:$ZZ$855, 463, MATCH($B$1, resultados!$A$1:$ZZ$1, 0))</f>
        <v/>
      </c>
      <c r="B469">
        <f>INDEX(resultados!$A$2:$ZZ$855, 463, MATCH($B$2, resultados!$A$1:$ZZ$1, 0))</f>
        <v/>
      </c>
      <c r="C469">
        <f>INDEX(resultados!$A$2:$ZZ$855, 463, MATCH($B$3, resultados!$A$1:$ZZ$1, 0))</f>
        <v/>
      </c>
    </row>
    <row r="470">
      <c r="A470">
        <f>INDEX(resultados!$A$2:$ZZ$855, 464, MATCH($B$1, resultados!$A$1:$ZZ$1, 0))</f>
        <v/>
      </c>
      <c r="B470">
        <f>INDEX(resultados!$A$2:$ZZ$855, 464, MATCH($B$2, resultados!$A$1:$ZZ$1, 0))</f>
        <v/>
      </c>
      <c r="C470">
        <f>INDEX(resultados!$A$2:$ZZ$855, 464, MATCH($B$3, resultados!$A$1:$ZZ$1, 0))</f>
        <v/>
      </c>
    </row>
    <row r="471">
      <c r="A471">
        <f>INDEX(resultados!$A$2:$ZZ$855, 465, MATCH($B$1, resultados!$A$1:$ZZ$1, 0))</f>
        <v/>
      </c>
      <c r="B471">
        <f>INDEX(resultados!$A$2:$ZZ$855, 465, MATCH($B$2, resultados!$A$1:$ZZ$1, 0))</f>
        <v/>
      </c>
      <c r="C471">
        <f>INDEX(resultados!$A$2:$ZZ$855, 465, MATCH($B$3, resultados!$A$1:$ZZ$1, 0))</f>
        <v/>
      </c>
    </row>
    <row r="472">
      <c r="A472">
        <f>INDEX(resultados!$A$2:$ZZ$855, 466, MATCH($B$1, resultados!$A$1:$ZZ$1, 0))</f>
        <v/>
      </c>
      <c r="B472">
        <f>INDEX(resultados!$A$2:$ZZ$855, 466, MATCH($B$2, resultados!$A$1:$ZZ$1, 0))</f>
        <v/>
      </c>
      <c r="C472">
        <f>INDEX(resultados!$A$2:$ZZ$855, 466, MATCH($B$3, resultados!$A$1:$ZZ$1, 0))</f>
        <v/>
      </c>
    </row>
    <row r="473">
      <c r="A473">
        <f>INDEX(resultados!$A$2:$ZZ$855, 467, MATCH($B$1, resultados!$A$1:$ZZ$1, 0))</f>
        <v/>
      </c>
      <c r="B473">
        <f>INDEX(resultados!$A$2:$ZZ$855, 467, MATCH($B$2, resultados!$A$1:$ZZ$1, 0))</f>
        <v/>
      </c>
      <c r="C473">
        <f>INDEX(resultados!$A$2:$ZZ$855, 467, MATCH($B$3, resultados!$A$1:$ZZ$1, 0))</f>
        <v/>
      </c>
    </row>
    <row r="474">
      <c r="A474">
        <f>INDEX(resultados!$A$2:$ZZ$855, 468, MATCH($B$1, resultados!$A$1:$ZZ$1, 0))</f>
        <v/>
      </c>
      <c r="B474">
        <f>INDEX(resultados!$A$2:$ZZ$855, 468, MATCH($B$2, resultados!$A$1:$ZZ$1, 0))</f>
        <v/>
      </c>
      <c r="C474">
        <f>INDEX(resultados!$A$2:$ZZ$855, 468, MATCH($B$3, resultados!$A$1:$ZZ$1, 0))</f>
        <v/>
      </c>
    </row>
    <row r="475">
      <c r="A475">
        <f>INDEX(resultados!$A$2:$ZZ$855, 469, MATCH($B$1, resultados!$A$1:$ZZ$1, 0))</f>
        <v/>
      </c>
      <c r="B475">
        <f>INDEX(resultados!$A$2:$ZZ$855, 469, MATCH($B$2, resultados!$A$1:$ZZ$1, 0))</f>
        <v/>
      </c>
      <c r="C475">
        <f>INDEX(resultados!$A$2:$ZZ$855, 469, MATCH($B$3, resultados!$A$1:$ZZ$1, 0))</f>
        <v/>
      </c>
    </row>
    <row r="476">
      <c r="A476">
        <f>INDEX(resultados!$A$2:$ZZ$855, 470, MATCH($B$1, resultados!$A$1:$ZZ$1, 0))</f>
        <v/>
      </c>
      <c r="B476">
        <f>INDEX(resultados!$A$2:$ZZ$855, 470, MATCH($B$2, resultados!$A$1:$ZZ$1, 0))</f>
        <v/>
      </c>
      <c r="C476">
        <f>INDEX(resultados!$A$2:$ZZ$855, 470, MATCH($B$3, resultados!$A$1:$ZZ$1, 0))</f>
        <v/>
      </c>
    </row>
    <row r="477">
      <c r="A477">
        <f>INDEX(resultados!$A$2:$ZZ$855, 471, MATCH($B$1, resultados!$A$1:$ZZ$1, 0))</f>
        <v/>
      </c>
      <c r="B477">
        <f>INDEX(resultados!$A$2:$ZZ$855, 471, MATCH($B$2, resultados!$A$1:$ZZ$1, 0))</f>
        <v/>
      </c>
      <c r="C477">
        <f>INDEX(resultados!$A$2:$ZZ$855, 471, MATCH($B$3, resultados!$A$1:$ZZ$1, 0))</f>
        <v/>
      </c>
    </row>
    <row r="478">
      <c r="A478">
        <f>INDEX(resultados!$A$2:$ZZ$855, 472, MATCH($B$1, resultados!$A$1:$ZZ$1, 0))</f>
        <v/>
      </c>
      <c r="B478">
        <f>INDEX(resultados!$A$2:$ZZ$855, 472, MATCH($B$2, resultados!$A$1:$ZZ$1, 0))</f>
        <v/>
      </c>
      <c r="C478">
        <f>INDEX(resultados!$A$2:$ZZ$855, 472, MATCH($B$3, resultados!$A$1:$ZZ$1, 0))</f>
        <v/>
      </c>
    </row>
    <row r="479">
      <c r="A479">
        <f>INDEX(resultados!$A$2:$ZZ$855, 473, MATCH($B$1, resultados!$A$1:$ZZ$1, 0))</f>
        <v/>
      </c>
      <c r="B479">
        <f>INDEX(resultados!$A$2:$ZZ$855, 473, MATCH($B$2, resultados!$A$1:$ZZ$1, 0))</f>
        <v/>
      </c>
      <c r="C479">
        <f>INDEX(resultados!$A$2:$ZZ$855, 473, MATCH($B$3, resultados!$A$1:$ZZ$1, 0))</f>
        <v/>
      </c>
    </row>
    <row r="480">
      <c r="A480">
        <f>INDEX(resultados!$A$2:$ZZ$855, 474, MATCH($B$1, resultados!$A$1:$ZZ$1, 0))</f>
        <v/>
      </c>
      <c r="B480">
        <f>INDEX(resultados!$A$2:$ZZ$855, 474, MATCH($B$2, resultados!$A$1:$ZZ$1, 0))</f>
        <v/>
      </c>
      <c r="C480">
        <f>INDEX(resultados!$A$2:$ZZ$855, 474, MATCH($B$3, resultados!$A$1:$ZZ$1, 0))</f>
        <v/>
      </c>
    </row>
    <row r="481">
      <c r="A481">
        <f>INDEX(resultados!$A$2:$ZZ$855, 475, MATCH($B$1, resultados!$A$1:$ZZ$1, 0))</f>
        <v/>
      </c>
      <c r="B481">
        <f>INDEX(resultados!$A$2:$ZZ$855, 475, MATCH($B$2, resultados!$A$1:$ZZ$1, 0))</f>
        <v/>
      </c>
      <c r="C481">
        <f>INDEX(resultados!$A$2:$ZZ$855, 475, MATCH($B$3, resultados!$A$1:$ZZ$1, 0))</f>
        <v/>
      </c>
    </row>
    <row r="482">
      <c r="A482">
        <f>INDEX(resultados!$A$2:$ZZ$855, 476, MATCH($B$1, resultados!$A$1:$ZZ$1, 0))</f>
        <v/>
      </c>
      <c r="B482">
        <f>INDEX(resultados!$A$2:$ZZ$855, 476, MATCH($B$2, resultados!$A$1:$ZZ$1, 0))</f>
        <v/>
      </c>
      <c r="C482">
        <f>INDEX(resultados!$A$2:$ZZ$855, 476, MATCH($B$3, resultados!$A$1:$ZZ$1, 0))</f>
        <v/>
      </c>
    </row>
    <row r="483">
      <c r="A483">
        <f>INDEX(resultados!$A$2:$ZZ$855, 477, MATCH($B$1, resultados!$A$1:$ZZ$1, 0))</f>
        <v/>
      </c>
      <c r="B483">
        <f>INDEX(resultados!$A$2:$ZZ$855, 477, MATCH($B$2, resultados!$A$1:$ZZ$1, 0))</f>
        <v/>
      </c>
      <c r="C483">
        <f>INDEX(resultados!$A$2:$ZZ$855, 477, MATCH($B$3, resultados!$A$1:$ZZ$1, 0))</f>
        <v/>
      </c>
    </row>
    <row r="484">
      <c r="A484">
        <f>INDEX(resultados!$A$2:$ZZ$855, 478, MATCH($B$1, resultados!$A$1:$ZZ$1, 0))</f>
        <v/>
      </c>
      <c r="B484">
        <f>INDEX(resultados!$A$2:$ZZ$855, 478, MATCH($B$2, resultados!$A$1:$ZZ$1, 0))</f>
        <v/>
      </c>
      <c r="C484">
        <f>INDEX(resultados!$A$2:$ZZ$855, 478, MATCH($B$3, resultados!$A$1:$ZZ$1, 0))</f>
        <v/>
      </c>
    </row>
    <row r="485">
      <c r="A485">
        <f>INDEX(resultados!$A$2:$ZZ$855, 479, MATCH($B$1, resultados!$A$1:$ZZ$1, 0))</f>
        <v/>
      </c>
      <c r="B485">
        <f>INDEX(resultados!$A$2:$ZZ$855, 479, MATCH($B$2, resultados!$A$1:$ZZ$1, 0))</f>
        <v/>
      </c>
      <c r="C485">
        <f>INDEX(resultados!$A$2:$ZZ$855, 479, MATCH($B$3, resultados!$A$1:$ZZ$1, 0))</f>
        <v/>
      </c>
    </row>
    <row r="486">
      <c r="A486">
        <f>INDEX(resultados!$A$2:$ZZ$855, 480, MATCH($B$1, resultados!$A$1:$ZZ$1, 0))</f>
        <v/>
      </c>
      <c r="B486">
        <f>INDEX(resultados!$A$2:$ZZ$855, 480, MATCH($B$2, resultados!$A$1:$ZZ$1, 0))</f>
        <v/>
      </c>
      <c r="C486">
        <f>INDEX(resultados!$A$2:$ZZ$855, 480, MATCH($B$3, resultados!$A$1:$ZZ$1, 0))</f>
        <v/>
      </c>
    </row>
    <row r="487">
      <c r="A487">
        <f>INDEX(resultados!$A$2:$ZZ$855, 481, MATCH($B$1, resultados!$A$1:$ZZ$1, 0))</f>
        <v/>
      </c>
      <c r="B487">
        <f>INDEX(resultados!$A$2:$ZZ$855, 481, MATCH($B$2, resultados!$A$1:$ZZ$1, 0))</f>
        <v/>
      </c>
      <c r="C487">
        <f>INDEX(resultados!$A$2:$ZZ$855, 481, MATCH($B$3, resultados!$A$1:$ZZ$1, 0))</f>
        <v/>
      </c>
    </row>
    <row r="488">
      <c r="A488">
        <f>INDEX(resultados!$A$2:$ZZ$855, 482, MATCH($B$1, resultados!$A$1:$ZZ$1, 0))</f>
        <v/>
      </c>
      <c r="B488">
        <f>INDEX(resultados!$A$2:$ZZ$855, 482, MATCH($B$2, resultados!$A$1:$ZZ$1, 0))</f>
        <v/>
      </c>
      <c r="C488">
        <f>INDEX(resultados!$A$2:$ZZ$855, 482, MATCH($B$3, resultados!$A$1:$ZZ$1, 0))</f>
        <v/>
      </c>
    </row>
    <row r="489">
      <c r="A489">
        <f>INDEX(resultados!$A$2:$ZZ$855, 483, MATCH($B$1, resultados!$A$1:$ZZ$1, 0))</f>
        <v/>
      </c>
      <c r="B489">
        <f>INDEX(resultados!$A$2:$ZZ$855, 483, MATCH($B$2, resultados!$A$1:$ZZ$1, 0))</f>
        <v/>
      </c>
      <c r="C489">
        <f>INDEX(resultados!$A$2:$ZZ$855, 483, MATCH($B$3, resultados!$A$1:$ZZ$1, 0))</f>
        <v/>
      </c>
    </row>
    <row r="490">
      <c r="A490">
        <f>INDEX(resultados!$A$2:$ZZ$855, 484, MATCH($B$1, resultados!$A$1:$ZZ$1, 0))</f>
        <v/>
      </c>
      <c r="B490">
        <f>INDEX(resultados!$A$2:$ZZ$855, 484, MATCH($B$2, resultados!$A$1:$ZZ$1, 0))</f>
        <v/>
      </c>
      <c r="C490">
        <f>INDEX(resultados!$A$2:$ZZ$855, 484, MATCH($B$3, resultados!$A$1:$ZZ$1, 0))</f>
        <v/>
      </c>
    </row>
    <row r="491">
      <c r="A491">
        <f>INDEX(resultados!$A$2:$ZZ$855, 485, MATCH($B$1, resultados!$A$1:$ZZ$1, 0))</f>
        <v/>
      </c>
      <c r="B491">
        <f>INDEX(resultados!$A$2:$ZZ$855, 485, MATCH($B$2, resultados!$A$1:$ZZ$1, 0))</f>
        <v/>
      </c>
      <c r="C491">
        <f>INDEX(resultados!$A$2:$ZZ$855, 485, MATCH($B$3, resultados!$A$1:$ZZ$1, 0))</f>
        <v/>
      </c>
    </row>
    <row r="492">
      <c r="A492">
        <f>INDEX(resultados!$A$2:$ZZ$855, 486, MATCH($B$1, resultados!$A$1:$ZZ$1, 0))</f>
        <v/>
      </c>
      <c r="B492">
        <f>INDEX(resultados!$A$2:$ZZ$855, 486, MATCH($B$2, resultados!$A$1:$ZZ$1, 0))</f>
        <v/>
      </c>
      <c r="C492">
        <f>INDEX(resultados!$A$2:$ZZ$855, 486, MATCH($B$3, resultados!$A$1:$ZZ$1, 0))</f>
        <v/>
      </c>
    </row>
    <row r="493">
      <c r="A493">
        <f>INDEX(resultados!$A$2:$ZZ$855, 487, MATCH($B$1, resultados!$A$1:$ZZ$1, 0))</f>
        <v/>
      </c>
      <c r="B493">
        <f>INDEX(resultados!$A$2:$ZZ$855, 487, MATCH($B$2, resultados!$A$1:$ZZ$1, 0))</f>
        <v/>
      </c>
      <c r="C493">
        <f>INDEX(resultados!$A$2:$ZZ$855, 487, MATCH($B$3, resultados!$A$1:$ZZ$1, 0))</f>
        <v/>
      </c>
    </row>
    <row r="494">
      <c r="A494">
        <f>INDEX(resultados!$A$2:$ZZ$855, 488, MATCH($B$1, resultados!$A$1:$ZZ$1, 0))</f>
        <v/>
      </c>
      <c r="B494">
        <f>INDEX(resultados!$A$2:$ZZ$855, 488, MATCH($B$2, resultados!$A$1:$ZZ$1, 0))</f>
        <v/>
      </c>
      <c r="C494">
        <f>INDEX(resultados!$A$2:$ZZ$855, 488, MATCH($B$3, resultados!$A$1:$ZZ$1, 0))</f>
        <v/>
      </c>
    </row>
    <row r="495">
      <c r="A495">
        <f>INDEX(resultados!$A$2:$ZZ$855, 489, MATCH($B$1, resultados!$A$1:$ZZ$1, 0))</f>
        <v/>
      </c>
      <c r="B495">
        <f>INDEX(resultados!$A$2:$ZZ$855, 489, MATCH($B$2, resultados!$A$1:$ZZ$1, 0))</f>
        <v/>
      </c>
      <c r="C495">
        <f>INDEX(resultados!$A$2:$ZZ$855, 489, MATCH($B$3, resultados!$A$1:$ZZ$1, 0))</f>
        <v/>
      </c>
    </row>
    <row r="496">
      <c r="A496">
        <f>INDEX(resultados!$A$2:$ZZ$855, 490, MATCH($B$1, resultados!$A$1:$ZZ$1, 0))</f>
        <v/>
      </c>
      <c r="B496">
        <f>INDEX(resultados!$A$2:$ZZ$855, 490, MATCH($B$2, resultados!$A$1:$ZZ$1, 0))</f>
        <v/>
      </c>
      <c r="C496">
        <f>INDEX(resultados!$A$2:$ZZ$855, 490, MATCH($B$3, resultados!$A$1:$ZZ$1, 0))</f>
        <v/>
      </c>
    </row>
    <row r="497">
      <c r="A497">
        <f>INDEX(resultados!$A$2:$ZZ$855, 491, MATCH($B$1, resultados!$A$1:$ZZ$1, 0))</f>
        <v/>
      </c>
      <c r="B497">
        <f>INDEX(resultados!$A$2:$ZZ$855, 491, MATCH($B$2, resultados!$A$1:$ZZ$1, 0))</f>
        <v/>
      </c>
      <c r="C497">
        <f>INDEX(resultados!$A$2:$ZZ$855, 491, MATCH($B$3, resultados!$A$1:$ZZ$1, 0))</f>
        <v/>
      </c>
    </row>
    <row r="498">
      <c r="A498">
        <f>INDEX(resultados!$A$2:$ZZ$855, 492, MATCH($B$1, resultados!$A$1:$ZZ$1, 0))</f>
        <v/>
      </c>
      <c r="B498">
        <f>INDEX(resultados!$A$2:$ZZ$855, 492, MATCH($B$2, resultados!$A$1:$ZZ$1, 0))</f>
        <v/>
      </c>
      <c r="C498">
        <f>INDEX(resultados!$A$2:$ZZ$855, 492, MATCH($B$3, resultados!$A$1:$ZZ$1, 0))</f>
        <v/>
      </c>
    </row>
    <row r="499">
      <c r="A499">
        <f>INDEX(resultados!$A$2:$ZZ$855, 493, MATCH($B$1, resultados!$A$1:$ZZ$1, 0))</f>
        <v/>
      </c>
      <c r="B499">
        <f>INDEX(resultados!$A$2:$ZZ$855, 493, MATCH($B$2, resultados!$A$1:$ZZ$1, 0))</f>
        <v/>
      </c>
      <c r="C499">
        <f>INDEX(resultados!$A$2:$ZZ$855, 493, MATCH($B$3, resultados!$A$1:$ZZ$1, 0))</f>
        <v/>
      </c>
    </row>
    <row r="500">
      <c r="A500">
        <f>INDEX(resultados!$A$2:$ZZ$855, 494, MATCH($B$1, resultados!$A$1:$ZZ$1, 0))</f>
        <v/>
      </c>
      <c r="B500">
        <f>INDEX(resultados!$A$2:$ZZ$855, 494, MATCH($B$2, resultados!$A$1:$ZZ$1, 0))</f>
        <v/>
      </c>
      <c r="C500">
        <f>INDEX(resultados!$A$2:$ZZ$855, 494, MATCH($B$3, resultados!$A$1:$ZZ$1, 0))</f>
        <v/>
      </c>
    </row>
    <row r="501">
      <c r="A501">
        <f>INDEX(resultados!$A$2:$ZZ$855, 495, MATCH($B$1, resultados!$A$1:$ZZ$1, 0))</f>
        <v/>
      </c>
      <c r="B501">
        <f>INDEX(resultados!$A$2:$ZZ$855, 495, MATCH($B$2, resultados!$A$1:$ZZ$1, 0))</f>
        <v/>
      </c>
      <c r="C501">
        <f>INDEX(resultados!$A$2:$ZZ$855, 495, MATCH($B$3, resultados!$A$1:$ZZ$1, 0))</f>
        <v/>
      </c>
    </row>
    <row r="502">
      <c r="A502">
        <f>INDEX(resultados!$A$2:$ZZ$855, 496, MATCH($B$1, resultados!$A$1:$ZZ$1, 0))</f>
        <v/>
      </c>
      <c r="B502">
        <f>INDEX(resultados!$A$2:$ZZ$855, 496, MATCH($B$2, resultados!$A$1:$ZZ$1, 0))</f>
        <v/>
      </c>
      <c r="C502">
        <f>INDEX(resultados!$A$2:$ZZ$855, 496, MATCH($B$3, resultados!$A$1:$ZZ$1, 0))</f>
        <v/>
      </c>
    </row>
    <row r="503">
      <c r="A503">
        <f>INDEX(resultados!$A$2:$ZZ$855, 497, MATCH($B$1, resultados!$A$1:$ZZ$1, 0))</f>
        <v/>
      </c>
      <c r="B503">
        <f>INDEX(resultados!$A$2:$ZZ$855, 497, MATCH($B$2, resultados!$A$1:$ZZ$1, 0))</f>
        <v/>
      </c>
      <c r="C503">
        <f>INDEX(resultados!$A$2:$ZZ$855, 497, MATCH($B$3, resultados!$A$1:$ZZ$1, 0))</f>
        <v/>
      </c>
    </row>
    <row r="504">
      <c r="A504">
        <f>INDEX(resultados!$A$2:$ZZ$855, 498, MATCH($B$1, resultados!$A$1:$ZZ$1, 0))</f>
        <v/>
      </c>
      <c r="B504">
        <f>INDEX(resultados!$A$2:$ZZ$855, 498, MATCH($B$2, resultados!$A$1:$ZZ$1, 0))</f>
        <v/>
      </c>
      <c r="C504">
        <f>INDEX(resultados!$A$2:$ZZ$855, 498, MATCH($B$3, resultados!$A$1:$ZZ$1, 0))</f>
        <v/>
      </c>
    </row>
    <row r="505">
      <c r="A505">
        <f>INDEX(resultados!$A$2:$ZZ$855, 499, MATCH($B$1, resultados!$A$1:$ZZ$1, 0))</f>
        <v/>
      </c>
      <c r="B505">
        <f>INDEX(resultados!$A$2:$ZZ$855, 499, MATCH($B$2, resultados!$A$1:$ZZ$1, 0))</f>
        <v/>
      </c>
      <c r="C505">
        <f>INDEX(resultados!$A$2:$ZZ$855, 499, MATCH($B$3, resultados!$A$1:$ZZ$1, 0))</f>
        <v/>
      </c>
    </row>
    <row r="506">
      <c r="A506">
        <f>INDEX(resultados!$A$2:$ZZ$855, 500, MATCH($B$1, resultados!$A$1:$ZZ$1, 0))</f>
        <v/>
      </c>
      <c r="B506">
        <f>INDEX(resultados!$A$2:$ZZ$855, 500, MATCH($B$2, resultados!$A$1:$ZZ$1, 0))</f>
        <v/>
      </c>
      <c r="C506">
        <f>INDEX(resultados!$A$2:$ZZ$855, 500, MATCH($B$3, resultados!$A$1:$ZZ$1, 0))</f>
        <v/>
      </c>
    </row>
    <row r="507">
      <c r="A507">
        <f>INDEX(resultados!$A$2:$ZZ$855, 501, MATCH($B$1, resultados!$A$1:$ZZ$1, 0))</f>
        <v/>
      </c>
      <c r="B507">
        <f>INDEX(resultados!$A$2:$ZZ$855, 501, MATCH($B$2, resultados!$A$1:$ZZ$1, 0))</f>
        <v/>
      </c>
      <c r="C507">
        <f>INDEX(resultados!$A$2:$ZZ$855, 501, MATCH($B$3, resultados!$A$1:$ZZ$1, 0))</f>
        <v/>
      </c>
    </row>
    <row r="508">
      <c r="A508">
        <f>INDEX(resultados!$A$2:$ZZ$855, 502, MATCH($B$1, resultados!$A$1:$ZZ$1, 0))</f>
        <v/>
      </c>
      <c r="B508">
        <f>INDEX(resultados!$A$2:$ZZ$855, 502, MATCH($B$2, resultados!$A$1:$ZZ$1, 0))</f>
        <v/>
      </c>
      <c r="C508">
        <f>INDEX(resultados!$A$2:$ZZ$855, 502, MATCH($B$3, resultados!$A$1:$ZZ$1, 0))</f>
        <v/>
      </c>
    </row>
    <row r="509">
      <c r="A509">
        <f>INDEX(resultados!$A$2:$ZZ$855, 503, MATCH($B$1, resultados!$A$1:$ZZ$1, 0))</f>
        <v/>
      </c>
      <c r="B509">
        <f>INDEX(resultados!$A$2:$ZZ$855, 503, MATCH($B$2, resultados!$A$1:$ZZ$1, 0))</f>
        <v/>
      </c>
      <c r="C509">
        <f>INDEX(resultados!$A$2:$ZZ$855, 503, MATCH($B$3, resultados!$A$1:$ZZ$1, 0))</f>
        <v/>
      </c>
    </row>
    <row r="510">
      <c r="A510">
        <f>INDEX(resultados!$A$2:$ZZ$855, 504, MATCH($B$1, resultados!$A$1:$ZZ$1, 0))</f>
        <v/>
      </c>
      <c r="B510">
        <f>INDEX(resultados!$A$2:$ZZ$855, 504, MATCH($B$2, resultados!$A$1:$ZZ$1, 0))</f>
        <v/>
      </c>
      <c r="C510">
        <f>INDEX(resultados!$A$2:$ZZ$855, 504, MATCH($B$3, resultados!$A$1:$ZZ$1, 0))</f>
        <v/>
      </c>
    </row>
    <row r="511">
      <c r="A511">
        <f>INDEX(resultados!$A$2:$ZZ$855, 505, MATCH($B$1, resultados!$A$1:$ZZ$1, 0))</f>
        <v/>
      </c>
      <c r="B511">
        <f>INDEX(resultados!$A$2:$ZZ$855, 505, MATCH($B$2, resultados!$A$1:$ZZ$1, 0))</f>
        <v/>
      </c>
      <c r="C511">
        <f>INDEX(resultados!$A$2:$ZZ$855, 505, MATCH($B$3, resultados!$A$1:$ZZ$1, 0))</f>
        <v/>
      </c>
    </row>
    <row r="512">
      <c r="A512">
        <f>INDEX(resultados!$A$2:$ZZ$855, 506, MATCH($B$1, resultados!$A$1:$ZZ$1, 0))</f>
        <v/>
      </c>
      <c r="B512">
        <f>INDEX(resultados!$A$2:$ZZ$855, 506, MATCH($B$2, resultados!$A$1:$ZZ$1, 0))</f>
        <v/>
      </c>
      <c r="C512">
        <f>INDEX(resultados!$A$2:$ZZ$855, 506, MATCH($B$3, resultados!$A$1:$ZZ$1, 0))</f>
        <v/>
      </c>
    </row>
    <row r="513">
      <c r="A513">
        <f>INDEX(resultados!$A$2:$ZZ$855, 507, MATCH($B$1, resultados!$A$1:$ZZ$1, 0))</f>
        <v/>
      </c>
      <c r="B513">
        <f>INDEX(resultados!$A$2:$ZZ$855, 507, MATCH($B$2, resultados!$A$1:$ZZ$1, 0))</f>
        <v/>
      </c>
      <c r="C513">
        <f>INDEX(resultados!$A$2:$ZZ$855, 507, MATCH($B$3, resultados!$A$1:$ZZ$1, 0))</f>
        <v/>
      </c>
    </row>
    <row r="514">
      <c r="A514">
        <f>INDEX(resultados!$A$2:$ZZ$855, 508, MATCH($B$1, resultados!$A$1:$ZZ$1, 0))</f>
        <v/>
      </c>
      <c r="B514">
        <f>INDEX(resultados!$A$2:$ZZ$855, 508, MATCH($B$2, resultados!$A$1:$ZZ$1, 0))</f>
        <v/>
      </c>
      <c r="C514">
        <f>INDEX(resultados!$A$2:$ZZ$855, 508, MATCH($B$3, resultados!$A$1:$ZZ$1, 0))</f>
        <v/>
      </c>
    </row>
    <row r="515">
      <c r="A515">
        <f>INDEX(resultados!$A$2:$ZZ$855, 509, MATCH($B$1, resultados!$A$1:$ZZ$1, 0))</f>
        <v/>
      </c>
      <c r="B515">
        <f>INDEX(resultados!$A$2:$ZZ$855, 509, MATCH($B$2, resultados!$A$1:$ZZ$1, 0))</f>
        <v/>
      </c>
      <c r="C515">
        <f>INDEX(resultados!$A$2:$ZZ$855, 509, MATCH($B$3, resultados!$A$1:$ZZ$1, 0))</f>
        <v/>
      </c>
    </row>
    <row r="516">
      <c r="A516">
        <f>INDEX(resultados!$A$2:$ZZ$855, 510, MATCH($B$1, resultados!$A$1:$ZZ$1, 0))</f>
        <v/>
      </c>
      <c r="B516">
        <f>INDEX(resultados!$A$2:$ZZ$855, 510, MATCH($B$2, resultados!$A$1:$ZZ$1, 0))</f>
        <v/>
      </c>
      <c r="C516">
        <f>INDEX(resultados!$A$2:$ZZ$855, 510, MATCH($B$3, resultados!$A$1:$ZZ$1, 0))</f>
        <v/>
      </c>
    </row>
    <row r="517">
      <c r="A517">
        <f>INDEX(resultados!$A$2:$ZZ$855, 511, MATCH($B$1, resultados!$A$1:$ZZ$1, 0))</f>
        <v/>
      </c>
      <c r="B517">
        <f>INDEX(resultados!$A$2:$ZZ$855, 511, MATCH($B$2, resultados!$A$1:$ZZ$1, 0))</f>
        <v/>
      </c>
      <c r="C517">
        <f>INDEX(resultados!$A$2:$ZZ$855, 511, MATCH($B$3, resultados!$A$1:$ZZ$1, 0))</f>
        <v/>
      </c>
    </row>
    <row r="518">
      <c r="A518">
        <f>INDEX(resultados!$A$2:$ZZ$855, 512, MATCH($B$1, resultados!$A$1:$ZZ$1, 0))</f>
        <v/>
      </c>
      <c r="B518">
        <f>INDEX(resultados!$A$2:$ZZ$855, 512, MATCH($B$2, resultados!$A$1:$ZZ$1, 0))</f>
        <v/>
      </c>
      <c r="C518">
        <f>INDEX(resultados!$A$2:$ZZ$855, 512, MATCH($B$3, resultados!$A$1:$ZZ$1, 0))</f>
        <v/>
      </c>
    </row>
    <row r="519">
      <c r="A519">
        <f>INDEX(resultados!$A$2:$ZZ$855, 513, MATCH($B$1, resultados!$A$1:$ZZ$1, 0))</f>
        <v/>
      </c>
      <c r="B519">
        <f>INDEX(resultados!$A$2:$ZZ$855, 513, MATCH($B$2, resultados!$A$1:$ZZ$1, 0))</f>
        <v/>
      </c>
      <c r="C519">
        <f>INDEX(resultados!$A$2:$ZZ$855, 513, MATCH($B$3, resultados!$A$1:$ZZ$1, 0))</f>
        <v/>
      </c>
    </row>
    <row r="520">
      <c r="A520">
        <f>INDEX(resultados!$A$2:$ZZ$855, 514, MATCH($B$1, resultados!$A$1:$ZZ$1, 0))</f>
        <v/>
      </c>
      <c r="B520">
        <f>INDEX(resultados!$A$2:$ZZ$855, 514, MATCH($B$2, resultados!$A$1:$ZZ$1, 0))</f>
        <v/>
      </c>
      <c r="C520">
        <f>INDEX(resultados!$A$2:$ZZ$855, 514, MATCH($B$3, resultados!$A$1:$ZZ$1, 0))</f>
        <v/>
      </c>
    </row>
    <row r="521">
      <c r="A521">
        <f>INDEX(resultados!$A$2:$ZZ$855, 515, MATCH($B$1, resultados!$A$1:$ZZ$1, 0))</f>
        <v/>
      </c>
      <c r="B521">
        <f>INDEX(resultados!$A$2:$ZZ$855, 515, MATCH($B$2, resultados!$A$1:$ZZ$1, 0))</f>
        <v/>
      </c>
      <c r="C521">
        <f>INDEX(resultados!$A$2:$ZZ$855, 515, MATCH($B$3, resultados!$A$1:$ZZ$1, 0))</f>
        <v/>
      </c>
    </row>
    <row r="522">
      <c r="A522">
        <f>INDEX(resultados!$A$2:$ZZ$855, 516, MATCH($B$1, resultados!$A$1:$ZZ$1, 0))</f>
        <v/>
      </c>
      <c r="B522">
        <f>INDEX(resultados!$A$2:$ZZ$855, 516, MATCH($B$2, resultados!$A$1:$ZZ$1, 0))</f>
        <v/>
      </c>
      <c r="C522">
        <f>INDEX(resultados!$A$2:$ZZ$855, 516, MATCH($B$3, resultados!$A$1:$ZZ$1, 0))</f>
        <v/>
      </c>
    </row>
    <row r="523">
      <c r="A523">
        <f>INDEX(resultados!$A$2:$ZZ$855, 517, MATCH($B$1, resultados!$A$1:$ZZ$1, 0))</f>
        <v/>
      </c>
      <c r="B523">
        <f>INDEX(resultados!$A$2:$ZZ$855, 517, MATCH($B$2, resultados!$A$1:$ZZ$1, 0))</f>
        <v/>
      </c>
      <c r="C523">
        <f>INDEX(resultados!$A$2:$ZZ$855, 517, MATCH($B$3, resultados!$A$1:$ZZ$1, 0))</f>
        <v/>
      </c>
    </row>
    <row r="524">
      <c r="A524">
        <f>INDEX(resultados!$A$2:$ZZ$855, 518, MATCH($B$1, resultados!$A$1:$ZZ$1, 0))</f>
        <v/>
      </c>
      <c r="B524">
        <f>INDEX(resultados!$A$2:$ZZ$855, 518, MATCH($B$2, resultados!$A$1:$ZZ$1, 0))</f>
        <v/>
      </c>
      <c r="C524">
        <f>INDEX(resultados!$A$2:$ZZ$855, 518, MATCH($B$3, resultados!$A$1:$ZZ$1, 0))</f>
        <v/>
      </c>
    </row>
    <row r="525">
      <c r="A525">
        <f>INDEX(resultados!$A$2:$ZZ$855, 519, MATCH($B$1, resultados!$A$1:$ZZ$1, 0))</f>
        <v/>
      </c>
      <c r="B525">
        <f>INDEX(resultados!$A$2:$ZZ$855, 519, MATCH($B$2, resultados!$A$1:$ZZ$1, 0))</f>
        <v/>
      </c>
      <c r="C525">
        <f>INDEX(resultados!$A$2:$ZZ$855, 519, MATCH($B$3, resultados!$A$1:$ZZ$1, 0))</f>
        <v/>
      </c>
    </row>
    <row r="526">
      <c r="A526">
        <f>INDEX(resultados!$A$2:$ZZ$855, 520, MATCH($B$1, resultados!$A$1:$ZZ$1, 0))</f>
        <v/>
      </c>
      <c r="B526">
        <f>INDEX(resultados!$A$2:$ZZ$855, 520, MATCH($B$2, resultados!$A$1:$ZZ$1, 0))</f>
        <v/>
      </c>
      <c r="C526">
        <f>INDEX(resultados!$A$2:$ZZ$855, 520, MATCH($B$3, resultados!$A$1:$ZZ$1, 0))</f>
        <v/>
      </c>
    </row>
    <row r="527">
      <c r="A527">
        <f>INDEX(resultados!$A$2:$ZZ$855, 521, MATCH($B$1, resultados!$A$1:$ZZ$1, 0))</f>
        <v/>
      </c>
      <c r="B527">
        <f>INDEX(resultados!$A$2:$ZZ$855, 521, MATCH($B$2, resultados!$A$1:$ZZ$1, 0))</f>
        <v/>
      </c>
      <c r="C527">
        <f>INDEX(resultados!$A$2:$ZZ$855, 521, MATCH($B$3, resultados!$A$1:$ZZ$1, 0))</f>
        <v/>
      </c>
    </row>
    <row r="528">
      <c r="A528">
        <f>INDEX(resultados!$A$2:$ZZ$855, 522, MATCH($B$1, resultados!$A$1:$ZZ$1, 0))</f>
        <v/>
      </c>
      <c r="B528">
        <f>INDEX(resultados!$A$2:$ZZ$855, 522, MATCH($B$2, resultados!$A$1:$ZZ$1, 0))</f>
        <v/>
      </c>
      <c r="C528">
        <f>INDEX(resultados!$A$2:$ZZ$855, 522, MATCH($B$3, resultados!$A$1:$ZZ$1, 0))</f>
        <v/>
      </c>
    </row>
    <row r="529">
      <c r="A529">
        <f>INDEX(resultados!$A$2:$ZZ$855, 523, MATCH($B$1, resultados!$A$1:$ZZ$1, 0))</f>
        <v/>
      </c>
      <c r="B529">
        <f>INDEX(resultados!$A$2:$ZZ$855, 523, MATCH($B$2, resultados!$A$1:$ZZ$1, 0))</f>
        <v/>
      </c>
      <c r="C529">
        <f>INDEX(resultados!$A$2:$ZZ$855, 523, MATCH($B$3, resultados!$A$1:$ZZ$1, 0))</f>
        <v/>
      </c>
    </row>
    <row r="530">
      <c r="A530">
        <f>INDEX(resultados!$A$2:$ZZ$855, 524, MATCH($B$1, resultados!$A$1:$ZZ$1, 0))</f>
        <v/>
      </c>
      <c r="B530">
        <f>INDEX(resultados!$A$2:$ZZ$855, 524, MATCH($B$2, resultados!$A$1:$ZZ$1, 0))</f>
        <v/>
      </c>
      <c r="C530">
        <f>INDEX(resultados!$A$2:$ZZ$855, 524, MATCH($B$3, resultados!$A$1:$ZZ$1, 0))</f>
        <v/>
      </c>
    </row>
    <row r="531">
      <c r="A531">
        <f>INDEX(resultados!$A$2:$ZZ$855, 525, MATCH($B$1, resultados!$A$1:$ZZ$1, 0))</f>
        <v/>
      </c>
      <c r="B531">
        <f>INDEX(resultados!$A$2:$ZZ$855, 525, MATCH($B$2, resultados!$A$1:$ZZ$1, 0))</f>
        <v/>
      </c>
      <c r="C531">
        <f>INDEX(resultados!$A$2:$ZZ$855, 525, MATCH($B$3, resultados!$A$1:$ZZ$1, 0))</f>
        <v/>
      </c>
    </row>
    <row r="532">
      <c r="A532">
        <f>INDEX(resultados!$A$2:$ZZ$855, 526, MATCH($B$1, resultados!$A$1:$ZZ$1, 0))</f>
        <v/>
      </c>
      <c r="B532">
        <f>INDEX(resultados!$A$2:$ZZ$855, 526, MATCH($B$2, resultados!$A$1:$ZZ$1, 0))</f>
        <v/>
      </c>
      <c r="C532">
        <f>INDEX(resultados!$A$2:$ZZ$855, 526, MATCH($B$3, resultados!$A$1:$ZZ$1, 0))</f>
        <v/>
      </c>
    </row>
    <row r="533">
      <c r="A533">
        <f>INDEX(resultados!$A$2:$ZZ$855, 527, MATCH($B$1, resultados!$A$1:$ZZ$1, 0))</f>
        <v/>
      </c>
      <c r="B533">
        <f>INDEX(resultados!$A$2:$ZZ$855, 527, MATCH($B$2, resultados!$A$1:$ZZ$1, 0))</f>
        <v/>
      </c>
      <c r="C533">
        <f>INDEX(resultados!$A$2:$ZZ$855, 527, MATCH($B$3, resultados!$A$1:$ZZ$1, 0))</f>
        <v/>
      </c>
    </row>
    <row r="534">
      <c r="A534">
        <f>INDEX(resultados!$A$2:$ZZ$855, 528, MATCH($B$1, resultados!$A$1:$ZZ$1, 0))</f>
        <v/>
      </c>
      <c r="B534">
        <f>INDEX(resultados!$A$2:$ZZ$855, 528, MATCH($B$2, resultados!$A$1:$ZZ$1, 0))</f>
        <v/>
      </c>
      <c r="C534">
        <f>INDEX(resultados!$A$2:$ZZ$855, 528, MATCH($B$3, resultados!$A$1:$ZZ$1, 0))</f>
        <v/>
      </c>
    </row>
    <row r="535">
      <c r="A535">
        <f>INDEX(resultados!$A$2:$ZZ$855, 529, MATCH($B$1, resultados!$A$1:$ZZ$1, 0))</f>
        <v/>
      </c>
      <c r="B535">
        <f>INDEX(resultados!$A$2:$ZZ$855, 529, MATCH($B$2, resultados!$A$1:$ZZ$1, 0))</f>
        <v/>
      </c>
      <c r="C535">
        <f>INDEX(resultados!$A$2:$ZZ$855, 529, MATCH($B$3, resultados!$A$1:$ZZ$1, 0))</f>
        <v/>
      </c>
    </row>
    <row r="536">
      <c r="A536">
        <f>INDEX(resultados!$A$2:$ZZ$855, 530, MATCH($B$1, resultados!$A$1:$ZZ$1, 0))</f>
        <v/>
      </c>
      <c r="B536">
        <f>INDEX(resultados!$A$2:$ZZ$855, 530, MATCH($B$2, resultados!$A$1:$ZZ$1, 0))</f>
        <v/>
      </c>
      <c r="C536">
        <f>INDEX(resultados!$A$2:$ZZ$855, 530, MATCH($B$3, resultados!$A$1:$ZZ$1, 0))</f>
        <v/>
      </c>
    </row>
    <row r="537">
      <c r="A537">
        <f>INDEX(resultados!$A$2:$ZZ$855, 531, MATCH($B$1, resultados!$A$1:$ZZ$1, 0))</f>
        <v/>
      </c>
      <c r="B537">
        <f>INDEX(resultados!$A$2:$ZZ$855, 531, MATCH($B$2, resultados!$A$1:$ZZ$1, 0))</f>
        <v/>
      </c>
      <c r="C537">
        <f>INDEX(resultados!$A$2:$ZZ$855, 531, MATCH($B$3, resultados!$A$1:$ZZ$1, 0))</f>
        <v/>
      </c>
    </row>
    <row r="538">
      <c r="A538">
        <f>INDEX(resultados!$A$2:$ZZ$855, 532, MATCH($B$1, resultados!$A$1:$ZZ$1, 0))</f>
        <v/>
      </c>
      <c r="B538">
        <f>INDEX(resultados!$A$2:$ZZ$855, 532, MATCH($B$2, resultados!$A$1:$ZZ$1, 0))</f>
        <v/>
      </c>
      <c r="C538">
        <f>INDEX(resultados!$A$2:$ZZ$855, 532, MATCH($B$3, resultados!$A$1:$ZZ$1, 0))</f>
        <v/>
      </c>
    </row>
    <row r="539">
      <c r="A539">
        <f>INDEX(resultados!$A$2:$ZZ$855, 533, MATCH($B$1, resultados!$A$1:$ZZ$1, 0))</f>
        <v/>
      </c>
      <c r="B539">
        <f>INDEX(resultados!$A$2:$ZZ$855, 533, MATCH($B$2, resultados!$A$1:$ZZ$1, 0))</f>
        <v/>
      </c>
      <c r="C539">
        <f>INDEX(resultados!$A$2:$ZZ$855, 533, MATCH($B$3, resultados!$A$1:$ZZ$1, 0))</f>
        <v/>
      </c>
    </row>
    <row r="540">
      <c r="A540">
        <f>INDEX(resultados!$A$2:$ZZ$855, 534, MATCH($B$1, resultados!$A$1:$ZZ$1, 0))</f>
        <v/>
      </c>
      <c r="B540">
        <f>INDEX(resultados!$A$2:$ZZ$855, 534, MATCH($B$2, resultados!$A$1:$ZZ$1, 0))</f>
        <v/>
      </c>
      <c r="C540">
        <f>INDEX(resultados!$A$2:$ZZ$855, 534, MATCH($B$3, resultados!$A$1:$ZZ$1, 0))</f>
        <v/>
      </c>
    </row>
    <row r="541">
      <c r="A541">
        <f>INDEX(resultados!$A$2:$ZZ$855, 535, MATCH($B$1, resultados!$A$1:$ZZ$1, 0))</f>
        <v/>
      </c>
      <c r="B541">
        <f>INDEX(resultados!$A$2:$ZZ$855, 535, MATCH($B$2, resultados!$A$1:$ZZ$1, 0))</f>
        <v/>
      </c>
      <c r="C541">
        <f>INDEX(resultados!$A$2:$ZZ$855, 535, MATCH($B$3, resultados!$A$1:$ZZ$1, 0))</f>
        <v/>
      </c>
    </row>
    <row r="542">
      <c r="A542">
        <f>INDEX(resultados!$A$2:$ZZ$855, 536, MATCH($B$1, resultados!$A$1:$ZZ$1, 0))</f>
        <v/>
      </c>
      <c r="B542">
        <f>INDEX(resultados!$A$2:$ZZ$855, 536, MATCH($B$2, resultados!$A$1:$ZZ$1, 0))</f>
        <v/>
      </c>
      <c r="C542">
        <f>INDEX(resultados!$A$2:$ZZ$855, 536, MATCH($B$3, resultados!$A$1:$ZZ$1, 0))</f>
        <v/>
      </c>
    </row>
    <row r="543">
      <c r="A543">
        <f>INDEX(resultados!$A$2:$ZZ$855, 537, MATCH($B$1, resultados!$A$1:$ZZ$1, 0))</f>
        <v/>
      </c>
      <c r="B543">
        <f>INDEX(resultados!$A$2:$ZZ$855, 537, MATCH($B$2, resultados!$A$1:$ZZ$1, 0))</f>
        <v/>
      </c>
      <c r="C543">
        <f>INDEX(resultados!$A$2:$ZZ$855, 537, MATCH($B$3, resultados!$A$1:$ZZ$1, 0))</f>
        <v/>
      </c>
    </row>
    <row r="544">
      <c r="A544">
        <f>INDEX(resultados!$A$2:$ZZ$855, 538, MATCH($B$1, resultados!$A$1:$ZZ$1, 0))</f>
        <v/>
      </c>
      <c r="B544">
        <f>INDEX(resultados!$A$2:$ZZ$855, 538, MATCH($B$2, resultados!$A$1:$ZZ$1, 0))</f>
        <v/>
      </c>
      <c r="C544">
        <f>INDEX(resultados!$A$2:$ZZ$855, 538, MATCH($B$3, resultados!$A$1:$ZZ$1, 0))</f>
        <v/>
      </c>
    </row>
    <row r="545">
      <c r="A545">
        <f>INDEX(resultados!$A$2:$ZZ$855, 539, MATCH($B$1, resultados!$A$1:$ZZ$1, 0))</f>
        <v/>
      </c>
      <c r="B545">
        <f>INDEX(resultados!$A$2:$ZZ$855, 539, MATCH($B$2, resultados!$A$1:$ZZ$1, 0))</f>
        <v/>
      </c>
      <c r="C545">
        <f>INDEX(resultados!$A$2:$ZZ$855, 539, MATCH($B$3, resultados!$A$1:$ZZ$1, 0))</f>
        <v/>
      </c>
    </row>
    <row r="546">
      <c r="A546">
        <f>INDEX(resultados!$A$2:$ZZ$855, 540, MATCH($B$1, resultados!$A$1:$ZZ$1, 0))</f>
        <v/>
      </c>
      <c r="B546">
        <f>INDEX(resultados!$A$2:$ZZ$855, 540, MATCH($B$2, resultados!$A$1:$ZZ$1, 0))</f>
        <v/>
      </c>
      <c r="C546">
        <f>INDEX(resultados!$A$2:$ZZ$855, 540, MATCH($B$3, resultados!$A$1:$ZZ$1, 0))</f>
        <v/>
      </c>
    </row>
    <row r="547">
      <c r="A547">
        <f>INDEX(resultados!$A$2:$ZZ$855, 541, MATCH($B$1, resultados!$A$1:$ZZ$1, 0))</f>
        <v/>
      </c>
      <c r="B547">
        <f>INDEX(resultados!$A$2:$ZZ$855, 541, MATCH($B$2, resultados!$A$1:$ZZ$1, 0))</f>
        <v/>
      </c>
      <c r="C547">
        <f>INDEX(resultados!$A$2:$ZZ$855, 541, MATCH($B$3, resultados!$A$1:$ZZ$1, 0))</f>
        <v/>
      </c>
    </row>
    <row r="548">
      <c r="A548">
        <f>INDEX(resultados!$A$2:$ZZ$855, 542, MATCH($B$1, resultados!$A$1:$ZZ$1, 0))</f>
        <v/>
      </c>
      <c r="B548">
        <f>INDEX(resultados!$A$2:$ZZ$855, 542, MATCH($B$2, resultados!$A$1:$ZZ$1, 0))</f>
        <v/>
      </c>
      <c r="C548">
        <f>INDEX(resultados!$A$2:$ZZ$855, 542, MATCH($B$3, resultados!$A$1:$ZZ$1, 0))</f>
        <v/>
      </c>
    </row>
    <row r="549">
      <c r="A549">
        <f>INDEX(resultados!$A$2:$ZZ$855, 543, MATCH($B$1, resultados!$A$1:$ZZ$1, 0))</f>
        <v/>
      </c>
      <c r="B549">
        <f>INDEX(resultados!$A$2:$ZZ$855, 543, MATCH($B$2, resultados!$A$1:$ZZ$1, 0))</f>
        <v/>
      </c>
      <c r="C549">
        <f>INDEX(resultados!$A$2:$ZZ$855, 543, MATCH($B$3, resultados!$A$1:$ZZ$1, 0))</f>
        <v/>
      </c>
    </row>
    <row r="550">
      <c r="A550">
        <f>INDEX(resultados!$A$2:$ZZ$855, 544, MATCH($B$1, resultados!$A$1:$ZZ$1, 0))</f>
        <v/>
      </c>
      <c r="B550">
        <f>INDEX(resultados!$A$2:$ZZ$855, 544, MATCH($B$2, resultados!$A$1:$ZZ$1, 0))</f>
        <v/>
      </c>
      <c r="C550">
        <f>INDEX(resultados!$A$2:$ZZ$855, 544, MATCH($B$3, resultados!$A$1:$ZZ$1, 0))</f>
        <v/>
      </c>
    </row>
    <row r="551">
      <c r="A551">
        <f>INDEX(resultados!$A$2:$ZZ$855, 545, MATCH($B$1, resultados!$A$1:$ZZ$1, 0))</f>
        <v/>
      </c>
      <c r="B551">
        <f>INDEX(resultados!$A$2:$ZZ$855, 545, MATCH($B$2, resultados!$A$1:$ZZ$1, 0))</f>
        <v/>
      </c>
      <c r="C551">
        <f>INDEX(resultados!$A$2:$ZZ$855, 545, MATCH($B$3, resultados!$A$1:$ZZ$1, 0))</f>
        <v/>
      </c>
    </row>
    <row r="552">
      <c r="A552">
        <f>INDEX(resultados!$A$2:$ZZ$855, 546, MATCH($B$1, resultados!$A$1:$ZZ$1, 0))</f>
        <v/>
      </c>
      <c r="B552">
        <f>INDEX(resultados!$A$2:$ZZ$855, 546, MATCH($B$2, resultados!$A$1:$ZZ$1, 0))</f>
        <v/>
      </c>
      <c r="C552">
        <f>INDEX(resultados!$A$2:$ZZ$855, 546, MATCH($B$3, resultados!$A$1:$ZZ$1, 0))</f>
        <v/>
      </c>
    </row>
    <row r="553">
      <c r="A553">
        <f>INDEX(resultados!$A$2:$ZZ$855, 547, MATCH($B$1, resultados!$A$1:$ZZ$1, 0))</f>
        <v/>
      </c>
      <c r="B553">
        <f>INDEX(resultados!$A$2:$ZZ$855, 547, MATCH($B$2, resultados!$A$1:$ZZ$1, 0))</f>
        <v/>
      </c>
      <c r="C553">
        <f>INDEX(resultados!$A$2:$ZZ$855, 547, MATCH($B$3, resultados!$A$1:$ZZ$1, 0))</f>
        <v/>
      </c>
    </row>
    <row r="554">
      <c r="A554">
        <f>INDEX(resultados!$A$2:$ZZ$855, 548, MATCH($B$1, resultados!$A$1:$ZZ$1, 0))</f>
        <v/>
      </c>
      <c r="B554">
        <f>INDEX(resultados!$A$2:$ZZ$855, 548, MATCH($B$2, resultados!$A$1:$ZZ$1, 0))</f>
        <v/>
      </c>
      <c r="C554">
        <f>INDEX(resultados!$A$2:$ZZ$855, 548, MATCH($B$3, resultados!$A$1:$ZZ$1, 0))</f>
        <v/>
      </c>
    </row>
    <row r="555">
      <c r="A555">
        <f>INDEX(resultados!$A$2:$ZZ$855, 549, MATCH($B$1, resultados!$A$1:$ZZ$1, 0))</f>
        <v/>
      </c>
      <c r="B555">
        <f>INDEX(resultados!$A$2:$ZZ$855, 549, MATCH($B$2, resultados!$A$1:$ZZ$1, 0))</f>
        <v/>
      </c>
      <c r="C555">
        <f>INDEX(resultados!$A$2:$ZZ$855, 549, MATCH($B$3, resultados!$A$1:$ZZ$1, 0))</f>
        <v/>
      </c>
    </row>
    <row r="556">
      <c r="A556">
        <f>INDEX(resultados!$A$2:$ZZ$855, 550, MATCH($B$1, resultados!$A$1:$ZZ$1, 0))</f>
        <v/>
      </c>
      <c r="B556">
        <f>INDEX(resultados!$A$2:$ZZ$855, 550, MATCH($B$2, resultados!$A$1:$ZZ$1, 0))</f>
        <v/>
      </c>
      <c r="C556">
        <f>INDEX(resultados!$A$2:$ZZ$855, 550, MATCH($B$3, resultados!$A$1:$ZZ$1, 0))</f>
        <v/>
      </c>
    </row>
    <row r="557">
      <c r="A557">
        <f>INDEX(resultados!$A$2:$ZZ$855, 551, MATCH($B$1, resultados!$A$1:$ZZ$1, 0))</f>
        <v/>
      </c>
      <c r="B557">
        <f>INDEX(resultados!$A$2:$ZZ$855, 551, MATCH($B$2, resultados!$A$1:$ZZ$1, 0))</f>
        <v/>
      </c>
      <c r="C557">
        <f>INDEX(resultados!$A$2:$ZZ$855, 551, MATCH($B$3, resultados!$A$1:$ZZ$1, 0))</f>
        <v/>
      </c>
    </row>
    <row r="558">
      <c r="A558">
        <f>INDEX(resultados!$A$2:$ZZ$855, 552, MATCH($B$1, resultados!$A$1:$ZZ$1, 0))</f>
        <v/>
      </c>
      <c r="B558">
        <f>INDEX(resultados!$A$2:$ZZ$855, 552, MATCH($B$2, resultados!$A$1:$ZZ$1, 0))</f>
        <v/>
      </c>
      <c r="C558">
        <f>INDEX(resultados!$A$2:$ZZ$855, 552, MATCH($B$3, resultados!$A$1:$ZZ$1, 0))</f>
        <v/>
      </c>
    </row>
    <row r="559">
      <c r="A559">
        <f>INDEX(resultados!$A$2:$ZZ$855, 553, MATCH($B$1, resultados!$A$1:$ZZ$1, 0))</f>
        <v/>
      </c>
      <c r="B559">
        <f>INDEX(resultados!$A$2:$ZZ$855, 553, MATCH($B$2, resultados!$A$1:$ZZ$1, 0))</f>
        <v/>
      </c>
      <c r="C559">
        <f>INDEX(resultados!$A$2:$ZZ$855, 553, MATCH($B$3, resultados!$A$1:$ZZ$1, 0))</f>
        <v/>
      </c>
    </row>
    <row r="560">
      <c r="A560">
        <f>INDEX(resultados!$A$2:$ZZ$855, 554, MATCH($B$1, resultados!$A$1:$ZZ$1, 0))</f>
        <v/>
      </c>
      <c r="B560">
        <f>INDEX(resultados!$A$2:$ZZ$855, 554, MATCH($B$2, resultados!$A$1:$ZZ$1, 0))</f>
        <v/>
      </c>
      <c r="C560">
        <f>INDEX(resultados!$A$2:$ZZ$855, 554, MATCH($B$3, resultados!$A$1:$ZZ$1, 0))</f>
        <v/>
      </c>
    </row>
    <row r="561">
      <c r="A561">
        <f>INDEX(resultados!$A$2:$ZZ$855, 555, MATCH($B$1, resultados!$A$1:$ZZ$1, 0))</f>
        <v/>
      </c>
      <c r="B561">
        <f>INDEX(resultados!$A$2:$ZZ$855, 555, MATCH($B$2, resultados!$A$1:$ZZ$1, 0))</f>
        <v/>
      </c>
      <c r="C561">
        <f>INDEX(resultados!$A$2:$ZZ$855, 555, MATCH($B$3, resultados!$A$1:$ZZ$1, 0))</f>
        <v/>
      </c>
    </row>
    <row r="562">
      <c r="A562">
        <f>INDEX(resultados!$A$2:$ZZ$855, 556, MATCH($B$1, resultados!$A$1:$ZZ$1, 0))</f>
        <v/>
      </c>
      <c r="B562">
        <f>INDEX(resultados!$A$2:$ZZ$855, 556, MATCH($B$2, resultados!$A$1:$ZZ$1, 0))</f>
        <v/>
      </c>
      <c r="C562">
        <f>INDEX(resultados!$A$2:$ZZ$855, 556, MATCH($B$3, resultados!$A$1:$ZZ$1, 0))</f>
        <v/>
      </c>
    </row>
    <row r="563">
      <c r="A563">
        <f>INDEX(resultados!$A$2:$ZZ$855, 557, MATCH($B$1, resultados!$A$1:$ZZ$1, 0))</f>
        <v/>
      </c>
      <c r="B563">
        <f>INDEX(resultados!$A$2:$ZZ$855, 557, MATCH($B$2, resultados!$A$1:$ZZ$1, 0))</f>
        <v/>
      </c>
      <c r="C563">
        <f>INDEX(resultados!$A$2:$ZZ$855, 557, MATCH($B$3, resultados!$A$1:$ZZ$1, 0))</f>
        <v/>
      </c>
    </row>
    <row r="564">
      <c r="A564">
        <f>INDEX(resultados!$A$2:$ZZ$855, 558, MATCH($B$1, resultados!$A$1:$ZZ$1, 0))</f>
        <v/>
      </c>
      <c r="B564">
        <f>INDEX(resultados!$A$2:$ZZ$855, 558, MATCH($B$2, resultados!$A$1:$ZZ$1, 0))</f>
        <v/>
      </c>
      <c r="C564">
        <f>INDEX(resultados!$A$2:$ZZ$855, 558, MATCH($B$3, resultados!$A$1:$ZZ$1, 0))</f>
        <v/>
      </c>
    </row>
    <row r="565">
      <c r="A565">
        <f>INDEX(resultados!$A$2:$ZZ$855, 559, MATCH($B$1, resultados!$A$1:$ZZ$1, 0))</f>
        <v/>
      </c>
      <c r="B565">
        <f>INDEX(resultados!$A$2:$ZZ$855, 559, MATCH($B$2, resultados!$A$1:$ZZ$1, 0))</f>
        <v/>
      </c>
      <c r="C565">
        <f>INDEX(resultados!$A$2:$ZZ$855, 559, MATCH($B$3, resultados!$A$1:$ZZ$1, 0))</f>
        <v/>
      </c>
    </row>
    <row r="566">
      <c r="A566">
        <f>INDEX(resultados!$A$2:$ZZ$855, 560, MATCH($B$1, resultados!$A$1:$ZZ$1, 0))</f>
        <v/>
      </c>
      <c r="B566">
        <f>INDEX(resultados!$A$2:$ZZ$855, 560, MATCH($B$2, resultados!$A$1:$ZZ$1, 0))</f>
        <v/>
      </c>
      <c r="C566">
        <f>INDEX(resultados!$A$2:$ZZ$855, 560, MATCH($B$3, resultados!$A$1:$ZZ$1, 0))</f>
        <v/>
      </c>
    </row>
    <row r="567">
      <c r="A567">
        <f>INDEX(resultados!$A$2:$ZZ$855, 561, MATCH($B$1, resultados!$A$1:$ZZ$1, 0))</f>
        <v/>
      </c>
      <c r="B567">
        <f>INDEX(resultados!$A$2:$ZZ$855, 561, MATCH($B$2, resultados!$A$1:$ZZ$1, 0))</f>
        <v/>
      </c>
      <c r="C567">
        <f>INDEX(resultados!$A$2:$ZZ$855, 561, MATCH($B$3, resultados!$A$1:$ZZ$1, 0))</f>
        <v/>
      </c>
    </row>
    <row r="568">
      <c r="A568">
        <f>INDEX(resultados!$A$2:$ZZ$855, 562, MATCH($B$1, resultados!$A$1:$ZZ$1, 0))</f>
        <v/>
      </c>
      <c r="B568">
        <f>INDEX(resultados!$A$2:$ZZ$855, 562, MATCH($B$2, resultados!$A$1:$ZZ$1, 0))</f>
        <v/>
      </c>
      <c r="C568">
        <f>INDEX(resultados!$A$2:$ZZ$855, 562, MATCH($B$3, resultados!$A$1:$ZZ$1, 0))</f>
        <v/>
      </c>
    </row>
    <row r="569">
      <c r="A569">
        <f>INDEX(resultados!$A$2:$ZZ$855, 563, MATCH($B$1, resultados!$A$1:$ZZ$1, 0))</f>
        <v/>
      </c>
      <c r="B569">
        <f>INDEX(resultados!$A$2:$ZZ$855, 563, MATCH($B$2, resultados!$A$1:$ZZ$1, 0))</f>
        <v/>
      </c>
      <c r="C569">
        <f>INDEX(resultados!$A$2:$ZZ$855, 563, MATCH($B$3, resultados!$A$1:$ZZ$1, 0))</f>
        <v/>
      </c>
    </row>
    <row r="570">
      <c r="A570">
        <f>INDEX(resultados!$A$2:$ZZ$855, 564, MATCH($B$1, resultados!$A$1:$ZZ$1, 0))</f>
        <v/>
      </c>
      <c r="B570">
        <f>INDEX(resultados!$A$2:$ZZ$855, 564, MATCH($B$2, resultados!$A$1:$ZZ$1, 0))</f>
        <v/>
      </c>
      <c r="C570">
        <f>INDEX(resultados!$A$2:$ZZ$855, 564, MATCH($B$3, resultados!$A$1:$ZZ$1, 0))</f>
        <v/>
      </c>
    </row>
    <row r="571">
      <c r="A571">
        <f>INDEX(resultados!$A$2:$ZZ$855, 565, MATCH($B$1, resultados!$A$1:$ZZ$1, 0))</f>
        <v/>
      </c>
      <c r="B571">
        <f>INDEX(resultados!$A$2:$ZZ$855, 565, MATCH($B$2, resultados!$A$1:$ZZ$1, 0))</f>
        <v/>
      </c>
      <c r="C571">
        <f>INDEX(resultados!$A$2:$ZZ$855, 565, MATCH($B$3, resultados!$A$1:$ZZ$1, 0))</f>
        <v/>
      </c>
    </row>
    <row r="572">
      <c r="A572">
        <f>INDEX(resultados!$A$2:$ZZ$855, 566, MATCH($B$1, resultados!$A$1:$ZZ$1, 0))</f>
        <v/>
      </c>
      <c r="B572">
        <f>INDEX(resultados!$A$2:$ZZ$855, 566, MATCH($B$2, resultados!$A$1:$ZZ$1, 0))</f>
        <v/>
      </c>
      <c r="C572">
        <f>INDEX(resultados!$A$2:$ZZ$855, 566, MATCH($B$3, resultados!$A$1:$ZZ$1, 0))</f>
        <v/>
      </c>
    </row>
    <row r="573">
      <c r="A573">
        <f>INDEX(resultados!$A$2:$ZZ$855, 567, MATCH($B$1, resultados!$A$1:$ZZ$1, 0))</f>
        <v/>
      </c>
      <c r="B573">
        <f>INDEX(resultados!$A$2:$ZZ$855, 567, MATCH($B$2, resultados!$A$1:$ZZ$1, 0))</f>
        <v/>
      </c>
      <c r="C573">
        <f>INDEX(resultados!$A$2:$ZZ$855, 567, MATCH($B$3, resultados!$A$1:$ZZ$1, 0))</f>
        <v/>
      </c>
    </row>
    <row r="574">
      <c r="A574">
        <f>INDEX(resultados!$A$2:$ZZ$855, 568, MATCH($B$1, resultados!$A$1:$ZZ$1, 0))</f>
        <v/>
      </c>
      <c r="B574">
        <f>INDEX(resultados!$A$2:$ZZ$855, 568, MATCH($B$2, resultados!$A$1:$ZZ$1, 0))</f>
        <v/>
      </c>
      <c r="C574">
        <f>INDEX(resultados!$A$2:$ZZ$855, 568, MATCH($B$3, resultados!$A$1:$ZZ$1, 0))</f>
        <v/>
      </c>
    </row>
    <row r="575">
      <c r="A575">
        <f>INDEX(resultados!$A$2:$ZZ$855, 569, MATCH($B$1, resultados!$A$1:$ZZ$1, 0))</f>
        <v/>
      </c>
      <c r="B575">
        <f>INDEX(resultados!$A$2:$ZZ$855, 569, MATCH($B$2, resultados!$A$1:$ZZ$1, 0))</f>
        <v/>
      </c>
      <c r="C575">
        <f>INDEX(resultados!$A$2:$ZZ$855, 569, MATCH($B$3, resultados!$A$1:$ZZ$1, 0))</f>
        <v/>
      </c>
    </row>
    <row r="576">
      <c r="A576">
        <f>INDEX(resultados!$A$2:$ZZ$855, 570, MATCH($B$1, resultados!$A$1:$ZZ$1, 0))</f>
        <v/>
      </c>
      <c r="B576">
        <f>INDEX(resultados!$A$2:$ZZ$855, 570, MATCH($B$2, resultados!$A$1:$ZZ$1, 0))</f>
        <v/>
      </c>
      <c r="C576">
        <f>INDEX(resultados!$A$2:$ZZ$855, 570, MATCH($B$3, resultados!$A$1:$ZZ$1, 0))</f>
        <v/>
      </c>
    </row>
    <row r="577">
      <c r="A577">
        <f>INDEX(resultados!$A$2:$ZZ$855, 571, MATCH($B$1, resultados!$A$1:$ZZ$1, 0))</f>
        <v/>
      </c>
      <c r="B577">
        <f>INDEX(resultados!$A$2:$ZZ$855, 571, MATCH($B$2, resultados!$A$1:$ZZ$1, 0))</f>
        <v/>
      </c>
      <c r="C577">
        <f>INDEX(resultados!$A$2:$ZZ$855, 571, MATCH($B$3, resultados!$A$1:$ZZ$1, 0))</f>
        <v/>
      </c>
    </row>
    <row r="578">
      <c r="A578">
        <f>INDEX(resultados!$A$2:$ZZ$855, 572, MATCH($B$1, resultados!$A$1:$ZZ$1, 0))</f>
        <v/>
      </c>
      <c r="B578">
        <f>INDEX(resultados!$A$2:$ZZ$855, 572, MATCH($B$2, resultados!$A$1:$ZZ$1, 0))</f>
        <v/>
      </c>
      <c r="C578">
        <f>INDEX(resultados!$A$2:$ZZ$855, 572, MATCH($B$3, resultados!$A$1:$ZZ$1, 0))</f>
        <v/>
      </c>
    </row>
    <row r="579">
      <c r="A579">
        <f>INDEX(resultados!$A$2:$ZZ$855, 573, MATCH($B$1, resultados!$A$1:$ZZ$1, 0))</f>
        <v/>
      </c>
      <c r="B579">
        <f>INDEX(resultados!$A$2:$ZZ$855, 573, MATCH($B$2, resultados!$A$1:$ZZ$1, 0))</f>
        <v/>
      </c>
      <c r="C579">
        <f>INDEX(resultados!$A$2:$ZZ$855, 573, MATCH($B$3, resultados!$A$1:$ZZ$1, 0))</f>
        <v/>
      </c>
    </row>
    <row r="580">
      <c r="A580">
        <f>INDEX(resultados!$A$2:$ZZ$855, 574, MATCH($B$1, resultados!$A$1:$ZZ$1, 0))</f>
        <v/>
      </c>
      <c r="B580">
        <f>INDEX(resultados!$A$2:$ZZ$855, 574, MATCH($B$2, resultados!$A$1:$ZZ$1, 0))</f>
        <v/>
      </c>
      <c r="C580">
        <f>INDEX(resultados!$A$2:$ZZ$855, 574, MATCH($B$3, resultados!$A$1:$ZZ$1, 0))</f>
        <v/>
      </c>
    </row>
    <row r="581">
      <c r="A581">
        <f>INDEX(resultados!$A$2:$ZZ$855, 575, MATCH($B$1, resultados!$A$1:$ZZ$1, 0))</f>
        <v/>
      </c>
      <c r="B581">
        <f>INDEX(resultados!$A$2:$ZZ$855, 575, MATCH($B$2, resultados!$A$1:$ZZ$1, 0))</f>
        <v/>
      </c>
      <c r="C581">
        <f>INDEX(resultados!$A$2:$ZZ$855, 575, MATCH($B$3, resultados!$A$1:$ZZ$1, 0))</f>
        <v/>
      </c>
    </row>
    <row r="582">
      <c r="A582">
        <f>INDEX(resultados!$A$2:$ZZ$855, 576, MATCH($B$1, resultados!$A$1:$ZZ$1, 0))</f>
        <v/>
      </c>
      <c r="B582">
        <f>INDEX(resultados!$A$2:$ZZ$855, 576, MATCH($B$2, resultados!$A$1:$ZZ$1, 0))</f>
        <v/>
      </c>
      <c r="C582">
        <f>INDEX(resultados!$A$2:$ZZ$855, 576, MATCH($B$3, resultados!$A$1:$ZZ$1, 0))</f>
        <v/>
      </c>
    </row>
    <row r="583">
      <c r="A583">
        <f>INDEX(resultados!$A$2:$ZZ$855, 577, MATCH($B$1, resultados!$A$1:$ZZ$1, 0))</f>
        <v/>
      </c>
      <c r="B583">
        <f>INDEX(resultados!$A$2:$ZZ$855, 577, MATCH($B$2, resultados!$A$1:$ZZ$1, 0))</f>
        <v/>
      </c>
      <c r="C583">
        <f>INDEX(resultados!$A$2:$ZZ$855, 577, MATCH($B$3, resultados!$A$1:$ZZ$1, 0))</f>
        <v/>
      </c>
    </row>
    <row r="584">
      <c r="A584">
        <f>INDEX(resultados!$A$2:$ZZ$855, 578, MATCH($B$1, resultados!$A$1:$ZZ$1, 0))</f>
        <v/>
      </c>
      <c r="B584">
        <f>INDEX(resultados!$A$2:$ZZ$855, 578, MATCH($B$2, resultados!$A$1:$ZZ$1, 0))</f>
        <v/>
      </c>
      <c r="C584">
        <f>INDEX(resultados!$A$2:$ZZ$855, 578, MATCH($B$3, resultados!$A$1:$ZZ$1, 0))</f>
        <v/>
      </c>
    </row>
    <row r="585">
      <c r="A585">
        <f>INDEX(resultados!$A$2:$ZZ$855, 579, MATCH($B$1, resultados!$A$1:$ZZ$1, 0))</f>
        <v/>
      </c>
      <c r="B585">
        <f>INDEX(resultados!$A$2:$ZZ$855, 579, MATCH($B$2, resultados!$A$1:$ZZ$1, 0))</f>
        <v/>
      </c>
      <c r="C585">
        <f>INDEX(resultados!$A$2:$ZZ$855, 579, MATCH($B$3, resultados!$A$1:$ZZ$1, 0))</f>
        <v/>
      </c>
    </row>
    <row r="586">
      <c r="A586">
        <f>INDEX(resultados!$A$2:$ZZ$855, 580, MATCH($B$1, resultados!$A$1:$ZZ$1, 0))</f>
        <v/>
      </c>
      <c r="B586">
        <f>INDEX(resultados!$A$2:$ZZ$855, 580, MATCH($B$2, resultados!$A$1:$ZZ$1, 0))</f>
        <v/>
      </c>
      <c r="C586">
        <f>INDEX(resultados!$A$2:$ZZ$855, 580, MATCH($B$3, resultados!$A$1:$ZZ$1, 0))</f>
        <v/>
      </c>
    </row>
    <row r="587">
      <c r="A587">
        <f>INDEX(resultados!$A$2:$ZZ$855, 581, MATCH($B$1, resultados!$A$1:$ZZ$1, 0))</f>
        <v/>
      </c>
      <c r="B587">
        <f>INDEX(resultados!$A$2:$ZZ$855, 581, MATCH($B$2, resultados!$A$1:$ZZ$1, 0))</f>
        <v/>
      </c>
      <c r="C587">
        <f>INDEX(resultados!$A$2:$ZZ$855, 581, MATCH($B$3, resultados!$A$1:$ZZ$1, 0))</f>
        <v/>
      </c>
    </row>
    <row r="588">
      <c r="A588">
        <f>INDEX(resultados!$A$2:$ZZ$855, 582, MATCH($B$1, resultados!$A$1:$ZZ$1, 0))</f>
        <v/>
      </c>
      <c r="B588">
        <f>INDEX(resultados!$A$2:$ZZ$855, 582, MATCH($B$2, resultados!$A$1:$ZZ$1, 0))</f>
        <v/>
      </c>
      <c r="C588">
        <f>INDEX(resultados!$A$2:$ZZ$855, 582, MATCH($B$3, resultados!$A$1:$ZZ$1, 0))</f>
        <v/>
      </c>
    </row>
    <row r="589">
      <c r="A589">
        <f>INDEX(resultados!$A$2:$ZZ$855, 583, MATCH($B$1, resultados!$A$1:$ZZ$1, 0))</f>
        <v/>
      </c>
      <c r="B589">
        <f>INDEX(resultados!$A$2:$ZZ$855, 583, MATCH($B$2, resultados!$A$1:$ZZ$1, 0))</f>
        <v/>
      </c>
      <c r="C589">
        <f>INDEX(resultados!$A$2:$ZZ$855, 583, MATCH($B$3, resultados!$A$1:$ZZ$1, 0))</f>
        <v/>
      </c>
    </row>
    <row r="590">
      <c r="A590">
        <f>INDEX(resultados!$A$2:$ZZ$855, 584, MATCH($B$1, resultados!$A$1:$ZZ$1, 0))</f>
        <v/>
      </c>
      <c r="B590">
        <f>INDEX(resultados!$A$2:$ZZ$855, 584, MATCH($B$2, resultados!$A$1:$ZZ$1, 0))</f>
        <v/>
      </c>
      <c r="C590">
        <f>INDEX(resultados!$A$2:$ZZ$855, 584, MATCH($B$3, resultados!$A$1:$ZZ$1, 0))</f>
        <v/>
      </c>
    </row>
    <row r="591">
      <c r="A591">
        <f>INDEX(resultados!$A$2:$ZZ$855, 585, MATCH($B$1, resultados!$A$1:$ZZ$1, 0))</f>
        <v/>
      </c>
      <c r="B591">
        <f>INDEX(resultados!$A$2:$ZZ$855, 585, MATCH($B$2, resultados!$A$1:$ZZ$1, 0))</f>
        <v/>
      </c>
      <c r="C591">
        <f>INDEX(resultados!$A$2:$ZZ$855, 585, MATCH($B$3, resultados!$A$1:$ZZ$1, 0))</f>
        <v/>
      </c>
    </row>
    <row r="592">
      <c r="A592">
        <f>INDEX(resultados!$A$2:$ZZ$855, 586, MATCH($B$1, resultados!$A$1:$ZZ$1, 0))</f>
        <v/>
      </c>
      <c r="B592">
        <f>INDEX(resultados!$A$2:$ZZ$855, 586, MATCH($B$2, resultados!$A$1:$ZZ$1, 0))</f>
        <v/>
      </c>
      <c r="C592">
        <f>INDEX(resultados!$A$2:$ZZ$855, 586, MATCH($B$3, resultados!$A$1:$ZZ$1, 0))</f>
        <v/>
      </c>
    </row>
    <row r="593">
      <c r="A593">
        <f>INDEX(resultados!$A$2:$ZZ$855, 587, MATCH($B$1, resultados!$A$1:$ZZ$1, 0))</f>
        <v/>
      </c>
      <c r="B593">
        <f>INDEX(resultados!$A$2:$ZZ$855, 587, MATCH($B$2, resultados!$A$1:$ZZ$1, 0))</f>
        <v/>
      </c>
      <c r="C593">
        <f>INDEX(resultados!$A$2:$ZZ$855, 587, MATCH($B$3, resultados!$A$1:$ZZ$1, 0))</f>
        <v/>
      </c>
    </row>
    <row r="594">
      <c r="A594">
        <f>INDEX(resultados!$A$2:$ZZ$855, 588, MATCH($B$1, resultados!$A$1:$ZZ$1, 0))</f>
        <v/>
      </c>
      <c r="B594">
        <f>INDEX(resultados!$A$2:$ZZ$855, 588, MATCH($B$2, resultados!$A$1:$ZZ$1, 0))</f>
        <v/>
      </c>
      <c r="C594">
        <f>INDEX(resultados!$A$2:$ZZ$855, 588, MATCH($B$3, resultados!$A$1:$ZZ$1, 0))</f>
        <v/>
      </c>
    </row>
    <row r="595">
      <c r="A595">
        <f>INDEX(resultados!$A$2:$ZZ$855, 589, MATCH($B$1, resultados!$A$1:$ZZ$1, 0))</f>
        <v/>
      </c>
      <c r="B595">
        <f>INDEX(resultados!$A$2:$ZZ$855, 589, MATCH($B$2, resultados!$A$1:$ZZ$1, 0))</f>
        <v/>
      </c>
      <c r="C595">
        <f>INDEX(resultados!$A$2:$ZZ$855, 589, MATCH($B$3, resultados!$A$1:$ZZ$1, 0))</f>
        <v/>
      </c>
    </row>
    <row r="596">
      <c r="A596">
        <f>INDEX(resultados!$A$2:$ZZ$855, 590, MATCH($B$1, resultados!$A$1:$ZZ$1, 0))</f>
        <v/>
      </c>
      <c r="B596">
        <f>INDEX(resultados!$A$2:$ZZ$855, 590, MATCH($B$2, resultados!$A$1:$ZZ$1, 0))</f>
        <v/>
      </c>
      <c r="C596">
        <f>INDEX(resultados!$A$2:$ZZ$855, 590, MATCH($B$3, resultados!$A$1:$ZZ$1, 0))</f>
        <v/>
      </c>
    </row>
    <row r="597">
      <c r="A597">
        <f>INDEX(resultados!$A$2:$ZZ$855, 591, MATCH($B$1, resultados!$A$1:$ZZ$1, 0))</f>
        <v/>
      </c>
      <c r="B597">
        <f>INDEX(resultados!$A$2:$ZZ$855, 591, MATCH($B$2, resultados!$A$1:$ZZ$1, 0))</f>
        <v/>
      </c>
      <c r="C597">
        <f>INDEX(resultados!$A$2:$ZZ$855, 591, MATCH($B$3, resultados!$A$1:$ZZ$1, 0))</f>
        <v/>
      </c>
    </row>
    <row r="598">
      <c r="A598">
        <f>INDEX(resultados!$A$2:$ZZ$855, 592, MATCH($B$1, resultados!$A$1:$ZZ$1, 0))</f>
        <v/>
      </c>
      <c r="B598">
        <f>INDEX(resultados!$A$2:$ZZ$855, 592, MATCH($B$2, resultados!$A$1:$ZZ$1, 0))</f>
        <v/>
      </c>
      <c r="C598">
        <f>INDEX(resultados!$A$2:$ZZ$855, 592, MATCH($B$3, resultados!$A$1:$ZZ$1, 0))</f>
        <v/>
      </c>
    </row>
    <row r="599">
      <c r="A599">
        <f>INDEX(resultados!$A$2:$ZZ$855, 593, MATCH($B$1, resultados!$A$1:$ZZ$1, 0))</f>
        <v/>
      </c>
      <c r="B599">
        <f>INDEX(resultados!$A$2:$ZZ$855, 593, MATCH($B$2, resultados!$A$1:$ZZ$1, 0))</f>
        <v/>
      </c>
      <c r="C599">
        <f>INDEX(resultados!$A$2:$ZZ$855, 593, MATCH($B$3, resultados!$A$1:$ZZ$1, 0))</f>
        <v/>
      </c>
    </row>
    <row r="600">
      <c r="A600">
        <f>INDEX(resultados!$A$2:$ZZ$855, 594, MATCH($B$1, resultados!$A$1:$ZZ$1, 0))</f>
        <v/>
      </c>
      <c r="B600">
        <f>INDEX(resultados!$A$2:$ZZ$855, 594, MATCH($B$2, resultados!$A$1:$ZZ$1, 0))</f>
        <v/>
      </c>
      <c r="C600">
        <f>INDEX(resultados!$A$2:$ZZ$855, 594, MATCH($B$3, resultados!$A$1:$ZZ$1, 0))</f>
        <v/>
      </c>
    </row>
    <row r="601">
      <c r="A601">
        <f>INDEX(resultados!$A$2:$ZZ$855, 595, MATCH($B$1, resultados!$A$1:$ZZ$1, 0))</f>
        <v/>
      </c>
      <c r="B601">
        <f>INDEX(resultados!$A$2:$ZZ$855, 595, MATCH($B$2, resultados!$A$1:$ZZ$1, 0))</f>
        <v/>
      </c>
      <c r="C601">
        <f>INDEX(resultados!$A$2:$ZZ$855, 595, MATCH($B$3, resultados!$A$1:$ZZ$1, 0))</f>
        <v/>
      </c>
    </row>
    <row r="602">
      <c r="A602">
        <f>INDEX(resultados!$A$2:$ZZ$855, 596, MATCH($B$1, resultados!$A$1:$ZZ$1, 0))</f>
        <v/>
      </c>
      <c r="B602">
        <f>INDEX(resultados!$A$2:$ZZ$855, 596, MATCH($B$2, resultados!$A$1:$ZZ$1, 0))</f>
        <v/>
      </c>
      <c r="C602">
        <f>INDEX(resultados!$A$2:$ZZ$855, 596, MATCH($B$3, resultados!$A$1:$ZZ$1, 0))</f>
        <v/>
      </c>
    </row>
    <row r="603">
      <c r="A603">
        <f>INDEX(resultados!$A$2:$ZZ$855, 597, MATCH($B$1, resultados!$A$1:$ZZ$1, 0))</f>
        <v/>
      </c>
      <c r="B603">
        <f>INDEX(resultados!$A$2:$ZZ$855, 597, MATCH($B$2, resultados!$A$1:$ZZ$1, 0))</f>
        <v/>
      </c>
      <c r="C603">
        <f>INDEX(resultados!$A$2:$ZZ$855, 597, MATCH($B$3, resultados!$A$1:$ZZ$1, 0))</f>
        <v/>
      </c>
    </row>
    <row r="604">
      <c r="A604">
        <f>INDEX(resultados!$A$2:$ZZ$855, 598, MATCH($B$1, resultados!$A$1:$ZZ$1, 0))</f>
        <v/>
      </c>
      <c r="B604">
        <f>INDEX(resultados!$A$2:$ZZ$855, 598, MATCH($B$2, resultados!$A$1:$ZZ$1, 0))</f>
        <v/>
      </c>
      <c r="C604">
        <f>INDEX(resultados!$A$2:$ZZ$855, 598, MATCH($B$3, resultados!$A$1:$ZZ$1, 0))</f>
        <v/>
      </c>
    </row>
    <row r="605">
      <c r="A605">
        <f>INDEX(resultados!$A$2:$ZZ$855, 599, MATCH($B$1, resultados!$A$1:$ZZ$1, 0))</f>
        <v/>
      </c>
      <c r="B605">
        <f>INDEX(resultados!$A$2:$ZZ$855, 599, MATCH($B$2, resultados!$A$1:$ZZ$1, 0))</f>
        <v/>
      </c>
      <c r="C605">
        <f>INDEX(resultados!$A$2:$ZZ$855, 599, MATCH($B$3, resultados!$A$1:$ZZ$1, 0))</f>
        <v/>
      </c>
    </row>
    <row r="606">
      <c r="A606">
        <f>INDEX(resultados!$A$2:$ZZ$855, 600, MATCH($B$1, resultados!$A$1:$ZZ$1, 0))</f>
        <v/>
      </c>
      <c r="B606">
        <f>INDEX(resultados!$A$2:$ZZ$855, 600, MATCH($B$2, resultados!$A$1:$ZZ$1, 0))</f>
        <v/>
      </c>
      <c r="C606">
        <f>INDEX(resultados!$A$2:$ZZ$855, 600, MATCH($B$3, resultados!$A$1:$ZZ$1, 0))</f>
        <v/>
      </c>
    </row>
    <row r="607">
      <c r="A607">
        <f>INDEX(resultados!$A$2:$ZZ$855, 601, MATCH($B$1, resultados!$A$1:$ZZ$1, 0))</f>
        <v/>
      </c>
      <c r="B607">
        <f>INDEX(resultados!$A$2:$ZZ$855, 601, MATCH($B$2, resultados!$A$1:$ZZ$1, 0))</f>
        <v/>
      </c>
      <c r="C607">
        <f>INDEX(resultados!$A$2:$ZZ$855, 601, MATCH($B$3, resultados!$A$1:$ZZ$1, 0))</f>
        <v/>
      </c>
    </row>
    <row r="608">
      <c r="A608">
        <f>INDEX(resultados!$A$2:$ZZ$855, 602, MATCH($B$1, resultados!$A$1:$ZZ$1, 0))</f>
        <v/>
      </c>
      <c r="B608">
        <f>INDEX(resultados!$A$2:$ZZ$855, 602, MATCH($B$2, resultados!$A$1:$ZZ$1, 0))</f>
        <v/>
      </c>
      <c r="C608">
        <f>INDEX(resultados!$A$2:$ZZ$855, 602, MATCH($B$3, resultados!$A$1:$ZZ$1, 0))</f>
        <v/>
      </c>
    </row>
    <row r="609">
      <c r="A609">
        <f>INDEX(resultados!$A$2:$ZZ$855, 603, MATCH($B$1, resultados!$A$1:$ZZ$1, 0))</f>
        <v/>
      </c>
      <c r="B609">
        <f>INDEX(resultados!$A$2:$ZZ$855, 603, MATCH($B$2, resultados!$A$1:$ZZ$1, 0))</f>
        <v/>
      </c>
      <c r="C609">
        <f>INDEX(resultados!$A$2:$ZZ$855, 603, MATCH($B$3, resultados!$A$1:$ZZ$1, 0))</f>
        <v/>
      </c>
    </row>
    <row r="610">
      <c r="A610">
        <f>INDEX(resultados!$A$2:$ZZ$855, 604, MATCH($B$1, resultados!$A$1:$ZZ$1, 0))</f>
        <v/>
      </c>
      <c r="B610">
        <f>INDEX(resultados!$A$2:$ZZ$855, 604, MATCH($B$2, resultados!$A$1:$ZZ$1, 0))</f>
        <v/>
      </c>
      <c r="C610">
        <f>INDEX(resultados!$A$2:$ZZ$855, 604, MATCH($B$3, resultados!$A$1:$ZZ$1, 0))</f>
        <v/>
      </c>
    </row>
    <row r="611">
      <c r="A611">
        <f>INDEX(resultados!$A$2:$ZZ$855, 605, MATCH($B$1, resultados!$A$1:$ZZ$1, 0))</f>
        <v/>
      </c>
      <c r="B611">
        <f>INDEX(resultados!$A$2:$ZZ$855, 605, MATCH($B$2, resultados!$A$1:$ZZ$1, 0))</f>
        <v/>
      </c>
      <c r="C611">
        <f>INDEX(resultados!$A$2:$ZZ$855, 605, MATCH($B$3, resultados!$A$1:$ZZ$1, 0))</f>
        <v/>
      </c>
    </row>
    <row r="612">
      <c r="A612">
        <f>INDEX(resultados!$A$2:$ZZ$855, 606, MATCH($B$1, resultados!$A$1:$ZZ$1, 0))</f>
        <v/>
      </c>
      <c r="B612">
        <f>INDEX(resultados!$A$2:$ZZ$855, 606, MATCH($B$2, resultados!$A$1:$ZZ$1, 0))</f>
        <v/>
      </c>
      <c r="C612">
        <f>INDEX(resultados!$A$2:$ZZ$855, 606, MATCH($B$3, resultados!$A$1:$ZZ$1, 0))</f>
        <v/>
      </c>
    </row>
    <row r="613">
      <c r="A613">
        <f>INDEX(resultados!$A$2:$ZZ$855, 607, MATCH($B$1, resultados!$A$1:$ZZ$1, 0))</f>
        <v/>
      </c>
      <c r="B613">
        <f>INDEX(resultados!$A$2:$ZZ$855, 607, MATCH($B$2, resultados!$A$1:$ZZ$1, 0))</f>
        <v/>
      </c>
      <c r="C613">
        <f>INDEX(resultados!$A$2:$ZZ$855, 607, MATCH($B$3, resultados!$A$1:$ZZ$1, 0))</f>
        <v/>
      </c>
    </row>
    <row r="614">
      <c r="A614">
        <f>INDEX(resultados!$A$2:$ZZ$855, 608, MATCH($B$1, resultados!$A$1:$ZZ$1, 0))</f>
        <v/>
      </c>
      <c r="B614">
        <f>INDEX(resultados!$A$2:$ZZ$855, 608, MATCH($B$2, resultados!$A$1:$ZZ$1, 0))</f>
        <v/>
      </c>
      <c r="C614">
        <f>INDEX(resultados!$A$2:$ZZ$855, 608, MATCH($B$3, resultados!$A$1:$ZZ$1, 0))</f>
        <v/>
      </c>
    </row>
    <row r="615">
      <c r="A615">
        <f>INDEX(resultados!$A$2:$ZZ$855, 609, MATCH($B$1, resultados!$A$1:$ZZ$1, 0))</f>
        <v/>
      </c>
      <c r="B615">
        <f>INDEX(resultados!$A$2:$ZZ$855, 609, MATCH($B$2, resultados!$A$1:$ZZ$1, 0))</f>
        <v/>
      </c>
      <c r="C615">
        <f>INDEX(resultados!$A$2:$ZZ$855, 609, MATCH($B$3, resultados!$A$1:$ZZ$1, 0))</f>
        <v/>
      </c>
    </row>
    <row r="616">
      <c r="A616">
        <f>INDEX(resultados!$A$2:$ZZ$855, 610, MATCH($B$1, resultados!$A$1:$ZZ$1, 0))</f>
        <v/>
      </c>
      <c r="B616">
        <f>INDEX(resultados!$A$2:$ZZ$855, 610, MATCH($B$2, resultados!$A$1:$ZZ$1, 0))</f>
        <v/>
      </c>
      <c r="C616">
        <f>INDEX(resultados!$A$2:$ZZ$855, 610, MATCH($B$3, resultados!$A$1:$ZZ$1, 0))</f>
        <v/>
      </c>
    </row>
    <row r="617">
      <c r="A617">
        <f>INDEX(resultados!$A$2:$ZZ$855, 611, MATCH($B$1, resultados!$A$1:$ZZ$1, 0))</f>
        <v/>
      </c>
      <c r="B617">
        <f>INDEX(resultados!$A$2:$ZZ$855, 611, MATCH($B$2, resultados!$A$1:$ZZ$1, 0))</f>
        <v/>
      </c>
      <c r="C617">
        <f>INDEX(resultados!$A$2:$ZZ$855, 611, MATCH($B$3, resultados!$A$1:$ZZ$1, 0))</f>
        <v/>
      </c>
    </row>
    <row r="618">
      <c r="A618">
        <f>INDEX(resultados!$A$2:$ZZ$855, 612, MATCH($B$1, resultados!$A$1:$ZZ$1, 0))</f>
        <v/>
      </c>
      <c r="B618">
        <f>INDEX(resultados!$A$2:$ZZ$855, 612, MATCH($B$2, resultados!$A$1:$ZZ$1, 0))</f>
        <v/>
      </c>
      <c r="C618">
        <f>INDEX(resultados!$A$2:$ZZ$855, 612, MATCH($B$3, resultados!$A$1:$ZZ$1, 0))</f>
        <v/>
      </c>
    </row>
    <row r="619">
      <c r="A619">
        <f>INDEX(resultados!$A$2:$ZZ$855, 613, MATCH($B$1, resultados!$A$1:$ZZ$1, 0))</f>
        <v/>
      </c>
      <c r="B619">
        <f>INDEX(resultados!$A$2:$ZZ$855, 613, MATCH($B$2, resultados!$A$1:$ZZ$1, 0))</f>
        <v/>
      </c>
      <c r="C619">
        <f>INDEX(resultados!$A$2:$ZZ$855, 613, MATCH($B$3, resultados!$A$1:$ZZ$1, 0))</f>
        <v/>
      </c>
    </row>
    <row r="620">
      <c r="A620">
        <f>INDEX(resultados!$A$2:$ZZ$855, 614, MATCH($B$1, resultados!$A$1:$ZZ$1, 0))</f>
        <v/>
      </c>
      <c r="B620">
        <f>INDEX(resultados!$A$2:$ZZ$855, 614, MATCH($B$2, resultados!$A$1:$ZZ$1, 0))</f>
        <v/>
      </c>
      <c r="C620">
        <f>INDEX(resultados!$A$2:$ZZ$855, 614, MATCH($B$3, resultados!$A$1:$ZZ$1, 0))</f>
        <v/>
      </c>
    </row>
    <row r="621">
      <c r="A621">
        <f>INDEX(resultados!$A$2:$ZZ$855, 615, MATCH($B$1, resultados!$A$1:$ZZ$1, 0))</f>
        <v/>
      </c>
      <c r="B621">
        <f>INDEX(resultados!$A$2:$ZZ$855, 615, MATCH($B$2, resultados!$A$1:$ZZ$1, 0))</f>
        <v/>
      </c>
      <c r="C621">
        <f>INDEX(resultados!$A$2:$ZZ$855, 615, MATCH($B$3, resultados!$A$1:$ZZ$1, 0))</f>
        <v/>
      </c>
    </row>
    <row r="622">
      <c r="A622">
        <f>INDEX(resultados!$A$2:$ZZ$855, 616, MATCH($B$1, resultados!$A$1:$ZZ$1, 0))</f>
        <v/>
      </c>
      <c r="B622">
        <f>INDEX(resultados!$A$2:$ZZ$855, 616, MATCH($B$2, resultados!$A$1:$ZZ$1, 0))</f>
        <v/>
      </c>
      <c r="C622">
        <f>INDEX(resultados!$A$2:$ZZ$855, 616, MATCH($B$3, resultados!$A$1:$ZZ$1, 0))</f>
        <v/>
      </c>
    </row>
    <row r="623">
      <c r="A623">
        <f>INDEX(resultados!$A$2:$ZZ$855, 617, MATCH($B$1, resultados!$A$1:$ZZ$1, 0))</f>
        <v/>
      </c>
      <c r="B623">
        <f>INDEX(resultados!$A$2:$ZZ$855, 617, MATCH($B$2, resultados!$A$1:$ZZ$1, 0))</f>
        <v/>
      </c>
      <c r="C623">
        <f>INDEX(resultados!$A$2:$ZZ$855, 617, MATCH($B$3, resultados!$A$1:$ZZ$1, 0))</f>
        <v/>
      </c>
    </row>
    <row r="624">
      <c r="A624">
        <f>INDEX(resultados!$A$2:$ZZ$855, 618, MATCH($B$1, resultados!$A$1:$ZZ$1, 0))</f>
        <v/>
      </c>
      <c r="B624">
        <f>INDEX(resultados!$A$2:$ZZ$855, 618, MATCH($B$2, resultados!$A$1:$ZZ$1, 0))</f>
        <v/>
      </c>
      <c r="C624">
        <f>INDEX(resultados!$A$2:$ZZ$855, 618, MATCH($B$3, resultados!$A$1:$ZZ$1, 0))</f>
        <v/>
      </c>
    </row>
    <row r="625">
      <c r="A625">
        <f>INDEX(resultados!$A$2:$ZZ$855, 619, MATCH($B$1, resultados!$A$1:$ZZ$1, 0))</f>
        <v/>
      </c>
      <c r="B625">
        <f>INDEX(resultados!$A$2:$ZZ$855, 619, MATCH($B$2, resultados!$A$1:$ZZ$1, 0))</f>
        <v/>
      </c>
      <c r="C625">
        <f>INDEX(resultados!$A$2:$ZZ$855, 619, MATCH($B$3, resultados!$A$1:$ZZ$1, 0))</f>
        <v/>
      </c>
    </row>
    <row r="626">
      <c r="A626">
        <f>INDEX(resultados!$A$2:$ZZ$855, 620, MATCH($B$1, resultados!$A$1:$ZZ$1, 0))</f>
        <v/>
      </c>
      <c r="B626">
        <f>INDEX(resultados!$A$2:$ZZ$855, 620, MATCH($B$2, resultados!$A$1:$ZZ$1, 0))</f>
        <v/>
      </c>
      <c r="C626">
        <f>INDEX(resultados!$A$2:$ZZ$855, 620, MATCH($B$3, resultados!$A$1:$ZZ$1, 0))</f>
        <v/>
      </c>
    </row>
    <row r="627">
      <c r="A627">
        <f>INDEX(resultados!$A$2:$ZZ$855, 621, MATCH($B$1, resultados!$A$1:$ZZ$1, 0))</f>
        <v/>
      </c>
      <c r="B627">
        <f>INDEX(resultados!$A$2:$ZZ$855, 621, MATCH($B$2, resultados!$A$1:$ZZ$1, 0))</f>
        <v/>
      </c>
      <c r="C627">
        <f>INDEX(resultados!$A$2:$ZZ$855, 621, MATCH($B$3, resultados!$A$1:$ZZ$1, 0))</f>
        <v/>
      </c>
    </row>
    <row r="628">
      <c r="A628">
        <f>INDEX(resultados!$A$2:$ZZ$855, 622, MATCH($B$1, resultados!$A$1:$ZZ$1, 0))</f>
        <v/>
      </c>
      <c r="B628">
        <f>INDEX(resultados!$A$2:$ZZ$855, 622, MATCH($B$2, resultados!$A$1:$ZZ$1, 0))</f>
        <v/>
      </c>
      <c r="C628">
        <f>INDEX(resultados!$A$2:$ZZ$855, 622, MATCH($B$3, resultados!$A$1:$ZZ$1, 0))</f>
        <v/>
      </c>
    </row>
    <row r="629">
      <c r="A629">
        <f>INDEX(resultados!$A$2:$ZZ$855, 623, MATCH($B$1, resultados!$A$1:$ZZ$1, 0))</f>
        <v/>
      </c>
      <c r="B629">
        <f>INDEX(resultados!$A$2:$ZZ$855, 623, MATCH($B$2, resultados!$A$1:$ZZ$1, 0))</f>
        <v/>
      </c>
      <c r="C629">
        <f>INDEX(resultados!$A$2:$ZZ$855, 623, MATCH($B$3, resultados!$A$1:$ZZ$1, 0))</f>
        <v/>
      </c>
    </row>
    <row r="630">
      <c r="A630">
        <f>INDEX(resultados!$A$2:$ZZ$855, 624, MATCH($B$1, resultados!$A$1:$ZZ$1, 0))</f>
        <v/>
      </c>
      <c r="B630">
        <f>INDEX(resultados!$A$2:$ZZ$855, 624, MATCH($B$2, resultados!$A$1:$ZZ$1, 0))</f>
        <v/>
      </c>
      <c r="C630">
        <f>INDEX(resultados!$A$2:$ZZ$855, 624, MATCH($B$3, resultados!$A$1:$ZZ$1, 0))</f>
        <v/>
      </c>
    </row>
    <row r="631">
      <c r="A631">
        <f>INDEX(resultados!$A$2:$ZZ$855, 625, MATCH($B$1, resultados!$A$1:$ZZ$1, 0))</f>
        <v/>
      </c>
      <c r="B631">
        <f>INDEX(resultados!$A$2:$ZZ$855, 625, MATCH($B$2, resultados!$A$1:$ZZ$1, 0))</f>
        <v/>
      </c>
      <c r="C631">
        <f>INDEX(resultados!$A$2:$ZZ$855, 625, MATCH($B$3, resultados!$A$1:$ZZ$1, 0))</f>
        <v/>
      </c>
    </row>
    <row r="632">
      <c r="A632">
        <f>INDEX(resultados!$A$2:$ZZ$855, 626, MATCH($B$1, resultados!$A$1:$ZZ$1, 0))</f>
        <v/>
      </c>
      <c r="B632">
        <f>INDEX(resultados!$A$2:$ZZ$855, 626, MATCH($B$2, resultados!$A$1:$ZZ$1, 0))</f>
        <v/>
      </c>
      <c r="C632">
        <f>INDEX(resultados!$A$2:$ZZ$855, 626, MATCH($B$3, resultados!$A$1:$ZZ$1, 0))</f>
        <v/>
      </c>
    </row>
    <row r="633">
      <c r="A633">
        <f>INDEX(resultados!$A$2:$ZZ$855, 627, MATCH($B$1, resultados!$A$1:$ZZ$1, 0))</f>
        <v/>
      </c>
      <c r="B633">
        <f>INDEX(resultados!$A$2:$ZZ$855, 627, MATCH($B$2, resultados!$A$1:$ZZ$1, 0))</f>
        <v/>
      </c>
      <c r="C633">
        <f>INDEX(resultados!$A$2:$ZZ$855, 627, MATCH($B$3, resultados!$A$1:$ZZ$1, 0))</f>
        <v/>
      </c>
    </row>
    <row r="634">
      <c r="A634">
        <f>INDEX(resultados!$A$2:$ZZ$855, 628, MATCH($B$1, resultados!$A$1:$ZZ$1, 0))</f>
        <v/>
      </c>
      <c r="B634">
        <f>INDEX(resultados!$A$2:$ZZ$855, 628, MATCH($B$2, resultados!$A$1:$ZZ$1, 0))</f>
        <v/>
      </c>
      <c r="C634">
        <f>INDEX(resultados!$A$2:$ZZ$855, 628, MATCH($B$3, resultados!$A$1:$ZZ$1, 0))</f>
        <v/>
      </c>
    </row>
    <row r="635">
      <c r="A635">
        <f>INDEX(resultados!$A$2:$ZZ$855, 629, MATCH($B$1, resultados!$A$1:$ZZ$1, 0))</f>
        <v/>
      </c>
      <c r="B635">
        <f>INDEX(resultados!$A$2:$ZZ$855, 629, MATCH($B$2, resultados!$A$1:$ZZ$1, 0))</f>
        <v/>
      </c>
      <c r="C635">
        <f>INDEX(resultados!$A$2:$ZZ$855, 629, MATCH($B$3, resultados!$A$1:$ZZ$1, 0))</f>
        <v/>
      </c>
    </row>
    <row r="636">
      <c r="A636">
        <f>INDEX(resultados!$A$2:$ZZ$855, 630, MATCH($B$1, resultados!$A$1:$ZZ$1, 0))</f>
        <v/>
      </c>
      <c r="B636">
        <f>INDEX(resultados!$A$2:$ZZ$855, 630, MATCH($B$2, resultados!$A$1:$ZZ$1, 0))</f>
        <v/>
      </c>
      <c r="C636">
        <f>INDEX(resultados!$A$2:$ZZ$855, 630, MATCH($B$3, resultados!$A$1:$ZZ$1, 0))</f>
        <v/>
      </c>
    </row>
    <row r="637">
      <c r="A637">
        <f>INDEX(resultados!$A$2:$ZZ$855, 631, MATCH($B$1, resultados!$A$1:$ZZ$1, 0))</f>
        <v/>
      </c>
      <c r="B637">
        <f>INDEX(resultados!$A$2:$ZZ$855, 631, MATCH($B$2, resultados!$A$1:$ZZ$1, 0))</f>
        <v/>
      </c>
      <c r="C637">
        <f>INDEX(resultados!$A$2:$ZZ$855, 631, MATCH($B$3, resultados!$A$1:$ZZ$1, 0))</f>
        <v/>
      </c>
    </row>
    <row r="638">
      <c r="A638">
        <f>INDEX(resultados!$A$2:$ZZ$855, 632, MATCH($B$1, resultados!$A$1:$ZZ$1, 0))</f>
        <v/>
      </c>
      <c r="B638">
        <f>INDEX(resultados!$A$2:$ZZ$855, 632, MATCH($B$2, resultados!$A$1:$ZZ$1, 0))</f>
        <v/>
      </c>
      <c r="C638">
        <f>INDEX(resultados!$A$2:$ZZ$855, 632, MATCH($B$3, resultados!$A$1:$ZZ$1, 0))</f>
        <v/>
      </c>
    </row>
    <row r="639">
      <c r="A639">
        <f>INDEX(resultados!$A$2:$ZZ$855, 633, MATCH($B$1, resultados!$A$1:$ZZ$1, 0))</f>
        <v/>
      </c>
      <c r="B639">
        <f>INDEX(resultados!$A$2:$ZZ$855, 633, MATCH($B$2, resultados!$A$1:$ZZ$1, 0))</f>
        <v/>
      </c>
      <c r="C639">
        <f>INDEX(resultados!$A$2:$ZZ$855, 633, MATCH($B$3, resultados!$A$1:$ZZ$1, 0))</f>
        <v/>
      </c>
    </row>
    <row r="640">
      <c r="A640">
        <f>INDEX(resultados!$A$2:$ZZ$855, 634, MATCH($B$1, resultados!$A$1:$ZZ$1, 0))</f>
        <v/>
      </c>
      <c r="B640">
        <f>INDEX(resultados!$A$2:$ZZ$855, 634, MATCH($B$2, resultados!$A$1:$ZZ$1, 0))</f>
        <v/>
      </c>
      <c r="C640">
        <f>INDEX(resultados!$A$2:$ZZ$855, 634, MATCH($B$3, resultados!$A$1:$ZZ$1, 0))</f>
        <v/>
      </c>
    </row>
    <row r="641">
      <c r="A641">
        <f>INDEX(resultados!$A$2:$ZZ$855, 635, MATCH($B$1, resultados!$A$1:$ZZ$1, 0))</f>
        <v/>
      </c>
      <c r="B641">
        <f>INDEX(resultados!$A$2:$ZZ$855, 635, MATCH($B$2, resultados!$A$1:$ZZ$1, 0))</f>
        <v/>
      </c>
      <c r="C641">
        <f>INDEX(resultados!$A$2:$ZZ$855, 635, MATCH($B$3, resultados!$A$1:$ZZ$1, 0))</f>
        <v/>
      </c>
    </row>
    <row r="642">
      <c r="A642">
        <f>INDEX(resultados!$A$2:$ZZ$855, 636, MATCH($B$1, resultados!$A$1:$ZZ$1, 0))</f>
        <v/>
      </c>
      <c r="B642">
        <f>INDEX(resultados!$A$2:$ZZ$855, 636, MATCH($B$2, resultados!$A$1:$ZZ$1, 0))</f>
        <v/>
      </c>
      <c r="C642">
        <f>INDEX(resultados!$A$2:$ZZ$855, 636, MATCH($B$3, resultados!$A$1:$ZZ$1, 0))</f>
        <v/>
      </c>
    </row>
    <row r="643">
      <c r="A643">
        <f>INDEX(resultados!$A$2:$ZZ$855, 637, MATCH($B$1, resultados!$A$1:$ZZ$1, 0))</f>
        <v/>
      </c>
      <c r="B643">
        <f>INDEX(resultados!$A$2:$ZZ$855, 637, MATCH($B$2, resultados!$A$1:$ZZ$1, 0))</f>
        <v/>
      </c>
      <c r="C643">
        <f>INDEX(resultados!$A$2:$ZZ$855, 637, MATCH($B$3, resultados!$A$1:$ZZ$1, 0))</f>
        <v/>
      </c>
    </row>
    <row r="644">
      <c r="A644">
        <f>INDEX(resultados!$A$2:$ZZ$855, 638, MATCH($B$1, resultados!$A$1:$ZZ$1, 0))</f>
        <v/>
      </c>
      <c r="B644">
        <f>INDEX(resultados!$A$2:$ZZ$855, 638, MATCH($B$2, resultados!$A$1:$ZZ$1, 0))</f>
        <v/>
      </c>
      <c r="C644">
        <f>INDEX(resultados!$A$2:$ZZ$855, 638, MATCH($B$3, resultados!$A$1:$ZZ$1, 0))</f>
        <v/>
      </c>
    </row>
    <row r="645">
      <c r="A645">
        <f>INDEX(resultados!$A$2:$ZZ$855, 639, MATCH($B$1, resultados!$A$1:$ZZ$1, 0))</f>
        <v/>
      </c>
      <c r="B645">
        <f>INDEX(resultados!$A$2:$ZZ$855, 639, MATCH($B$2, resultados!$A$1:$ZZ$1, 0))</f>
        <v/>
      </c>
      <c r="C645">
        <f>INDEX(resultados!$A$2:$ZZ$855, 639, MATCH($B$3, resultados!$A$1:$ZZ$1, 0))</f>
        <v/>
      </c>
    </row>
    <row r="646">
      <c r="A646">
        <f>INDEX(resultados!$A$2:$ZZ$855, 640, MATCH($B$1, resultados!$A$1:$ZZ$1, 0))</f>
        <v/>
      </c>
      <c r="B646">
        <f>INDEX(resultados!$A$2:$ZZ$855, 640, MATCH($B$2, resultados!$A$1:$ZZ$1, 0))</f>
        <v/>
      </c>
      <c r="C646">
        <f>INDEX(resultados!$A$2:$ZZ$855, 640, MATCH($B$3, resultados!$A$1:$ZZ$1, 0))</f>
        <v/>
      </c>
    </row>
    <row r="647">
      <c r="A647">
        <f>INDEX(resultados!$A$2:$ZZ$855, 641, MATCH($B$1, resultados!$A$1:$ZZ$1, 0))</f>
        <v/>
      </c>
      <c r="B647">
        <f>INDEX(resultados!$A$2:$ZZ$855, 641, MATCH($B$2, resultados!$A$1:$ZZ$1, 0))</f>
        <v/>
      </c>
      <c r="C647">
        <f>INDEX(resultados!$A$2:$ZZ$855, 641, MATCH($B$3, resultados!$A$1:$ZZ$1, 0))</f>
        <v/>
      </c>
    </row>
    <row r="648">
      <c r="A648">
        <f>INDEX(resultados!$A$2:$ZZ$855, 642, MATCH($B$1, resultados!$A$1:$ZZ$1, 0))</f>
        <v/>
      </c>
      <c r="B648">
        <f>INDEX(resultados!$A$2:$ZZ$855, 642, MATCH($B$2, resultados!$A$1:$ZZ$1, 0))</f>
        <v/>
      </c>
      <c r="C648">
        <f>INDEX(resultados!$A$2:$ZZ$855, 642, MATCH($B$3, resultados!$A$1:$ZZ$1, 0))</f>
        <v/>
      </c>
    </row>
    <row r="649">
      <c r="A649">
        <f>INDEX(resultados!$A$2:$ZZ$855, 643, MATCH($B$1, resultados!$A$1:$ZZ$1, 0))</f>
        <v/>
      </c>
      <c r="B649">
        <f>INDEX(resultados!$A$2:$ZZ$855, 643, MATCH($B$2, resultados!$A$1:$ZZ$1, 0))</f>
        <v/>
      </c>
      <c r="C649">
        <f>INDEX(resultados!$A$2:$ZZ$855, 643, MATCH($B$3, resultados!$A$1:$ZZ$1, 0))</f>
        <v/>
      </c>
    </row>
    <row r="650">
      <c r="A650">
        <f>INDEX(resultados!$A$2:$ZZ$855, 644, MATCH($B$1, resultados!$A$1:$ZZ$1, 0))</f>
        <v/>
      </c>
      <c r="B650">
        <f>INDEX(resultados!$A$2:$ZZ$855, 644, MATCH($B$2, resultados!$A$1:$ZZ$1, 0))</f>
        <v/>
      </c>
      <c r="C650">
        <f>INDEX(resultados!$A$2:$ZZ$855, 644, MATCH($B$3, resultados!$A$1:$ZZ$1, 0))</f>
        <v/>
      </c>
    </row>
    <row r="651">
      <c r="A651">
        <f>INDEX(resultados!$A$2:$ZZ$855, 645, MATCH($B$1, resultados!$A$1:$ZZ$1, 0))</f>
        <v/>
      </c>
      <c r="B651">
        <f>INDEX(resultados!$A$2:$ZZ$855, 645, MATCH($B$2, resultados!$A$1:$ZZ$1, 0))</f>
        <v/>
      </c>
      <c r="C651">
        <f>INDEX(resultados!$A$2:$ZZ$855, 645, MATCH($B$3, resultados!$A$1:$ZZ$1, 0))</f>
        <v/>
      </c>
    </row>
    <row r="652">
      <c r="A652">
        <f>INDEX(resultados!$A$2:$ZZ$855, 646, MATCH($B$1, resultados!$A$1:$ZZ$1, 0))</f>
        <v/>
      </c>
      <c r="B652">
        <f>INDEX(resultados!$A$2:$ZZ$855, 646, MATCH($B$2, resultados!$A$1:$ZZ$1, 0))</f>
        <v/>
      </c>
      <c r="C652">
        <f>INDEX(resultados!$A$2:$ZZ$855, 646, MATCH($B$3, resultados!$A$1:$ZZ$1, 0))</f>
        <v/>
      </c>
    </row>
    <row r="653">
      <c r="A653">
        <f>INDEX(resultados!$A$2:$ZZ$855, 647, MATCH($B$1, resultados!$A$1:$ZZ$1, 0))</f>
        <v/>
      </c>
      <c r="B653">
        <f>INDEX(resultados!$A$2:$ZZ$855, 647, MATCH($B$2, resultados!$A$1:$ZZ$1, 0))</f>
        <v/>
      </c>
      <c r="C653">
        <f>INDEX(resultados!$A$2:$ZZ$855, 647, MATCH($B$3, resultados!$A$1:$ZZ$1, 0))</f>
        <v/>
      </c>
    </row>
    <row r="654">
      <c r="A654">
        <f>INDEX(resultados!$A$2:$ZZ$855, 648, MATCH($B$1, resultados!$A$1:$ZZ$1, 0))</f>
        <v/>
      </c>
      <c r="B654">
        <f>INDEX(resultados!$A$2:$ZZ$855, 648, MATCH($B$2, resultados!$A$1:$ZZ$1, 0))</f>
        <v/>
      </c>
      <c r="C654">
        <f>INDEX(resultados!$A$2:$ZZ$855, 648, MATCH($B$3, resultados!$A$1:$ZZ$1, 0))</f>
        <v/>
      </c>
    </row>
    <row r="655">
      <c r="A655">
        <f>INDEX(resultados!$A$2:$ZZ$855, 649, MATCH($B$1, resultados!$A$1:$ZZ$1, 0))</f>
        <v/>
      </c>
      <c r="B655">
        <f>INDEX(resultados!$A$2:$ZZ$855, 649, MATCH($B$2, resultados!$A$1:$ZZ$1, 0))</f>
        <v/>
      </c>
      <c r="C655">
        <f>INDEX(resultados!$A$2:$ZZ$855, 649, MATCH($B$3, resultados!$A$1:$ZZ$1, 0))</f>
        <v/>
      </c>
    </row>
    <row r="656">
      <c r="A656">
        <f>INDEX(resultados!$A$2:$ZZ$855, 650, MATCH($B$1, resultados!$A$1:$ZZ$1, 0))</f>
        <v/>
      </c>
      <c r="B656">
        <f>INDEX(resultados!$A$2:$ZZ$855, 650, MATCH($B$2, resultados!$A$1:$ZZ$1, 0))</f>
        <v/>
      </c>
      <c r="C656">
        <f>INDEX(resultados!$A$2:$ZZ$855, 650, MATCH($B$3, resultados!$A$1:$ZZ$1, 0))</f>
        <v/>
      </c>
    </row>
    <row r="657">
      <c r="A657">
        <f>INDEX(resultados!$A$2:$ZZ$855, 651, MATCH($B$1, resultados!$A$1:$ZZ$1, 0))</f>
        <v/>
      </c>
      <c r="B657">
        <f>INDEX(resultados!$A$2:$ZZ$855, 651, MATCH($B$2, resultados!$A$1:$ZZ$1, 0))</f>
        <v/>
      </c>
      <c r="C657">
        <f>INDEX(resultados!$A$2:$ZZ$855, 651, MATCH($B$3, resultados!$A$1:$ZZ$1, 0))</f>
        <v/>
      </c>
    </row>
    <row r="658">
      <c r="A658">
        <f>INDEX(resultados!$A$2:$ZZ$855, 652, MATCH($B$1, resultados!$A$1:$ZZ$1, 0))</f>
        <v/>
      </c>
      <c r="B658">
        <f>INDEX(resultados!$A$2:$ZZ$855, 652, MATCH($B$2, resultados!$A$1:$ZZ$1, 0))</f>
        <v/>
      </c>
      <c r="C658">
        <f>INDEX(resultados!$A$2:$ZZ$855, 652, MATCH($B$3, resultados!$A$1:$ZZ$1, 0))</f>
        <v/>
      </c>
    </row>
    <row r="659">
      <c r="A659">
        <f>INDEX(resultados!$A$2:$ZZ$855, 653, MATCH($B$1, resultados!$A$1:$ZZ$1, 0))</f>
        <v/>
      </c>
      <c r="B659">
        <f>INDEX(resultados!$A$2:$ZZ$855, 653, MATCH($B$2, resultados!$A$1:$ZZ$1, 0))</f>
        <v/>
      </c>
      <c r="C659">
        <f>INDEX(resultados!$A$2:$ZZ$855, 653, MATCH($B$3, resultados!$A$1:$ZZ$1, 0))</f>
        <v/>
      </c>
    </row>
    <row r="660">
      <c r="A660">
        <f>INDEX(resultados!$A$2:$ZZ$855, 654, MATCH($B$1, resultados!$A$1:$ZZ$1, 0))</f>
        <v/>
      </c>
      <c r="B660">
        <f>INDEX(resultados!$A$2:$ZZ$855, 654, MATCH($B$2, resultados!$A$1:$ZZ$1, 0))</f>
        <v/>
      </c>
      <c r="C660">
        <f>INDEX(resultados!$A$2:$ZZ$855, 654, MATCH($B$3, resultados!$A$1:$ZZ$1, 0))</f>
        <v/>
      </c>
    </row>
    <row r="661">
      <c r="A661">
        <f>INDEX(resultados!$A$2:$ZZ$855, 655, MATCH($B$1, resultados!$A$1:$ZZ$1, 0))</f>
        <v/>
      </c>
      <c r="B661">
        <f>INDEX(resultados!$A$2:$ZZ$855, 655, MATCH($B$2, resultados!$A$1:$ZZ$1, 0))</f>
        <v/>
      </c>
      <c r="C661">
        <f>INDEX(resultados!$A$2:$ZZ$855, 655, MATCH($B$3, resultados!$A$1:$ZZ$1, 0))</f>
        <v/>
      </c>
    </row>
    <row r="662">
      <c r="A662">
        <f>INDEX(resultados!$A$2:$ZZ$855, 656, MATCH($B$1, resultados!$A$1:$ZZ$1, 0))</f>
        <v/>
      </c>
      <c r="B662">
        <f>INDEX(resultados!$A$2:$ZZ$855, 656, MATCH($B$2, resultados!$A$1:$ZZ$1, 0))</f>
        <v/>
      </c>
      <c r="C662">
        <f>INDEX(resultados!$A$2:$ZZ$855, 656, MATCH($B$3, resultados!$A$1:$ZZ$1, 0))</f>
        <v/>
      </c>
    </row>
    <row r="663">
      <c r="A663">
        <f>INDEX(resultados!$A$2:$ZZ$855, 657, MATCH($B$1, resultados!$A$1:$ZZ$1, 0))</f>
        <v/>
      </c>
      <c r="B663">
        <f>INDEX(resultados!$A$2:$ZZ$855, 657, MATCH($B$2, resultados!$A$1:$ZZ$1, 0))</f>
        <v/>
      </c>
      <c r="C663">
        <f>INDEX(resultados!$A$2:$ZZ$855, 657, MATCH($B$3, resultados!$A$1:$ZZ$1, 0))</f>
        <v/>
      </c>
    </row>
    <row r="664">
      <c r="A664">
        <f>INDEX(resultados!$A$2:$ZZ$855, 658, MATCH($B$1, resultados!$A$1:$ZZ$1, 0))</f>
        <v/>
      </c>
      <c r="B664">
        <f>INDEX(resultados!$A$2:$ZZ$855, 658, MATCH($B$2, resultados!$A$1:$ZZ$1, 0))</f>
        <v/>
      </c>
      <c r="C664">
        <f>INDEX(resultados!$A$2:$ZZ$855, 658, MATCH($B$3, resultados!$A$1:$ZZ$1, 0))</f>
        <v/>
      </c>
    </row>
    <row r="665">
      <c r="A665">
        <f>INDEX(resultados!$A$2:$ZZ$855, 659, MATCH($B$1, resultados!$A$1:$ZZ$1, 0))</f>
        <v/>
      </c>
      <c r="B665">
        <f>INDEX(resultados!$A$2:$ZZ$855, 659, MATCH($B$2, resultados!$A$1:$ZZ$1, 0))</f>
        <v/>
      </c>
      <c r="C665">
        <f>INDEX(resultados!$A$2:$ZZ$855, 659, MATCH($B$3, resultados!$A$1:$ZZ$1, 0))</f>
        <v/>
      </c>
    </row>
    <row r="666">
      <c r="A666">
        <f>INDEX(resultados!$A$2:$ZZ$855, 660, MATCH($B$1, resultados!$A$1:$ZZ$1, 0))</f>
        <v/>
      </c>
      <c r="B666">
        <f>INDEX(resultados!$A$2:$ZZ$855, 660, MATCH($B$2, resultados!$A$1:$ZZ$1, 0))</f>
        <v/>
      </c>
      <c r="C666">
        <f>INDEX(resultados!$A$2:$ZZ$855, 660, MATCH($B$3, resultados!$A$1:$ZZ$1, 0))</f>
        <v/>
      </c>
    </row>
    <row r="667">
      <c r="A667">
        <f>INDEX(resultados!$A$2:$ZZ$855, 661, MATCH($B$1, resultados!$A$1:$ZZ$1, 0))</f>
        <v/>
      </c>
      <c r="B667">
        <f>INDEX(resultados!$A$2:$ZZ$855, 661, MATCH($B$2, resultados!$A$1:$ZZ$1, 0))</f>
        <v/>
      </c>
      <c r="C667">
        <f>INDEX(resultados!$A$2:$ZZ$855, 661, MATCH($B$3, resultados!$A$1:$ZZ$1, 0))</f>
        <v/>
      </c>
    </row>
    <row r="668">
      <c r="A668">
        <f>INDEX(resultados!$A$2:$ZZ$855, 662, MATCH($B$1, resultados!$A$1:$ZZ$1, 0))</f>
        <v/>
      </c>
      <c r="B668">
        <f>INDEX(resultados!$A$2:$ZZ$855, 662, MATCH($B$2, resultados!$A$1:$ZZ$1, 0))</f>
        <v/>
      </c>
      <c r="C668">
        <f>INDEX(resultados!$A$2:$ZZ$855, 662, MATCH($B$3, resultados!$A$1:$ZZ$1, 0))</f>
        <v/>
      </c>
    </row>
    <row r="669">
      <c r="A669">
        <f>INDEX(resultados!$A$2:$ZZ$855, 663, MATCH($B$1, resultados!$A$1:$ZZ$1, 0))</f>
        <v/>
      </c>
      <c r="B669">
        <f>INDEX(resultados!$A$2:$ZZ$855, 663, MATCH($B$2, resultados!$A$1:$ZZ$1, 0))</f>
        <v/>
      </c>
      <c r="C669">
        <f>INDEX(resultados!$A$2:$ZZ$855, 663, MATCH($B$3, resultados!$A$1:$ZZ$1, 0))</f>
        <v/>
      </c>
    </row>
    <row r="670">
      <c r="A670">
        <f>INDEX(resultados!$A$2:$ZZ$855, 664, MATCH($B$1, resultados!$A$1:$ZZ$1, 0))</f>
        <v/>
      </c>
      <c r="B670">
        <f>INDEX(resultados!$A$2:$ZZ$855, 664, MATCH($B$2, resultados!$A$1:$ZZ$1, 0))</f>
        <v/>
      </c>
      <c r="C670">
        <f>INDEX(resultados!$A$2:$ZZ$855, 664, MATCH($B$3, resultados!$A$1:$ZZ$1, 0))</f>
        <v/>
      </c>
    </row>
    <row r="671">
      <c r="A671">
        <f>INDEX(resultados!$A$2:$ZZ$855, 665, MATCH($B$1, resultados!$A$1:$ZZ$1, 0))</f>
        <v/>
      </c>
      <c r="B671">
        <f>INDEX(resultados!$A$2:$ZZ$855, 665, MATCH($B$2, resultados!$A$1:$ZZ$1, 0))</f>
        <v/>
      </c>
      <c r="C671">
        <f>INDEX(resultados!$A$2:$ZZ$855, 665, MATCH($B$3, resultados!$A$1:$ZZ$1, 0))</f>
        <v/>
      </c>
    </row>
    <row r="672">
      <c r="A672">
        <f>INDEX(resultados!$A$2:$ZZ$855, 666, MATCH($B$1, resultados!$A$1:$ZZ$1, 0))</f>
        <v/>
      </c>
      <c r="B672">
        <f>INDEX(resultados!$A$2:$ZZ$855, 666, MATCH($B$2, resultados!$A$1:$ZZ$1, 0))</f>
        <v/>
      </c>
      <c r="C672">
        <f>INDEX(resultados!$A$2:$ZZ$855, 666, MATCH($B$3, resultados!$A$1:$ZZ$1, 0))</f>
        <v/>
      </c>
    </row>
    <row r="673">
      <c r="A673">
        <f>INDEX(resultados!$A$2:$ZZ$855, 667, MATCH($B$1, resultados!$A$1:$ZZ$1, 0))</f>
        <v/>
      </c>
      <c r="B673">
        <f>INDEX(resultados!$A$2:$ZZ$855, 667, MATCH($B$2, resultados!$A$1:$ZZ$1, 0))</f>
        <v/>
      </c>
      <c r="C673">
        <f>INDEX(resultados!$A$2:$ZZ$855, 667, MATCH($B$3, resultados!$A$1:$ZZ$1, 0))</f>
        <v/>
      </c>
    </row>
    <row r="674">
      <c r="A674">
        <f>INDEX(resultados!$A$2:$ZZ$855, 668, MATCH($B$1, resultados!$A$1:$ZZ$1, 0))</f>
        <v/>
      </c>
      <c r="B674">
        <f>INDEX(resultados!$A$2:$ZZ$855, 668, MATCH($B$2, resultados!$A$1:$ZZ$1, 0))</f>
        <v/>
      </c>
      <c r="C674">
        <f>INDEX(resultados!$A$2:$ZZ$855, 668, MATCH($B$3, resultados!$A$1:$ZZ$1, 0))</f>
        <v/>
      </c>
    </row>
    <row r="675">
      <c r="A675">
        <f>INDEX(resultados!$A$2:$ZZ$855, 669, MATCH($B$1, resultados!$A$1:$ZZ$1, 0))</f>
        <v/>
      </c>
      <c r="B675">
        <f>INDEX(resultados!$A$2:$ZZ$855, 669, MATCH($B$2, resultados!$A$1:$ZZ$1, 0))</f>
        <v/>
      </c>
      <c r="C675">
        <f>INDEX(resultados!$A$2:$ZZ$855, 669, MATCH($B$3, resultados!$A$1:$ZZ$1, 0))</f>
        <v/>
      </c>
    </row>
    <row r="676">
      <c r="A676">
        <f>INDEX(resultados!$A$2:$ZZ$855, 670, MATCH($B$1, resultados!$A$1:$ZZ$1, 0))</f>
        <v/>
      </c>
      <c r="B676">
        <f>INDEX(resultados!$A$2:$ZZ$855, 670, MATCH($B$2, resultados!$A$1:$ZZ$1, 0))</f>
        <v/>
      </c>
      <c r="C676">
        <f>INDEX(resultados!$A$2:$ZZ$855, 670, MATCH($B$3, resultados!$A$1:$ZZ$1, 0))</f>
        <v/>
      </c>
    </row>
    <row r="677">
      <c r="A677">
        <f>INDEX(resultados!$A$2:$ZZ$855, 671, MATCH($B$1, resultados!$A$1:$ZZ$1, 0))</f>
        <v/>
      </c>
      <c r="B677">
        <f>INDEX(resultados!$A$2:$ZZ$855, 671, MATCH($B$2, resultados!$A$1:$ZZ$1, 0))</f>
        <v/>
      </c>
      <c r="C677">
        <f>INDEX(resultados!$A$2:$ZZ$855, 671, MATCH($B$3, resultados!$A$1:$ZZ$1, 0))</f>
        <v/>
      </c>
    </row>
    <row r="678">
      <c r="A678">
        <f>INDEX(resultados!$A$2:$ZZ$855, 672, MATCH($B$1, resultados!$A$1:$ZZ$1, 0))</f>
        <v/>
      </c>
      <c r="B678">
        <f>INDEX(resultados!$A$2:$ZZ$855, 672, MATCH($B$2, resultados!$A$1:$ZZ$1, 0))</f>
        <v/>
      </c>
      <c r="C678">
        <f>INDEX(resultados!$A$2:$ZZ$855, 672, MATCH($B$3, resultados!$A$1:$ZZ$1, 0))</f>
        <v/>
      </c>
    </row>
    <row r="679">
      <c r="A679">
        <f>INDEX(resultados!$A$2:$ZZ$855, 673, MATCH($B$1, resultados!$A$1:$ZZ$1, 0))</f>
        <v/>
      </c>
      <c r="B679">
        <f>INDEX(resultados!$A$2:$ZZ$855, 673, MATCH($B$2, resultados!$A$1:$ZZ$1, 0))</f>
        <v/>
      </c>
      <c r="C679">
        <f>INDEX(resultados!$A$2:$ZZ$855, 673, MATCH($B$3, resultados!$A$1:$ZZ$1, 0))</f>
        <v/>
      </c>
    </row>
    <row r="680">
      <c r="A680">
        <f>INDEX(resultados!$A$2:$ZZ$855, 674, MATCH($B$1, resultados!$A$1:$ZZ$1, 0))</f>
        <v/>
      </c>
      <c r="B680">
        <f>INDEX(resultados!$A$2:$ZZ$855, 674, MATCH($B$2, resultados!$A$1:$ZZ$1, 0))</f>
        <v/>
      </c>
      <c r="C680">
        <f>INDEX(resultados!$A$2:$ZZ$855, 674, MATCH($B$3, resultados!$A$1:$ZZ$1, 0))</f>
        <v/>
      </c>
    </row>
    <row r="681">
      <c r="A681">
        <f>INDEX(resultados!$A$2:$ZZ$855, 675, MATCH($B$1, resultados!$A$1:$ZZ$1, 0))</f>
        <v/>
      </c>
      <c r="B681">
        <f>INDEX(resultados!$A$2:$ZZ$855, 675, MATCH($B$2, resultados!$A$1:$ZZ$1, 0))</f>
        <v/>
      </c>
      <c r="C681">
        <f>INDEX(resultados!$A$2:$ZZ$855, 675, MATCH($B$3, resultados!$A$1:$ZZ$1, 0))</f>
        <v/>
      </c>
    </row>
    <row r="682">
      <c r="A682">
        <f>INDEX(resultados!$A$2:$ZZ$855, 676, MATCH($B$1, resultados!$A$1:$ZZ$1, 0))</f>
        <v/>
      </c>
      <c r="B682">
        <f>INDEX(resultados!$A$2:$ZZ$855, 676, MATCH($B$2, resultados!$A$1:$ZZ$1, 0))</f>
        <v/>
      </c>
      <c r="C682">
        <f>INDEX(resultados!$A$2:$ZZ$855, 676, MATCH($B$3, resultados!$A$1:$ZZ$1, 0))</f>
        <v/>
      </c>
    </row>
    <row r="683">
      <c r="A683">
        <f>INDEX(resultados!$A$2:$ZZ$855, 677, MATCH($B$1, resultados!$A$1:$ZZ$1, 0))</f>
        <v/>
      </c>
      <c r="B683">
        <f>INDEX(resultados!$A$2:$ZZ$855, 677, MATCH($B$2, resultados!$A$1:$ZZ$1, 0))</f>
        <v/>
      </c>
      <c r="C683">
        <f>INDEX(resultados!$A$2:$ZZ$855, 677, MATCH($B$3, resultados!$A$1:$ZZ$1, 0))</f>
        <v/>
      </c>
    </row>
    <row r="684">
      <c r="A684">
        <f>INDEX(resultados!$A$2:$ZZ$855, 678, MATCH($B$1, resultados!$A$1:$ZZ$1, 0))</f>
        <v/>
      </c>
      <c r="B684">
        <f>INDEX(resultados!$A$2:$ZZ$855, 678, MATCH($B$2, resultados!$A$1:$ZZ$1, 0))</f>
        <v/>
      </c>
      <c r="C684">
        <f>INDEX(resultados!$A$2:$ZZ$855, 678, MATCH($B$3, resultados!$A$1:$ZZ$1, 0))</f>
        <v/>
      </c>
    </row>
    <row r="685">
      <c r="A685">
        <f>INDEX(resultados!$A$2:$ZZ$855, 679, MATCH($B$1, resultados!$A$1:$ZZ$1, 0))</f>
        <v/>
      </c>
      <c r="B685">
        <f>INDEX(resultados!$A$2:$ZZ$855, 679, MATCH($B$2, resultados!$A$1:$ZZ$1, 0))</f>
        <v/>
      </c>
      <c r="C685">
        <f>INDEX(resultados!$A$2:$ZZ$855, 679, MATCH($B$3, resultados!$A$1:$ZZ$1, 0))</f>
        <v/>
      </c>
    </row>
    <row r="686">
      <c r="A686">
        <f>INDEX(resultados!$A$2:$ZZ$855, 680, MATCH($B$1, resultados!$A$1:$ZZ$1, 0))</f>
        <v/>
      </c>
      <c r="B686">
        <f>INDEX(resultados!$A$2:$ZZ$855, 680, MATCH($B$2, resultados!$A$1:$ZZ$1, 0))</f>
        <v/>
      </c>
      <c r="C686">
        <f>INDEX(resultados!$A$2:$ZZ$855, 680, MATCH($B$3, resultados!$A$1:$ZZ$1, 0))</f>
        <v/>
      </c>
    </row>
    <row r="687">
      <c r="A687">
        <f>INDEX(resultados!$A$2:$ZZ$855, 681, MATCH($B$1, resultados!$A$1:$ZZ$1, 0))</f>
        <v/>
      </c>
      <c r="B687">
        <f>INDEX(resultados!$A$2:$ZZ$855, 681, MATCH($B$2, resultados!$A$1:$ZZ$1, 0))</f>
        <v/>
      </c>
      <c r="C687">
        <f>INDEX(resultados!$A$2:$ZZ$855, 681, MATCH($B$3, resultados!$A$1:$ZZ$1, 0))</f>
        <v/>
      </c>
    </row>
    <row r="688">
      <c r="A688">
        <f>INDEX(resultados!$A$2:$ZZ$855, 682, MATCH($B$1, resultados!$A$1:$ZZ$1, 0))</f>
        <v/>
      </c>
      <c r="B688">
        <f>INDEX(resultados!$A$2:$ZZ$855, 682, MATCH($B$2, resultados!$A$1:$ZZ$1, 0))</f>
        <v/>
      </c>
      <c r="C688">
        <f>INDEX(resultados!$A$2:$ZZ$855, 682, MATCH($B$3, resultados!$A$1:$ZZ$1, 0))</f>
        <v/>
      </c>
    </row>
    <row r="689">
      <c r="A689">
        <f>INDEX(resultados!$A$2:$ZZ$855, 683, MATCH($B$1, resultados!$A$1:$ZZ$1, 0))</f>
        <v/>
      </c>
      <c r="B689">
        <f>INDEX(resultados!$A$2:$ZZ$855, 683, MATCH($B$2, resultados!$A$1:$ZZ$1, 0))</f>
        <v/>
      </c>
      <c r="C689">
        <f>INDEX(resultados!$A$2:$ZZ$855, 683, MATCH($B$3, resultados!$A$1:$ZZ$1, 0))</f>
        <v/>
      </c>
    </row>
    <row r="690">
      <c r="A690">
        <f>INDEX(resultados!$A$2:$ZZ$855, 684, MATCH($B$1, resultados!$A$1:$ZZ$1, 0))</f>
        <v/>
      </c>
      <c r="B690">
        <f>INDEX(resultados!$A$2:$ZZ$855, 684, MATCH($B$2, resultados!$A$1:$ZZ$1, 0))</f>
        <v/>
      </c>
      <c r="C690">
        <f>INDEX(resultados!$A$2:$ZZ$855, 684, MATCH($B$3, resultados!$A$1:$ZZ$1, 0))</f>
        <v/>
      </c>
    </row>
    <row r="691">
      <c r="A691">
        <f>INDEX(resultados!$A$2:$ZZ$855, 685, MATCH($B$1, resultados!$A$1:$ZZ$1, 0))</f>
        <v/>
      </c>
      <c r="B691">
        <f>INDEX(resultados!$A$2:$ZZ$855, 685, MATCH($B$2, resultados!$A$1:$ZZ$1, 0))</f>
        <v/>
      </c>
      <c r="C691">
        <f>INDEX(resultados!$A$2:$ZZ$855, 685, MATCH($B$3, resultados!$A$1:$ZZ$1, 0))</f>
        <v/>
      </c>
    </row>
    <row r="692">
      <c r="A692">
        <f>INDEX(resultados!$A$2:$ZZ$855, 686, MATCH($B$1, resultados!$A$1:$ZZ$1, 0))</f>
        <v/>
      </c>
      <c r="B692">
        <f>INDEX(resultados!$A$2:$ZZ$855, 686, MATCH($B$2, resultados!$A$1:$ZZ$1, 0))</f>
        <v/>
      </c>
      <c r="C692">
        <f>INDEX(resultados!$A$2:$ZZ$855, 686, MATCH($B$3, resultados!$A$1:$ZZ$1, 0))</f>
        <v/>
      </c>
    </row>
    <row r="693">
      <c r="A693">
        <f>INDEX(resultados!$A$2:$ZZ$855, 687, MATCH($B$1, resultados!$A$1:$ZZ$1, 0))</f>
        <v/>
      </c>
      <c r="B693">
        <f>INDEX(resultados!$A$2:$ZZ$855, 687, MATCH($B$2, resultados!$A$1:$ZZ$1, 0))</f>
        <v/>
      </c>
      <c r="C693">
        <f>INDEX(resultados!$A$2:$ZZ$855, 687, MATCH($B$3, resultados!$A$1:$ZZ$1, 0))</f>
        <v/>
      </c>
    </row>
    <row r="694">
      <c r="A694">
        <f>INDEX(resultados!$A$2:$ZZ$855, 688, MATCH($B$1, resultados!$A$1:$ZZ$1, 0))</f>
        <v/>
      </c>
      <c r="B694">
        <f>INDEX(resultados!$A$2:$ZZ$855, 688, MATCH($B$2, resultados!$A$1:$ZZ$1, 0))</f>
        <v/>
      </c>
      <c r="C694">
        <f>INDEX(resultados!$A$2:$ZZ$855, 688, MATCH($B$3, resultados!$A$1:$ZZ$1, 0))</f>
        <v/>
      </c>
    </row>
    <row r="695">
      <c r="A695">
        <f>INDEX(resultados!$A$2:$ZZ$855, 689, MATCH($B$1, resultados!$A$1:$ZZ$1, 0))</f>
        <v/>
      </c>
      <c r="B695">
        <f>INDEX(resultados!$A$2:$ZZ$855, 689, MATCH($B$2, resultados!$A$1:$ZZ$1, 0))</f>
        <v/>
      </c>
      <c r="C695">
        <f>INDEX(resultados!$A$2:$ZZ$855, 689, MATCH($B$3, resultados!$A$1:$ZZ$1, 0))</f>
        <v/>
      </c>
    </row>
    <row r="696">
      <c r="A696">
        <f>INDEX(resultados!$A$2:$ZZ$855, 690, MATCH($B$1, resultados!$A$1:$ZZ$1, 0))</f>
        <v/>
      </c>
      <c r="B696">
        <f>INDEX(resultados!$A$2:$ZZ$855, 690, MATCH($B$2, resultados!$A$1:$ZZ$1, 0))</f>
        <v/>
      </c>
      <c r="C696">
        <f>INDEX(resultados!$A$2:$ZZ$855, 690, MATCH($B$3, resultados!$A$1:$ZZ$1, 0))</f>
        <v/>
      </c>
    </row>
    <row r="697">
      <c r="A697">
        <f>INDEX(resultados!$A$2:$ZZ$855, 691, MATCH($B$1, resultados!$A$1:$ZZ$1, 0))</f>
        <v/>
      </c>
      <c r="B697">
        <f>INDEX(resultados!$A$2:$ZZ$855, 691, MATCH($B$2, resultados!$A$1:$ZZ$1, 0))</f>
        <v/>
      </c>
      <c r="C697">
        <f>INDEX(resultados!$A$2:$ZZ$855, 691, MATCH($B$3, resultados!$A$1:$ZZ$1, 0))</f>
        <v/>
      </c>
    </row>
    <row r="698">
      <c r="A698">
        <f>INDEX(resultados!$A$2:$ZZ$855, 692, MATCH($B$1, resultados!$A$1:$ZZ$1, 0))</f>
        <v/>
      </c>
      <c r="B698">
        <f>INDEX(resultados!$A$2:$ZZ$855, 692, MATCH($B$2, resultados!$A$1:$ZZ$1, 0))</f>
        <v/>
      </c>
      <c r="C698">
        <f>INDEX(resultados!$A$2:$ZZ$855, 692, MATCH($B$3, resultados!$A$1:$ZZ$1, 0))</f>
        <v/>
      </c>
    </row>
    <row r="699">
      <c r="A699">
        <f>INDEX(resultados!$A$2:$ZZ$855, 693, MATCH($B$1, resultados!$A$1:$ZZ$1, 0))</f>
        <v/>
      </c>
      <c r="B699">
        <f>INDEX(resultados!$A$2:$ZZ$855, 693, MATCH($B$2, resultados!$A$1:$ZZ$1, 0))</f>
        <v/>
      </c>
      <c r="C699">
        <f>INDEX(resultados!$A$2:$ZZ$855, 693, MATCH($B$3, resultados!$A$1:$ZZ$1, 0))</f>
        <v/>
      </c>
    </row>
    <row r="700">
      <c r="A700">
        <f>INDEX(resultados!$A$2:$ZZ$855, 694, MATCH($B$1, resultados!$A$1:$ZZ$1, 0))</f>
        <v/>
      </c>
      <c r="B700">
        <f>INDEX(resultados!$A$2:$ZZ$855, 694, MATCH($B$2, resultados!$A$1:$ZZ$1, 0))</f>
        <v/>
      </c>
      <c r="C700">
        <f>INDEX(resultados!$A$2:$ZZ$855, 694, MATCH($B$3, resultados!$A$1:$ZZ$1, 0))</f>
        <v/>
      </c>
    </row>
    <row r="701">
      <c r="A701">
        <f>INDEX(resultados!$A$2:$ZZ$855, 695, MATCH($B$1, resultados!$A$1:$ZZ$1, 0))</f>
        <v/>
      </c>
      <c r="B701">
        <f>INDEX(resultados!$A$2:$ZZ$855, 695, MATCH($B$2, resultados!$A$1:$ZZ$1, 0))</f>
        <v/>
      </c>
      <c r="C701">
        <f>INDEX(resultados!$A$2:$ZZ$855, 695, MATCH($B$3, resultados!$A$1:$ZZ$1, 0))</f>
        <v/>
      </c>
    </row>
    <row r="702">
      <c r="A702">
        <f>INDEX(resultados!$A$2:$ZZ$855, 696, MATCH($B$1, resultados!$A$1:$ZZ$1, 0))</f>
        <v/>
      </c>
      <c r="B702">
        <f>INDEX(resultados!$A$2:$ZZ$855, 696, MATCH($B$2, resultados!$A$1:$ZZ$1, 0))</f>
        <v/>
      </c>
      <c r="C702">
        <f>INDEX(resultados!$A$2:$ZZ$855, 696, MATCH($B$3, resultados!$A$1:$ZZ$1, 0))</f>
        <v/>
      </c>
    </row>
    <row r="703">
      <c r="A703">
        <f>INDEX(resultados!$A$2:$ZZ$855, 697, MATCH($B$1, resultados!$A$1:$ZZ$1, 0))</f>
        <v/>
      </c>
      <c r="B703">
        <f>INDEX(resultados!$A$2:$ZZ$855, 697, MATCH($B$2, resultados!$A$1:$ZZ$1, 0))</f>
        <v/>
      </c>
      <c r="C703">
        <f>INDEX(resultados!$A$2:$ZZ$855, 697, MATCH($B$3, resultados!$A$1:$ZZ$1, 0))</f>
        <v/>
      </c>
    </row>
    <row r="704">
      <c r="A704">
        <f>INDEX(resultados!$A$2:$ZZ$855, 698, MATCH($B$1, resultados!$A$1:$ZZ$1, 0))</f>
        <v/>
      </c>
      <c r="B704">
        <f>INDEX(resultados!$A$2:$ZZ$855, 698, MATCH($B$2, resultados!$A$1:$ZZ$1, 0))</f>
        <v/>
      </c>
      <c r="C704">
        <f>INDEX(resultados!$A$2:$ZZ$855, 698, MATCH($B$3, resultados!$A$1:$ZZ$1, 0))</f>
        <v/>
      </c>
    </row>
    <row r="705">
      <c r="A705">
        <f>INDEX(resultados!$A$2:$ZZ$855, 699, MATCH($B$1, resultados!$A$1:$ZZ$1, 0))</f>
        <v/>
      </c>
      <c r="B705">
        <f>INDEX(resultados!$A$2:$ZZ$855, 699, MATCH($B$2, resultados!$A$1:$ZZ$1, 0))</f>
        <v/>
      </c>
      <c r="C705">
        <f>INDEX(resultados!$A$2:$ZZ$855, 699, MATCH($B$3, resultados!$A$1:$ZZ$1, 0))</f>
        <v/>
      </c>
    </row>
    <row r="706">
      <c r="A706">
        <f>INDEX(resultados!$A$2:$ZZ$855, 700, MATCH($B$1, resultados!$A$1:$ZZ$1, 0))</f>
        <v/>
      </c>
      <c r="B706">
        <f>INDEX(resultados!$A$2:$ZZ$855, 700, MATCH($B$2, resultados!$A$1:$ZZ$1, 0))</f>
        <v/>
      </c>
      <c r="C706">
        <f>INDEX(resultados!$A$2:$ZZ$855, 700, MATCH($B$3, resultados!$A$1:$ZZ$1, 0))</f>
        <v/>
      </c>
    </row>
    <row r="707">
      <c r="A707">
        <f>INDEX(resultados!$A$2:$ZZ$855, 701, MATCH($B$1, resultados!$A$1:$ZZ$1, 0))</f>
        <v/>
      </c>
      <c r="B707">
        <f>INDEX(resultados!$A$2:$ZZ$855, 701, MATCH($B$2, resultados!$A$1:$ZZ$1, 0))</f>
        <v/>
      </c>
      <c r="C707">
        <f>INDEX(resultados!$A$2:$ZZ$855, 701, MATCH($B$3, resultados!$A$1:$ZZ$1, 0))</f>
        <v/>
      </c>
    </row>
    <row r="708">
      <c r="A708">
        <f>INDEX(resultados!$A$2:$ZZ$855, 702, MATCH($B$1, resultados!$A$1:$ZZ$1, 0))</f>
        <v/>
      </c>
      <c r="B708">
        <f>INDEX(resultados!$A$2:$ZZ$855, 702, MATCH($B$2, resultados!$A$1:$ZZ$1, 0))</f>
        <v/>
      </c>
      <c r="C708">
        <f>INDEX(resultados!$A$2:$ZZ$855, 702, MATCH($B$3, resultados!$A$1:$ZZ$1, 0))</f>
        <v/>
      </c>
    </row>
    <row r="709">
      <c r="A709">
        <f>INDEX(resultados!$A$2:$ZZ$855, 703, MATCH($B$1, resultados!$A$1:$ZZ$1, 0))</f>
        <v/>
      </c>
      <c r="B709">
        <f>INDEX(resultados!$A$2:$ZZ$855, 703, MATCH($B$2, resultados!$A$1:$ZZ$1, 0))</f>
        <v/>
      </c>
      <c r="C709">
        <f>INDEX(resultados!$A$2:$ZZ$855, 703, MATCH($B$3, resultados!$A$1:$ZZ$1, 0))</f>
        <v/>
      </c>
    </row>
    <row r="710">
      <c r="A710">
        <f>INDEX(resultados!$A$2:$ZZ$855, 704, MATCH($B$1, resultados!$A$1:$ZZ$1, 0))</f>
        <v/>
      </c>
      <c r="B710">
        <f>INDEX(resultados!$A$2:$ZZ$855, 704, MATCH($B$2, resultados!$A$1:$ZZ$1, 0))</f>
        <v/>
      </c>
      <c r="C710">
        <f>INDEX(resultados!$A$2:$ZZ$855, 704, MATCH($B$3, resultados!$A$1:$ZZ$1, 0))</f>
        <v/>
      </c>
    </row>
    <row r="711">
      <c r="A711">
        <f>INDEX(resultados!$A$2:$ZZ$855, 705, MATCH($B$1, resultados!$A$1:$ZZ$1, 0))</f>
        <v/>
      </c>
      <c r="B711">
        <f>INDEX(resultados!$A$2:$ZZ$855, 705, MATCH($B$2, resultados!$A$1:$ZZ$1, 0))</f>
        <v/>
      </c>
      <c r="C711">
        <f>INDEX(resultados!$A$2:$ZZ$855, 705, MATCH($B$3, resultados!$A$1:$ZZ$1, 0))</f>
        <v/>
      </c>
    </row>
    <row r="712">
      <c r="A712">
        <f>INDEX(resultados!$A$2:$ZZ$855, 706, MATCH($B$1, resultados!$A$1:$ZZ$1, 0))</f>
        <v/>
      </c>
      <c r="B712">
        <f>INDEX(resultados!$A$2:$ZZ$855, 706, MATCH($B$2, resultados!$A$1:$ZZ$1, 0))</f>
        <v/>
      </c>
      <c r="C712">
        <f>INDEX(resultados!$A$2:$ZZ$855, 706, MATCH($B$3, resultados!$A$1:$ZZ$1, 0))</f>
        <v/>
      </c>
    </row>
    <row r="713">
      <c r="A713">
        <f>INDEX(resultados!$A$2:$ZZ$855, 707, MATCH($B$1, resultados!$A$1:$ZZ$1, 0))</f>
        <v/>
      </c>
      <c r="B713">
        <f>INDEX(resultados!$A$2:$ZZ$855, 707, MATCH($B$2, resultados!$A$1:$ZZ$1, 0))</f>
        <v/>
      </c>
      <c r="C713">
        <f>INDEX(resultados!$A$2:$ZZ$855, 707, MATCH($B$3, resultados!$A$1:$ZZ$1, 0))</f>
        <v/>
      </c>
    </row>
    <row r="714">
      <c r="A714">
        <f>INDEX(resultados!$A$2:$ZZ$855, 708, MATCH($B$1, resultados!$A$1:$ZZ$1, 0))</f>
        <v/>
      </c>
      <c r="B714">
        <f>INDEX(resultados!$A$2:$ZZ$855, 708, MATCH($B$2, resultados!$A$1:$ZZ$1, 0))</f>
        <v/>
      </c>
      <c r="C714">
        <f>INDEX(resultados!$A$2:$ZZ$855, 708, MATCH($B$3, resultados!$A$1:$ZZ$1, 0))</f>
        <v/>
      </c>
    </row>
    <row r="715">
      <c r="A715">
        <f>INDEX(resultados!$A$2:$ZZ$855, 709, MATCH($B$1, resultados!$A$1:$ZZ$1, 0))</f>
        <v/>
      </c>
      <c r="B715">
        <f>INDEX(resultados!$A$2:$ZZ$855, 709, MATCH($B$2, resultados!$A$1:$ZZ$1, 0))</f>
        <v/>
      </c>
      <c r="C715">
        <f>INDEX(resultados!$A$2:$ZZ$855, 709, MATCH($B$3, resultados!$A$1:$ZZ$1, 0))</f>
        <v/>
      </c>
    </row>
    <row r="716">
      <c r="A716">
        <f>INDEX(resultados!$A$2:$ZZ$855, 710, MATCH($B$1, resultados!$A$1:$ZZ$1, 0))</f>
        <v/>
      </c>
      <c r="B716">
        <f>INDEX(resultados!$A$2:$ZZ$855, 710, MATCH($B$2, resultados!$A$1:$ZZ$1, 0))</f>
        <v/>
      </c>
      <c r="C716">
        <f>INDEX(resultados!$A$2:$ZZ$855, 710, MATCH($B$3, resultados!$A$1:$ZZ$1, 0))</f>
        <v/>
      </c>
    </row>
    <row r="717">
      <c r="A717">
        <f>INDEX(resultados!$A$2:$ZZ$855, 711, MATCH($B$1, resultados!$A$1:$ZZ$1, 0))</f>
        <v/>
      </c>
      <c r="B717">
        <f>INDEX(resultados!$A$2:$ZZ$855, 711, MATCH($B$2, resultados!$A$1:$ZZ$1, 0))</f>
        <v/>
      </c>
      <c r="C717">
        <f>INDEX(resultados!$A$2:$ZZ$855, 711, MATCH($B$3, resultados!$A$1:$ZZ$1, 0))</f>
        <v/>
      </c>
    </row>
    <row r="718">
      <c r="A718">
        <f>INDEX(resultados!$A$2:$ZZ$855, 712, MATCH($B$1, resultados!$A$1:$ZZ$1, 0))</f>
        <v/>
      </c>
      <c r="B718">
        <f>INDEX(resultados!$A$2:$ZZ$855, 712, MATCH($B$2, resultados!$A$1:$ZZ$1, 0))</f>
        <v/>
      </c>
      <c r="C718">
        <f>INDEX(resultados!$A$2:$ZZ$855, 712, MATCH($B$3, resultados!$A$1:$ZZ$1, 0))</f>
        <v/>
      </c>
    </row>
    <row r="719">
      <c r="A719">
        <f>INDEX(resultados!$A$2:$ZZ$855, 713, MATCH($B$1, resultados!$A$1:$ZZ$1, 0))</f>
        <v/>
      </c>
      <c r="B719">
        <f>INDEX(resultados!$A$2:$ZZ$855, 713, MATCH($B$2, resultados!$A$1:$ZZ$1, 0))</f>
        <v/>
      </c>
      <c r="C719">
        <f>INDEX(resultados!$A$2:$ZZ$855, 713, MATCH($B$3, resultados!$A$1:$ZZ$1, 0))</f>
        <v/>
      </c>
    </row>
    <row r="720">
      <c r="A720">
        <f>INDEX(resultados!$A$2:$ZZ$855, 714, MATCH($B$1, resultados!$A$1:$ZZ$1, 0))</f>
        <v/>
      </c>
      <c r="B720">
        <f>INDEX(resultados!$A$2:$ZZ$855, 714, MATCH($B$2, resultados!$A$1:$ZZ$1, 0))</f>
        <v/>
      </c>
      <c r="C720">
        <f>INDEX(resultados!$A$2:$ZZ$855, 714, MATCH($B$3, resultados!$A$1:$ZZ$1, 0))</f>
        <v/>
      </c>
    </row>
    <row r="721">
      <c r="A721">
        <f>INDEX(resultados!$A$2:$ZZ$855, 715, MATCH($B$1, resultados!$A$1:$ZZ$1, 0))</f>
        <v/>
      </c>
      <c r="B721">
        <f>INDEX(resultados!$A$2:$ZZ$855, 715, MATCH($B$2, resultados!$A$1:$ZZ$1, 0))</f>
        <v/>
      </c>
      <c r="C721">
        <f>INDEX(resultados!$A$2:$ZZ$855, 715, MATCH($B$3, resultados!$A$1:$ZZ$1, 0))</f>
        <v/>
      </c>
    </row>
    <row r="722">
      <c r="A722">
        <f>INDEX(resultados!$A$2:$ZZ$855, 716, MATCH($B$1, resultados!$A$1:$ZZ$1, 0))</f>
        <v/>
      </c>
      <c r="B722">
        <f>INDEX(resultados!$A$2:$ZZ$855, 716, MATCH($B$2, resultados!$A$1:$ZZ$1, 0))</f>
        <v/>
      </c>
      <c r="C722">
        <f>INDEX(resultados!$A$2:$ZZ$855, 716, MATCH($B$3, resultados!$A$1:$ZZ$1, 0))</f>
        <v/>
      </c>
    </row>
    <row r="723">
      <c r="A723">
        <f>INDEX(resultados!$A$2:$ZZ$855, 717, MATCH($B$1, resultados!$A$1:$ZZ$1, 0))</f>
        <v/>
      </c>
      <c r="B723">
        <f>INDEX(resultados!$A$2:$ZZ$855, 717, MATCH($B$2, resultados!$A$1:$ZZ$1, 0))</f>
        <v/>
      </c>
      <c r="C723">
        <f>INDEX(resultados!$A$2:$ZZ$855, 717, MATCH($B$3, resultados!$A$1:$ZZ$1, 0))</f>
        <v/>
      </c>
    </row>
    <row r="724">
      <c r="A724">
        <f>INDEX(resultados!$A$2:$ZZ$855, 718, MATCH($B$1, resultados!$A$1:$ZZ$1, 0))</f>
        <v/>
      </c>
      <c r="B724">
        <f>INDEX(resultados!$A$2:$ZZ$855, 718, MATCH($B$2, resultados!$A$1:$ZZ$1, 0))</f>
        <v/>
      </c>
      <c r="C724">
        <f>INDEX(resultados!$A$2:$ZZ$855, 718, MATCH($B$3, resultados!$A$1:$ZZ$1, 0))</f>
        <v/>
      </c>
    </row>
    <row r="725">
      <c r="A725">
        <f>INDEX(resultados!$A$2:$ZZ$855, 719, MATCH($B$1, resultados!$A$1:$ZZ$1, 0))</f>
        <v/>
      </c>
      <c r="B725">
        <f>INDEX(resultados!$A$2:$ZZ$855, 719, MATCH($B$2, resultados!$A$1:$ZZ$1, 0))</f>
        <v/>
      </c>
      <c r="C725">
        <f>INDEX(resultados!$A$2:$ZZ$855, 719, MATCH($B$3, resultados!$A$1:$ZZ$1, 0))</f>
        <v/>
      </c>
    </row>
    <row r="726">
      <c r="A726">
        <f>INDEX(resultados!$A$2:$ZZ$855, 720, MATCH($B$1, resultados!$A$1:$ZZ$1, 0))</f>
        <v/>
      </c>
      <c r="B726">
        <f>INDEX(resultados!$A$2:$ZZ$855, 720, MATCH($B$2, resultados!$A$1:$ZZ$1, 0))</f>
        <v/>
      </c>
      <c r="C726">
        <f>INDEX(resultados!$A$2:$ZZ$855, 720, MATCH($B$3, resultados!$A$1:$ZZ$1, 0))</f>
        <v/>
      </c>
    </row>
    <row r="727">
      <c r="A727">
        <f>INDEX(resultados!$A$2:$ZZ$855, 721, MATCH($B$1, resultados!$A$1:$ZZ$1, 0))</f>
        <v/>
      </c>
      <c r="B727">
        <f>INDEX(resultados!$A$2:$ZZ$855, 721, MATCH($B$2, resultados!$A$1:$ZZ$1, 0))</f>
        <v/>
      </c>
      <c r="C727">
        <f>INDEX(resultados!$A$2:$ZZ$855, 721, MATCH($B$3, resultados!$A$1:$ZZ$1, 0))</f>
        <v/>
      </c>
    </row>
    <row r="728">
      <c r="A728">
        <f>INDEX(resultados!$A$2:$ZZ$855, 722, MATCH($B$1, resultados!$A$1:$ZZ$1, 0))</f>
        <v/>
      </c>
      <c r="B728">
        <f>INDEX(resultados!$A$2:$ZZ$855, 722, MATCH($B$2, resultados!$A$1:$ZZ$1, 0))</f>
        <v/>
      </c>
      <c r="C728">
        <f>INDEX(resultados!$A$2:$ZZ$855, 722, MATCH($B$3, resultados!$A$1:$ZZ$1, 0))</f>
        <v/>
      </c>
    </row>
    <row r="729">
      <c r="A729">
        <f>INDEX(resultados!$A$2:$ZZ$855, 723, MATCH($B$1, resultados!$A$1:$ZZ$1, 0))</f>
        <v/>
      </c>
      <c r="B729">
        <f>INDEX(resultados!$A$2:$ZZ$855, 723, MATCH($B$2, resultados!$A$1:$ZZ$1, 0))</f>
        <v/>
      </c>
      <c r="C729">
        <f>INDEX(resultados!$A$2:$ZZ$855, 723, MATCH($B$3, resultados!$A$1:$ZZ$1, 0))</f>
        <v/>
      </c>
    </row>
    <row r="730">
      <c r="A730">
        <f>INDEX(resultados!$A$2:$ZZ$855, 724, MATCH($B$1, resultados!$A$1:$ZZ$1, 0))</f>
        <v/>
      </c>
      <c r="B730">
        <f>INDEX(resultados!$A$2:$ZZ$855, 724, MATCH($B$2, resultados!$A$1:$ZZ$1, 0))</f>
        <v/>
      </c>
      <c r="C730">
        <f>INDEX(resultados!$A$2:$ZZ$855, 724, MATCH($B$3, resultados!$A$1:$ZZ$1, 0))</f>
        <v/>
      </c>
    </row>
    <row r="731">
      <c r="A731">
        <f>INDEX(resultados!$A$2:$ZZ$855, 725, MATCH($B$1, resultados!$A$1:$ZZ$1, 0))</f>
        <v/>
      </c>
      <c r="B731">
        <f>INDEX(resultados!$A$2:$ZZ$855, 725, MATCH($B$2, resultados!$A$1:$ZZ$1, 0))</f>
        <v/>
      </c>
      <c r="C731">
        <f>INDEX(resultados!$A$2:$ZZ$855, 725, MATCH($B$3, resultados!$A$1:$ZZ$1, 0))</f>
        <v/>
      </c>
    </row>
    <row r="732">
      <c r="A732">
        <f>INDEX(resultados!$A$2:$ZZ$855, 726, MATCH($B$1, resultados!$A$1:$ZZ$1, 0))</f>
        <v/>
      </c>
      <c r="B732">
        <f>INDEX(resultados!$A$2:$ZZ$855, 726, MATCH($B$2, resultados!$A$1:$ZZ$1, 0))</f>
        <v/>
      </c>
      <c r="C732">
        <f>INDEX(resultados!$A$2:$ZZ$855, 726, MATCH($B$3, resultados!$A$1:$ZZ$1, 0))</f>
        <v/>
      </c>
    </row>
    <row r="733">
      <c r="A733">
        <f>INDEX(resultados!$A$2:$ZZ$855, 727, MATCH($B$1, resultados!$A$1:$ZZ$1, 0))</f>
        <v/>
      </c>
      <c r="B733">
        <f>INDEX(resultados!$A$2:$ZZ$855, 727, MATCH($B$2, resultados!$A$1:$ZZ$1, 0))</f>
        <v/>
      </c>
      <c r="C733">
        <f>INDEX(resultados!$A$2:$ZZ$855, 727, MATCH($B$3, resultados!$A$1:$ZZ$1, 0))</f>
        <v/>
      </c>
    </row>
    <row r="734">
      <c r="A734">
        <f>INDEX(resultados!$A$2:$ZZ$855, 728, MATCH($B$1, resultados!$A$1:$ZZ$1, 0))</f>
        <v/>
      </c>
      <c r="B734">
        <f>INDEX(resultados!$A$2:$ZZ$855, 728, MATCH($B$2, resultados!$A$1:$ZZ$1, 0))</f>
        <v/>
      </c>
      <c r="C734">
        <f>INDEX(resultados!$A$2:$ZZ$855, 728, MATCH($B$3, resultados!$A$1:$ZZ$1, 0))</f>
        <v/>
      </c>
    </row>
    <row r="735">
      <c r="A735">
        <f>INDEX(resultados!$A$2:$ZZ$855, 729, MATCH($B$1, resultados!$A$1:$ZZ$1, 0))</f>
        <v/>
      </c>
      <c r="B735">
        <f>INDEX(resultados!$A$2:$ZZ$855, 729, MATCH($B$2, resultados!$A$1:$ZZ$1, 0))</f>
        <v/>
      </c>
      <c r="C735">
        <f>INDEX(resultados!$A$2:$ZZ$855, 729, MATCH($B$3, resultados!$A$1:$ZZ$1, 0))</f>
        <v/>
      </c>
    </row>
    <row r="736">
      <c r="A736">
        <f>INDEX(resultados!$A$2:$ZZ$855, 730, MATCH($B$1, resultados!$A$1:$ZZ$1, 0))</f>
        <v/>
      </c>
      <c r="B736">
        <f>INDEX(resultados!$A$2:$ZZ$855, 730, MATCH($B$2, resultados!$A$1:$ZZ$1, 0))</f>
        <v/>
      </c>
      <c r="C736">
        <f>INDEX(resultados!$A$2:$ZZ$855, 730, MATCH($B$3, resultados!$A$1:$ZZ$1, 0))</f>
        <v/>
      </c>
    </row>
    <row r="737">
      <c r="A737">
        <f>INDEX(resultados!$A$2:$ZZ$855, 731, MATCH($B$1, resultados!$A$1:$ZZ$1, 0))</f>
        <v/>
      </c>
      <c r="B737">
        <f>INDEX(resultados!$A$2:$ZZ$855, 731, MATCH($B$2, resultados!$A$1:$ZZ$1, 0))</f>
        <v/>
      </c>
      <c r="C737">
        <f>INDEX(resultados!$A$2:$ZZ$855, 731, MATCH($B$3, resultados!$A$1:$ZZ$1, 0))</f>
        <v/>
      </c>
    </row>
    <row r="738">
      <c r="A738">
        <f>INDEX(resultados!$A$2:$ZZ$855, 732, MATCH($B$1, resultados!$A$1:$ZZ$1, 0))</f>
        <v/>
      </c>
      <c r="B738">
        <f>INDEX(resultados!$A$2:$ZZ$855, 732, MATCH($B$2, resultados!$A$1:$ZZ$1, 0))</f>
        <v/>
      </c>
      <c r="C738">
        <f>INDEX(resultados!$A$2:$ZZ$855, 732, MATCH($B$3, resultados!$A$1:$ZZ$1, 0))</f>
        <v/>
      </c>
    </row>
    <row r="739">
      <c r="A739">
        <f>INDEX(resultados!$A$2:$ZZ$855, 733, MATCH($B$1, resultados!$A$1:$ZZ$1, 0))</f>
        <v/>
      </c>
      <c r="B739">
        <f>INDEX(resultados!$A$2:$ZZ$855, 733, MATCH($B$2, resultados!$A$1:$ZZ$1, 0))</f>
        <v/>
      </c>
      <c r="C739">
        <f>INDEX(resultados!$A$2:$ZZ$855, 733, MATCH($B$3, resultados!$A$1:$ZZ$1, 0))</f>
        <v/>
      </c>
    </row>
    <row r="740">
      <c r="A740">
        <f>INDEX(resultados!$A$2:$ZZ$855, 734, MATCH($B$1, resultados!$A$1:$ZZ$1, 0))</f>
        <v/>
      </c>
      <c r="B740">
        <f>INDEX(resultados!$A$2:$ZZ$855, 734, MATCH($B$2, resultados!$A$1:$ZZ$1, 0))</f>
        <v/>
      </c>
      <c r="C740">
        <f>INDEX(resultados!$A$2:$ZZ$855, 734, MATCH($B$3, resultados!$A$1:$ZZ$1, 0))</f>
        <v/>
      </c>
    </row>
    <row r="741">
      <c r="A741">
        <f>INDEX(resultados!$A$2:$ZZ$855, 735, MATCH($B$1, resultados!$A$1:$ZZ$1, 0))</f>
        <v/>
      </c>
      <c r="B741">
        <f>INDEX(resultados!$A$2:$ZZ$855, 735, MATCH($B$2, resultados!$A$1:$ZZ$1, 0))</f>
        <v/>
      </c>
      <c r="C741">
        <f>INDEX(resultados!$A$2:$ZZ$855, 735, MATCH($B$3, resultados!$A$1:$ZZ$1, 0))</f>
        <v/>
      </c>
    </row>
    <row r="742">
      <c r="A742">
        <f>INDEX(resultados!$A$2:$ZZ$855, 736, MATCH($B$1, resultados!$A$1:$ZZ$1, 0))</f>
        <v/>
      </c>
      <c r="B742">
        <f>INDEX(resultados!$A$2:$ZZ$855, 736, MATCH($B$2, resultados!$A$1:$ZZ$1, 0))</f>
        <v/>
      </c>
      <c r="C742">
        <f>INDEX(resultados!$A$2:$ZZ$855, 736, MATCH($B$3, resultados!$A$1:$ZZ$1, 0))</f>
        <v/>
      </c>
    </row>
    <row r="743">
      <c r="A743">
        <f>INDEX(resultados!$A$2:$ZZ$855, 737, MATCH($B$1, resultados!$A$1:$ZZ$1, 0))</f>
        <v/>
      </c>
      <c r="B743">
        <f>INDEX(resultados!$A$2:$ZZ$855, 737, MATCH($B$2, resultados!$A$1:$ZZ$1, 0))</f>
        <v/>
      </c>
      <c r="C743">
        <f>INDEX(resultados!$A$2:$ZZ$855, 737, MATCH($B$3, resultados!$A$1:$ZZ$1, 0))</f>
        <v/>
      </c>
    </row>
    <row r="744">
      <c r="A744">
        <f>INDEX(resultados!$A$2:$ZZ$855, 738, MATCH($B$1, resultados!$A$1:$ZZ$1, 0))</f>
        <v/>
      </c>
      <c r="B744">
        <f>INDEX(resultados!$A$2:$ZZ$855, 738, MATCH($B$2, resultados!$A$1:$ZZ$1, 0))</f>
        <v/>
      </c>
      <c r="C744">
        <f>INDEX(resultados!$A$2:$ZZ$855, 738, MATCH($B$3, resultados!$A$1:$ZZ$1, 0))</f>
        <v/>
      </c>
    </row>
    <row r="745">
      <c r="A745">
        <f>INDEX(resultados!$A$2:$ZZ$855, 739, MATCH($B$1, resultados!$A$1:$ZZ$1, 0))</f>
        <v/>
      </c>
      <c r="B745">
        <f>INDEX(resultados!$A$2:$ZZ$855, 739, MATCH($B$2, resultados!$A$1:$ZZ$1, 0))</f>
        <v/>
      </c>
      <c r="C745">
        <f>INDEX(resultados!$A$2:$ZZ$855, 739, MATCH($B$3, resultados!$A$1:$ZZ$1, 0))</f>
        <v/>
      </c>
    </row>
    <row r="746">
      <c r="A746">
        <f>INDEX(resultados!$A$2:$ZZ$855, 740, MATCH($B$1, resultados!$A$1:$ZZ$1, 0))</f>
        <v/>
      </c>
      <c r="B746">
        <f>INDEX(resultados!$A$2:$ZZ$855, 740, MATCH($B$2, resultados!$A$1:$ZZ$1, 0))</f>
        <v/>
      </c>
      <c r="C746">
        <f>INDEX(resultados!$A$2:$ZZ$855, 740, MATCH($B$3, resultados!$A$1:$ZZ$1, 0))</f>
        <v/>
      </c>
    </row>
    <row r="747">
      <c r="A747">
        <f>INDEX(resultados!$A$2:$ZZ$855, 741, MATCH($B$1, resultados!$A$1:$ZZ$1, 0))</f>
        <v/>
      </c>
      <c r="B747">
        <f>INDEX(resultados!$A$2:$ZZ$855, 741, MATCH($B$2, resultados!$A$1:$ZZ$1, 0))</f>
        <v/>
      </c>
      <c r="C747">
        <f>INDEX(resultados!$A$2:$ZZ$855, 741, MATCH($B$3, resultados!$A$1:$ZZ$1, 0))</f>
        <v/>
      </c>
    </row>
    <row r="748">
      <c r="A748">
        <f>INDEX(resultados!$A$2:$ZZ$855, 742, MATCH($B$1, resultados!$A$1:$ZZ$1, 0))</f>
        <v/>
      </c>
      <c r="B748">
        <f>INDEX(resultados!$A$2:$ZZ$855, 742, MATCH($B$2, resultados!$A$1:$ZZ$1, 0))</f>
        <v/>
      </c>
      <c r="C748">
        <f>INDEX(resultados!$A$2:$ZZ$855, 742, MATCH($B$3, resultados!$A$1:$ZZ$1, 0))</f>
        <v/>
      </c>
    </row>
    <row r="749">
      <c r="A749">
        <f>INDEX(resultados!$A$2:$ZZ$855, 743, MATCH($B$1, resultados!$A$1:$ZZ$1, 0))</f>
        <v/>
      </c>
      <c r="B749">
        <f>INDEX(resultados!$A$2:$ZZ$855, 743, MATCH($B$2, resultados!$A$1:$ZZ$1, 0))</f>
        <v/>
      </c>
      <c r="C749">
        <f>INDEX(resultados!$A$2:$ZZ$855, 743, MATCH($B$3, resultados!$A$1:$ZZ$1, 0))</f>
        <v/>
      </c>
    </row>
    <row r="750">
      <c r="A750">
        <f>INDEX(resultados!$A$2:$ZZ$855, 744, MATCH($B$1, resultados!$A$1:$ZZ$1, 0))</f>
        <v/>
      </c>
      <c r="B750">
        <f>INDEX(resultados!$A$2:$ZZ$855, 744, MATCH($B$2, resultados!$A$1:$ZZ$1, 0))</f>
        <v/>
      </c>
      <c r="C750">
        <f>INDEX(resultados!$A$2:$ZZ$855, 744, MATCH($B$3, resultados!$A$1:$ZZ$1, 0))</f>
        <v/>
      </c>
    </row>
    <row r="751">
      <c r="A751">
        <f>INDEX(resultados!$A$2:$ZZ$855, 745, MATCH($B$1, resultados!$A$1:$ZZ$1, 0))</f>
        <v/>
      </c>
      <c r="B751">
        <f>INDEX(resultados!$A$2:$ZZ$855, 745, MATCH($B$2, resultados!$A$1:$ZZ$1, 0))</f>
        <v/>
      </c>
      <c r="C751">
        <f>INDEX(resultados!$A$2:$ZZ$855, 745, MATCH($B$3, resultados!$A$1:$ZZ$1, 0))</f>
        <v/>
      </c>
    </row>
    <row r="752">
      <c r="A752">
        <f>INDEX(resultados!$A$2:$ZZ$855, 746, MATCH($B$1, resultados!$A$1:$ZZ$1, 0))</f>
        <v/>
      </c>
      <c r="B752">
        <f>INDEX(resultados!$A$2:$ZZ$855, 746, MATCH($B$2, resultados!$A$1:$ZZ$1, 0))</f>
        <v/>
      </c>
      <c r="C752">
        <f>INDEX(resultados!$A$2:$ZZ$855, 746, MATCH($B$3, resultados!$A$1:$ZZ$1, 0))</f>
        <v/>
      </c>
    </row>
    <row r="753">
      <c r="A753">
        <f>INDEX(resultados!$A$2:$ZZ$855, 747, MATCH($B$1, resultados!$A$1:$ZZ$1, 0))</f>
        <v/>
      </c>
      <c r="B753">
        <f>INDEX(resultados!$A$2:$ZZ$855, 747, MATCH($B$2, resultados!$A$1:$ZZ$1, 0))</f>
        <v/>
      </c>
      <c r="C753">
        <f>INDEX(resultados!$A$2:$ZZ$855, 747, MATCH($B$3, resultados!$A$1:$ZZ$1, 0))</f>
        <v/>
      </c>
    </row>
    <row r="754">
      <c r="A754">
        <f>INDEX(resultados!$A$2:$ZZ$855, 748, MATCH($B$1, resultados!$A$1:$ZZ$1, 0))</f>
        <v/>
      </c>
      <c r="B754">
        <f>INDEX(resultados!$A$2:$ZZ$855, 748, MATCH($B$2, resultados!$A$1:$ZZ$1, 0))</f>
        <v/>
      </c>
      <c r="C754">
        <f>INDEX(resultados!$A$2:$ZZ$855, 748, MATCH($B$3, resultados!$A$1:$ZZ$1, 0))</f>
        <v/>
      </c>
    </row>
    <row r="755">
      <c r="A755">
        <f>INDEX(resultados!$A$2:$ZZ$855, 749, MATCH($B$1, resultados!$A$1:$ZZ$1, 0))</f>
        <v/>
      </c>
      <c r="B755">
        <f>INDEX(resultados!$A$2:$ZZ$855, 749, MATCH($B$2, resultados!$A$1:$ZZ$1, 0))</f>
        <v/>
      </c>
      <c r="C755">
        <f>INDEX(resultados!$A$2:$ZZ$855, 749, MATCH($B$3, resultados!$A$1:$ZZ$1, 0))</f>
        <v/>
      </c>
    </row>
    <row r="756">
      <c r="A756">
        <f>INDEX(resultados!$A$2:$ZZ$855, 750, MATCH($B$1, resultados!$A$1:$ZZ$1, 0))</f>
        <v/>
      </c>
      <c r="B756">
        <f>INDEX(resultados!$A$2:$ZZ$855, 750, MATCH($B$2, resultados!$A$1:$ZZ$1, 0))</f>
        <v/>
      </c>
      <c r="C756">
        <f>INDEX(resultados!$A$2:$ZZ$855, 750, MATCH($B$3, resultados!$A$1:$ZZ$1, 0))</f>
        <v/>
      </c>
    </row>
    <row r="757">
      <c r="A757">
        <f>INDEX(resultados!$A$2:$ZZ$855, 751, MATCH($B$1, resultados!$A$1:$ZZ$1, 0))</f>
        <v/>
      </c>
      <c r="B757">
        <f>INDEX(resultados!$A$2:$ZZ$855, 751, MATCH($B$2, resultados!$A$1:$ZZ$1, 0))</f>
        <v/>
      </c>
      <c r="C757">
        <f>INDEX(resultados!$A$2:$ZZ$855, 751, MATCH($B$3, resultados!$A$1:$ZZ$1, 0))</f>
        <v/>
      </c>
    </row>
    <row r="758">
      <c r="A758">
        <f>INDEX(resultados!$A$2:$ZZ$855, 752, MATCH($B$1, resultados!$A$1:$ZZ$1, 0))</f>
        <v/>
      </c>
      <c r="B758">
        <f>INDEX(resultados!$A$2:$ZZ$855, 752, MATCH($B$2, resultados!$A$1:$ZZ$1, 0))</f>
        <v/>
      </c>
      <c r="C758">
        <f>INDEX(resultados!$A$2:$ZZ$855, 752, MATCH($B$3, resultados!$A$1:$ZZ$1, 0))</f>
        <v/>
      </c>
    </row>
    <row r="759">
      <c r="A759">
        <f>INDEX(resultados!$A$2:$ZZ$855, 753, MATCH($B$1, resultados!$A$1:$ZZ$1, 0))</f>
        <v/>
      </c>
      <c r="B759">
        <f>INDEX(resultados!$A$2:$ZZ$855, 753, MATCH($B$2, resultados!$A$1:$ZZ$1, 0))</f>
        <v/>
      </c>
      <c r="C759">
        <f>INDEX(resultados!$A$2:$ZZ$855, 753, MATCH($B$3, resultados!$A$1:$ZZ$1, 0))</f>
        <v/>
      </c>
    </row>
    <row r="760">
      <c r="A760">
        <f>INDEX(resultados!$A$2:$ZZ$855, 754, MATCH($B$1, resultados!$A$1:$ZZ$1, 0))</f>
        <v/>
      </c>
      <c r="B760">
        <f>INDEX(resultados!$A$2:$ZZ$855, 754, MATCH($B$2, resultados!$A$1:$ZZ$1, 0))</f>
        <v/>
      </c>
      <c r="C760">
        <f>INDEX(resultados!$A$2:$ZZ$855, 754, MATCH($B$3, resultados!$A$1:$ZZ$1, 0))</f>
        <v/>
      </c>
    </row>
    <row r="761">
      <c r="A761">
        <f>INDEX(resultados!$A$2:$ZZ$855, 755, MATCH($B$1, resultados!$A$1:$ZZ$1, 0))</f>
        <v/>
      </c>
      <c r="B761">
        <f>INDEX(resultados!$A$2:$ZZ$855, 755, MATCH($B$2, resultados!$A$1:$ZZ$1, 0))</f>
        <v/>
      </c>
      <c r="C761">
        <f>INDEX(resultados!$A$2:$ZZ$855, 755, MATCH($B$3, resultados!$A$1:$ZZ$1, 0))</f>
        <v/>
      </c>
    </row>
    <row r="762">
      <c r="A762">
        <f>INDEX(resultados!$A$2:$ZZ$855, 756, MATCH($B$1, resultados!$A$1:$ZZ$1, 0))</f>
        <v/>
      </c>
      <c r="B762">
        <f>INDEX(resultados!$A$2:$ZZ$855, 756, MATCH($B$2, resultados!$A$1:$ZZ$1, 0))</f>
        <v/>
      </c>
      <c r="C762">
        <f>INDEX(resultados!$A$2:$ZZ$855, 756, MATCH($B$3, resultados!$A$1:$ZZ$1, 0))</f>
        <v/>
      </c>
    </row>
    <row r="763">
      <c r="A763">
        <f>INDEX(resultados!$A$2:$ZZ$855, 757, MATCH($B$1, resultados!$A$1:$ZZ$1, 0))</f>
        <v/>
      </c>
      <c r="B763">
        <f>INDEX(resultados!$A$2:$ZZ$855, 757, MATCH($B$2, resultados!$A$1:$ZZ$1, 0))</f>
        <v/>
      </c>
      <c r="C763">
        <f>INDEX(resultados!$A$2:$ZZ$855, 757, MATCH($B$3, resultados!$A$1:$ZZ$1, 0))</f>
        <v/>
      </c>
    </row>
    <row r="764">
      <c r="A764">
        <f>INDEX(resultados!$A$2:$ZZ$855, 758, MATCH($B$1, resultados!$A$1:$ZZ$1, 0))</f>
        <v/>
      </c>
      <c r="B764">
        <f>INDEX(resultados!$A$2:$ZZ$855, 758, MATCH($B$2, resultados!$A$1:$ZZ$1, 0))</f>
        <v/>
      </c>
      <c r="C764">
        <f>INDEX(resultados!$A$2:$ZZ$855, 758, MATCH($B$3, resultados!$A$1:$ZZ$1, 0))</f>
        <v/>
      </c>
    </row>
    <row r="765">
      <c r="A765">
        <f>INDEX(resultados!$A$2:$ZZ$855, 759, MATCH($B$1, resultados!$A$1:$ZZ$1, 0))</f>
        <v/>
      </c>
      <c r="B765">
        <f>INDEX(resultados!$A$2:$ZZ$855, 759, MATCH($B$2, resultados!$A$1:$ZZ$1, 0))</f>
        <v/>
      </c>
      <c r="C765">
        <f>INDEX(resultados!$A$2:$ZZ$855, 759, MATCH($B$3, resultados!$A$1:$ZZ$1, 0))</f>
        <v/>
      </c>
    </row>
    <row r="766">
      <c r="A766">
        <f>INDEX(resultados!$A$2:$ZZ$855, 760, MATCH($B$1, resultados!$A$1:$ZZ$1, 0))</f>
        <v/>
      </c>
      <c r="B766">
        <f>INDEX(resultados!$A$2:$ZZ$855, 760, MATCH($B$2, resultados!$A$1:$ZZ$1, 0))</f>
        <v/>
      </c>
      <c r="C766">
        <f>INDEX(resultados!$A$2:$ZZ$855, 760, MATCH($B$3, resultados!$A$1:$ZZ$1, 0))</f>
        <v/>
      </c>
    </row>
    <row r="767">
      <c r="A767">
        <f>INDEX(resultados!$A$2:$ZZ$855, 761, MATCH($B$1, resultados!$A$1:$ZZ$1, 0))</f>
        <v/>
      </c>
      <c r="B767">
        <f>INDEX(resultados!$A$2:$ZZ$855, 761, MATCH($B$2, resultados!$A$1:$ZZ$1, 0))</f>
        <v/>
      </c>
      <c r="C767">
        <f>INDEX(resultados!$A$2:$ZZ$855, 761, MATCH($B$3, resultados!$A$1:$ZZ$1, 0))</f>
        <v/>
      </c>
    </row>
    <row r="768">
      <c r="A768">
        <f>INDEX(resultados!$A$2:$ZZ$855, 762, MATCH($B$1, resultados!$A$1:$ZZ$1, 0))</f>
        <v/>
      </c>
      <c r="B768">
        <f>INDEX(resultados!$A$2:$ZZ$855, 762, MATCH($B$2, resultados!$A$1:$ZZ$1, 0))</f>
        <v/>
      </c>
      <c r="C768">
        <f>INDEX(resultados!$A$2:$ZZ$855, 762, MATCH($B$3, resultados!$A$1:$ZZ$1, 0))</f>
        <v/>
      </c>
    </row>
    <row r="769">
      <c r="A769">
        <f>INDEX(resultados!$A$2:$ZZ$855, 763, MATCH($B$1, resultados!$A$1:$ZZ$1, 0))</f>
        <v/>
      </c>
      <c r="B769">
        <f>INDEX(resultados!$A$2:$ZZ$855, 763, MATCH($B$2, resultados!$A$1:$ZZ$1, 0))</f>
        <v/>
      </c>
      <c r="C769">
        <f>INDEX(resultados!$A$2:$ZZ$855, 763, MATCH($B$3, resultados!$A$1:$ZZ$1, 0))</f>
        <v/>
      </c>
    </row>
    <row r="770">
      <c r="A770">
        <f>INDEX(resultados!$A$2:$ZZ$855, 764, MATCH($B$1, resultados!$A$1:$ZZ$1, 0))</f>
        <v/>
      </c>
      <c r="B770">
        <f>INDEX(resultados!$A$2:$ZZ$855, 764, MATCH($B$2, resultados!$A$1:$ZZ$1, 0))</f>
        <v/>
      </c>
      <c r="C770">
        <f>INDEX(resultados!$A$2:$ZZ$855, 764, MATCH($B$3, resultados!$A$1:$ZZ$1, 0))</f>
        <v/>
      </c>
    </row>
    <row r="771">
      <c r="A771">
        <f>INDEX(resultados!$A$2:$ZZ$855, 765, MATCH($B$1, resultados!$A$1:$ZZ$1, 0))</f>
        <v/>
      </c>
      <c r="B771">
        <f>INDEX(resultados!$A$2:$ZZ$855, 765, MATCH($B$2, resultados!$A$1:$ZZ$1, 0))</f>
        <v/>
      </c>
      <c r="C771">
        <f>INDEX(resultados!$A$2:$ZZ$855, 765, MATCH($B$3, resultados!$A$1:$ZZ$1, 0))</f>
        <v/>
      </c>
    </row>
    <row r="772">
      <c r="A772">
        <f>INDEX(resultados!$A$2:$ZZ$855, 766, MATCH($B$1, resultados!$A$1:$ZZ$1, 0))</f>
        <v/>
      </c>
      <c r="B772">
        <f>INDEX(resultados!$A$2:$ZZ$855, 766, MATCH($B$2, resultados!$A$1:$ZZ$1, 0))</f>
        <v/>
      </c>
      <c r="C772">
        <f>INDEX(resultados!$A$2:$ZZ$855, 766, MATCH($B$3, resultados!$A$1:$ZZ$1, 0))</f>
        <v/>
      </c>
    </row>
    <row r="773">
      <c r="A773">
        <f>INDEX(resultados!$A$2:$ZZ$855, 767, MATCH($B$1, resultados!$A$1:$ZZ$1, 0))</f>
        <v/>
      </c>
      <c r="B773">
        <f>INDEX(resultados!$A$2:$ZZ$855, 767, MATCH($B$2, resultados!$A$1:$ZZ$1, 0))</f>
        <v/>
      </c>
      <c r="C773">
        <f>INDEX(resultados!$A$2:$ZZ$855, 767, MATCH($B$3, resultados!$A$1:$ZZ$1, 0))</f>
        <v/>
      </c>
    </row>
    <row r="774">
      <c r="A774">
        <f>INDEX(resultados!$A$2:$ZZ$855, 768, MATCH($B$1, resultados!$A$1:$ZZ$1, 0))</f>
        <v/>
      </c>
      <c r="B774">
        <f>INDEX(resultados!$A$2:$ZZ$855, 768, MATCH($B$2, resultados!$A$1:$ZZ$1, 0))</f>
        <v/>
      </c>
      <c r="C774">
        <f>INDEX(resultados!$A$2:$ZZ$855, 768, MATCH($B$3, resultados!$A$1:$ZZ$1, 0))</f>
        <v/>
      </c>
    </row>
    <row r="775">
      <c r="A775">
        <f>INDEX(resultados!$A$2:$ZZ$855, 769, MATCH($B$1, resultados!$A$1:$ZZ$1, 0))</f>
        <v/>
      </c>
      <c r="B775">
        <f>INDEX(resultados!$A$2:$ZZ$855, 769, MATCH($B$2, resultados!$A$1:$ZZ$1, 0))</f>
        <v/>
      </c>
      <c r="C775">
        <f>INDEX(resultados!$A$2:$ZZ$855, 769, MATCH($B$3, resultados!$A$1:$ZZ$1, 0))</f>
        <v/>
      </c>
    </row>
    <row r="776">
      <c r="A776">
        <f>INDEX(resultados!$A$2:$ZZ$855, 770, MATCH($B$1, resultados!$A$1:$ZZ$1, 0))</f>
        <v/>
      </c>
      <c r="B776">
        <f>INDEX(resultados!$A$2:$ZZ$855, 770, MATCH($B$2, resultados!$A$1:$ZZ$1, 0))</f>
        <v/>
      </c>
      <c r="C776">
        <f>INDEX(resultados!$A$2:$ZZ$855, 770, MATCH($B$3, resultados!$A$1:$ZZ$1, 0))</f>
        <v/>
      </c>
    </row>
    <row r="777">
      <c r="A777">
        <f>INDEX(resultados!$A$2:$ZZ$855, 771, MATCH($B$1, resultados!$A$1:$ZZ$1, 0))</f>
        <v/>
      </c>
      <c r="B777">
        <f>INDEX(resultados!$A$2:$ZZ$855, 771, MATCH($B$2, resultados!$A$1:$ZZ$1, 0))</f>
        <v/>
      </c>
      <c r="C777">
        <f>INDEX(resultados!$A$2:$ZZ$855, 771, MATCH($B$3, resultados!$A$1:$ZZ$1, 0))</f>
        <v/>
      </c>
    </row>
    <row r="778">
      <c r="A778">
        <f>INDEX(resultados!$A$2:$ZZ$855, 772, MATCH($B$1, resultados!$A$1:$ZZ$1, 0))</f>
        <v/>
      </c>
      <c r="B778">
        <f>INDEX(resultados!$A$2:$ZZ$855, 772, MATCH($B$2, resultados!$A$1:$ZZ$1, 0))</f>
        <v/>
      </c>
      <c r="C778">
        <f>INDEX(resultados!$A$2:$ZZ$855, 772, MATCH($B$3, resultados!$A$1:$ZZ$1, 0))</f>
        <v/>
      </c>
    </row>
    <row r="779">
      <c r="A779">
        <f>INDEX(resultados!$A$2:$ZZ$855, 773, MATCH($B$1, resultados!$A$1:$ZZ$1, 0))</f>
        <v/>
      </c>
      <c r="B779">
        <f>INDEX(resultados!$A$2:$ZZ$855, 773, MATCH($B$2, resultados!$A$1:$ZZ$1, 0))</f>
        <v/>
      </c>
      <c r="C779">
        <f>INDEX(resultados!$A$2:$ZZ$855, 773, MATCH($B$3, resultados!$A$1:$ZZ$1, 0))</f>
        <v/>
      </c>
    </row>
    <row r="780">
      <c r="A780">
        <f>INDEX(resultados!$A$2:$ZZ$855, 774, MATCH($B$1, resultados!$A$1:$ZZ$1, 0))</f>
        <v/>
      </c>
      <c r="B780">
        <f>INDEX(resultados!$A$2:$ZZ$855, 774, MATCH($B$2, resultados!$A$1:$ZZ$1, 0))</f>
        <v/>
      </c>
      <c r="C780">
        <f>INDEX(resultados!$A$2:$ZZ$855, 774, MATCH($B$3, resultados!$A$1:$ZZ$1, 0))</f>
        <v/>
      </c>
    </row>
    <row r="781">
      <c r="A781">
        <f>INDEX(resultados!$A$2:$ZZ$855, 775, MATCH($B$1, resultados!$A$1:$ZZ$1, 0))</f>
        <v/>
      </c>
      <c r="B781">
        <f>INDEX(resultados!$A$2:$ZZ$855, 775, MATCH($B$2, resultados!$A$1:$ZZ$1, 0))</f>
        <v/>
      </c>
      <c r="C781">
        <f>INDEX(resultados!$A$2:$ZZ$855, 775, MATCH($B$3, resultados!$A$1:$ZZ$1, 0))</f>
        <v/>
      </c>
    </row>
    <row r="782">
      <c r="A782">
        <f>INDEX(resultados!$A$2:$ZZ$855, 776, MATCH($B$1, resultados!$A$1:$ZZ$1, 0))</f>
        <v/>
      </c>
      <c r="B782">
        <f>INDEX(resultados!$A$2:$ZZ$855, 776, MATCH($B$2, resultados!$A$1:$ZZ$1, 0))</f>
        <v/>
      </c>
      <c r="C782">
        <f>INDEX(resultados!$A$2:$ZZ$855, 776, MATCH($B$3, resultados!$A$1:$ZZ$1, 0))</f>
        <v/>
      </c>
    </row>
    <row r="783">
      <c r="A783">
        <f>INDEX(resultados!$A$2:$ZZ$855, 777, MATCH($B$1, resultados!$A$1:$ZZ$1, 0))</f>
        <v/>
      </c>
      <c r="B783">
        <f>INDEX(resultados!$A$2:$ZZ$855, 777, MATCH($B$2, resultados!$A$1:$ZZ$1, 0))</f>
        <v/>
      </c>
      <c r="C783">
        <f>INDEX(resultados!$A$2:$ZZ$855, 777, MATCH($B$3, resultados!$A$1:$ZZ$1, 0))</f>
        <v/>
      </c>
    </row>
    <row r="784">
      <c r="A784">
        <f>INDEX(resultados!$A$2:$ZZ$855, 778, MATCH($B$1, resultados!$A$1:$ZZ$1, 0))</f>
        <v/>
      </c>
      <c r="B784">
        <f>INDEX(resultados!$A$2:$ZZ$855, 778, MATCH($B$2, resultados!$A$1:$ZZ$1, 0))</f>
        <v/>
      </c>
      <c r="C784">
        <f>INDEX(resultados!$A$2:$ZZ$855, 778, MATCH($B$3, resultados!$A$1:$ZZ$1, 0))</f>
        <v/>
      </c>
    </row>
    <row r="785">
      <c r="A785">
        <f>INDEX(resultados!$A$2:$ZZ$855, 779, MATCH($B$1, resultados!$A$1:$ZZ$1, 0))</f>
        <v/>
      </c>
      <c r="B785">
        <f>INDEX(resultados!$A$2:$ZZ$855, 779, MATCH($B$2, resultados!$A$1:$ZZ$1, 0))</f>
        <v/>
      </c>
      <c r="C785">
        <f>INDEX(resultados!$A$2:$ZZ$855, 779, MATCH($B$3, resultados!$A$1:$ZZ$1, 0))</f>
        <v/>
      </c>
    </row>
    <row r="786">
      <c r="A786">
        <f>INDEX(resultados!$A$2:$ZZ$855, 780, MATCH($B$1, resultados!$A$1:$ZZ$1, 0))</f>
        <v/>
      </c>
      <c r="B786">
        <f>INDEX(resultados!$A$2:$ZZ$855, 780, MATCH($B$2, resultados!$A$1:$ZZ$1, 0))</f>
        <v/>
      </c>
      <c r="C786">
        <f>INDEX(resultados!$A$2:$ZZ$855, 780, MATCH($B$3, resultados!$A$1:$ZZ$1, 0))</f>
        <v/>
      </c>
    </row>
    <row r="787">
      <c r="A787">
        <f>INDEX(resultados!$A$2:$ZZ$855, 781, MATCH($B$1, resultados!$A$1:$ZZ$1, 0))</f>
        <v/>
      </c>
      <c r="B787">
        <f>INDEX(resultados!$A$2:$ZZ$855, 781, MATCH($B$2, resultados!$A$1:$ZZ$1, 0))</f>
        <v/>
      </c>
      <c r="C787">
        <f>INDEX(resultados!$A$2:$ZZ$855, 781, MATCH($B$3, resultados!$A$1:$ZZ$1, 0))</f>
        <v/>
      </c>
    </row>
    <row r="788">
      <c r="A788">
        <f>INDEX(resultados!$A$2:$ZZ$855, 782, MATCH($B$1, resultados!$A$1:$ZZ$1, 0))</f>
        <v/>
      </c>
      <c r="B788">
        <f>INDEX(resultados!$A$2:$ZZ$855, 782, MATCH($B$2, resultados!$A$1:$ZZ$1, 0))</f>
        <v/>
      </c>
      <c r="C788">
        <f>INDEX(resultados!$A$2:$ZZ$855, 782, MATCH($B$3, resultados!$A$1:$ZZ$1, 0))</f>
        <v/>
      </c>
    </row>
    <row r="789">
      <c r="A789">
        <f>INDEX(resultados!$A$2:$ZZ$855, 783, MATCH($B$1, resultados!$A$1:$ZZ$1, 0))</f>
        <v/>
      </c>
      <c r="B789">
        <f>INDEX(resultados!$A$2:$ZZ$855, 783, MATCH($B$2, resultados!$A$1:$ZZ$1, 0))</f>
        <v/>
      </c>
      <c r="C789">
        <f>INDEX(resultados!$A$2:$ZZ$855, 783, MATCH($B$3, resultados!$A$1:$ZZ$1, 0))</f>
        <v/>
      </c>
    </row>
    <row r="790">
      <c r="A790">
        <f>INDEX(resultados!$A$2:$ZZ$855, 784, MATCH($B$1, resultados!$A$1:$ZZ$1, 0))</f>
        <v/>
      </c>
      <c r="B790">
        <f>INDEX(resultados!$A$2:$ZZ$855, 784, MATCH($B$2, resultados!$A$1:$ZZ$1, 0))</f>
        <v/>
      </c>
      <c r="C790">
        <f>INDEX(resultados!$A$2:$ZZ$855, 784, MATCH($B$3, resultados!$A$1:$ZZ$1, 0))</f>
        <v/>
      </c>
    </row>
    <row r="791">
      <c r="A791">
        <f>INDEX(resultados!$A$2:$ZZ$855, 785, MATCH($B$1, resultados!$A$1:$ZZ$1, 0))</f>
        <v/>
      </c>
      <c r="B791">
        <f>INDEX(resultados!$A$2:$ZZ$855, 785, MATCH($B$2, resultados!$A$1:$ZZ$1, 0))</f>
        <v/>
      </c>
      <c r="C791">
        <f>INDEX(resultados!$A$2:$ZZ$855, 785, MATCH($B$3, resultados!$A$1:$ZZ$1, 0))</f>
        <v/>
      </c>
    </row>
    <row r="792">
      <c r="A792">
        <f>INDEX(resultados!$A$2:$ZZ$855, 786, MATCH($B$1, resultados!$A$1:$ZZ$1, 0))</f>
        <v/>
      </c>
      <c r="B792">
        <f>INDEX(resultados!$A$2:$ZZ$855, 786, MATCH($B$2, resultados!$A$1:$ZZ$1, 0))</f>
        <v/>
      </c>
      <c r="C792">
        <f>INDEX(resultados!$A$2:$ZZ$855, 786, MATCH($B$3, resultados!$A$1:$ZZ$1, 0))</f>
        <v/>
      </c>
    </row>
    <row r="793">
      <c r="A793">
        <f>INDEX(resultados!$A$2:$ZZ$855, 787, MATCH($B$1, resultados!$A$1:$ZZ$1, 0))</f>
        <v/>
      </c>
      <c r="B793">
        <f>INDEX(resultados!$A$2:$ZZ$855, 787, MATCH($B$2, resultados!$A$1:$ZZ$1, 0))</f>
        <v/>
      </c>
      <c r="C793">
        <f>INDEX(resultados!$A$2:$ZZ$855, 787, MATCH($B$3, resultados!$A$1:$ZZ$1, 0))</f>
        <v/>
      </c>
    </row>
    <row r="794">
      <c r="A794">
        <f>INDEX(resultados!$A$2:$ZZ$855, 788, MATCH($B$1, resultados!$A$1:$ZZ$1, 0))</f>
        <v/>
      </c>
      <c r="B794">
        <f>INDEX(resultados!$A$2:$ZZ$855, 788, MATCH($B$2, resultados!$A$1:$ZZ$1, 0))</f>
        <v/>
      </c>
      <c r="C794">
        <f>INDEX(resultados!$A$2:$ZZ$855, 788, MATCH($B$3, resultados!$A$1:$ZZ$1, 0))</f>
        <v/>
      </c>
    </row>
    <row r="795">
      <c r="A795">
        <f>INDEX(resultados!$A$2:$ZZ$855, 789, MATCH($B$1, resultados!$A$1:$ZZ$1, 0))</f>
        <v/>
      </c>
      <c r="B795">
        <f>INDEX(resultados!$A$2:$ZZ$855, 789, MATCH($B$2, resultados!$A$1:$ZZ$1, 0))</f>
        <v/>
      </c>
      <c r="C795">
        <f>INDEX(resultados!$A$2:$ZZ$855, 789, MATCH($B$3, resultados!$A$1:$ZZ$1, 0))</f>
        <v/>
      </c>
    </row>
    <row r="796">
      <c r="A796">
        <f>INDEX(resultados!$A$2:$ZZ$855, 790, MATCH($B$1, resultados!$A$1:$ZZ$1, 0))</f>
        <v/>
      </c>
      <c r="B796">
        <f>INDEX(resultados!$A$2:$ZZ$855, 790, MATCH($B$2, resultados!$A$1:$ZZ$1, 0))</f>
        <v/>
      </c>
      <c r="C796">
        <f>INDEX(resultados!$A$2:$ZZ$855, 790, MATCH($B$3, resultados!$A$1:$ZZ$1, 0))</f>
        <v/>
      </c>
    </row>
    <row r="797">
      <c r="A797">
        <f>INDEX(resultados!$A$2:$ZZ$855, 791, MATCH($B$1, resultados!$A$1:$ZZ$1, 0))</f>
        <v/>
      </c>
      <c r="B797">
        <f>INDEX(resultados!$A$2:$ZZ$855, 791, MATCH($B$2, resultados!$A$1:$ZZ$1, 0))</f>
        <v/>
      </c>
      <c r="C797">
        <f>INDEX(resultados!$A$2:$ZZ$855, 791, MATCH($B$3, resultados!$A$1:$ZZ$1, 0))</f>
        <v/>
      </c>
    </row>
    <row r="798">
      <c r="A798">
        <f>INDEX(resultados!$A$2:$ZZ$855, 792, MATCH($B$1, resultados!$A$1:$ZZ$1, 0))</f>
        <v/>
      </c>
      <c r="B798">
        <f>INDEX(resultados!$A$2:$ZZ$855, 792, MATCH($B$2, resultados!$A$1:$ZZ$1, 0))</f>
        <v/>
      </c>
      <c r="C798">
        <f>INDEX(resultados!$A$2:$ZZ$855, 792, MATCH($B$3, resultados!$A$1:$ZZ$1, 0))</f>
        <v/>
      </c>
    </row>
    <row r="799">
      <c r="A799">
        <f>INDEX(resultados!$A$2:$ZZ$855, 793, MATCH($B$1, resultados!$A$1:$ZZ$1, 0))</f>
        <v/>
      </c>
      <c r="B799">
        <f>INDEX(resultados!$A$2:$ZZ$855, 793, MATCH($B$2, resultados!$A$1:$ZZ$1, 0))</f>
        <v/>
      </c>
      <c r="C799">
        <f>INDEX(resultados!$A$2:$ZZ$855, 793, MATCH($B$3, resultados!$A$1:$ZZ$1, 0))</f>
        <v/>
      </c>
    </row>
    <row r="800">
      <c r="A800">
        <f>INDEX(resultados!$A$2:$ZZ$855, 794, MATCH($B$1, resultados!$A$1:$ZZ$1, 0))</f>
        <v/>
      </c>
      <c r="B800">
        <f>INDEX(resultados!$A$2:$ZZ$855, 794, MATCH($B$2, resultados!$A$1:$ZZ$1, 0))</f>
        <v/>
      </c>
      <c r="C800">
        <f>INDEX(resultados!$A$2:$ZZ$855, 794, MATCH($B$3, resultados!$A$1:$ZZ$1, 0))</f>
        <v/>
      </c>
    </row>
    <row r="801">
      <c r="A801">
        <f>INDEX(resultados!$A$2:$ZZ$855, 795, MATCH($B$1, resultados!$A$1:$ZZ$1, 0))</f>
        <v/>
      </c>
      <c r="B801">
        <f>INDEX(resultados!$A$2:$ZZ$855, 795, MATCH($B$2, resultados!$A$1:$ZZ$1, 0))</f>
        <v/>
      </c>
      <c r="C801">
        <f>INDEX(resultados!$A$2:$ZZ$855, 795, MATCH($B$3, resultados!$A$1:$ZZ$1, 0))</f>
        <v/>
      </c>
    </row>
    <row r="802">
      <c r="A802">
        <f>INDEX(resultados!$A$2:$ZZ$855, 796, MATCH($B$1, resultados!$A$1:$ZZ$1, 0))</f>
        <v/>
      </c>
      <c r="B802">
        <f>INDEX(resultados!$A$2:$ZZ$855, 796, MATCH($B$2, resultados!$A$1:$ZZ$1, 0))</f>
        <v/>
      </c>
      <c r="C802">
        <f>INDEX(resultados!$A$2:$ZZ$855, 796, MATCH($B$3, resultados!$A$1:$ZZ$1, 0))</f>
        <v/>
      </c>
    </row>
    <row r="803">
      <c r="A803">
        <f>INDEX(resultados!$A$2:$ZZ$855, 797, MATCH($B$1, resultados!$A$1:$ZZ$1, 0))</f>
        <v/>
      </c>
      <c r="B803">
        <f>INDEX(resultados!$A$2:$ZZ$855, 797, MATCH($B$2, resultados!$A$1:$ZZ$1, 0))</f>
        <v/>
      </c>
      <c r="C803">
        <f>INDEX(resultados!$A$2:$ZZ$855, 797, MATCH($B$3, resultados!$A$1:$ZZ$1, 0))</f>
        <v/>
      </c>
    </row>
    <row r="804">
      <c r="A804">
        <f>INDEX(resultados!$A$2:$ZZ$855, 798, MATCH($B$1, resultados!$A$1:$ZZ$1, 0))</f>
        <v/>
      </c>
      <c r="B804">
        <f>INDEX(resultados!$A$2:$ZZ$855, 798, MATCH($B$2, resultados!$A$1:$ZZ$1, 0))</f>
        <v/>
      </c>
      <c r="C804">
        <f>INDEX(resultados!$A$2:$ZZ$855, 798, MATCH($B$3, resultados!$A$1:$ZZ$1, 0))</f>
        <v/>
      </c>
    </row>
    <row r="805">
      <c r="A805">
        <f>INDEX(resultados!$A$2:$ZZ$855, 799, MATCH($B$1, resultados!$A$1:$ZZ$1, 0))</f>
        <v/>
      </c>
      <c r="B805">
        <f>INDEX(resultados!$A$2:$ZZ$855, 799, MATCH($B$2, resultados!$A$1:$ZZ$1, 0))</f>
        <v/>
      </c>
      <c r="C805">
        <f>INDEX(resultados!$A$2:$ZZ$855, 799, MATCH($B$3, resultados!$A$1:$ZZ$1, 0))</f>
        <v/>
      </c>
    </row>
    <row r="806">
      <c r="A806">
        <f>INDEX(resultados!$A$2:$ZZ$855, 800, MATCH($B$1, resultados!$A$1:$ZZ$1, 0))</f>
        <v/>
      </c>
      <c r="B806">
        <f>INDEX(resultados!$A$2:$ZZ$855, 800, MATCH($B$2, resultados!$A$1:$ZZ$1, 0))</f>
        <v/>
      </c>
      <c r="C806">
        <f>INDEX(resultados!$A$2:$ZZ$855, 800, MATCH($B$3, resultados!$A$1:$ZZ$1, 0))</f>
        <v/>
      </c>
    </row>
    <row r="807">
      <c r="A807">
        <f>INDEX(resultados!$A$2:$ZZ$855, 801, MATCH($B$1, resultados!$A$1:$ZZ$1, 0))</f>
        <v/>
      </c>
      <c r="B807">
        <f>INDEX(resultados!$A$2:$ZZ$855, 801, MATCH($B$2, resultados!$A$1:$ZZ$1, 0))</f>
        <v/>
      </c>
      <c r="C807">
        <f>INDEX(resultados!$A$2:$ZZ$855, 801, MATCH($B$3, resultados!$A$1:$ZZ$1, 0))</f>
        <v/>
      </c>
    </row>
    <row r="808">
      <c r="A808">
        <f>INDEX(resultados!$A$2:$ZZ$855, 802, MATCH($B$1, resultados!$A$1:$ZZ$1, 0))</f>
        <v/>
      </c>
      <c r="B808">
        <f>INDEX(resultados!$A$2:$ZZ$855, 802, MATCH($B$2, resultados!$A$1:$ZZ$1, 0))</f>
        <v/>
      </c>
      <c r="C808">
        <f>INDEX(resultados!$A$2:$ZZ$855, 802, MATCH($B$3, resultados!$A$1:$ZZ$1, 0))</f>
        <v/>
      </c>
    </row>
    <row r="809">
      <c r="A809">
        <f>INDEX(resultados!$A$2:$ZZ$855, 803, MATCH($B$1, resultados!$A$1:$ZZ$1, 0))</f>
        <v/>
      </c>
      <c r="B809">
        <f>INDEX(resultados!$A$2:$ZZ$855, 803, MATCH($B$2, resultados!$A$1:$ZZ$1, 0))</f>
        <v/>
      </c>
      <c r="C809">
        <f>INDEX(resultados!$A$2:$ZZ$855, 803, MATCH($B$3, resultados!$A$1:$ZZ$1, 0))</f>
        <v/>
      </c>
    </row>
    <row r="810">
      <c r="A810">
        <f>INDEX(resultados!$A$2:$ZZ$855, 804, MATCH($B$1, resultados!$A$1:$ZZ$1, 0))</f>
        <v/>
      </c>
      <c r="B810">
        <f>INDEX(resultados!$A$2:$ZZ$855, 804, MATCH($B$2, resultados!$A$1:$ZZ$1, 0))</f>
        <v/>
      </c>
      <c r="C810">
        <f>INDEX(resultados!$A$2:$ZZ$855, 804, MATCH($B$3, resultados!$A$1:$ZZ$1, 0))</f>
        <v/>
      </c>
    </row>
    <row r="811">
      <c r="A811">
        <f>INDEX(resultados!$A$2:$ZZ$855, 805, MATCH($B$1, resultados!$A$1:$ZZ$1, 0))</f>
        <v/>
      </c>
      <c r="B811">
        <f>INDEX(resultados!$A$2:$ZZ$855, 805, MATCH($B$2, resultados!$A$1:$ZZ$1, 0))</f>
        <v/>
      </c>
      <c r="C811">
        <f>INDEX(resultados!$A$2:$ZZ$855, 805, MATCH($B$3, resultados!$A$1:$ZZ$1, 0))</f>
        <v/>
      </c>
    </row>
    <row r="812">
      <c r="A812">
        <f>INDEX(resultados!$A$2:$ZZ$855, 806, MATCH($B$1, resultados!$A$1:$ZZ$1, 0))</f>
        <v/>
      </c>
      <c r="B812">
        <f>INDEX(resultados!$A$2:$ZZ$855, 806, MATCH($B$2, resultados!$A$1:$ZZ$1, 0))</f>
        <v/>
      </c>
      <c r="C812">
        <f>INDEX(resultados!$A$2:$ZZ$855, 806, MATCH($B$3, resultados!$A$1:$ZZ$1, 0))</f>
        <v/>
      </c>
    </row>
    <row r="813">
      <c r="A813">
        <f>INDEX(resultados!$A$2:$ZZ$855, 807, MATCH($B$1, resultados!$A$1:$ZZ$1, 0))</f>
        <v/>
      </c>
      <c r="B813">
        <f>INDEX(resultados!$A$2:$ZZ$855, 807, MATCH($B$2, resultados!$A$1:$ZZ$1, 0))</f>
        <v/>
      </c>
      <c r="C813">
        <f>INDEX(resultados!$A$2:$ZZ$855, 807, MATCH($B$3, resultados!$A$1:$ZZ$1, 0))</f>
        <v/>
      </c>
    </row>
    <row r="814">
      <c r="A814">
        <f>INDEX(resultados!$A$2:$ZZ$855, 808, MATCH($B$1, resultados!$A$1:$ZZ$1, 0))</f>
        <v/>
      </c>
      <c r="B814">
        <f>INDEX(resultados!$A$2:$ZZ$855, 808, MATCH($B$2, resultados!$A$1:$ZZ$1, 0))</f>
        <v/>
      </c>
      <c r="C814">
        <f>INDEX(resultados!$A$2:$ZZ$855, 808, MATCH($B$3, resultados!$A$1:$ZZ$1, 0))</f>
        <v/>
      </c>
    </row>
    <row r="815">
      <c r="A815">
        <f>INDEX(resultados!$A$2:$ZZ$855, 809, MATCH($B$1, resultados!$A$1:$ZZ$1, 0))</f>
        <v/>
      </c>
      <c r="B815">
        <f>INDEX(resultados!$A$2:$ZZ$855, 809, MATCH($B$2, resultados!$A$1:$ZZ$1, 0))</f>
        <v/>
      </c>
      <c r="C815">
        <f>INDEX(resultados!$A$2:$ZZ$855, 809, MATCH($B$3, resultados!$A$1:$ZZ$1, 0))</f>
        <v/>
      </c>
    </row>
    <row r="816">
      <c r="A816">
        <f>INDEX(resultados!$A$2:$ZZ$855, 810, MATCH($B$1, resultados!$A$1:$ZZ$1, 0))</f>
        <v/>
      </c>
      <c r="B816">
        <f>INDEX(resultados!$A$2:$ZZ$855, 810, MATCH($B$2, resultados!$A$1:$ZZ$1, 0))</f>
        <v/>
      </c>
      <c r="C816">
        <f>INDEX(resultados!$A$2:$ZZ$855, 810, MATCH($B$3, resultados!$A$1:$ZZ$1, 0))</f>
        <v/>
      </c>
    </row>
    <row r="817">
      <c r="A817">
        <f>INDEX(resultados!$A$2:$ZZ$855, 811, MATCH($B$1, resultados!$A$1:$ZZ$1, 0))</f>
        <v/>
      </c>
      <c r="B817">
        <f>INDEX(resultados!$A$2:$ZZ$855, 811, MATCH($B$2, resultados!$A$1:$ZZ$1, 0))</f>
        <v/>
      </c>
      <c r="C817">
        <f>INDEX(resultados!$A$2:$ZZ$855, 811, MATCH($B$3, resultados!$A$1:$ZZ$1, 0))</f>
        <v/>
      </c>
    </row>
    <row r="818">
      <c r="A818">
        <f>INDEX(resultados!$A$2:$ZZ$855, 812, MATCH($B$1, resultados!$A$1:$ZZ$1, 0))</f>
        <v/>
      </c>
      <c r="B818">
        <f>INDEX(resultados!$A$2:$ZZ$855, 812, MATCH($B$2, resultados!$A$1:$ZZ$1, 0))</f>
        <v/>
      </c>
      <c r="C818">
        <f>INDEX(resultados!$A$2:$ZZ$855, 812, MATCH($B$3, resultados!$A$1:$ZZ$1, 0))</f>
        <v/>
      </c>
    </row>
    <row r="819">
      <c r="A819">
        <f>INDEX(resultados!$A$2:$ZZ$855, 813, MATCH($B$1, resultados!$A$1:$ZZ$1, 0))</f>
        <v/>
      </c>
      <c r="B819">
        <f>INDEX(resultados!$A$2:$ZZ$855, 813, MATCH($B$2, resultados!$A$1:$ZZ$1, 0))</f>
        <v/>
      </c>
      <c r="C819">
        <f>INDEX(resultados!$A$2:$ZZ$855, 813, MATCH($B$3, resultados!$A$1:$ZZ$1, 0))</f>
        <v/>
      </c>
    </row>
    <row r="820">
      <c r="A820">
        <f>INDEX(resultados!$A$2:$ZZ$855, 814, MATCH($B$1, resultados!$A$1:$ZZ$1, 0))</f>
        <v/>
      </c>
      <c r="B820">
        <f>INDEX(resultados!$A$2:$ZZ$855, 814, MATCH($B$2, resultados!$A$1:$ZZ$1, 0))</f>
        <v/>
      </c>
      <c r="C820">
        <f>INDEX(resultados!$A$2:$ZZ$855, 814, MATCH($B$3, resultados!$A$1:$ZZ$1, 0))</f>
        <v/>
      </c>
    </row>
    <row r="821">
      <c r="A821">
        <f>INDEX(resultados!$A$2:$ZZ$855, 815, MATCH($B$1, resultados!$A$1:$ZZ$1, 0))</f>
        <v/>
      </c>
      <c r="B821">
        <f>INDEX(resultados!$A$2:$ZZ$855, 815, MATCH($B$2, resultados!$A$1:$ZZ$1, 0))</f>
        <v/>
      </c>
      <c r="C821">
        <f>INDEX(resultados!$A$2:$ZZ$855, 815, MATCH($B$3, resultados!$A$1:$ZZ$1, 0))</f>
        <v/>
      </c>
    </row>
    <row r="822">
      <c r="A822">
        <f>INDEX(resultados!$A$2:$ZZ$855, 816, MATCH($B$1, resultados!$A$1:$ZZ$1, 0))</f>
        <v/>
      </c>
      <c r="B822">
        <f>INDEX(resultados!$A$2:$ZZ$855, 816, MATCH($B$2, resultados!$A$1:$ZZ$1, 0))</f>
        <v/>
      </c>
      <c r="C822">
        <f>INDEX(resultados!$A$2:$ZZ$855, 816, MATCH($B$3, resultados!$A$1:$ZZ$1, 0))</f>
        <v/>
      </c>
    </row>
    <row r="823">
      <c r="A823">
        <f>INDEX(resultados!$A$2:$ZZ$855, 817, MATCH($B$1, resultados!$A$1:$ZZ$1, 0))</f>
        <v/>
      </c>
      <c r="B823">
        <f>INDEX(resultados!$A$2:$ZZ$855, 817, MATCH($B$2, resultados!$A$1:$ZZ$1, 0))</f>
        <v/>
      </c>
      <c r="C823">
        <f>INDEX(resultados!$A$2:$ZZ$855, 817, MATCH($B$3, resultados!$A$1:$ZZ$1, 0))</f>
        <v/>
      </c>
    </row>
    <row r="824">
      <c r="A824">
        <f>INDEX(resultados!$A$2:$ZZ$855, 818, MATCH($B$1, resultados!$A$1:$ZZ$1, 0))</f>
        <v/>
      </c>
      <c r="B824">
        <f>INDEX(resultados!$A$2:$ZZ$855, 818, MATCH($B$2, resultados!$A$1:$ZZ$1, 0))</f>
        <v/>
      </c>
      <c r="C824">
        <f>INDEX(resultados!$A$2:$ZZ$855, 818, MATCH($B$3, resultados!$A$1:$ZZ$1, 0))</f>
        <v/>
      </c>
    </row>
    <row r="825">
      <c r="A825">
        <f>INDEX(resultados!$A$2:$ZZ$855, 819, MATCH($B$1, resultados!$A$1:$ZZ$1, 0))</f>
        <v/>
      </c>
      <c r="B825">
        <f>INDEX(resultados!$A$2:$ZZ$855, 819, MATCH($B$2, resultados!$A$1:$ZZ$1, 0))</f>
        <v/>
      </c>
      <c r="C825">
        <f>INDEX(resultados!$A$2:$ZZ$855, 819, MATCH($B$3, resultados!$A$1:$ZZ$1, 0))</f>
        <v/>
      </c>
    </row>
    <row r="826">
      <c r="A826">
        <f>INDEX(resultados!$A$2:$ZZ$855, 820, MATCH($B$1, resultados!$A$1:$ZZ$1, 0))</f>
        <v/>
      </c>
      <c r="B826">
        <f>INDEX(resultados!$A$2:$ZZ$855, 820, MATCH($B$2, resultados!$A$1:$ZZ$1, 0))</f>
        <v/>
      </c>
      <c r="C826">
        <f>INDEX(resultados!$A$2:$ZZ$855, 820, MATCH($B$3, resultados!$A$1:$ZZ$1, 0))</f>
        <v/>
      </c>
    </row>
    <row r="827">
      <c r="A827">
        <f>INDEX(resultados!$A$2:$ZZ$855, 821, MATCH($B$1, resultados!$A$1:$ZZ$1, 0))</f>
        <v/>
      </c>
      <c r="B827">
        <f>INDEX(resultados!$A$2:$ZZ$855, 821, MATCH($B$2, resultados!$A$1:$ZZ$1, 0))</f>
        <v/>
      </c>
      <c r="C827">
        <f>INDEX(resultados!$A$2:$ZZ$855, 821, MATCH($B$3, resultados!$A$1:$ZZ$1, 0))</f>
        <v/>
      </c>
    </row>
    <row r="828">
      <c r="A828">
        <f>INDEX(resultados!$A$2:$ZZ$855, 822, MATCH($B$1, resultados!$A$1:$ZZ$1, 0))</f>
        <v/>
      </c>
      <c r="B828">
        <f>INDEX(resultados!$A$2:$ZZ$855, 822, MATCH($B$2, resultados!$A$1:$ZZ$1, 0))</f>
        <v/>
      </c>
      <c r="C828">
        <f>INDEX(resultados!$A$2:$ZZ$855, 822, MATCH($B$3, resultados!$A$1:$ZZ$1, 0))</f>
        <v/>
      </c>
    </row>
    <row r="829">
      <c r="A829">
        <f>INDEX(resultados!$A$2:$ZZ$855, 823, MATCH($B$1, resultados!$A$1:$ZZ$1, 0))</f>
        <v/>
      </c>
      <c r="B829">
        <f>INDEX(resultados!$A$2:$ZZ$855, 823, MATCH($B$2, resultados!$A$1:$ZZ$1, 0))</f>
        <v/>
      </c>
      <c r="C829">
        <f>INDEX(resultados!$A$2:$ZZ$855, 823, MATCH($B$3, resultados!$A$1:$ZZ$1, 0))</f>
        <v/>
      </c>
    </row>
    <row r="830">
      <c r="A830">
        <f>INDEX(resultados!$A$2:$ZZ$855, 824, MATCH($B$1, resultados!$A$1:$ZZ$1, 0))</f>
        <v/>
      </c>
      <c r="B830">
        <f>INDEX(resultados!$A$2:$ZZ$855, 824, MATCH($B$2, resultados!$A$1:$ZZ$1, 0))</f>
        <v/>
      </c>
      <c r="C830">
        <f>INDEX(resultados!$A$2:$ZZ$855, 824, MATCH($B$3, resultados!$A$1:$ZZ$1, 0))</f>
        <v/>
      </c>
    </row>
    <row r="831">
      <c r="A831">
        <f>INDEX(resultados!$A$2:$ZZ$855, 825, MATCH($B$1, resultados!$A$1:$ZZ$1, 0))</f>
        <v/>
      </c>
      <c r="B831">
        <f>INDEX(resultados!$A$2:$ZZ$855, 825, MATCH($B$2, resultados!$A$1:$ZZ$1, 0))</f>
        <v/>
      </c>
      <c r="C831">
        <f>INDEX(resultados!$A$2:$ZZ$855, 825, MATCH($B$3, resultados!$A$1:$ZZ$1, 0))</f>
        <v/>
      </c>
    </row>
    <row r="832">
      <c r="A832">
        <f>INDEX(resultados!$A$2:$ZZ$855, 826, MATCH($B$1, resultados!$A$1:$ZZ$1, 0))</f>
        <v/>
      </c>
      <c r="B832">
        <f>INDEX(resultados!$A$2:$ZZ$855, 826, MATCH($B$2, resultados!$A$1:$ZZ$1, 0))</f>
        <v/>
      </c>
      <c r="C832">
        <f>INDEX(resultados!$A$2:$ZZ$855, 826, MATCH($B$3, resultados!$A$1:$ZZ$1, 0))</f>
        <v/>
      </c>
    </row>
    <row r="833">
      <c r="A833">
        <f>INDEX(resultados!$A$2:$ZZ$855, 827, MATCH($B$1, resultados!$A$1:$ZZ$1, 0))</f>
        <v/>
      </c>
      <c r="B833">
        <f>INDEX(resultados!$A$2:$ZZ$855, 827, MATCH($B$2, resultados!$A$1:$ZZ$1, 0))</f>
        <v/>
      </c>
      <c r="C833">
        <f>INDEX(resultados!$A$2:$ZZ$855, 827, MATCH($B$3, resultados!$A$1:$ZZ$1, 0))</f>
        <v/>
      </c>
    </row>
    <row r="834">
      <c r="A834">
        <f>INDEX(resultados!$A$2:$ZZ$855, 828, MATCH($B$1, resultados!$A$1:$ZZ$1, 0))</f>
        <v/>
      </c>
      <c r="B834">
        <f>INDEX(resultados!$A$2:$ZZ$855, 828, MATCH($B$2, resultados!$A$1:$ZZ$1, 0))</f>
        <v/>
      </c>
      <c r="C834">
        <f>INDEX(resultados!$A$2:$ZZ$855, 828, MATCH($B$3, resultados!$A$1:$ZZ$1, 0))</f>
        <v/>
      </c>
    </row>
    <row r="835">
      <c r="A835">
        <f>INDEX(resultados!$A$2:$ZZ$855, 829, MATCH($B$1, resultados!$A$1:$ZZ$1, 0))</f>
        <v/>
      </c>
      <c r="B835">
        <f>INDEX(resultados!$A$2:$ZZ$855, 829, MATCH($B$2, resultados!$A$1:$ZZ$1, 0))</f>
        <v/>
      </c>
      <c r="C835">
        <f>INDEX(resultados!$A$2:$ZZ$855, 829, MATCH($B$3, resultados!$A$1:$ZZ$1, 0))</f>
        <v/>
      </c>
    </row>
    <row r="836">
      <c r="A836">
        <f>INDEX(resultados!$A$2:$ZZ$855, 830, MATCH($B$1, resultados!$A$1:$ZZ$1, 0))</f>
        <v/>
      </c>
      <c r="B836">
        <f>INDEX(resultados!$A$2:$ZZ$855, 830, MATCH($B$2, resultados!$A$1:$ZZ$1, 0))</f>
        <v/>
      </c>
      <c r="C836">
        <f>INDEX(resultados!$A$2:$ZZ$855, 830, MATCH($B$3, resultados!$A$1:$ZZ$1, 0))</f>
        <v/>
      </c>
    </row>
    <row r="837">
      <c r="A837">
        <f>INDEX(resultados!$A$2:$ZZ$855, 831, MATCH($B$1, resultados!$A$1:$ZZ$1, 0))</f>
        <v/>
      </c>
      <c r="B837">
        <f>INDEX(resultados!$A$2:$ZZ$855, 831, MATCH($B$2, resultados!$A$1:$ZZ$1, 0))</f>
        <v/>
      </c>
      <c r="C837">
        <f>INDEX(resultados!$A$2:$ZZ$855, 831, MATCH($B$3, resultados!$A$1:$ZZ$1, 0))</f>
        <v/>
      </c>
    </row>
    <row r="838">
      <c r="A838">
        <f>INDEX(resultados!$A$2:$ZZ$855, 832, MATCH($B$1, resultados!$A$1:$ZZ$1, 0))</f>
        <v/>
      </c>
      <c r="B838">
        <f>INDEX(resultados!$A$2:$ZZ$855, 832, MATCH($B$2, resultados!$A$1:$ZZ$1, 0))</f>
        <v/>
      </c>
      <c r="C838">
        <f>INDEX(resultados!$A$2:$ZZ$855, 832, MATCH($B$3, resultados!$A$1:$ZZ$1, 0))</f>
        <v/>
      </c>
    </row>
    <row r="839">
      <c r="A839">
        <f>INDEX(resultados!$A$2:$ZZ$855, 833, MATCH($B$1, resultados!$A$1:$ZZ$1, 0))</f>
        <v/>
      </c>
      <c r="B839">
        <f>INDEX(resultados!$A$2:$ZZ$855, 833, MATCH($B$2, resultados!$A$1:$ZZ$1, 0))</f>
        <v/>
      </c>
      <c r="C839">
        <f>INDEX(resultados!$A$2:$ZZ$855, 833, MATCH($B$3, resultados!$A$1:$ZZ$1, 0))</f>
        <v/>
      </c>
    </row>
    <row r="840">
      <c r="A840">
        <f>INDEX(resultados!$A$2:$ZZ$855, 834, MATCH($B$1, resultados!$A$1:$ZZ$1, 0))</f>
        <v/>
      </c>
      <c r="B840">
        <f>INDEX(resultados!$A$2:$ZZ$855, 834, MATCH($B$2, resultados!$A$1:$ZZ$1, 0))</f>
        <v/>
      </c>
      <c r="C840">
        <f>INDEX(resultados!$A$2:$ZZ$855, 834, MATCH($B$3, resultados!$A$1:$ZZ$1, 0))</f>
        <v/>
      </c>
    </row>
    <row r="841">
      <c r="A841">
        <f>INDEX(resultados!$A$2:$ZZ$855, 835, MATCH($B$1, resultados!$A$1:$ZZ$1, 0))</f>
        <v/>
      </c>
      <c r="B841">
        <f>INDEX(resultados!$A$2:$ZZ$855, 835, MATCH($B$2, resultados!$A$1:$ZZ$1, 0))</f>
        <v/>
      </c>
      <c r="C841">
        <f>INDEX(resultados!$A$2:$ZZ$855, 835, MATCH($B$3, resultados!$A$1:$ZZ$1, 0))</f>
        <v/>
      </c>
    </row>
    <row r="842">
      <c r="A842">
        <f>INDEX(resultados!$A$2:$ZZ$855, 836, MATCH($B$1, resultados!$A$1:$ZZ$1, 0))</f>
        <v/>
      </c>
      <c r="B842">
        <f>INDEX(resultados!$A$2:$ZZ$855, 836, MATCH($B$2, resultados!$A$1:$ZZ$1, 0))</f>
        <v/>
      </c>
      <c r="C842">
        <f>INDEX(resultados!$A$2:$ZZ$855, 836, MATCH($B$3, resultados!$A$1:$ZZ$1, 0))</f>
        <v/>
      </c>
    </row>
    <row r="843">
      <c r="A843">
        <f>INDEX(resultados!$A$2:$ZZ$855, 837, MATCH($B$1, resultados!$A$1:$ZZ$1, 0))</f>
        <v/>
      </c>
      <c r="B843">
        <f>INDEX(resultados!$A$2:$ZZ$855, 837, MATCH($B$2, resultados!$A$1:$ZZ$1, 0))</f>
        <v/>
      </c>
      <c r="C843">
        <f>INDEX(resultados!$A$2:$ZZ$855, 837, MATCH($B$3, resultados!$A$1:$ZZ$1, 0))</f>
        <v/>
      </c>
    </row>
    <row r="844">
      <c r="A844">
        <f>INDEX(resultados!$A$2:$ZZ$855, 838, MATCH($B$1, resultados!$A$1:$ZZ$1, 0))</f>
        <v/>
      </c>
      <c r="B844">
        <f>INDEX(resultados!$A$2:$ZZ$855, 838, MATCH($B$2, resultados!$A$1:$ZZ$1, 0))</f>
        <v/>
      </c>
      <c r="C844">
        <f>INDEX(resultados!$A$2:$ZZ$855, 838, MATCH($B$3, resultados!$A$1:$ZZ$1, 0))</f>
        <v/>
      </c>
    </row>
    <row r="845">
      <c r="A845">
        <f>INDEX(resultados!$A$2:$ZZ$855, 839, MATCH($B$1, resultados!$A$1:$ZZ$1, 0))</f>
        <v/>
      </c>
      <c r="B845">
        <f>INDEX(resultados!$A$2:$ZZ$855, 839, MATCH($B$2, resultados!$A$1:$ZZ$1, 0))</f>
        <v/>
      </c>
      <c r="C845">
        <f>INDEX(resultados!$A$2:$ZZ$855, 839, MATCH($B$3, resultados!$A$1:$ZZ$1, 0))</f>
        <v/>
      </c>
    </row>
    <row r="846">
      <c r="A846">
        <f>INDEX(resultados!$A$2:$ZZ$855, 840, MATCH($B$1, resultados!$A$1:$ZZ$1, 0))</f>
        <v/>
      </c>
      <c r="B846">
        <f>INDEX(resultados!$A$2:$ZZ$855, 840, MATCH($B$2, resultados!$A$1:$ZZ$1, 0))</f>
        <v/>
      </c>
      <c r="C846">
        <f>INDEX(resultados!$A$2:$ZZ$855, 840, MATCH($B$3, resultados!$A$1:$ZZ$1, 0))</f>
        <v/>
      </c>
    </row>
    <row r="847">
      <c r="A847">
        <f>INDEX(resultados!$A$2:$ZZ$855, 841, MATCH($B$1, resultados!$A$1:$ZZ$1, 0))</f>
        <v/>
      </c>
      <c r="B847">
        <f>INDEX(resultados!$A$2:$ZZ$855, 841, MATCH($B$2, resultados!$A$1:$ZZ$1, 0))</f>
        <v/>
      </c>
      <c r="C847">
        <f>INDEX(resultados!$A$2:$ZZ$855, 841, MATCH($B$3, resultados!$A$1:$ZZ$1, 0))</f>
        <v/>
      </c>
    </row>
    <row r="848">
      <c r="A848">
        <f>INDEX(resultados!$A$2:$ZZ$855, 842, MATCH($B$1, resultados!$A$1:$ZZ$1, 0))</f>
        <v/>
      </c>
      <c r="B848">
        <f>INDEX(resultados!$A$2:$ZZ$855, 842, MATCH($B$2, resultados!$A$1:$ZZ$1, 0))</f>
        <v/>
      </c>
      <c r="C848">
        <f>INDEX(resultados!$A$2:$ZZ$855, 842, MATCH($B$3, resultados!$A$1:$ZZ$1, 0))</f>
        <v/>
      </c>
    </row>
    <row r="849">
      <c r="A849">
        <f>INDEX(resultados!$A$2:$ZZ$855, 843, MATCH($B$1, resultados!$A$1:$ZZ$1, 0))</f>
        <v/>
      </c>
      <c r="B849">
        <f>INDEX(resultados!$A$2:$ZZ$855, 843, MATCH($B$2, resultados!$A$1:$ZZ$1, 0))</f>
        <v/>
      </c>
      <c r="C849">
        <f>INDEX(resultados!$A$2:$ZZ$855, 843, MATCH($B$3, resultados!$A$1:$ZZ$1, 0))</f>
        <v/>
      </c>
    </row>
    <row r="850">
      <c r="A850">
        <f>INDEX(resultados!$A$2:$ZZ$855, 844, MATCH($B$1, resultados!$A$1:$ZZ$1, 0))</f>
        <v/>
      </c>
      <c r="B850">
        <f>INDEX(resultados!$A$2:$ZZ$855, 844, MATCH($B$2, resultados!$A$1:$ZZ$1, 0))</f>
        <v/>
      </c>
      <c r="C850">
        <f>INDEX(resultados!$A$2:$ZZ$855, 844, MATCH($B$3, resultados!$A$1:$ZZ$1, 0))</f>
        <v/>
      </c>
    </row>
    <row r="851">
      <c r="A851">
        <f>INDEX(resultados!$A$2:$ZZ$855, 845, MATCH($B$1, resultados!$A$1:$ZZ$1, 0))</f>
        <v/>
      </c>
      <c r="B851">
        <f>INDEX(resultados!$A$2:$ZZ$855, 845, MATCH($B$2, resultados!$A$1:$ZZ$1, 0))</f>
        <v/>
      </c>
      <c r="C851">
        <f>INDEX(resultados!$A$2:$ZZ$855, 845, MATCH($B$3, resultados!$A$1:$ZZ$1, 0))</f>
        <v/>
      </c>
    </row>
    <row r="852">
      <c r="A852">
        <f>INDEX(resultados!$A$2:$ZZ$855, 846, MATCH($B$1, resultados!$A$1:$ZZ$1, 0))</f>
        <v/>
      </c>
      <c r="B852">
        <f>INDEX(resultados!$A$2:$ZZ$855, 846, MATCH($B$2, resultados!$A$1:$ZZ$1, 0))</f>
        <v/>
      </c>
      <c r="C852">
        <f>INDEX(resultados!$A$2:$ZZ$855, 846, MATCH($B$3, resultados!$A$1:$ZZ$1, 0))</f>
        <v/>
      </c>
    </row>
    <row r="853">
      <c r="A853">
        <f>INDEX(resultados!$A$2:$ZZ$855, 847, MATCH($B$1, resultados!$A$1:$ZZ$1, 0))</f>
        <v/>
      </c>
      <c r="B853">
        <f>INDEX(resultados!$A$2:$ZZ$855, 847, MATCH($B$2, resultados!$A$1:$ZZ$1, 0))</f>
        <v/>
      </c>
      <c r="C853">
        <f>INDEX(resultados!$A$2:$ZZ$855, 847, MATCH($B$3, resultados!$A$1:$ZZ$1, 0))</f>
        <v/>
      </c>
    </row>
    <row r="854">
      <c r="A854">
        <f>INDEX(resultados!$A$2:$ZZ$855, 848, MATCH($B$1, resultados!$A$1:$ZZ$1, 0))</f>
        <v/>
      </c>
      <c r="B854">
        <f>INDEX(resultados!$A$2:$ZZ$855, 848, MATCH($B$2, resultados!$A$1:$ZZ$1, 0))</f>
        <v/>
      </c>
      <c r="C854">
        <f>INDEX(resultados!$A$2:$ZZ$855, 848, MATCH($B$3, resultados!$A$1:$ZZ$1, 0))</f>
        <v/>
      </c>
    </row>
    <row r="855">
      <c r="A855">
        <f>INDEX(resultados!$A$2:$ZZ$855, 849, MATCH($B$1, resultados!$A$1:$ZZ$1, 0))</f>
        <v/>
      </c>
      <c r="B855">
        <f>INDEX(resultados!$A$2:$ZZ$855, 849, MATCH($B$2, resultados!$A$1:$ZZ$1, 0))</f>
        <v/>
      </c>
      <c r="C855">
        <f>INDEX(resultados!$A$2:$ZZ$855, 849, MATCH($B$3, resultados!$A$1:$ZZ$1, 0))</f>
        <v/>
      </c>
    </row>
    <row r="856">
      <c r="A856">
        <f>INDEX(resultados!$A$2:$ZZ$855, 850, MATCH($B$1, resultados!$A$1:$ZZ$1, 0))</f>
        <v/>
      </c>
      <c r="B856">
        <f>INDEX(resultados!$A$2:$ZZ$855, 850, MATCH($B$2, resultados!$A$1:$ZZ$1, 0))</f>
        <v/>
      </c>
      <c r="C856">
        <f>INDEX(resultados!$A$2:$ZZ$855, 850, MATCH($B$3, resultados!$A$1:$ZZ$1, 0))</f>
        <v/>
      </c>
    </row>
    <row r="857">
      <c r="A857">
        <f>INDEX(resultados!$A$2:$ZZ$855, 851, MATCH($B$1, resultados!$A$1:$ZZ$1, 0))</f>
        <v/>
      </c>
      <c r="B857">
        <f>INDEX(resultados!$A$2:$ZZ$855, 851, MATCH($B$2, resultados!$A$1:$ZZ$1, 0))</f>
        <v/>
      </c>
      <c r="C857">
        <f>INDEX(resultados!$A$2:$ZZ$855, 851, MATCH($B$3, resultados!$A$1:$ZZ$1, 0))</f>
        <v/>
      </c>
    </row>
    <row r="858">
      <c r="A858">
        <f>INDEX(resultados!$A$2:$ZZ$855, 852, MATCH($B$1, resultados!$A$1:$ZZ$1, 0))</f>
        <v/>
      </c>
      <c r="B858">
        <f>INDEX(resultados!$A$2:$ZZ$855, 852, MATCH($B$2, resultados!$A$1:$ZZ$1, 0))</f>
        <v/>
      </c>
      <c r="C858">
        <f>INDEX(resultados!$A$2:$ZZ$855, 852, MATCH($B$3, resultados!$A$1:$ZZ$1, 0))</f>
        <v/>
      </c>
    </row>
    <row r="859">
      <c r="A859">
        <f>INDEX(resultados!$A$2:$ZZ$855, 853, MATCH($B$1, resultados!$A$1:$ZZ$1, 0))</f>
        <v/>
      </c>
      <c r="B859">
        <f>INDEX(resultados!$A$2:$ZZ$855, 853, MATCH($B$2, resultados!$A$1:$ZZ$1, 0))</f>
        <v/>
      </c>
      <c r="C859">
        <f>INDEX(resultados!$A$2:$ZZ$855, 853, MATCH($B$3, resultados!$A$1:$ZZ$1, 0))</f>
        <v/>
      </c>
    </row>
    <row r="860">
      <c r="A860">
        <f>INDEX(resultados!$A$2:$ZZ$855, 854, MATCH($B$1, resultados!$A$1:$ZZ$1, 0))</f>
        <v/>
      </c>
      <c r="B860">
        <f>INDEX(resultados!$A$2:$ZZ$855, 854, MATCH($B$2, resultados!$A$1:$ZZ$1, 0))</f>
        <v/>
      </c>
      <c r="C860">
        <f>INDEX(resultados!$A$2:$ZZ$855, 854,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5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5.8569</v>
      </c>
      <c r="E2" t="n">
        <v>17.07</v>
      </c>
      <c r="F2" t="n">
        <v>9.26</v>
      </c>
      <c r="G2" t="n">
        <v>5.19</v>
      </c>
      <c r="H2" t="n">
        <v>0.07000000000000001</v>
      </c>
      <c r="I2" t="n">
        <v>107</v>
      </c>
      <c r="J2" t="n">
        <v>242.64</v>
      </c>
      <c r="K2" t="n">
        <v>58.47</v>
      </c>
      <c r="L2" t="n">
        <v>1</v>
      </c>
      <c r="M2" t="n">
        <v>105</v>
      </c>
      <c r="N2" t="n">
        <v>58.17</v>
      </c>
      <c r="O2" t="n">
        <v>30160.1</v>
      </c>
      <c r="P2" t="n">
        <v>147.55</v>
      </c>
      <c r="Q2" t="n">
        <v>606.13</v>
      </c>
      <c r="R2" t="n">
        <v>92.91</v>
      </c>
      <c r="S2" t="n">
        <v>21.88</v>
      </c>
      <c r="T2" t="n">
        <v>33994.98</v>
      </c>
      <c r="U2" t="n">
        <v>0.24</v>
      </c>
      <c r="V2" t="n">
        <v>0.67</v>
      </c>
      <c r="W2" t="n">
        <v>1.17</v>
      </c>
      <c r="X2" t="n">
        <v>2.2</v>
      </c>
      <c r="Y2" t="n">
        <v>1</v>
      </c>
      <c r="Z2" t="n">
        <v>10</v>
      </c>
      <c r="AA2" t="n">
        <v>434.4578441690678</v>
      </c>
      <c r="AB2" t="n">
        <v>594.4443893194704</v>
      </c>
      <c r="AC2" t="n">
        <v>537.7114511107598</v>
      </c>
      <c r="AD2" t="n">
        <v>434457.8441690678</v>
      </c>
      <c r="AE2" t="n">
        <v>594444.3893194704</v>
      </c>
      <c r="AF2" t="n">
        <v>2.176893939010377e-06</v>
      </c>
      <c r="AG2" t="n">
        <v>14.81770833333333</v>
      </c>
      <c r="AH2" t="n">
        <v>537711.4511107598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6.5727</v>
      </c>
      <c r="E3" t="n">
        <v>15.21</v>
      </c>
      <c r="F3" t="n">
        <v>8.68</v>
      </c>
      <c r="G3" t="n">
        <v>6.51</v>
      </c>
      <c r="H3" t="n">
        <v>0.09</v>
      </c>
      <c r="I3" t="n">
        <v>80</v>
      </c>
      <c r="J3" t="n">
        <v>243.08</v>
      </c>
      <c r="K3" t="n">
        <v>58.47</v>
      </c>
      <c r="L3" t="n">
        <v>1.25</v>
      </c>
      <c r="M3" t="n">
        <v>78</v>
      </c>
      <c r="N3" t="n">
        <v>58.36</v>
      </c>
      <c r="O3" t="n">
        <v>30214.33</v>
      </c>
      <c r="P3" t="n">
        <v>137.68</v>
      </c>
      <c r="Q3" t="n">
        <v>605.91</v>
      </c>
      <c r="R3" t="n">
        <v>74.45</v>
      </c>
      <c r="S3" t="n">
        <v>21.88</v>
      </c>
      <c r="T3" t="n">
        <v>24903.02</v>
      </c>
      <c r="U3" t="n">
        <v>0.29</v>
      </c>
      <c r="V3" t="n">
        <v>0.71</v>
      </c>
      <c r="W3" t="n">
        <v>1.13</v>
      </c>
      <c r="X3" t="n">
        <v>1.62</v>
      </c>
      <c r="Y3" t="n">
        <v>1</v>
      </c>
      <c r="Z3" t="n">
        <v>10</v>
      </c>
      <c r="AA3" t="n">
        <v>381.9016896010648</v>
      </c>
      <c r="AB3" t="n">
        <v>522.5347400256286</v>
      </c>
      <c r="AC3" t="n">
        <v>472.6647578196956</v>
      </c>
      <c r="AD3" t="n">
        <v>381901.6896010648</v>
      </c>
      <c r="AE3" t="n">
        <v>522534.7400256286</v>
      </c>
      <c r="AF3" t="n">
        <v>2.442942647635013e-06</v>
      </c>
      <c r="AG3" t="n">
        <v>13.203125</v>
      </c>
      <c r="AH3" t="n">
        <v>472664.7578196956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7.0833</v>
      </c>
      <c r="E4" t="n">
        <v>14.12</v>
      </c>
      <c r="F4" t="n">
        <v>8.34</v>
      </c>
      <c r="G4" t="n">
        <v>7.82</v>
      </c>
      <c r="H4" t="n">
        <v>0.11</v>
      </c>
      <c r="I4" t="n">
        <v>64</v>
      </c>
      <c r="J4" t="n">
        <v>243.52</v>
      </c>
      <c r="K4" t="n">
        <v>58.47</v>
      </c>
      <c r="L4" t="n">
        <v>1.5</v>
      </c>
      <c r="M4" t="n">
        <v>62</v>
      </c>
      <c r="N4" t="n">
        <v>58.55</v>
      </c>
      <c r="O4" t="n">
        <v>30268.64</v>
      </c>
      <c r="P4" t="n">
        <v>131.78</v>
      </c>
      <c r="Q4" t="n">
        <v>606.03</v>
      </c>
      <c r="R4" t="n">
        <v>64.06</v>
      </c>
      <c r="S4" t="n">
        <v>21.88</v>
      </c>
      <c r="T4" t="n">
        <v>19787.28</v>
      </c>
      <c r="U4" t="n">
        <v>0.34</v>
      </c>
      <c r="V4" t="n">
        <v>0.74</v>
      </c>
      <c r="W4" t="n">
        <v>1.09</v>
      </c>
      <c r="X4" t="n">
        <v>1.28</v>
      </c>
      <c r="Y4" t="n">
        <v>1</v>
      </c>
      <c r="Z4" t="n">
        <v>10</v>
      </c>
      <c r="AA4" t="n">
        <v>343.3550879833649</v>
      </c>
      <c r="AB4" t="n">
        <v>469.7935791362477</v>
      </c>
      <c r="AC4" t="n">
        <v>424.9571393029129</v>
      </c>
      <c r="AD4" t="n">
        <v>343355.0879833649</v>
      </c>
      <c r="AE4" t="n">
        <v>469793.5791362477</v>
      </c>
      <c r="AF4" t="n">
        <v>2.632722573066333e-06</v>
      </c>
      <c r="AG4" t="n">
        <v>12.25694444444444</v>
      </c>
      <c r="AH4" t="n">
        <v>424957.1393029129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7.4382</v>
      </c>
      <c r="E5" t="n">
        <v>13.44</v>
      </c>
      <c r="F5" t="n">
        <v>8.140000000000001</v>
      </c>
      <c r="G5" t="n">
        <v>9.039999999999999</v>
      </c>
      <c r="H5" t="n">
        <v>0.13</v>
      </c>
      <c r="I5" t="n">
        <v>54</v>
      </c>
      <c r="J5" t="n">
        <v>243.96</v>
      </c>
      <c r="K5" t="n">
        <v>58.47</v>
      </c>
      <c r="L5" t="n">
        <v>1.75</v>
      </c>
      <c r="M5" t="n">
        <v>52</v>
      </c>
      <c r="N5" t="n">
        <v>58.74</v>
      </c>
      <c r="O5" t="n">
        <v>30323.01</v>
      </c>
      <c r="P5" t="n">
        <v>128.16</v>
      </c>
      <c r="Q5" t="n">
        <v>606</v>
      </c>
      <c r="R5" t="n">
        <v>57.59</v>
      </c>
      <c r="S5" t="n">
        <v>21.88</v>
      </c>
      <c r="T5" t="n">
        <v>16602.4</v>
      </c>
      <c r="U5" t="n">
        <v>0.38</v>
      </c>
      <c r="V5" t="n">
        <v>0.76</v>
      </c>
      <c r="W5" t="n">
        <v>1.08</v>
      </c>
      <c r="X5" t="n">
        <v>1.08</v>
      </c>
      <c r="Y5" t="n">
        <v>1</v>
      </c>
      <c r="Z5" t="n">
        <v>10</v>
      </c>
      <c r="AA5" t="n">
        <v>322.6366270261643</v>
      </c>
      <c r="AB5" t="n">
        <v>441.4456668206178</v>
      </c>
      <c r="AC5" t="n">
        <v>399.3147119521419</v>
      </c>
      <c r="AD5" t="n">
        <v>322636.6270261643</v>
      </c>
      <c r="AE5" t="n">
        <v>441445.6668206177</v>
      </c>
      <c r="AF5" t="n">
        <v>2.764631886688689e-06</v>
      </c>
      <c r="AG5" t="n">
        <v>11.66666666666667</v>
      </c>
      <c r="AH5" t="n">
        <v>399314.7119521418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7.7444</v>
      </c>
      <c r="E6" t="n">
        <v>12.91</v>
      </c>
      <c r="F6" t="n">
        <v>7.98</v>
      </c>
      <c r="G6" t="n">
        <v>10.41</v>
      </c>
      <c r="H6" t="n">
        <v>0.15</v>
      </c>
      <c r="I6" t="n">
        <v>46</v>
      </c>
      <c r="J6" t="n">
        <v>244.41</v>
      </c>
      <c r="K6" t="n">
        <v>58.47</v>
      </c>
      <c r="L6" t="n">
        <v>2</v>
      </c>
      <c r="M6" t="n">
        <v>44</v>
      </c>
      <c r="N6" t="n">
        <v>58.93</v>
      </c>
      <c r="O6" t="n">
        <v>30377.45</v>
      </c>
      <c r="P6" t="n">
        <v>125.2</v>
      </c>
      <c r="Q6" t="n">
        <v>605.88</v>
      </c>
      <c r="R6" t="n">
        <v>53.04</v>
      </c>
      <c r="S6" t="n">
        <v>21.88</v>
      </c>
      <c r="T6" t="n">
        <v>14366.96</v>
      </c>
      <c r="U6" t="n">
        <v>0.41</v>
      </c>
      <c r="V6" t="n">
        <v>0.77</v>
      </c>
      <c r="W6" t="n">
        <v>1.06</v>
      </c>
      <c r="X6" t="n">
        <v>0.92</v>
      </c>
      <c r="Y6" t="n">
        <v>1</v>
      </c>
      <c r="Z6" t="n">
        <v>10</v>
      </c>
      <c r="AA6" t="n">
        <v>304.1792126493995</v>
      </c>
      <c r="AB6" t="n">
        <v>416.191418186675</v>
      </c>
      <c r="AC6" t="n">
        <v>376.4706933632621</v>
      </c>
      <c r="AD6" t="n">
        <v>304179.2126493995</v>
      </c>
      <c r="AE6" t="n">
        <v>416191.418186675</v>
      </c>
      <c r="AF6" t="n">
        <v>2.878440373110683e-06</v>
      </c>
      <c r="AG6" t="n">
        <v>11.20659722222222</v>
      </c>
      <c r="AH6" t="n">
        <v>376470.693363262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7.9576</v>
      </c>
      <c r="E7" t="n">
        <v>12.57</v>
      </c>
      <c r="F7" t="n">
        <v>7.87</v>
      </c>
      <c r="G7" t="n">
        <v>11.52</v>
      </c>
      <c r="H7" t="n">
        <v>0.16</v>
      </c>
      <c r="I7" t="n">
        <v>41</v>
      </c>
      <c r="J7" t="n">
        <v>244.85</v>
      </c>
      <c r="K7" t="n">
        <v>58.47</v>
      </c>
      <c r="L7" t="n">
        <v>2.25</v>
      </c>
      <c r="M7" t="n">
        <v>39</v>
      </c>
      <c r="N7" t="n">
        <v>59.12</v>
      </c>
      <c r="O7" t="n">
        <v>30431.96</v>
      </c>
      <c r="P7" t="n">
        <v>123.12</v>
      </c>
      <c r="Q7" t="n">
        <v>605.89</v>
      </c>
      <c r="R7" t="n">
        <v>49.27</v>
      </c>
      <c r="S7" t="n">
        <v>21.88</v>
      </c>
      <c r="T7" t="n">
        <v>12509.22</v>
      </c>
      <c r="U7" t="n">
        <v>0.44</v>
      </c>
      <c r="V7" t="n">
        <v>0.79</v>
      </c>
      <c r="W7" t="n">
        <v>1.06</v>
      </c>
      <c r="X7" t="n">
        <v>0.82</v>
      </c>
      <c r="Y7" t="n">
        <v>1</v>
      </c>
      <c r="Z7" t="n">
        <v>10</v>
      </c>
      <c r="AA7" t="n">
        <v>298.9968907255928</v>
      </c>
      <c r="AB7" t="n">
        <v>409.1007367026152</v>
      </c>
      <c r="AC7" t="n">
        <v>370.0567365682069</v>
      </c>
      <c r="AD7" t="n">
        <v>298996.8907255928</v>
      </c>
      <c r="AE7" t="n">
        <v>409100.7367026152</v>
      </c>
      <c r="AF7" t="n">
        <v>2.957682598143895e-06</v>
      </c>
      <c r="AG7" t="n">
        <v>10.91145833333333</v>
      </c>
      <c r="AH7" t="n">
        <v>370056.7365682069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8.1753</v>
      </c>
      <c r="E8" t="n">
        <v>12.23</v>
      </c>
      <c r="F8" t="n">
        <v>7.78</v>
      </c>
      <c r="G8" t="n">
        <v>12.96</v>
      </c>
      <c r="H8" t="n">
        <v>0.18</v>
      </c>
      <c r="I8" t="n">
        <v>36</v>
      </c>
      <c r="J8" t="n">
        <v>245.29</v>
      </c>
      <c r="K8" t="n">
        <v>58.47</v>
      </c>
      <c r="L8" t="n">
        <v>2.5</v>
      </c>
      <c r="M8" t="n">
        <v>34</v>
      </c>
      <c r="N8" t="n">
        <v>59.32</v>
      </c>
      <c r="O8" t="n">
        <v>30486.54</v>
      </c>
      <c r="P8" t="n">
        <v>121.04</v>
      </c>
      <c r="Q8" t="n">
        <v>605.95</v>
      </c>
      <c r="R8" t="n">
        <v>46.42</v>
      </c>
      <c r="S8" t="n">
        <v>21.88</v>
      </c>
      <c r="T8" t="n">
        <v>11107.38</v>
      </c>
      <c r="U8" t="n">
        <v>0.47</v>
      </c>
      <c r="V8" t="n">
        <v>0.8</v>
      </c>
      <c r="W8" t="n">
        <v>1.05</v>
      </c>
      <c r="X8" t="n">
        <v>0.72</v>
      </c>
      <c r="Y8" t="n">
        <v>1</v>
      </c>
      <c r="Z8" t="n">
        <v>10</v>
      </c>
      <c r="AA8" t="n">
        <v>294.259539347943</v>
      </c>
      <c r="AB8" t="n">
        <v>402.6188835505222</v>
      </c>
      <c r="AC8" t="n">
        <v>364.1935023836118</v>
      </c>
      <c r="AD8" t="n">
        <v>294259.539347943</v>
      </c>
      <c r="AE8" t="n">
        <v>402618.8835505223</v>
      </c>
      <c r="AF8" t="n">
        <v>3.038597384212046e-06</v>
      </c>
      <c r="AG8" t="n">
        <v>10.61631944444444</v>
      </c>
      <c r="AH8" t="n">
        <v>364193.5023836117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8.3665</v>
      </c>
      <c r="E9" t="n">
        <v>11.95</v>
      </c>
      <c r="F9" t="n">
        <v>7.68</v>
      </c>
      <c r="G9" t="n">
        <v>14.41</v>
      </c>
      <c r="H9" t="n">
        <v>0.2</v>
      </c>
      <c r="I9" t="n">
        <v>32</v>
      </c>
      <c r="J9" t="n">
        <v>245.73</v>
      </c>
      <c r="K9" t="n">
        <v>58.47</v>
      </c>
      <c r="L9" t="n">
        <v>2.75</v>
      </c>
      <c r="M9" t="n">
        <v>30</v>
      </c>
      <c r="N9" t="n">
        <v>59.51</v>
      </c>
      <c r="O9" t="n">
        <v>30541.19</v>
      </c>
      <c r="P9" t="n">
        <v>119.05</v>
      </c>
      <c r="Q9" t="n">
        <v>605.88</v>
      </c>
      <c r="R9" t="n">
        <v>43.69</v>
      </c>
      <c r="S9" t="n">
        <v>21.88</v>
      </c>
      <c r="T9" t="n">
        <v>9761.26</v>
      </c>
      <c r="U9" t="n">
        <v>0.5</v>
      </c>
      <c r="V9" t="n">
        <v>0.8</v>
      </c>
      <c r="W9" t="n">
        <v>1.04</v>
      </c>
      <c r="X9" t="n">
        <v>0.63</v>
      </c>
      <c r="Y9" t="n">
        <v>1</v>
      </c>
      <c r="Z9" t="n">
        <v>10</v>
      </c>
      <c r="AA9" t="n">
        <v>279.3527404319798</v>
      </c>
      <c r="AB9" t="n">
        <v>382.2227436321472</v>
      </c>
      <c r="AC9" t="n">
        <v>345.7439414328842</v>
      </c>
      <c r="AD9" t="n">
        <v>279352.7404319798</v>
      </c>
      <c r="AE9" t="n">
        <v>382222.7436321472</v>
      </c>
      <c r="AF9" t="n">
        <v>3.109662644185545e-06</v>
      </c>
      <c r="AG9" t="n">
        <v>10.37326388888889</v>
      </c>
      <c r="AH9" t="n">
        <v>345743.9414328842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8.4529</v>
      </c>
      <c r="E10" t="n">
        <v>11.83</v>
      </c>
      <c r="F10" t="n">
        <v>7.66</v>
      </c>
      <c r="G10" t="n">
        <v>15.31</v>
      </c>
      <c r="H10" t="n">
        <v>0.22</v>
      </c>
      <c r="I10" t="n">
        <v>30</v>
      </c>
      <c r="J10" t="n">
        <v>246.18</v>
      </c>
      <c r="K10" t="n">
        <v>58.47</v>
      </c>
      <c r="L10" t="n">
        <v>3</v>
      </c>
      <c r="M10" t="n">
        <v>28</v>
      </c>
      <c r="N10" t="n">
        <v>59.7</v>
      </c>
      <c r="O10" t="n">
        <v>30595.91</v>
      </c>
      <c r="P10" t="n">
        <v>118.22</v>
      </c>
      <c r="Q10" t="n">
        <v>605.92</v>
      </c>
      <c r="R10" t="n">
        <v>42.85</v>
      </c>
      <c r="S10" t="n">
        <v>21.88</v>
      </c>
      <c r="T10" t="n">
        <v>9353.23</v>
      </c>
      <c r="U10" t="n">
        <v>0.51</v>
      </c>
      <c r="V10" t="n">
        <v>0.8100000000000001</v>
      </c>
      <c r="W10" t="n">
        <v>1.04</v>
      </c>
      <c r="X10" t="n">
        <v>0.6</v>
      </c>
      <c r="Y10" t="n">
        <v>1</v>
      </c>
      <c r="Z10" t="n">
        <v>10</v>
      </c>
      <c r="AA10" t="n">
        <v>277.6774716241105</v>
      </c>
      <c r="AB10" t="n">
        <v>379.9305669415767</v>
      </c>
      <c r="AC10" t="n">
        <v>343.6705268685716</v>
      </c>
      <c r="AD10" t="n">
        <v>277677.4716241105</v>
      </c>
      <c r="AE10" t="n">
        <v>379930.5669415767</v>
      </c>
      <c r="AF10" t="n">
        <v>3.141775816056415e-06</v>
      </c>
      <c r="AG10" t="n">
        <v>10.26909722222222</v>
      </c>
      <c r="AH10" t="n">
        <v>343670.5268685716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8.6098</v>
      </c>
      <c r="E11" t="n">
        <v>11.61</v>
      </c>
      <c r="F11" t="n">
        <v>7.58</v>
      </c>
      <c r="G11" t="n">
        <v>16.85</v>
      </c>
      <c r="H11" t="n">
        <v>0.23</v>
      </c>
      <c r="I11" t="n">
        <v>27</v>
      </c>
      <c r="J11" t="n">
        <v>246.62</v>
      </c>
      <c r="K11" t="n">
        <v>58.47</v>
      </c>
      <c r="L11" t="n">
        <v>3.25</v>
      </c>
      <c r="M11" t="n">
        <v>25</v>
      </c>
      <c r="N11" t="n">
        <v>59.9</v>
      </c>
      <c r="O11" t="n">
        <v>30650.7</v>
      </c>
      <c r="P11" t="n">
        <v>116.58</v>
      </c>
      <c r="Q11" t="n">
        <v>605.9400000000001</v>
      </c>
      <c r="R11" t="n">
        <v>40.43</v>
      </c>
      <c r="S11" t="n">
        <v>21.88</v>
      </c>
      <c r="T11" t="n">
        <v>8156.4</v>
      </c>
      <c r="U11" t="n">
        <v>0.54</v>
      </c>
      <c r="V11" t="n">
        <v>0.82</v>
      </c>
      <c r="W11" t="n">
        <v>1.04</v>
      </c>
      <c r="X11" t="n">
        <v>0.52</v>
      </c>
      <c r="Y11" t="n">
        <v>1</v>
      </c>
      <c r="Z11" t="n">
        <v>10</v>
      </c>
      <c r="AA11" t="n">
        <v>274.4864092440174</v>
      </c>
      <c r="AB11" t="n">
        <v>375.5644146133969</v>
      </c>
      <c r="AC11" t="n">
        <v>339.72107399066</v>
      </c>
      <c r="AD11" t="n">
        <v>274486.4092440173</v>
      </c>
      <c r="AE11" t="n">
        <v>375564.4146133969</v>
      </c>
      <c r="AF11" t="n">
        <v>3.200092444141362e-06</v>
      </c>
      <c r="AG11" t="n">
        <v>10.078125</v>
      </c>
      <c r="AH11" t="n">
        <v>339721.07399066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8.711399999999999</v>
      </c>
      <c r="E12" t="n">
        <v>11.48</v>
      </c>
      <c r="F12" t="n">
        <v>7.54</v>
      </c>
      <c r="G12" t="n">
        <v>18.1</v>
      </c>
      <c r="H12" t="n">
        <v>0.25</v>
      </c>
      <c r="I12" t="n">
        <v>25</v>
      </c>
      <c r="J12" t="n">
        <v>247.07</v>
      </c>
      <c r="K12" t="n">
        <v>58.47</v>
      </c>
      <c r="L12" t="n">
        <v>3.5</v>
      </c>
      <c r="M12" t="n">
        <v>23</v>
      </c>
      <c r="N12" t="n">
        <v>60.09</v>
      </c>
      <c r="O12" t="n">
        <v>30705.56</v>
      </c>
      <c r="P12" t="n">
        <v>115.4</v>
      </c>
      <c r="Q12" t="n">
        <v>605.9</v>
      </c>
      <c r="R12" t="n">
        <v>39.29</v>
      </c>
      <c r="S12" t="n">
        <v>21.88</v>
      </c>
      <c r="T12" t="n">
        <v>7596.36</v>
      </c>
      <c r="U12" t="n">
        <v>0.5600000000000001</v>
      </c>
      <c r="V12" t="n">
        <v>0.82</v>
      </c>
      <c r="W12" t="n">
        <v>1.03</v>
      </c>
      <c r="X12" t="n">
        <v>0.48</v>
      </c>
      <c r="Y12" t="n">
        <v>1</v>
      </c>
      <c r="Z12" t="n">
        <v>10</v>
      </c>
      <c r="AA12" t="n">
        <v>272.2773428433035</v>
      </c>
      <c r="AB12" t="n">
        <v>372.5418725068087</v>
      </c>
      <c r="AC12" t="n">
        <v>336.9869990605602</v>
      </c>
      <c r="AD12" t="n">
        <v>272277.3428433035</v>
      </c>
      <c r="AE12" t="n">
        <v>372541.8725068087</v>
      </c>
      <c r="AF12" t="n">
        <v>3.237855155508032e-06</v>
      </c>
      <c r="AG12" t="n">
        <v>9.965277777777779</v>
      </c>
      <c r="AH12" t="n">
        <v>336986.9990605601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8.8209</v>
      </c>
      <c r="E13" t="n">
        <v>11.34</v>
      </c>
      <c r="F13" t="n">
        <v>7.49</v>
      </c>
      <c r="G13" t="n">
        <v>19.55</v>
      </c>
      <c r="H13" t="n">
        <v>0.27</v>
      </c>
      <c r="I13" t="n">
        <v>23</v>
      </c>
      <c r="J13" t="n">
        <v>247.51</v>
      </c>
      <c r="K13" t="n">
        <v>58.47</v>
      </c>
      <c r="L13" t="n">
        <v>3.75</v>
      </c>
      <c r="M13" t="n">
        <v>21</v>
      </c>
      <c r="N13" t="n">
        <v>60.29</v>
      </c>
      <c r="O13" t="n">
        <v>30760.49</v>
      </c>
      <c r="P13" t="n">
        <v>114.33</v>
      </c>
      <c r="Q13" t="n">
        <v>605.9</v>
      </c>
      <c r="R13" t="n">
        <v>37.69</v>
      </c>
      <c r="S13" t="n">
        <v>21.88</v>
      </c>
      <c r="T13" t="n">
        <v>6806.59</v>
      </c>
      <c r="U13" t="n">
        <v>0.58</v>
      </c>
      <c r="V13" t="n">
        <v>0.83</v>
      </c>
      <c r="W13" t="n">
        <v>1.02</v>
      </c>
      <c r="X13" t="n">
        <v>0.44</v>
      </c>
      <c r="Y13" t="n">
        <v>1</v>
      </c>
      <c r="Z13" t="n">
        <v>10</v>
      </c>
      <c r="AA13" t="n">
        <v>259.6359548842352</v>
      </c>
      <c r="AB13" t="n">
        <v>355.2453678025351</v>
      </c>
      <c r="AC13" t="n">
        <v>321.3412484894656</v>
      </c>
      <c r="AD13" t="n">
        <v>259635.9548842352</v>
      </c>
      <c r="AE13" t="n">
        <v>355245.3678025351</v>
      </c>
      <c r="AF13" t="n">
        <v>3.2785541406916e-06</v>
      </c>
      <c r="AG13" t="n">
        <v>9.84375</v>
      </c>
      <c r="AH13" t="n">
        <v>321341.2484894656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8.8705</v>
      </c>
      <c r="E14" t="n">
        <v>11.27</v>
      </c>
      <c r="F14" t="n">
        <v>7.48</v>
      </c>
      <c r="G14" t="n">
        <v>20.39</v>
      </c>
      <c r="H14" t="n">
        <v>0.29</v>
      </c>
      <c r="I14" t="n">
        <v>22</v>
      </c>
      <c r="J14" t="n">
        <v>247.96</v>
      </c>
      <c r="K14" t="n">
        <v>58.47</v>
      </c>
      <c r="L14" t="n">
        <v>4</v>
      </c>
      <c r="M14" t="n">
        <v>20</v>
      </c>
      <c r="N14" t="n">
        <v>60.48</v>
      </c>
      <c r="O14" t="n">
        <v>30815.5</v>
      </c>
      <c r="P14" t="n">
        <v>113.58</v>
      </c>
      <c r="Q14" t="n">
        <v>605.85</v>
      </c>
      <c r="R14" t="n">
        <v>37.32</v>
      </c>
      <c r="S14" t="n">
        <v>21.88</v>
      </c>
      <c r="T14" t="n">
        <v>6627.68</v>
      </c>
      <c r="U14" t="n">
        <v>0.59</v>
      </c>
      <c r="V14" t="n">
        <v>0.83</v>
      </c>
      <c r="W14" t="n">
        <v>1.02</v>
      </c>
      <c r="X14" t="n">
        <v>0.42</v>
      </c>
      <c r="Y14" t="n">
        <v>1</v>
      </c>
      <c r="Z14" t="n">
        <v>10</v>
      </c>
      <c r="AA14" t="n">
        <v>258.6067017233842</v>
      </c>
      <c r="AB14" t="n">
        <v>353.8370982204141</v>
      </c>
      <c r="AC14" t="n">
        <v>320.0673821797433</v>
      </c>
      <c r="AD14" t="n">
        <v>258606.7017233842</v>
      </c>
      <c r="AE14" t="n">
        <v>353837.0982204141</v>
      </c>
      <c r="AF14" t="n">
        <v>3.296989480098951e-06</v>
      </c>
      <c r="AG14" t="n">
        <v>9.782986111111111</v>
      </c>
      <c r="AH14" t="n">
        <v>320067.3821797433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8.9733</v>
      </c>
      <c r="E15" t="n">
        <v>11.14</v>
      </c>
      <c r="F15" t="n">
        <v>7.44</v>
      </c>
      <c r="G15" t="n">
        <v>22.33</v>
      </c>
      <c r="H15" t="n">
        <v>0.3</v>
      </c>
      <c r="I15" t="n">
        <v>20</v>
      </c>
      <c r="J15" t="n">
        <v>248.4</v>
      </c>
      <c r="K15" t="n">
        <v>58.47</v>
      </c>
      <c r="L15" t="n">
        <v>4.25</v>
      </c>
      <c r="M15" t="n">
        <v>18</v>
      </c>
      <c r="N15" t="n">
        <v>60.68</v>
      </c>
      <c r="O15" t="n">
        <v>30870.57</v>
      </c>
      <c r="P15" t="n">
        <v>112.66</v>
      </c>
      <c r="Q15" t="n">
        <v>605.84</v>
      </c>
      <c r="R15" t="n">
        <v>36.09</v>
      </c>
      <c r="S15" t="n">
        <v>21.88</v>
      </c>
      <c r="T15" t="n">
        <v>6022.79</v>
      </c>
      <c r="U15" t="n">
        <v>0.61</v>
      </c>
      <c r="V15" t="n">
        <v>0.83</v>
      </c>
      <c r="W15" t="n">
        <v>1.02</v>
      </c>
      <c r="X15" t="n">
        <v>0.39</v>
      </c>
      <c r="Y15" t="n">
        <v>1</v>
      </c>
      <c r="Z15" t="n">
        <v>10</v>
      </c>
      <c r="AA15" t="n">
        <v>256.8305993178417</v>
      </c>
      <c r="AB15" t="n">
        <v>351.4069565528766</v>
      </c>
      <c r="AC15" t="n">
        <v>317.8691698223362</v>
      </c>
      <c r="AD15" t="n">
        <v>256830.5993178417</v>
      </c>
      <c r="AE15" t="n">
        <v>351406.9565528766</v>
      </c>
      <c r="AF15" t="n">
        <v>3.335198207741607e-06</v>
      </c>
      <c r="AG15" t="n">
        <v>9.670138888888889</v>
      </c>
      <c r="AH15" t="n">
        <v>317869.1698223362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9.0364</v>
      </c>
      <c r="E16" t="n">
        <v>11.07</v>
      </c>
      <c r="F16" t="n">
        <v>7.41</v>
      </c>
      <c r="G16" t="n">
        <v>23.41</v>
      </c>
      <c r="H16" t="n">
        <v>0.32</v>
      </c>
      <c r="I16" t="n">
        <v>19</v>
      </c>
      <c r="J16" t="n">
        <v>248.85</v>
      </c>
      <c r="K16" t="n">
        <v>58.47</v>
      </c>
      <c r="L16" t="n">
        <v>4.5</v>
      </c>
      <c r="M16" t="n">
        <v>17</v>
      </c>
      <c r="N16" t="n">
        <v>60.88</v>
      </c>
      <c r="O16" t="n">
        <v>30925.72</v>
      </c>
      <c r="P16" t="n">
        <v>111.52</v>
      </c>
      <c r="Q16" t="n">
        <v>605.84</v>
      </c>
      <c r="R16" t="n">
        <v>35.07</v>
      </c>
      <c r="S16" t="n">
        <v>21.88</v>
      </c>
      <c r="T16" t="n">
        <v>5516.53</v>
      </c>
      <c r="U16" t="n">
        <v>0.62</v>
      </c>
      <c r="V16" t="n">
        <v>0.83</v>
      </c>
      <c r="W16" t="n">
        <v>1.02</v>
      </c>
      <c r="X16" t="n">
        <v>0.35</v>
      </c>
      <c r="Y16" t="n">
        <v>1</v>
      </c>
      <c r="Z16" t="n">
        <v>10</v>
      </c>
      <c r="AA16" t="n">
        <v>255.3960341450098</v>
      </c>
      <c r="AB16" t="n">
        <v>349.4441211948603</v>
      </c>
      <c r="AC16" t="n">
        <v>316.0936647160315</v>
      </c>
      <c r="AD16" t="n">
        <v>255396.0341450098</v>
      </c>
      <c r="AE16" t="n">
        <v>349444.1211948603</v>
      </c>
      <c r="AF16" t="n">
        <v>3.358651230253781e-06</v>
      </c>
      <c r="AG16" t="n">
        <v>9.609375</v>
      </c>
      <c r="AH16" t="n">
        <v>316093.6647160315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9.0778</v>
      </c>
      <c r="E17" t="n">
        <v>11.02</v>
      </c>
      <c r="F17" t="n">
        <v>7.41</v>
      </c>
      <c r="G17" t="n">
        <v>24.7</v>
      </c>
      <c r="H17" t="n">
        <v>0.34</v>
      </c>
      <c r="I17" t="n">
        <v>18</v>
      </c>
      <c r="J17" t="n">
        <v>249.3</v>
      </c>
      <c r="K17" t="n">
        <v>58.47</v>
      </c>
      <c r="L17" t="n">
        <v>4.75</v>
      </c>
      <c r="M17" t="n">
        <v>16</v>
      </c>
      <c r="N17" t="n">
        <v>61.07</v>
      </c>
      <c r="O17" t="n">
        <v>30980.93</v>
      </c>
      <c r="P17" t="n">
        <v>110.96</v>
      </c>
      <c r="Q17" t="n">
        <v>605.84</v>
      </c>
      <c r="R17" t="n">
        <v>35.31</v>
      </c>
      <c r="S17" t="n">
        <v>21.88</v>
      </c>
      <c r="T17" t="n">
        <v>5639.74</v>
      </c>
      <c r="U17" t="n">
        <v>0.62</v>
      </c>
      <c r="V17" t="n">
        <v>0.83</v>
      </c>
      <c r="W17" t="n">
        <v>1.01</v>
      </c>
      <c r="X17" t="n">
        <v>0.35</v>
      </c>
      <c r="Y17" t="n">
        <v>1</v>
      </c>
      <c r="Z17" t="n">
        <v>10</v>
      </c>
      <c r="AA17" t="n">
        <v>254.6428111534336</v>
      </c>
      <c r="AB17" t="n">
        <v>348.413528267933</v>
      </c>
      <c r="AC17" t="n">
        <v>315.1614301316036</v>
      </c>
      <c r="AD17" t="n">
        <v>254642.8111534336</v>
      </c>
      <c r="AE17" t="n">
        <v>348413.528267933</v>
      </c>
      <c r="AF17" t="n">
        <v>3.374038791775239e-06</v>
      </c>
      <c r="AG17" t="n">
        <v>9.565972222222221</v>
      </c>
      <c r="AH17" t="n">
        <v>315161.4301316036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9.136100000000001</v>
      </c>
      <c r="E18" t="n">
        <v>10.95</v>
      </c>
      <c r="F18" t="n">
        <v>7.39</v>
      </c>
      <c r="G18" t="n">
        <v>26.07</v>
      </c>
      <c r="H18" t="n">
        <v>0.36</v>
      </c>
      <c r="I18" t="n">
        <v>17</v>
      </c>
      <c r="J18" t="n">
        <v>249.75</v>
      </c>
      <c r="K18" t="n">
        <v>58.47</v>
      </c>
      <c r="L18" t="n">
        <v>5</v>
      </c>
      <c r="M18" t="n">
        <v>15</v>
      </c>
      <c r="N18" t="n">
        <v>61.27</v>
      </c>
      <c r="O18" t="n">
        <v>31036.22</v>
      </c>
      <c r="P18" t="n">
        <v>110.39</v>
      </c>
      <c r="Q18" t="n">
        <v>605.84</v>
      </c>
      <c r="R18" t="n">
        <v>34.45</v>
      </c>
      <c r="S18" t="n">
        <v>21.88</v>
      </c>
      <c r="T18" t="n">
        <v>5218.6</v>
      </c>
      <c r="U18" t="n">
        <v>0.64</v>
      </c>
      <c r="V18" t="n">
        <v>0.84</v>
      </c>
      <c r="W18" t="n">
        <v>1.01</v>
      </c>
      <c r="X18" t="n">
        <v>0.33</v>
      </c>
      <c r="Y18" t="n">
        <v>1</v>
      </c>
      <c r="Z18" t="n">
        <v>10</v>
      </c>
      <c r="AA18" t="n">
        <v>253.6587907035538</v>
      </c>
      <c r="AB18" t="n">
        <v>347.0671480764897</v>
      </c>
      <c r="AC18" t="n">
        <v>313.9435465759748</v>
      </c>
      <c r="AD18" t="n">
        <v>253658.7907035538</v>
      </c>
      <c r="AE18" t="n">
        <v>347067.1480764897</v>
      </c>
      <c r="AF18" t="n">
        <v>3.395707749183477e-06</v>
      </c>
      <c r="AG18" t="n">
        <v>9.505208333333334</v>
      </c>
      <c r="AH18" t="n">
        <v>313943.5465759748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9.205500000000001</v>
      </c>
      <c r="E19" t="n">
        <v>10.86</v>
      </c>
      <c r="F19" t="n">
        <v>7.35</v>
      </c>
      <c r="G19" t="n">
        <v>27.56</v>
      </c>
      <c r="H19" t="n">
        <v>0.37</v>
      </c>
      <c r="I19" t="n">
        <v>16</v>
      </c>
      <c r="J19" t="n">
        <v>250.2</v>
      </c>
      <c r="K19" t="n">
        <v>58.47</v>
      </c>
      <c r="L19" t="n">
        <v>5.25</v>
      </c>
      <c r="M19" t="n">
        <v>14</v>
      </c>
      <c r="N19" t="n">
        <v>61.47</v>
      </c>
      <c r="O19" t="n">
        <v>31091.59</v>
      </c>
      <c r="P19" t="n">
        <v>109.34</v>
      </c>
      <c r="Q19" t="n">
        <v>605.89</v>
      </c>
      <c r="R19" t="n">
        <v>33.11</v>
      </c>
      <c r="S19" t="n">
        <v>21.88</v>
      </c>
      <c r="T19" t="n">
        <v>4553.46</v>
      </c>
      <c r="U19" t="n">
        <v>0.66</v>
      </c>
      <c r="V19" t="n">
        <v>0.84</v>
      </c>
      <c r="W19" t="n">
        <v>1.02</v>
      </c>
      <c r="X19" t="n">
        <v>0.29</v>
      </c>
      <c r="Y19" t="n">
        <v>1</v>
      </c>
      <c r="Z19" t="n">
        <v>10</v>
      </c>
      <c r="AA19" t="n">
        <v>252.0611591561618</v>
      </c>
      <c r="AB19" t="n">
        <v>344.8811981108197</v>
      </c>
      <c r="AC19" t="n">
        <v>311.9662206070275</v>
      </c>
      <c r="AD19" t="n">
        <v>252061.1591561618</v>
      </c>
      <c r="AE19" t="n">
        <v>344881.1981108197</v>
      </c>
      <c r="AF19" t="n">
        <v>3.421502357144569e-06</v>
      </c>
      <c r="AG19" t="n">
        <v>9.427083333333334</v>
      </c>
      <c r="AH19" t="n">
        <v>311966.2206070275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9.184100000000001</v>
      </c>
      <c r="E20" t="n">
        <v>10.89</v>
      </c>
      <c r="F20" t="n">
        <v>7.38</v>
      </c>
      <c r="G20" t="n">
        <v>27.66</v>
      </c>
      <c r="H20" t="n">
        <v>0.39</v>
      </c>
      <c r="I20" t="n">
        <v>16</v>
      </c>
      <c r="J20" t="n">
        <v>250.64</v>
      </c>
      <c r="K20" t="n">
        <v>58.47</v>
      </c>
      <c r="L20" t="n">
        <v>5.5</v>
      </c>
      <c r="M20" t="n">
        <v>14</v>
      </c>
      <c r="N20" t="n">
        <v>61.67</v>
      </c>
      <c r="O20" t="n">
        <v>31147.02</v>
      </c>
      <c r="P20" t="n">
        <v>108.88</v>
      </c>
      <c r="Q20" t="n">
        <v>605.91</v>
      </c>
      <c r="R20" t="n">
        <v>34.06</v>
      </c>
      <c r="S20" t="n">
        <v>21.88</v>
      </c>
      <c r="T20" t="n">
        <v>5025.57</v>
      </c>
      <c r="U20" t="n">
        <v>0.64</v>
      </c>
      <c r="V20" t="n">
        <v>0.84</v>
      </c>
      <c r="W20" t="n">
        <v>1.02</v>
      </c>
      <c r="X20" t="n">
        <v>0.32</v>
      </c>
      <c r="Y20" t="n">
        <v>1</v>
      </c>
      <c r="Z20" t="n">
        <v>10</v>
      </c>
      <c r="AA20" t="n">
        <v>252.0916857030825</v>
      </c>
      <c r="AB20" t="n">
        <v>344.9229658790529</v>
      </c>
      <c r="AC20" t="n">
        <v>312.004002118082</v>
      </c>
      <c r="AD20" t="n">
        <v>252091.6857030825</v>
      </c>
      <c r="AE20" t="n">
        <v>344922.9658790529</v>
      </c>
      <c r="AF20" t="n">
        <v>3.413548400222849e-06</v>
      </c>
      <c r="AG20" t="n">
        <v>9.453125</v>
      </c>
      <c r="AH20" t="n">
        <v>312004.002118082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9.2547</v>
      </c>
      <c r="E21" t="n">
        <v>10.81</v>
      </c>
      <c r="F21" t="n">
        <v>7.34</v>
      </c>
      <c r="G21" t="n">
        <v>29.36</v>
      </c>
      <c r="H21" t="n">
        <v>0.41</v>
      </c>
      <c r="I21" t="n">
        <v>15</v>
      </c>
      <c r="J21" t="n">
        <v>251.09</v>
      </c>
      <c r="K21" t="n">
        <v>58.47</v>
      </c>
      <c r="L21" t="n">
        <v>5.75</v>
      </c>
      <c r="M21" t="n">
        <v>13</v>
      </c>
      <c r="N21" t="n">
        <v>61.87</v>
      </c>
      <c r="O21" t="n">
        <v>31202.53</v>
      </c>
      <c r="P21" t="n">
        <v>108.35</v>
      </c>
      <c r="Q21" t="n">
        <v>605.87</v>
      </c>
      <c r="R21" t="n">
        <v>32.95</v>
      </c>
      <c r="S21" t="n">
        <v>21.88</v>
      </c>
      <c r="T21" t="n">
        <v>4474.41</v>
      </c>
      <c r="U21" t="n">
        <v>0.66</v>
      </c>
      <c r="V21" t="n">
        <v>0.84</v>
      </c>
      <c r="W21" t="n">
        <v>1.01</v>
      </c>
      <c r="X21" t="n">
        <v>0.28</v>
      </c>
      <c r="Y21" t="n">
        <v>1</v>
      </c>
      <c r="Z21" t="n">
        <v>10</v>
      </c>
      <c r="AA21" t="n">
        <v>250.977011857081</v>
      </c>
      <c r="AB21" t="n">
        <v>343.3978199470149</v>
      </c>
      <c r="AC21" t="n">
        <v>310.6244139732415</v>
      </c>
      <c r="AD21" t="n">
        <v>250977.011857081</v>
      </c>
      <c r="AE21" t="n">
        <v>343397.8199470149</v>
      </c>
      <c r="AF21" t="n">
        <v>3.439789024459925e-06</v>
      </c>
      <c r="AG21" t="n">
        <v>9.383680555555555</v>
      </c>
      <c r="AH21" t="n">
        <v>310624.4139732415</v>
      </c>
    </row>
    <row r="22">
      <c r="A22" t="n">
        <v>20</v>
      </c>
      <c r="B22" t="n">
        <v>125</v>
      </c>
      <c r="C22" t="inlineStr">
        <is>
          <t xml:space="preserve">CONCLUIDO	</t>
        </is>
      </c>
      <c r="D22" t="n">
        <v>9.3095</v>
      </c>
      <c r="E22" t="n">
        <v>10.74</v>
      </c>
      <c r="F22" t="n">
        <v>7.32</v>
      </c>
      <c r="G22" t="n">
        <v>31.39</v>
      </c>
      <c r="H22" t="n">
        <v>0.42</v>
      </c>
      <c r="I22" t="n">
        <v>14</v>
      </c>
      <c r="J22" t="n">
        <v>251.55</v>
      </c>
      <c r="K22" t="n">
        <v>58.47</v>
      </c>
      <c r="L22" t="n">
        <v>6</v>
      </c>
      <c r="M22" t="n">
        <v>12</v>
      </c>
      <c r="N22" t="n">
        <v>62.07</v>
      </c>
      <c r="O22" t="n">
        <v>31258.11</v>
      </c>
      <c r="P22" t="n">
        <v>107.28</v>
      </c>
      <c r="Q22" t="n">
        <v>605.9</v>
      </c>
      <c r="R22" t="n">
        <v>32.34</v>
      </c>
      <c r="S22" t="n">
        <v>21.88</v>
      </c>
      <c r="T22" t="n">
        <v>4175.53</v>
      </c>
      <c r="U22" t="n">
        <v>0.68</v>
      </c>
      <c r="V22" t="n">
        <v>0.84</v>
      </c>
      <c r="W22" t="n">
        <v>1.01</v>
      </c>
      <c r="X22" t="n">
        <v>0.27</v>
      </c>
      <c r="Y22" t="n">
        <v>1</v>
      </c>
      <c r="Z22" t="n">
        <v>10</v>
      </c>
      <c r="AA22" t="n">
        <v>249.7737498724736</v>
      </c>
      <c r="AB22" t="n">
        <v>341.7514638155037</v>
      </c>
      <c r="AC22" t="n">
        <v>309.1351837602458</v>
      </c>
      <c r="AD22" t="n">
        <v>249773.7498724737</v>
      </c>
      <c r="AE22" t="n">
        <v>341751.4638155037</v>
      </c>
      <c r="AF22" t="n">
        <v>3.460157101063208e-06</v>
      </c>
      <c r="AG22" t="n">
        <v>9.322916666666666</v>
      </c>
      <c r="AH22" t="n">
        <v>309135.1837602458</v>
      </c>
    </row>
    <row r="23">
      <c r="A23" t="n">
        <v>21</v>
      </c>
      <c r="B23" t="n">
        <v>125</v>
      </c>
      <c r="C23" t="inlineStr">
        <is>
          <t xml:space="preserve">CONCLUIDO	</t>
        </is>
      </c>
      <c r="D23" t="n">
        <v>9.3062</v>
      </c>
      <c r="E23" t="n">
        <v>10.75</v>
      </c>
      <c r="F23" t="n">
        <v>7.33</v>
      </c>
      <c r="G23" t="n">
        <v>31.4</v>
      </c>
      <c r="H23" t="n">
        <v>0.44</v>
      </c>
      <c r="I23" t="n">
        <v>14</v>
      </c>
      <c r="J23" t="n">
        <v>252</v>
      </c>
      <c r="K23" t="n">
        <v>58.47</v>
      </c>
      <c r="L23" t="n">
        <v>6.25</v>
      </c>
      <c r="M23" t="n">
        <v>12</v>
      </c>
      <c r="N23" t="n">
        <v>62.27</v>
      </c>
      <c r="O23" t="n">
        <v>31313.77</v>
      </c>
      <c r="P23" t="n">
        <v>107.07</v>
      </c>
      <c r="Q23" t="n">
        <v>605.89</v>
      </c>
      <c r="R23" t="n">
        <v>32.6</v>
      </c>
      <c r="S23" t="n">
        <v>21.88</v>
      </c>
      <c r="T23" t="n">
        <v>4309.07</v>
      </c>
      <c r="U23" t="n">
        <v>0.67</v>
      </c>
      <c r="V23" t="n">
        <v>0.84</v>
      </c>
      <c r="W23" t="n">
        <v>1.01</v>
      </c>
      <c r="X23" t="n">
        <v>0.27</v>
      </c>
      <c r="Y23" t="n">
        <v>1</v>
      </c>
      <c r="Z23" t="n">
        <v>10</v>
      </c>
      <c r="AA23" t="n">
        <v>249.7134374365649</v>
      </c>
      <c r="AB23" t="n">
        <v>341.6689416798965</v>
      </c>
      <c r="AC23" t="n">
        <v>309.0605374214404</v>
      </c>
      <c r="AD23" t="n">
        <v>249713.4374365649</v>
      </c>
      <c r="AE23" t="n">
        <v>341668.9416798965</v>
      </c>
      <c r="AF23" t="n">
        <v>3.458930556304252e-06</v>
      </c>
      <c r="AG23" t="n">
        <v>9.331597222222221</v>
      </c>
      <c r="AH23" t="n">
        <v>309060.5374214404</v>
      </c>
    </row>
    <row r="24">
      <c r="A24" t="n">
        <v>22</v>
      </c>
      <c r="B24" t="n">
        <v>125</v>
      </c>
      <c r="C24" t="inlineStr">
        <is>
          <t xml:space="preserve">CONCLUIDO	</t>
        </is>
      </c>
      <c r="D24" t="n">
        <v>9.3772</v>
      </c>
      <c r="E24" t="n">
        <v>10.66</v>
      </c>
      <c r="F24" t="n">
        <v>7.29</v>
      </c>
      <c r="G24" t="n">
        <v>33.66</v>
      </c>
      <c r="H24" t="n">
        <v>0.46</v>
      </c>
      <c r="I24" t="n">
        <v>13</v>
      </c>
      <c r="J24" t="n">
        <v>252.45</v>
      </c>
      <c r="K24" t="n">
        <v>58.47</v>
      </c>
      <c r="L24" t="n">
        <v>6.5</v>
      </c>
      <c r="M24" t="n">
        <v>11</v>
      </c>
      <c r="N24" t="n">
        <v>62.47</v>
      </c>
      <c r="O24" t="n">
        <v>31369.49</v>
      </c>
      <c r="P24" t="n">
        <v>105.81</v>
      </c>
      <c r="Q24" t="n">
        <v>605.88</v>
      </c>
      <c r="R24" t="n">
        <v>31.6</v>
      </c>
      <c r="S24" t="n">
        <v>21.88</v>
      </c>
      <c r="T24" t="n">
        <v>3811.48</v>
      </c>
      <c r="U24" t="n">
        <v>0.6899999999999999</v>
      </c>
      <c r="V24" t="n">
        <v>0.85</v>
      </c>
      <c r="W24" t="n">
        <v>1.01</v>
      </c>
      <c r="X24" t="n">
        <v>0.24</v>
      </c>
      <c r="Y24" t="n">
        <v>1</v>
      </c>
      <c r="Z24" t="n">
        <v>10</v>
      </c>
      <c r="AA24" t="n">
        <v>248.2039130480696</v>
      </c>
      <c r="AB24" t="n">
        <v>339.6035438160422</v>
      </c>
      <c r="AC24" t="n">
        <v>307.1922582309077</v>
      </c>
      <c r="AD24" t="n">
        <v>248203.9130480696</v>
      </c>
      <c r="AE24" t="n">
        <v>339603.5438160422</v>
      </c>
      <c r="AF24" t="n">
        <v>3.485319852633323e-06</v>
      </c>
      <c r="AG24" t="n">
        <v>9.253472222222221</v>
      </c>
      <c r="AH24" t="n">
        <v>307192.2582309077</v>
      </c>
    </row>
    <row r="25">
      <c r="A25" t="n">
        <v>23</v>
      </c>
      <c r="B25" t="n">
        <v>125</v>
      </c>
      <c r="C25" t="inlineStr">
        <is>
          <t xml:space="preserve">CONCLUIDO	</t>
        </is>
      </c>
      <c r="D25" t="n">
        <v>9.361800000000001</v>
      </c>
      <c r="E25" t="n">
        <v>10.68</v>
      </c>
      <c r="F25" t="n">
        <v>7.31</v>
      </c>
      <c r="G25" t="n">
        <v>33.74</v>
      </c>
      <c r="H25" t="n">
        <v>0.47</v>
      </c>
      <c r="I25" t="n">
        <v>13</v>
      </c>
      <c r="J25" t="n">
        <v>252.9</v>
      </c>
      <c r="K25" t="n">
        <v>58.47</v>
      </c>
      <c r="L25" t="n">
        <v>6.75</v>
      </c>
      <c r="M25" t="n">
        <v>11</v>
      </c>
      <c r="N25" t="n">
        <v>62.68</v>
      </c>
      <c r="O25" t="n">
        <v>31425.3</v>
      </c>
      <c r="P25" t="n">
        <v>106.11</v>
      </c>
      <c r="Q25" t="n">
        <v>605.85</v>
      </c>
      <c r="R25" t="n">
        <v>31.98</v>
      </c>
      <c r="S25" t="n">
        <v>21.88</v>
      </c>
      <c r="T25" t="n">
        <v>4003.79</v>
      </c>
      <c r="U25" t="n">
        <v>0.68</v>
      </c>
      <c r="V25" t="n">
        <v>0.85</v>
      </c>
      <c r="W25" t="n">
        <v>1.01</v>
      </c>
      <c r="X25" t="n">
        <v>0.25</v>
      </c>
      <c r="Y25" t="n">
        <v>1</v>
      </c>
      <c r="Z25" t="n">
        <v>10</v>
      </c>
      <c r="AA25" t="n">
        <v>248.5808841477761</v>
      </c>
      <c r="AB25" t="n">
        <v>340.1193323054517</v>
      </c>
      <c r="AC25" t="n">
        <v>307.6588205908017</v>
      </c>
      <c r="AD25" t="n">
        <v>248580.8841477761</v>
      </c>
      <c r="AE25" t="n">
        <v>340119.3323054517</v>
      </c>
      <c r="AF25" t="n">
        <v>3.479595977091524e-06</v>
      </c>
      <c r="AG25" t="n">
        <v>9.270833333333334</v>
      </c>
      <c r="AH25" t="n">
        <v>307658.8205908017</v>
      </c>
    </row>
    <row r="26">
      <c r="A26" t="n">
        <v>24</v>
      </c>
      <c r="B26" t="n">
        <v>125</v>
      </c>
      <c r="C26" t="inlineStr">
        <is>
          <t xml:space="preserve">CONCLUIDO	</t>
        </is>
      </c>
      <c r="D26" t="n">
        <v>9.432</v>
      </c>
      <c r="E26" t="n">
        <v>10.6</v>
      </c>
      <c r="F26" t="n">
        <v>7.28</v>
      </c>
      <c r="G26" t="n">
        <v>36.39</v>
      </c>
      <c r="H26" t="n">
        <v>0.49</v>
      </c>
      <c r="I26" t="n">
        <v>12</v>
      </c>
      <c r="J26" t="n">
        <v>253.35</v>
      </c>
      <c r="K26" t="n">
        <v>58.47</v>
      </c>
      <c r="L26" t="n">
        <v>7</v>
      </c>
      <c r="M26" t="n">
        <v>10</v>
      </c>
      <c r="N26" t="n">
        <v>62.88</v>
      </c>
      <c r="O26" t="n">
        <v>31481.17</v>
      </c>
      <c r="P26" t="n">
        <v>104.68</v>
      </c>
      <c r="Q26" t="n">
        <v>605.84</v>
      </c>
      <c r="R26" t="n">
        <v>31.06</v>
      </c>
      <c r="S26" t="n">
        <v>21.88</v>
      </c>
      <c r="T26" t="n">
        <v>3547.08</v>
      </c>
      <c r="U26" t="n">
        <v>0.7</v>
      </c>
      <c r="V26" t="n">
        <v>0.85</v>
      </c>
      <c r="W26" t="n">
        <v>1.01</v>
      </c>
      <c r="X26" t="n">
        <v>0.22</v>
      </c>
      <c r="Y26" t="n">
        <v>1</v>
      </c>
      <c r="Z26" t="n">
        <v>10</v>
      </c>
      <c r="AA26" t="n">
        <v>236.43107794593</v>
      </c>
      <c r="AB26" t="n">
        <v>323.4954314484743</v>
      </c>
      <c r="AC26" t="n">
        <v>292.6214814998175</v>
      </c>
      <c r="AD26" t="n">
        <v>236431.07794593</v>
      </c>
      <c r="AE26" t="n">
        <v>323495.4314484743</v>
      </c>
      <c r="AF26" t="n">
        <v>3.505687929236605e-06</v>
      </c>
      <c r="AG26" t="n">
        <v>9.201388888888889</v>
      </c>
      <c r="AH26" t="n">
        <v>292621.4814998176</v>
      </c>
    </row>
    <row r="27">
      <c r="A27" t="n">
        <v>25</v>
      </c>
      <c r="B27" t="n">
        <v>125</v>
      </c>
      <c r="C27" t="inlineStr">
        <is>
          <t xml:space="preserve">CONCLUIDO	</t>
        </is>
      </c>
      <c r="D27" t="n">
        <v>9.436400000000001</v>
      </c>
      <c r="E27" t="n">
        <v>10.6</v>
      </c>
      <c r="F27" t="n">
        <v>7.27</v>
      </c>
      <c r="G27" t="n">
        <v>36.37</v>
      </c>
      <c r="H27" t="n">
        <v>0.51</v>
      </c>
      <c r="I27" t="n">
        <v>12</v>
      </c>
      <c r="J27" t="n">
        <v>253.81</v>
      </c>
      <c r="K27" t="n">
        <v>58.47</v>
      </c>
      <c r="L27" t="n">
        <v>7.25</v>
      </c>
      <c r="M27" t="n">
        <v>10</v>
      </c>
      <c r="N27" t="n">
        <v>63.08</v>
      </c>
      <c r="O27" t="n">
        <v>31537.13</v>
      </c>
      <c r="P27" t="n">
        <v>104.45</v>
      </c>
      <c r="Q27" t="n">
        <v>605.88</v>
      </c>
      <c r="R27" t="n">
        <v>31.03</v>
      </c>
      <c r="S27" t="n">
        <v>21.88</v>
      </c>
      <c r="T27" t="n">
        <v>3530.29</v>
      </c>
      <c r="U27" t="n">
        <v>0.71</v>
      </c>
      <c r="V27" t="n">
        <v>0.85</v>
      </c>
      <c r="W27" t="n">
        <v>1</v>
      </c>
      <c r="X27" t="n">
        <v>0.22</v>
      </c>
      <c r="Y27" t="n">
        <v>1</v>
      </c>
      <c r="Z27" t="n">
        <v>10</v>
      </c>
      <c r="AA27" t="n">
        <v>236.2280542094556</v>
      </c>
      <c r="AB27" t="n">
        <v>323.217645415455</v>
      </c>
      <c r="AC27" t="n">
        <v>292.3702069759144</v>
      </c>
      <c r="AD27" t="n">
        <v>236228.0542094556</v>
      </c>
      <c r="AE27" t="n">
        <v>323217.645415455</v>
      </c>
      <c r="AF27" t="n">
        <v>3.507323322248548e-06</v>
      </c>
      <c r="AG27" t="n">
        <v>9.201388888888889</v>
      </c>
      <c r="AH27" t="n">
        <v>292370.2069759144</v>
      </c>
    </row>
    <row r="28">
      <c r="A28" t="n">
        <v>26</v>
      </c>
      <c r="B28" t="n">
        <v>125</v>
      </c>
      <c r="C28" t="inlineStr">
        <is>
          <t xml:space="preserve">CONCLUIDO	</t>
        </is>
      </c>
      <c r="D28" t="n">
        <v>9.499700000000001</v>
      </c>
      <c r="E28" t="n">
        <v>10.53</v>
      </c>
      <c r="F28" t="n">
        <v>7.25</v>
      </c>
      <c r="G28" t="n">
        <v>39.55</v>
      </c>
      <c r="H28" t="n">
        <v>0.52</v>
      </c>
      <c r="I28" t="n">
        <v>11</v>
      </c>
      <c r="J28" t="n">
        <v>254.26</v>
      </c>
      <c r="K28" t="n">
        <v>58.47</v>
      </c>
      <c r="L28" t="n">
        <v>7.5</v>
      </c>
      <c r="M28" t="n">
        <v>9</v>
      </c>
      <c r="N28" t="n">
        <v>63.29</v>
      </c>
      <c r="O28" t="n">
        <v>31593.16</v>
      </c>
      <c r="P28" t="n">
        <v>103.55</v>
      </c>
      <c r="Q28" t="n">
        <v>605.88</v>
      </c>
      <c r="R28" t="n">
        <v>29.9</v>
      </c>
      <c r="S28" t="n">
        <v>21.88</v>
      </c>
      <c r="T28" t="n">
        <v>2970.64</v>
      </c>
      <c r="U28" t="n">
        <v>0.73</v>
      </c>
      <c r="V28" t="n">
        <v>0.85</v>
      </c>
      <c r="W28" t="n">
        <v>1.01</v>
      </c>
      <c r="X28" t="n">
        <v>0.19</v>
      </c>
      <c r="Y28" t="n">
        <v>1</v>
      </c>
      <c r="Z28" t="n">
        <v>10</v>
      </c>
      <c r="AA28" t="n">
        <v>235.0958137786155</v>
      </c>
      <c r="AB28" t="n">
        <v>321.668464107058</v>
      </c>
      <c r="AC28" t="n">
        <v>290.9688773573006</v>
      </c>
      <c r="AD28" t="n">
        <v>235095.8137786155</v>
      </c>
      <c r="AE28" t="n">
        <v>321668.464107058</v>
      </c>
      <c r="AF28" t="n">
        <v>3.53085068080672e-06</v>
      </c>
      <c r="AG28" t="n">
        <v>9.140625</v>
      </c>
      <c r="AH28" t="n">
        <v>290968.8773573007</v>
      </c>
    </row>
    <row r="29">
      <c r="A29" t="n">
        <v>27</v>
      </c>
      <c r="B29" t="n">
        <v>125</v>
      </c>
      <c r="C29" t="inlineStr">
        <is>
          <t xml:space="preserve">CONCLUIDO	</t>
        </is>
      </c>
      <c r="D29" t="n">
        <v>9.488899999999999</v>
      </c>
      <c r="E29" t="n">
        <v>10.54</v>
      </c>
      <c r="F29" t="n">
        <v>7.26</v>
      </c>
      <c r="G29" t="n">
        <v>39.61</v>
      </c>
      <c r="H29" t="n">
        <v>0.54</v>
      </c>
      <c r="I29" t="n">
        <v>11</v>
      </c>
      <c r="J29" t="n">
        <v>254.72</v>
      </c>
      <c r="K29" t="n">
        <v>58.47</v>
      </c>
      <c r="L29" t="n">
        <v>7.75</v>
      </c>
      <c r="M29" t="n">
        <v>9</v>
      </c>
      <c r="N29" t="n">
        <v>63.49</v>
      </c>
      <c r="O29" t="n">
        <v>31649.26</v>
      </c>
      <c r="P29" t="n">
        <v>103.07</v>
      </c>
      <c r="Q29" t="n">
        <v>605.85</v>
      </c>
      <c r="R29" t="n">
        <v>30.53</v>
      </c>
      <c r="S29" t="n">
        <v>21.88</v>
      </c>
      <c r="T29" t="n">
        <v>3287.36</v>
      </c>
      <c r="U29" t="n">
        <v>0.72</v>
      </c>
      <c r="V29" t="n">
        <v>0.85</v>
      </c>
      <c r="W29" t="n">
        <v>1.01</v>
      </c>
      <c r="X29" t="n">
        <v>0.2</v>
      </c>
      <c r="Y29" t="n">
        <v>1</v>
      </c>
      <c r="Z29" t="n">
        <v>10</v>
      </c>
      <c r="AA29" t="n">
        <v>234.9452228072817</v>
      </c>
      <c r="AB29" t="n">
        <v>321.4624188964744</v>
      </c>
      <c r="AC29" t="n">
        <v>290.7824968124289</v>
      </c>
      <c r="AD29" t="n">
        <v>234945.2228072817</v>
      </c>
      <c r="AE29" t="n">
        <v>321462.4188964744</v>
      </c>
      <c r="AF29" t="n">
        <v>3.526836534322861e-06</v>
      </c>
      <c r="AG29" t="n">
        <v>9.149305555555555</v>
      </c>
      <c r="AH29" t="n">
        <v>290782.4968124289</v>
      </c>
    </row>
    <row r="30">
      <c r="A30" t="n">
        <v>28</v>
      </c>
      <c r="B30" t="n">
        <v>125</v>
      </c>
      <c r="C30" t="inlineStr">
        <is>
          <t xml:space="preserve">CONCLUIDO	</t>
        </is>
      </c>
      <c r="D30" t="n">
        <v>9.4899</v>
      </c>
      <c r="E30" t="n">
        <v>10.54</v>
      </c>
      <c r="F30" t="n">
        <v>7.26</v>
      </c>
      <c r="G30" t="n">
        <v>39.61</v>
      </c>
      <c r="H30" t="n">
        <v>0.5600000000000001</v>
      </c>
      <c r="I30" t="n">
        <v>11</v>
      </c>
      <c r="J30" t="n">
        <v>255.17</v>
      </c>
      <c r="K30" t="n">
        <v>58.47</v>
      </c>
      <c r="L30" t="n">
        <v>8</v>
      </c>
      <c r="M30" t="n">
        <v>9</v>
      </c>
      <c r="N30" t="n">
        <v>63.7</v>
      </c>
      <c r="O30" t="n">
        <v>31705.44</v>
      </c>
      <c r="P30" t="n">
        <v>102.54</v>
      </c>
      <c r="Q30" t="n">
        <v>605.84</v>
      </c>
      <c r="R30" t="n">
        <v>30.66</v>
      </c>
      <c r="S30" t="n">
        <v>21.88</v>
      </c>
      <c r="T30" t="n">
        <v>3349.62</v>
      </c>
      <c r="U30" t="n">
        <v>0.71</v>
      </c>
      <c r="V30" t="n">
        <v>0.85</v>
      </c>
      <c r="W30" t="n">
        <v>1</v>
      </c>
      <c r="X30" t="n">
        <v>0.2</v>
      </c>
      <c r="Y30" t="n">
        <v>1</v>
      </c>
      <c r="Z30" t="n">
        <v>10</v>
      </c>
      <c r="AA30" t="n">
        <v>234.6326689742752</v>
      </c>
      <c r="AB30" t="n">
        <v>321.0347689532533</v>
      </c>
      <c r="AC30" t="n">
        <v>290.3956611795782</v>
      </c>
      <c r="AD30" t="n">
        <v>234632.6689742752</v>
      </c>
      <c r="AE30" t="n">
        <v>321034.7689532533</v>
      </c>
      <c r="AF30" t="n">
        <v>3.527208214552848e-06</v>
      </c>
      <c r="AG30" t="n">
        <v>9.149305555555555</v>
      </c>
      <c r="AH30" t="n">
        <v>290395.6611795782</v>
      </c>
    </row>
    <row r="31">
      <c r="A31" t="n">
        <v>29</v>
      </c>
      <c r="B31" t="n">
        <v>125</v>
      </c>
      <c r="C31" t="inlineStr">
        <is>
          <t xml:space="preserve">CONCLUIDO	</t>
        </is>
      </c>
      <c r="D31" t="n">
        <v>9.555899999999999</v>
      </c>
      <c r="E31" t="n">
        <v>10.46</v>
      </c>
      <c r="F31" t="n">
        <v>7.24</v>
      </c>
      <c r="G31" t="n">
        <v>43.41</v>
      </c>
      <c r="H31" t="n">
        <v>0.57</v>
      </c>
      <c r="I31" t="n">
        <v>10</v>
      </c>
      <c r="J31" t="n">
        <v>255.63</v>
      </c>
      <c r="K31" t="n">
        <v>58.47</v>
      </c>
      <c r="L31" t="n">
        <v>8.25</v>
      </c>
      <c r="M31" t="n">
        <v>8</v>
      </c>
      <c r="N31" t="n">
        <v>63.91</v>
      </c>
      <c r="O31" t="n">
        <v>31761.69</v>
      </c>
      <c r="P31" t="n">
        <v>101.39</v>
      </c>
      <c r="Q31" t="n">
        <v>605.84</v>
      </c>
      <c r="R31" t="n">
        <v>29.59</v>
      </c>
      <c r="S31" t="n">
        <v>21.88</v>
      </c>
      <c r="T31" t="n">
        <v>2820.27</v>
      </c>
      <c r="U31" t="n">
        <v>0.74</v>
      </c>
      <c r="V31" t="n">
        <v>0.85</v>
      </c>
      <c r="W31" t="n">
        <v>1.01</v>
      </c>
      <c r="X31" t="n">
        <v>0.18</v>
      </c>
      <c r="Y31" t="n">
        <v>1</v>
      </c>
      <c r="Z31" t="n">
        <v>10</v>
      </c>
      <c r="AA31" t="n">
        <v>233.3522409616207</v>
      </c>
      <c r="AB31" t="n">
        <v>319.282830857843</v>
      </c>
      <c r="AC31" t="n">
        <v>288.8109255971327</v>
      </c>
      <c r="AD31" t="n">
        <v>233352.2409616206</v>
      </c>
      <c r="AE31" t="n">
        <v>319282.8308578429</v>
      </c>
      <c r="AF31" t="n">
        <v>3.551739109731984e-06</v>
      </c>
      <c r="AG31" t="n">
        <v>9.079861111111111</v>
      </c>
      <c r="AH31" t="n">
        <v>288810.9255971326</v>
      </c>
    </row>
    <row r="32">
      <c r="A32" t="n">
        <v>30</v>
      </c>
      <c r="B32" t="n">
        <v>125</v>
      </c>
      <c r="C32" t="inlineStr">
        <is>
          <t xml:space="preserve">CONCLUIDO	</t>
        </is>
      </c>
      <c r="D32" t="n">
        <v>9.5557</v>
      </c>
      <c r="E32" t="n">
        <v>10.46</v>
      </c>
      <c r="F32" t="n">
        <v>7.24</v>
      </c>
      <c r="G32" t="n">
        <v>43.41</v>
      </c>
      <c r="H32" t="n">
        <v>0.59</v>
      </c>
      <c r="I32" t="n">
        <v>10</v>
      </c>
      <c r="J32" t="n">
        <v>256.09</v>
      </c>
      <c r="K32" t="n">
        <v>58.47</v>
      </c>
      <c r="L32" t="n">
        <v>8.5</v>
      </c>
      <c r="M32" t="n">
        <v>8</v>
      </c>
      <c r="N32" t="n">
        <v>64.11</v>
      </c>
      <c r="O32" t="n">
        <v>31818.02</v>
      </c>
      <c r="P32" t="n">
        <v>100.78</v>
      </c>
      <c r="Q32" t="n">
        <v>605.91</v>
      </c>
      <c r="R32" t="n">
        <v>29.63</v>
      </c>
      <c r="S32" t="n">
        <v>21.88</v>
      </c>
      <c r="T32" t="n">
        <v>2840.8</v>
      </c>
      <c r="U32" t="n">
        <v>0.74</v>
      </c>
      <c r="V32" t="n">
        <v>0.85</v>
      </c>
      <c r="W32" t="n">
        <v>1.01</v>
      </c>
      <c r="X32" t="n">
        <v>0.18</v>
      </c>
      <c r="Y32" t="n">
        <v>1</v>
      </c>
      <c r="Z32" t="n">
        <v>10</v>
      </c>
      <c r="AA32" t="n">
        <v>233.0065268845418</v>
      </c>
      <c r="AB32" t="n">
        <v>318.8098096057553</v>
      </c>
      <c r="AC32" t="n">
        <v>288.3830488294546</v>
      </c>
      <c r="AD32" t="n">
        <v>233006.5268845418</v>
      </c>
      <c r="AE32" t="n">
        <v>318809.8096057553</v>
      </c>
      <c r="AF32" t="n">
        <v>3.551664773685987e-06</v>
      </c>
      <c r="AG32" t="n">
        <v>9.079861111111111</v>
      </c>
      <c r="AH32" t="n">
        <v>288383.0488294546</v>
      </c>
    </row>
    <row r="33">
      <c r="A33" t="n">
        <v>31</v>
      </c>
      <c r="B33" t="n">
        <v>125</v>
      </c>
      <c r="C33" t="inlineStr">
        <is>
          <t xml:space="preserve">CONCLUIDO	</t>
        </is>
      </c>
      <c r="D33" t="n">
        <v>9.560700000000001</v>
      </c>
      <c r="E33" t="n">
        <v>10.46</v>
      </c>
      <c r="F33" t="n">
        <v>7.23</v>
      </c>
      <c r="G33" t="n">
        <v>43.38</v>
      </c>
      <c r="H33" t="n">
        <v>0.61</v>
      </c>
      <c r="I33" t="n">
        <v>10</v>
      </c>
      <c r="J33" t="n">
        <v>256.54</v>
      </c>
      <c r="K33" t="n">
        <v>58.47</v>
      </c>
      <c r="L33" t="n">
        <v>8.75</v>
      </c>
      <c r="M33" t="n">
        <v>8</v>
      </c>
      <c r="N33" t="n">
        <v>64.31999999999999</v>
      </c>
      <c r="O33" t="n">
        <v>31874.43</v>
      </c>
      <c r="P33" t="n">
        <v>100.17</v>
      </c>
      <c r="Q33" t="n">
        <v>605.84</v>
      </c>
      <c r="R33" t="n">
        <v>29.5</v>
      </c>
      <c r="S33" t="n">
        <v>21.88</v>
      </c>
      <c r="T33" t="n">
        <v>2776.09</v>
      </c>
      <c r="U33" t="n">
        <v>0.74</v>
      </c>
      <c r="V33" t="n">
        <v>0.86</v>
      </c>
      <c r="W33" t="n">
        <v>1</v>
      </c>
      <c r="X33" t="n">
        <v>0.17</v>
      </c>
      <c r="Y33" t="n">
        <v>1</v>
      </c>
      <c r="Z33" t="n">
        <v>10</v>
      </c>
      <c r="AA33" t="n">
        <v>232.5864063758235</v>
      </c>
      <c r="AB33" t="n">
        <v>318.2349821913184</v>
      </c>
      <c r="AC33" t="n">
        <v>287.863082136676</v>
      </c>
      <c r="AD33" t="n">
        <v>232586.4063758235</v>
      </c>
      <c r="AE33" t="n">
        <v>318234.9821913184</v>
      </c>
      <c r="AF33" t="n">
        <v>3.553523174835922e-06</v>
      </c>
      <c r="AG33" t="n">
        <v>9.079861111111111</v>
      </c>
      <c r="AH33" t="n">
        <v>287863.082136676</v>
      </c>
    </row>
    <row r="34">
      <c r="A34" t="n">
        <v>32</v>
      </c>
      <c r="B34" t="n">
        <v>125</v>
      </c>
      <c r="C34" t="inlineStr">
        <is>
          <t xml:space="preserve">CONCLUIDO	</t>
        </is>
      </c>
      <c r="D34" t="n">
        <v>9.616899999999999</v>
      </c>
      <c r="E34" t="n">
        <v>10.4</v>
      </c>
      <c r="F34" t="n">
        <v>7.22</v>
      </c>
      <c r="G34" t="n">
        <v>48.11</v>
      </c>
      <c r="H34" t="n">
        <v>0.62</v>
      </c>
      <c r="I34" t="n">
        <v>9</v>
      </c>
      <c r="J34" t="n">
        <v>257</v>
      </c>
      <c r="K34" t="n">
        <v>58.47</v>
      </c>
      <c r="L34" t="n">
        <v>9</v>
      </c>
      <c r="M34" t="n">
        <v>7</v>
      </c>
      <c r="N34" t="n">
        <v>64.53</v>
      </c>
      <c r="O34" t="n">
        <v>31931.04</v>
      </c>
      <c r="P34" t="n">
        <v>99.34</v>
      </c>
      <c r="Q34" t="n">
        <v>605.85</v>
      </c>
      <c r="R34" t="n">
        <v>29.17</v>
      </c>
      <c r="S34" t="n">
        <v>21.88</v>
      </c>
      <c r="T34" t="n">
        <v>2614.32</v>
      </c>
      <c r="U34" t="n">
        <v>0.75</v>
      </c>
      <c r="V34" t="n">
        <v>0.86</v>
      </c>
      <c r="W34" t="n">
        <v>1</v>
      </c>
      <c r="X34" t="n">
        <v>0.16</v>
      </c>
      <c r="Y34" t="n">
        <v>1</v>
      </c>
      <c r="Z34" t="n">
        <v>10</v>
      </c>
      <c r="AA34" t="n">
        <v>231.621170812198</v>
      </c>
      <c r="AB34" t="n">
        <v>316.9143043099789</v>
      </c>
      <c r="AC34" t="n">
        <v>286.6684478987482</v>
      </c>
      <c r="AD34" t="n">
        <v>231621.170812198</v>
      </c>
      <c r="AE34" t="n">
        <v>316914.304309979</v>
      </c>
      <c r="AF34" t="n">
        <v>3.574411603761186e-06</v>
      </c>
      <c r="AG34" t="n">
        <v>9.027777777777779</v>
      </c>
      <c r="AH34" t="n">
        <v>286668.4478987482</v>
      </c>
    </row>
    <row r="35">
      <c r="A35" t="n">
        <v>33</v>
      </c>
      <c r="B35" t="n">
        <v>125</v>
      </c>
      <c r="C35" t="inlineStr">
        <is>
          <t xml:space="preserve">CONCLUIDO	</t>
        </is>
      </c>
      <c r="D35" t="n">
        <v>9.609999999999999</v>
      </c>
      <c r="E35" t="n">
        <v>10.41</v>
      </c>
      <c r="F35" t="n">
        <v>7.22</v>
      </c>
      <c r="G35" t="n">
        <v>48.16</v>
      </c>
      <c r="H35" t="n">
        <v>0.64</v>
      </c>
      <c r="I35" t="n">
        <v>9</v>
      </c>
      <c r="J35" t="n">
        <v>257.46</v>
      </c>
      <c r="K35" t="n">
        <v>58.47</v>
      </c>
      <c r="L35" t="n">
        <v>9.25</v>
      </c>
      <c r="M35" t="n">
        <v>7</v>
      </c>
      <c r="N35" t="n">
        <v>64.73999999999999</v>
      </c>
      <c r="O35" t="n">
        <v>31987.61</v>
      </c>
      <c r="P35" t="n">
        <v>99.45999999999999</v>
      </c>
      <c r="Q35" t="n">
        <v>605.87</v>
      </c>
      <c r="R35" t="n">
        <v>29.28</v>
      </c>
      <c r="S35" t="n">
        <v>21.88</v>
      </c>
      <c r="T35" t="n">
        <v>2670.77</v>
      </c>
      <c r="U35" t="n">
        <v>0.75</v>
      </c>
      <c r="V35" t="n">
        <v>0.86</v>
      </c>
      <c r="W35" t="n">
        <v>1.01</v>
      </c>
      <c r="X35" t="n">
        <v>0.17</v>
      </c>
      <c r="Y35" t="n">
        <v>1</v>
      </c>
      <c r="Z35" t="n">
        <v>10</v>
      </c>
      <c r="AA35" t="n">
        <v>231.7455182072919</v>
      </c>
      <c r="AB35" t="n">
        <v>317.0844419017663</v>
      </c>
      <c r="AC35" t="n">
        <v>286.8223477975649</v>
      </c>
      <c r="AD35" t="n">
        <v>231745.5182072919</v>
      </c>
      <c r="AE35" t="n">
        <v>317084.4419017663</v>
      </c>
      <c r="AF35" t="n">
        <v>3.571847010174277e-06</v>
      </c>
      <c r="AG35" t="n">
        <v>9.036458333333334</v>
      </c>
      <c r="AH35" t="n">
        <v>286822.3477975649</v>
      </c>
    </row>
    <row r="36">
      <c r="A36" t="n">
        <v>34</v>
      </c>
      <c r="B36" t="n">
        <v>125</v>
      </c>
      <c r="C36" t="inlineStr">
        <is>
          <t xml:space="preserve">CONCLUIDO	</t>
        </is>
      </c>
      <c r="D36" t="n">
        <v>9.616899999999999</v>
      </c>
      <c r="E36" t="n">
        <v>10.4</v>
      </c>
      <c r="F36" t="n">
        <v>7.22</v>
      </c>
      <c r="G36" t="n">
        <v>48.11</v>
      </c>
      <c r="H36" t="n">
        <v>0.66</v>
      </c>
      <c r="I36" t="n">
        <v>9</v>
      </c>
      <c r="J36" t="n">
        <v>257.92</v>
      </c>
      <c r="K36" t="n">
        <v>58.47</v>
      </c>
      <c r="L36" t="n">
        <v>9.5</v>
      </c>
      <c r="M36" t="n">
        <v>7</v>
      </c>
      <c r="N36" t="n">
        <v>64.95</v>
      </c>
      <c r="O36" t="n">
        <v>32044.25</v>
      </c>
      <c r="P36" t="n">
        <v>99.16</v>
      </c>
      <c r="Q36" t="n">
        <v>605.86</v>
      </c>
      <c r="R36" t="n">
        <v>29.1</v>
      </c>
      <c r="S36" t="n">
        <v>21.88</v>
      </c>
      <c r="T36" t="n">
        <v>2579.77</v>
      </c>
      <c r="U36" t="n">
        <v>0.75</v>
      </c>
      <c r="V36" t="n">
        <v>0.86</v>
      </c>
      <c r="W36" t="n">
        <v>1</v>
      </c>
      <c r="X36" t="n">
        <v>0.16</v>
      </c>
      <c r="Y36" t="n">
        <v>1</v>
      </c>
      <c r="Z36" t="n">
        <v>10</v>
      </c>
      <c r="AA36" t="n">
        <v>231.5193134005526</v>
      </c>
      <c r="AB36" t="n">
        <v>316.774938505734</v>
      </c>
      <c r="AC36" t="n">
        <v>286.5423829712591</v>
      </c>
      <c r="AD36" t="n">
        <v>231519.3134005526</v>
      </c>
      <c r="AE36" t="n">
        <v>316774.938505734</v>
      </c>
      <c r="AF36" t="n">
        <v>3.574411603761186e-06</v>
      </c>
      <c r="AG36" t="n">
        <v>9.027777777777779</v>
      </c>
      <c r="AH36" t="n">
        <v>286542.3829712591</v>
      </c>
    </row>
    <row r="37">
      <c r="A37" t="n">
        <v>35</v>
      </c>
      <c r="B37" t="n">
        <v>125</v>
      </c>
      <c r="C37" t="inlineStr">
        <is>
          <t xml:space="preserve">CONCLUIDO	</t>
        </is>
      </c>
      <c r="D37" t="n">
        <v>9.6097</v>
      </c>
      <c r="E37" t="n">
        <v>10.41</v>
      </c>
      <c r="F37" t="n">
        <v>7.22</v>
      </c>
      <c r="G37" t="n">
        <v>48.16</v>
      </c>
      <c r="H37" t="n">
        <v>0.67</v>
      </c>
      <c r="I37" t="n">
        <v>9</v>
      </c>
      <c r="J37" t="n">
        <v>258.38</v>
      </c>
      <c r="K37" t="n">
        <v>58.47</v>
      </c>
      <c r="L37" t="n">
        <v>9.75</v>
      </c>
      <c r="M37" t="n">
        <v>7</v>
      </c>
      <c r="N37" t="n">
        <v>65.16</v>
      </c>
      <c r="O37" t="n">
        <v>32100.97</v>
      </c>
      <c r="P37" t="n">
        <v>97.7</v>
      </c>
      <c r="Q37" t="n">
        <v>605.84</v>
      </c>
      <c r="R37" t="n">
        <v>29.38</v>
      </c>
      <c r="S37" t="n">
        <v>21.88</v>
      </c>
      <c r="T37" t="n">
        <v>2721.24</v>
      </c>
      <c r="U37" t="n">
        <v>0.74</v>
      </c>
      <c r="V37" t="n">
        <v>0.86</v>
      </c>
      <c r="W37" t="n">
        <v>1</v>
      </c>
      <c r="X37" t="n">
        <v>0.17</v>
      </c>
      <c r="Y37" t="n">
        <v>1</v>
      </c>
      <c r="Z37" t="n">
        <v>10</v>
      </c>
      <c r="AA37" t="n">
        <v>230.7512887292209</v>
      </c>
      <c r="AB37" t="n">
        <v>315.7240932675613</v>
      </c>
      <c r="AC37" t="n">
        <v>285.5918289277468</v>
      </c>
      <c r="AD37" t="n">
        <v>230751.2887292209</v>
      </c>
      <c r="AE37" t="n">
        <v>315724.0932675613</v>
      </c>
      <c r="AF37" t="n">
        <v>3.571735506105281e-06</v>
      </c>
      <c r="AG37" t="n">
        <v>9.036458333333334</v>
      </c>
      <c r="AH37" t="n">
        <v>285591.8289277468</v>
      </c>
    </row>
    <row r="38">
      <c r="A38" t="n">
        <v>36</v>
      </c>
      <c r="B38" t="n">
        <v>125</v>
      </c>
      <c r="C38" t="inlineStr">
        <is>
          <t xml:space="preserve">CONCLUIDO	</t>
        </is>
      </c>
      <c r="D38" t="n">
        <v>9.6837</v>
      </c>
      <c r="E38" t="n">
        <v>10.33</v>
      </c>
      <c r="F38" t="n">
        <v>7.19</v>
      </c>
      <c r="G38" t="n">
        <v>53.94</v>
      </c>
      <c r="H38" t="n">
        <v>0.6899999999999999</v>
      </c>
      <c r="I38" t="n">
        <v>8</v>
      </c>
      <c r="J38" t="n">
        <v>258.84</v>
      </c>
      <c r="K38" t="n">
        <v>58.47</v>
      </c>
      <c r="L38" t="n">
        <v>10</v>
      </c>
      <c r="M38" t="n">
        <v>6</v>
      </c>
      <c r="N38" t="n">
        <v>65.37</v>
      </c>
      <c r="O38" t="n">
        <v>32157.77</v>
      </c>
      <c r="P38" t="n">
        <v>96.68000000000001</v>
      </c>
      <c r="Q38" t="n">
        <v>605.84</v>
      </c>
      <c r="R38" t="n">
        <v>28.39</v>
      </c>
      <c r="S38" t="n">
        <v>21.88</v>
      </c>
      <c r="T38" t="n">
        <v>2230.13</v>
      </c>
      <c r="U38" t="n">
        <v>0.77</v>
      </c>
      <c r="V38" t="n">
        <v>0.86</v>
      </c>
      <c r="W38" t="n">
        <v>1</v>
      </c>
      <c r="X38" t="n">
        <v>0.13</v>
      </c>
      <c r="Y38" t="n">
        <v>1</v>
      </c>
      <c r="Z38" t="n">
        <v>10</v>
      </c>
      <c r="AA38" t="n">
        <v>229.3217965727052</v>
      </c>
      <c r="AB38" t="n">
        <v>313.7681990342745</v>
      </c>
      <c r="AC38" t="n">
        <v>283.8226024949694</v>
      </c>
      <c r="AD38" t="n">
        <v>229321.7965727052</v>
      </c>
      <c r="AE38" t="n">
        <v>313768.1990342744</v>
      </c>
      <c r="AF38" t="n">
        <v>3.599239843124313e-06</v>
      </c>
      <c r="AG38" t="n">
        <v>8.967013888888889</v>
      </c>
      <c r="AH38" t="n">
        <v>283822.6024949694</v>
      </c>
    </row>
    <row r="39">
      <c r="A39" t="n">
        <v>37</v>
      </c>
      <c r="B39" t="n">
        <v>125</v>
      </c>
      <c r="C39" t="inlineStr">
        <is>
          <t xml:space="preserve">CONCLUIDO	</t>
        </is>
      </c>
      <c r="D39" t="n">
        <v>9.6891</v>
      </c>
      <c r="E39" t="n">
        <v>10.32</v>
      </c>
      <c r="F39" t="n">
        <v>7.19</v>
      </c>
      <c r="G39" t="n">
        <v>53.9</v>
      </c>
      <c r="H39" t="n">
        <v>0.7</v>
      </c>
      <c r="I39" t="n">
        <v>8</v>
      </c>
      <c r="J39" t="n">
        <v>259.3</v>
      </c>
      <c r="K39" t="n">
        <v>58.47</v>
      </c>
      <c r="L39" t="n">
        <v>10.25</v>
      </c>
      <c r="M39" t="n">
        <v>6</v>
      </c>
      <c r="N39" t="n">
        <v>65.58</v>
      </c>
      <c r="O39" t="n">
        <v>32214.64</v>
      </c>
      <c r="P39" t="n">
        <v>95.89</v>
      </c>
      <c r="Q39" t="n">
        <v>605.84</v>
      </c>
      <c r="R39" t="n">
        <v>28.12</v>
      </c>
      <c r="S39" t="n">
        <v>21.88</v>
      </c>
      <c r="T39" t="n">
        <v>2096.82</v>
      </c>
      <c r="U39" t="n">
        <v>0.78</v>
      </c>
      <c r="V39" t="n">
        <v>0.86</v>
      </c>
      <c r="W39" t="n">
        <v>1</v>
      </c>
      <c r="X39" t="n">
        <v>0.13</v>
      </c>
      <c r="Y39" t="n">
        <v>1</v>
      </c>
      <c r="Z39" t="n">
        <v>10</v>
      </c>
      <c r="AA39" t="n">
        <v>228.8354994457628</v>
      </c>
      <c r="AB39" t="n">
        <v>313.1028258512771</v>
      </c>
      <c r="AC39" t="n">
        <v>283.2207315947</v>
      </c>
      <c r="AD39" t="n">
        <v>228835.4994457628</v>
      </c>
      <c r="AE39" t="n">
        <v>313102.8258512771</v>
      </c>
      <c r="AF39" t="n">
        <v>3.601246916366242e-06</v>
      </c>
      <c r="AG39" t="n">
        <v>8.958333333333334</v>
      </c>
      <c r="AH39" t="n">
        <v>283220.7315947</v>
      </c>
    </row>
    <row r="40">
      <c r="A40" t="n">
        <v>38</v>
      </c>
      <c r="B40" t="n">
        <v>125</v>
      </c>
      <c r="C40" t="inlineStr">
        <is>
          <t xml:space="preserve">CONCLUIDO	</t>
        </is>
      </c>
      <c r="D40" t="n">
        <v>9.6839</v>
      </c>
      <c r="E40" t="n">
        <v>10.33</v>
      </c>
      <c r="F40" t="n">
        <v>7.19</v>
      </c>
      <c r="G40" t="n">
        <v>53.94</v>
      </c>
      <c r="H40" t="n">
        <v>0.72</v>
      </c>
      <c r="I40" t="n">
        <v>8</v>
      </c>
      <c r="J40" t="n">
        <v>259.76</v>
      </c>
      <c r="K40" t="n">
        <v>58.47</v>
      </c>
      <c r="L40" t="n">
        <v>10.5</v>
      </c>
      <c r="M40" t="n">
        <v>6</v>
      </c>
      <c r="N40" t="n">
        <v>65.79000000000001</v>
      </c>
      <c r="O40" t="n">
        <v>32271.6</v>
      </c>
      <c r="P40" t="n">
        <v>95.62</v>
      </c>
      <c r="Q40" t="n">
        <v>605.84</v>
      </c>
      <c r="R40" t="n">
        <v>28.26</v>
      </c>
      <c r="S40" t="n">
        <v>21.88</v>
      </c>
      <c r="T40" t="n">
        <v>2166.96</v>
      </c>
      <c r="U40" t="n">
        <v>0.77</v>
      </c>
      <c r="V40" t="n">
        <v>0.86</v>
      </c>
      <c r="W40" t="n">
        <v>1</v>
      </c>
      <c r="X40" t="n">
        <v>0.13</v>
      </c>
      <c r="Y40" t="n">
        <v>1</v>
      </c>
      <c r="Z40" t="n">
        <v>10</v>
      </c>
      <c r="AA40" t="n">
        <v>228.7245414554445</v>
      </c>
      <c r="AB40" t="n">
        <v>312.9510082338026</v>
      </c>
      <c r="AC40" t="n">
        <v>283.0834032375598</v>
      </c>
      <c r="AD40" t="n">
        <v>228724.5414554445</v>
      </c>
      <c r="AE40" t="n">
        <v>312951.0082338026</v>
      </c>
      <c r="AF40" t="n">
        <v>3.599314179170309e-06</v>
      </c>
      <c r="AG40" t="n">
        <v>8.967013888888889</v>
      </c>
      <c r="AH40" t="n">
        <v>283083.4032375598</v>
      </c>
    </row>
    <row r="41">
      <c r="A41" t="n">
        <v>39</v>
      </c>
      <c r="B41" t="n">
        <v>125</v>
      </c>
      <c r="C41" t="inlineStr">
        <is>
          <t xml:space="preserve">CONCLUIDO	</t>
        </is>
      </c>
      <c r="D41" t="n">
        <v>9.6785</v>
      </c>
      <c r="E41" t="n">
        <v>10.33</v>
      </c>
      <c r="F41" t="n">
        <v>7.2</v>
      </c>
      <c r="G41" t="n">
        <v>53.98</v>
      </c>
      <c r="H41" t="n">
        <v>0.74</v>
      </c>
      <c r="I41" t="n">
        <v>8</v>
      </c>
      <c r="J41" t="n">
        <v>260.23</v>
      </c>
      <c r="K41" t="n">
        <v>58.47</v>
      </c>
      <c r="L41" t="n">
        <v>10.75</v>
      </c>
      <c r="M41" t="n">
        <v>6</v>
      </c>
      <c r="N41" t="n">
        <v>66</v>
      </c>
      <c r="O41" t="n">
        <v>32328.64</v>
      </c>
      <c r="P41" t="n">
        <v>94.63</v>
      </c>
      <c r="Q41" t="n">
        <v>605.84</v>
      </c>
      <c r="R41" t="n">
        <v>28.46</v>
      </c>
      <c r="S41" t="n">
        <v>21.88</v>
      </c>
      <c r="T41" t="n">
        <v>2266.04</v>
      </c>
      <c r="U41" t="n">
        <v>0.77</v>
      </c>
      <c r="V41" t="n">
        <v>0.86</v>
      </c>
      <c r="W41" t="n">
        <v>1</v>
      </c>
      <c r="X41" t="n">
        <v>0.14</v>
      </c>
      <c r="Y41" t="n">
        <v>1</v>
      </c>
      <c r="Z41" t="n">
        <v>10</v>
      </c>
      <c r="AA41" t="n">
        <v>228.2409212736509</v>
      </c>
      <c r="AB41" t="n">
        <v>312.2892977652563</v>
      </c>
      <c r="AC41" t="n">
        <v>282.484845487415</v>
      </c>
      <c r="AD41" t="n">
        <v>228240.9212736509</v>
      </c>
      <c r="AE41" t="n">
        <v>312289.2977652563</v>
      </c>
      <c r="AF41" t="n">
        <v>3.59730710592838e-06</v>
      </c>
      <c r="AG41" t="n">
        <v>8.967013888888889</v>
      </c>
      <c r="AH41" t="n">
        <v>282484.845487415</v>
      </c>
    </row>
    <row r="42">
      <c r="A42" t="n">
        <v>40</v>
      </c>
      <c r="B42" t="n">
        <v>125</v>
      </c>
      <c r="C42" t="inlineStr">
        <is>
          <t xml:space="preserve">CONCLUIDO	</t>
        </is>
      </c>
      <c r="D42" t="n">
        <v>9.68</v>
      </c>
      <c r="E42" t="n">
        <v>10.33</v>
      </c>
      <c r="F42" t="n">
        <v>7.2</v>
      </c>
      <c r="G42" t="n">
        <v>53.97</v>
      </c>
      <c r="H42" t="n">
        <v>0.75</v>
      </c>
      <c r="I42" t="n">
        <v>8</v>
      </c>
      <c r="J42" t="n">
        <v>260.69</v>
      </c>
      <c r="K42" t="n">
        <v>58.47</v>
      </c>
      <c r="L42" t="n">
        <v>11</v>
      </c>
      <c r="M42" t="n">
        <v>6</v>
      </c>
      <c r="N42" t="n">
        <v>66.20999999999999</v>
      </c>
      <c r="O42" t="n">
        <v>32385.75</v>
      </c>
      <c r="P42" t="n">
        <v>93.33</v>
      </c>
      <c r="Q42" t="n">
        <v>605.84</v>
      </c>
      <c r="R42" t="n">
        <v>28.47</v>
      </c>
      <c r="S42" t="n">
        <v>21.88</v>
      </c>
      <c r="T42" t="n">
        <v>2271.01</v>
      </c>
      <c r="U42" t="n">
        <v>0.77</v>
      </c>
      <c r="V42" t="n">
        <v>0.86</v>
      </c>
      <c r="W42" t="n">
        <v>1</v>
      </c>
      <c r="X42" t="n">
        <v>0.14</v>
      </c>
      <c r="Y42" t="n">
        <v>1</v>
      </c>
      <c r="Z42" t="n">
        <v>10</v>
      </c>
      <c r="AA42" t="n">
        <v>227.498406248642</v>
      </c>
      <c r="AB42" t="n">
        <v>311.2733559505886</v>
      </c>
      <c r="AC42" t="n">
        <v>281.5658637336555</v>
      </c>
      <c r="AD42" t="n">
        <v>227498.406248642</v>
      </c>
      <c r="AE42" t="n">
        <v>311273.3559505886</v>
      </c>
      <c r="AF42" t="n">
        <v>3.597864626273361e-06</v>
      </c>
      <c r="AG42" t="n">
        <v>8.967013888888889</v>
      </c>
      <c r="AH42" t="n">
        <v>281565.8637336555</v>
      </c>
    </row>
    <row r="43">
      <c r="A43" t="n">
        <v>41</v>
      </c>
      <c r="B43" t="n">
        <v>125</v>
      </c>
      <c r="C43" t="inlineStr">
        <is>
          <t xml:space="preserve">CONCLUIDO	</t>
        </is>
      </c>
      <c r="D43" t="n">
        <v>9.7445</v>
      </c>
      <c r="E43" t="n">
        <v>10.26</v>
      </c>
      <c r="F43" t="n">
        <v>7.17</v>
      </c>
      <c r="G43" t="n">
        <v>61.5</v>
      </c>
      <c r="H43" t="n">
        <v>0.77</v>
      </c>
      <c r="I43" t="n">
        <v>7</v>
      </c>
      <c r="J43" t="n">
        <v>261.15</v>
      </c>
      <c r="K43" t="n">
        <v>58.47</v>
      </c>
      <c r="L43" t="n">
        <v>11.25</v>
      </c>
      <c r="M43" t="n">
        <v>5</v>
      </c>
      <c r="N43" t="n">
        <v>66.43000000000001</v>
      </c>
      <c r="O43" t="n">
        <v>32442.95</v>
      </c>
      <c r="P43" t="n">
        <v>92.70999999999999</v>
      </c>
      <c r="Q43" t="n">
        <v>605.84</v>
      </c>
      <c r="R43" t="n">
        <v>27.69</v>
      </c>
      <c r="S43" t="n">
        <v>21.88</v>
      </c>
      <c r="T43" t="n">
        <v>1887.35</v>
      </c>
      <c r="U43" t="n">
        <v>0.79</v>
      </c>
      <c r="V43" t="n">
        <v>0.86</v>
      </c>
      <c r="W43" t="n">
        <v>1</v>
      </c>
      <c r="X43" t="n">
        <v>0.12</v>
      </c>
      <c r="Y43" t="n">
        <v>1</v>
      </c>
      <c r="Z43" t="n">
        <v>10</v>
      </c>
      <c r="AA43" t="n">
        <v>226.5668727453165</v>
      </c>
      <c r="AB43" t="n">
        <v>309.9987907149815</v>
      </c>
      <c r="AC43" t="n">
        <v>280.4129412152708</v>
      </c>
      <c r="AD43" t="n">
        <v>226566.8727453164</v>
      </c>
      <c r="AE43" t="n">
        <v>309998.7907149815</v>
      </c>
      <c r="AF43" t="n">
        <v>3.621838001107517e-06</v>
      </c>
      <c r="AG43" t="n">
        <v>8.90625</v>
      </c>
      <c r="AH43" t="n">
        <v>280412.9412152708</v>
      </c>
    </row>
    <row r="44">
      <c r="A44" t="n">
        <v>42</v>
      </c>
      <c r="B44" t="n">
        <v>125</v>
      </c>
      <c r="C44" t="inlineStr">
        <is>
          <t xml:space="preserve">CONCLUIDO	</t>
        </is>
      </c>
      <c r="D44" t="n">
        <v>9.7387</v>
      </c>
      <c r="E44" t="n">
        <v>10.27</v>
      </c>
      <c r="F44" t="n">
        <v>7.18</v>
      </c>
      <c r="G44" t="n">
        <v>61.55</v>
      </c>
      <c r="H44" t="n">
        <v>0.78</v>
      </c>
      <c r="I44" t="n">
        <v>7</v>
      </c>
      <c r="J44" t="n">
        <v>261.62</v>
      </c>
      <c r="K44" t="n">
        <v>58.47</v>
      </c>
      <c r="L44" t="n">
        <v>11.5</v>
      </c>
      <c r="M44" t="n">
        <v>5</v>
      </c>
      <c r="N44" t="n">
        <v>66.64</v>
      </c>
      <c r="O44" t="n">
        <v>32500.22</v>
      </c>
      <c r="P44" t="n">
        <v>93.13</v>
      </c>
      <c r="Q44" t="n">
        <v>605.84</v>
      </c>
      <c r="R44" t="n">
        <v>28.02</v>
      </c>
      <c r="S44" t="n">
        <v>21.88</v>
      </c>
      <c r="T44" t="n">
        <v>2051.13</v>
      </c>
      <c r="U44" t="n">
        <v>0.78</v>
      </c>
      <c r="V44" t="n">
        <v>0.86</v>
      </c>
      <c r="W44" t="n">
        <v>1</v>
      </c>
      <c r="X44" t="n">
        <v>0.12</v>
      </c>
      <c r="Y44" t="n">
        <v>1</v>
      </c>
      <c r="Z44" t="n">
        <v>10</v>
      </c>
      <c r="AA44" t="n">
        <v>226.8759751683798</v>
      </c>
      <c r="AB44" t="n">
        <v>310.421718286853</v>
      </c>
      <c r="AC44" t="n">
        <v>280.7955051732657</v>
      </c>
      <c r="AD44" t="n">
        <v>226875.9751683798</v>
      </c>
      <c r="AE44" t="n">
        <v>310421.7182868531</v>
      </c>
      <c r="AF44" t="n">
        <v>3.619682255773593e-06</v>
      </c>
      <c r="AG44" t="n">
        <v>8.914930555555555</v>
      </c>
      <c r="AH44" t="n">
        <v>280795.5051732656</v>
      </c>
    </row>
    <row r="45">
      <c r="A45" t="n">
        <v>43</v>
      </c>
      <c r="B45" t="n">
        <v>125</v>
      </c>
      <c r="C45" t="inlineStr">
        <is>
          <t xml:space="preserve">CONCLUIDO	</t>
        </is>
      </c>
      <c r="D45" t="n">
        <v>9.7326</v>
      </c>
      <c r="E45" t="n">
        <v>10.27</v>
      </c>
      <c r="F45" t="n">
        <v>7.19</v>
      </c>
      <c r="G45" t="n">
        <v>61.6</v>
      </c>
      <c r="H45" t="n">
        <v>0.8</v>
      </c>
      <c r="I45" t="n">
        <v>7</v>
      </c>
      <c r="J45" t="n">
        <v>262.08</v>
      </c>
      <c r="K45" t="n">
        <v>58.47</v>
      </c>
      <c r="L45" t="n">
        <v>11.75</v>
      </c>
      <c r="M45" t="n">
        <v>5</v>
      </c>
      <c r="N45" t="n">
        <v>66.86</v>
      </c>
      <c r="O45" t="n">
        <v>32557.58</v>
      </c>
      <c r="P45" t="n">
        <v>93.55</v>
      </c>
      <c r="Q45" t="n">
        <v>605.84</v>
      </c>
      <c r="R45" t="n">
        <v>28.22</v>
      </c>
      <c r="S45" t="n">
        <v>21.88</v>
      </c>
      <c r="T45" t="n">
        <v>2152.76</v>
      </c>
      <c r="U45" t="n">
        <v>0.78</v>
      </c>
      <c r="V45" t="n">
        <v>0.86</v>
      </c>
      <c r="W45" t="n">
        <v>1</v>
      </c>
      <c r="X45" t="n">
        <v>0.13</v>
      </c>
      <c r="Y45" t="n">
        <v>1</v>
      </c>
      <c r="Z45" t="n">
        <v>10</v>
      </c>
      <c r="AA45" t="n">
        <v>227.18773553444</v>
      </c>
      <c r="AB45" t="n">
        <v>310.848282573593</v>
      </c>
      <c r="AC45" t="n">
        <v>281.181358763166</v>
      </c>
      <c r="AD45" t="n">
        <v>227187.73553444</v>
      </c>
      <c r="AE45" t="n">
        <v>310848.282573593</v>
      </c>
      <c r="AF45" t="n">
        <v>3.617415006370673e-06</v>
      </c>
      <c r="AG45" t="n">
        <v>8.914930555555555</v>
      </c>
      <c r="AH45" t="n">
        <v>281181.358763166</v>
      </c>
    </row>
    <row r="46">
      <c r="A46" t="n">
        <v>44</v>
      </c>
      <c r="B46" t="n">
        <v>125</v>
      </c>
      <c r="C46" t="inlineStr">
        <is>
          <t xml:space="preserve">CONCLUIDO	</t>
        </is>
      </c>
      <c r="D46" t="n">
        <v>9.7476</v>
      </c>
      <c r="E46" t="n">
        <v>10.26</v>
      </c>
      <c r="F46" t="n">
        <v>7.17</v>
      </c>
      <c r="G46" t="n">
        <v>61.47</v>
      </c>
      <c r="H46" t="n">
        <v>0.8100000000000001</v>
      </c>
      <c r="I46" t="n">
        <v>7</v>
      </c>
      <c r="J46" t="n">
        <v>262.55</v>
      </c>
      <c r="K46" t="n">
        <v>58.47</v>
      </c>
      <c r="L46" t="n">
        <v>12</v>
      </c>
      <c r="M46" t="n">
        <v>4</v>
      </c>
      <c r="N46" t="n">
        <v>67.06999999999999</v>
      </c>
      <c r="O46" t="n">
        <v>32615.02</v>
      </c>
      <c r="P46" t="n">
        <v>92.81999999999999</v>
      </c>
      <c r="Q46" t="n">
        <v>605.84</v>
      </c>
      <c r="R46" t="n">
        <v>27.69</v>
      </c>
      <c r="S46" t="n">
        <v>21.88</v>
      </c>
      <c r="T46" t="n">
        <v>1888.29</v>
      </c>
      <c r="U46" t="n">
        <v>0.79</v>
      </c>
      <c r="V46" t="n">
        <v>0.86</v>
      </c>
      <c r="W46" t="n">
        <v>1</v>
      </c>
      <c r="X46" t="n">
        <v>0.11</v>
      </c>
      <c r="Y46" t="n">
        <v>1</v>
      </c>
      <c r="Z46" t="n">
        <v>10</v>
      </c>
      <c r="AA46" t="n">
        <v>226.6048588235018</v>
      </c>
      <c r="AB46" t="n">
        <v>310.0507649429823</v>
      </c>
      <c r="AC46" t="n">
        <v>280.4599550958974</v>
      </c>
      <c r="AD46" t="n">
        <v>226604.8588235018</v>
      </c>
      <c r="AE46" t="n">
        <v>310050.7649429822</v>
      </c>
      <c r="AF46" t="n">
        <v>3.622990209820477e-06</v>
      </c>
      <c r="AG46" t="n">
        <v>8.90625</v>
      </c>
      <c r="AH46" t="n">
        <v>280459.9550958974</v>
      </c>
    </row>
    <row r="47">
      <c r="A47" t="n">
        <v>45</v>
      </c>
      <c r="B47" t="n">
        <v>125</v>
      </c>
      <c r="C47" t="inlineStr">
        <is>
          <t xml:space="preserve">CONCLUIDO	</t>
        </is>
      </c>
      <c r="D47" t="n">
        <v>9.7453</v>
      </c>
      <c r="E47" t="n">
        <v>10.26</v>
      </c>
      <c r="F47" t="n">
        <v>7.17</v>
      </c>
      <c r="G47" t="n">
        <v>61.49</v>
      </c>
      <c r="H47" t="n">
        <v>0.83</v>
      </c>
      <c r="I47" t="n">
        <v>7</v>
      </c>
      <c r="J47" t="n">
        <v>263.01</v>
      </c>
      <c r="K47" t="n">
        <v>58.47</v>
      </c>
      <c r="L47" t="n">
        <v>12.25</v>
      </c>
      <c r="M47" t="n">
        <v>3</v>
      </c>
      <c r="N47" t="n">
        <v>67.29000000000001</v>
      </c>
      <c r="O47" t="n">
        <v>32672.53</v>
      </c>
      <c r="P47" t="n">
        <v>91.84</v>
      </c>
      <c r="Q47" t="n">
        <v>605.84</v>
      </c>
      <c r="R47" t="n">
        <v>27.74</v>
      </c>
      <c r="S47" t="n">
        <v>21.88</v>
      </c>
      <c r="T47" t="n">
        <v>1914.16</v>
      </c>
      <c r="U47" t="n">
        <v>0.79</v>
      </c>
      <c r="V47" t="n">
        <v>0.86</v>
      </c>
      <c r="W47" t="n">
        <v>1</v>
      </c>
      <c r="X47" t="n">
        <v>0.12</v>
      </c>
      <c r="Y47" t="n">
        <v>1</v>
      </c>
      <c r="Z47" t="n">
        <v>10</v>
      </c>
      <c r="AA47" t="n">
        <v>226.0750016884529</v>
      </c>
      <c r="AB47" t="n">
        <v>309.3257910351615</v>
      </c>
      <c r="AC47" t="n">
        <v>279.8041716803317</v>
      </c>
      <c r="AD47" t="n">
        <v>226075.0016884528</v>
      </c>
      <c r="AE47" t="n">
        <v>309325.7910351615</v>
      </c>
      <c r="AF47" t="n">
        <v>3.622135345291507e-06</v>
      </c>
      <c r="AG47" t="n">
        <v>8.90625</v>
      </c>
      <c r="AH47" t="n">
        <v>279804.1716803317</v>
      </c>
    </row>
    <row r="48">
      <c r="A48" t="n">
        <v>46</v>
      </c>
      <c r="B48" t="n">
        <v>125</v>
      </c>
      <c r="C48" t="inlineStr">
        <is>
          <t xml:space="preserve">CONCLUIDO	</t>
        </is>
      </c>
      <c r="D48" t="n">
        <v>9.738899999999999</v>
      </c>
      <c r="E48" t="n">
        <v>10.27</v>
      </c>
      <c r="F48" t="n">
        <v>7.18</v>
      </c>
      <c r="G48" t="n">
        <v>61.55</v>
      </c>
      <c r="H48" t="n">
        <v>0.84</v>
      </c>
      <c r="I48" t="n">
        <v>7</v>
      </c>
      <c r="J48" t="n">
        <v>263.48</v>
      </c>
      <c r="K48" t="n">
        <v>58.47</v>
      </c>
      <c r="L48" t="n">
        <v>12.5</v>
      </c>
      <c r="M48" t="n">
        <v>3</v>
      </c>
      <c r="N48" t="n">
        <v>67.51000000000001</v>
      </c>
      <c r="O48" t="n">
        <v>32730.13</v>
      </c>
      <c r="P48" t="n">
        <v>91.64</v>
      </c>
      <c r="Q48" t="n">
        <v>605.85</v>
      </c>
      <c r="R48" t="n">
        <v>28.04</v>
      </c>
      <c r="S48" t="n">
        <v>21.88</v>
      </c>
      <c r="T48" t="n">
        <v>2063.42</v>
      </c>
      <c r="U48" t="n">
        <v>0.78</v>
      </c>
      <c r="V48" t="n">
        <v>0.86</v>
      </c>
      <c r="W48" t="n">
        <v>1</v>
      </c>
      <c r="X48" t="n">
        <v>0.12</v>
      </c>
      <c r="Y48" t="n">
        <v>1</v>
      </c>
      <c r="Z48" t="n">
        <v>10</v>
      </c>
      <c r="AA48" t="n">
        <v>226.0418653767655</v>
      </c>
      <c r="AB48" t="n">
        <v>309.28045247164</v>
      </c>
      <c r="AC48" t="n">
        <v>279.7631601656796</v>
      </c>
      <c r="AD48" t="n">
        <v>226041.8653767655</v>
      </c>
      <c r="AE48" t="n">
        <v>309280.45247164</v>
      </c>
      <c r="AF48" t="n">
        <v>3.61975659181959e-06</v>
      </c>
      <c r="AG48" t="n">
        <v>8.914930555555555</v>
      </c>
      <c r="AH48" t="n">
        <v>279763.1601656795</v>
      </c>
    </row>
    <row r="49">
      <c r="A49" t="n">
        <v>47</v>
      </c>
      <c r="B49" t="n">
        <v>125</v>
      </c>
      <c r="C49" t="inlineStr">
        <is>
          <t xml:space="preserve">CONCLUIDO	</t>
        </is>
      </c>
      <c r="D49" t="n">
        <v>9.7363</v>
      </c>
      <c r="E49" t="n">
        <v>10.27</v>
      </c>
      <c r="F49" t="n">
        <v>7.18</v>
      </c>
      <c r="G49" t="n">
        <v>61.57</v>
      </c>
      <c r="H49" t="n">
        <v>0.86</v>
      </c>
      <c r="I49" t="n">
        <v>7</v>
      </c>
      <c r="J49" t="n">
        <v>263.95</v>
      </c>
      <c r="K49" t="n">
        <v>58.47</v>
      </c>
      <c r="L49" t="n">
        <v>12.75</v>
      </c>
      <c r="M49" t="n">
        <v>3</v>
      </c>
      <c r="N49" t="n">
        <v>67.72</v>
      </c>
      <c r="O49" t="n">
        <v>32787.82</v>
      </c>
      <c r="P49" t="n">
        <v>91.25</v>
      </c>
      <c r="Q49" t="n">
        <v>605.84</v>
      </c>
      <c r="R49" t="n">
        <v>28.07</v>
      </c>
      <c r="S49" t="n">
        <v>21.88</v>
      </c>
      <c r="T49" t="n">
        <v>2075.27</v>
      </c>
      <c r="U49" t="n">
        <v>0.78</v>
      </c>
      <c r="V49" t="n">
        <v>0.86</v>
      </c>
      <c r="W49" t="n">
        <v>1</v>
      </c>
      <c r="X49" t="n">
        <v>0.13</v>
      </c>
      <c r="Y49" t="n">
        <v>1</v>
      </c>
      <c r="Z49" t="n">
        <v>10</v>
      </c>
      <c r="AA49" t="n">
        <v>225.8434105300192</v>
      </c>
      <c r="AB49" t="n">
        <v>309.0089177951119</v>
      </c>
      <c r="AC49" t="n">
        <v>279.5175403775779</v>
      </c>
      <c r="AD49" t="n">
        <v>225843.4105300192</v>
      </c>
      <c r="AE49" t="n">
        <v>309008.9177951119</v>
      </c>
      <c r="AF49" t="n">
        <v>3.618790223221625e-06</v>
      </c>
      <c r="AG49" t="n">
        <v>8.914930555555555</v>
      </c>
      <c r="AH49" t="n">
        <v>279517.5403775779</v>
      </c>
    </row>
    <row r="50">
      <c r="A50" t="n">
        <v>48</v>
      </c>
      <c r="B50" t="n">
        <v>125</v>
      </c>
      <c r="C50" t="inlineStr">
        <is>
          <t xml:space="preserve">CONCLUIDO	</t>
        </is>
      </c>
      <c r="D50" t="n">
        <v>9.741099999999999</v>
      </c>
      <c r="E50" t="n">
        <v>10.27</v>
      </c>
      <c r="F50" t="n">
        <v>7.18</v>
      </c>
      <c r="G50" t="n">
        <v>61.53</v>
      </c>
      <c r="H50" t="n">
        <v>0.87</v>
      </c>
      <c r="I50" t="n">
        <v>7</v>
      </c>
      <c r="J50" t="n">
        <v>264.42</v>
      </c>
      <c r="K50" t="n">
        <v>58.47</v>
      </c>
      <c r="L50" t="n">
        <v>13</v>
      </c>
      <c r="M50" t="n">
        <v>3</v>
      </c>
      <c r="N50" t="n">
        <v>67.94</v>
      </c>
      <c r="O50" t="n">
        <v>32845.58</v>
      </c>
      <c r="P50" t="n">
        <v>90.54000000000001</v>
      </c>
      <c r="Q50" t="n">
        <v>605.88</v>
      </c>
      <c r="R50" t="n">
        <v>27.81</v>
      </c>
      <c r="S50" t="n">
        <v>21.88</v>
      </c>
      <c r="T50" t="n">
        <v>1948.86</v>
      </c>
      <c r="U50" t="n">
        <v>0.79</v>
      </c>
      <c r="V50" t="n">
        <v>0.86</v>
      </c>
      <c r="W50" t="n">
        <v>1</v>
      </c>
      <c r="X50" t="n">
        <v>0.12</v>
      </c>
      <c r="Y50" t="n">
        <v>1</v>
      </c>
      <c r="Z50" t="n">
        <v>10</v>
      </c>
      <c r="AA50" t="n">
        <v>225.4108228030582</v>
      </c>
      <c r="AB50" t="n">
        <v>308.4170321826606</v>
      </c>
      <c r="AC50" t="n">
        <v>278.982143497262</v>
      </c>
      <c r="AD50" t="n">
        <v>225410.8228030582</v>
      </c>
      <c r="AE50" t="n">
        <v>308417.0321826606</v>
      </c>
      <c r="AF50" t="n">
        <v>3.620574288325561e-06</v>
      </c>
      <c r="AG50" t="n">
        <v>8.914930555555555</v>
      </c>
      <c r="AH50" t="n">
        <v>278982.143497262</v>
      </c>
    </row>
    <row r="51">
      <c r="A51" t="n">
        <v>49</v>
      </c>
      <c r="B51" t="n">
        <v>125</v>
      </c>
      <c r="C51" t="inlineStr">
        <is>
          <t xml:space="preserve">CONCLUIDO	</t>
        </is>
      </c>
      <c r="D51" t="n">
        <v>9.813499999999999</v>
      </c>
      <c r="E51" t="n">
        <v>10.19</v>
      </c>
      <c r="F51" t="n">
        <v>7.15</v>
      </c>
      <c r="G51" t="n">
        <v>71.5</v>
      </c>
      <c r="H51" t="n">
        <v>0.89</v>
      </c>
      <c r="I51" t="n">
        <v>6</v>
      </c>
      <c r="J51" t="n">
        <v>264.89</v>
      </c>
      <c r="K51" t="n">
        <v>58.47</v>
      </c>
      <c r="L51" t="n">
        <v>13.25</v>
      </c>
      <c r="M51" t="n">
        <v>2</v>
      </c>
      <c r="N51" t="n">
        <v>68.16</v>
      </c>
      <c r="O51" t="n">
        <v>32903.43</v>
      </c>
      <c r="P51" t="n">
        <v>89.47</v>
      </c>
      <c r="Q51" t="n">
        <v>605.84</v>
      </c>
      <c r="R51" t="n">
        <v>27.03</v>
      </c>
      <c r="S51" t="n">
        <v>21.88</v>
      </c>
      <c r="T51" t="n">
        <v>1563.01</v>
      </c>
      <c r="U51" t="n">
        <v>0.8100000000000001</v>
      </c>
      <c r="V51" t="n">
        <v>0.87</v>
      </c>
      <c r="W51" t="n">
        <v>1</v>
      </c>
      <c r="X51" t="n">
        <v>0.09</v>
      </c>
      <c r="Y51" t="n">
        <v>1</v>
      </c>
      <c r="Z51" t="n">
        <v>10</v>
      </c>
      <c r="AA51" t="n">
        <v>224.1916520340826</v>
      </c>
      <c r="AB51" t="n">
        <v>306.7489089505307</v>
      </c>
      <c r="AC51" t="n">
        <v>277.4732236051805</v>
      </c>
      <c r="AD51" t="n">
        <v>224191.6520340826</v>
      </c>
      <c r="AE51" t="n">
        <v>306748.9089505307</v>
      </c>
      <c r="AF51" t="n">
        <v>3.647483936976615e-06</v>
      </c>
      <c r="AG51" t="n">
        <v>8.845486111111111</v>
      </c>
      <c r="AH51" t="n">
        <v>277473.2236051805</v>
      </c>
    </row>
    <row r="52">
      <c r="A52" t="n">
        <v>50</v>
      </c>
      <c r="B52" t="n">
        <v>125</v>
      </c>
      <c r="C52" t="inlineStr">
        <is>
          <t xml:space="preserve">CONCLUIDO	</t>
        </is>
      </c>
      <c r="D52" t="n">
        <v>9.8058</v>
      </c>
      <c r="E52" t="n">
        <v>10.2</v>
      </c>
      <c r="F52" t="n">
        <v>7.16</v>
      </c>
      <c r="G52" t="n">
        <v>71.58</v>
      </c>
      <c r="H52" t="n">
        <v>0.91</v>
      </c>
      <c r="I52" t="n">
        <v>6</v>
      </c>
      <c r="J52" t="n">
        <v>265.36</v>
      </c>
      <c r="K52" t="n">
        <v>58.47</v>
      </c>
      <c r="L52" t="n">
        <v>13.5</v>
      </c>
      <c r="M52" t="n">
        <v>1</v>
      </c>
      <c r="N52" t="n">
        <v>68.38</v>
      </c>
      <c r="O52" t="n">
        <v>32961.36</v>
      </c>
      <c r="P52" t="n">
        <v>89.70999999999999</v>
      </c>
      <c r="Q52" t="n">
        <v>605.84</v>
      </c>
      <c r="R52" t="n">
        <v>27.16</v>
      </c>
      <c r="S52" t="n">
        <v>21.88</v>
      </c>
      <c r="T52" t="n">
        <v>1626.75</v>
      </c>
      <c r="U52" t="n">
        <v>0.8100000000000001</v>
      </c>
      <c r="V52" t="n">
        <v>0.86</v>
      </c>
      <c r="W52" t="n">
        <v>1</v>
      </c>
      <c r="X52" t="n">
        <v>0.1</v>
      </c>
      <c r="Y52" t="n">
        <v>1</v>
      </c>
      <c r="Z52" t="n">
        <v>10</v>
      </c>
      <c r="AA52" t="n">
        <v>224.4111512882796</v>
      </c>
      <c r="AB52" t="n">
        <v>307.0492375137466</v>
      </c>
      <c r="AC52" t="n">
        <v>277.7448892318369</v>
      </c>
      <c r="AD52" t="n">
        <v>224411.1512882796</v>
      </c>
      <c r="AE52" t="n">
        <v>307049.2375137466</v>
      </c>
      <c r="AF52" t="n">
        <v>3.644621999205715e-06</v>
      </c>
      <c r="AG52" t="n">
        <v>8.854166666666666</v>
      </c>
      <c r="AH52" t="n">
        <v>277744.8892318369</v>
      </c>
    </row>
    <row r="53">
      <c r="A53" t="n">
        <v>51</v>
      </c>
      <c r="B53" t="n">
        <v>125</v>
      </c>
      <c r="C53" t="inlineStr">
        <is>
          <t xml:space="preserve">CONCLUIDO	</t>
        </is>
      </c>
      <c r="D53" t="n">
        <v>9.801299999999999</v>
      </c>
      <c r="E53" t="n">
        <v>10.2</v>
      </c>
      <c r="F53" t="n">
        <v>7.16</v>
      </c>
      <c r="G53" t="n">
        <v>71.62</v>
      </c>
      <c r="H53" t="n">
        <v>0.92</v>
      </c>
      <c r="I53" t="n">
        <v>6</v>
      </c>
      <c r="J53" t="n">
        <v>265.83</v>
      </c>
      <c r="K53" t="n">
        <v>58.47</v>
      </c>
      <c r="L53" t="n">
        <v>13.75</v>
      </c>
      <c r="M53" t="n">
        <v>0</v>
      </c>
      <c r="N53" t="n">
        <v>68.59999999999999</v>
      </c>
      <c r="O53" t="n">
        <v>33019.37</v>
      </c>
      <c r="P53" t="n">
        <v>89.92</v>
      </c>
      <c r="Q53" t="n">
        <v>605.88</v>
      </c>
      <c r="R53" t="n">
        <v>27.17</v>
      </c>
      <c r="S53" t="n">
        <v>21.88</v>
      </c>
      <c r="T53" t="n">
        <v>1631.2</v>
      </c>
      <c r="U53" t="n">
        <v>0.8100000000000001</v>
      </c>
      <c r="V53" t="n">
        <v>0.86</v>
      </c>
      <c r="W53" t="n">
        <v>1.01</v>
      </c>
      <c r="X53" t="n">
        <v>0.1</v>
      </c>
      <c r="Y53" t="n">
        <v>1</v>
      </c>
      <c r="Z53" t="n">
        <v>10</v>
      </c>
      <c r="AA53" t="n">
        <v>224.5605779203844</v>
      </c>
      <c r="AB53" t="n">
        <v>307.25368962403</v>
      </c>
      <c r="AC53" t="n">
        <v>277.9298287196652</v>
      </c>
      <c r="AD53" t="n">
        <v>224560.5779203844</v>
      </c>
      <c r="AE53" t="n">
        <v>307253.68962403</v>
      </c>
      <c r="AF53" t="n">
        <v>3.642949438170774e-06</v>
      </c>
      <c r="AG53" t="n">
        <v>8.854166666666666</v>
      </c>
      <c r="AH53" t="n">
        <v>277929.8287196652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9.785500000000001</v>
      </c>
      <c r="E2" t="n">
        <v>10.22</v>
      </c>
      <c r="F2" t="n">
        <v>7.8</v>
      </c>
      <c r="G2" t="n">
        <v>12.65</v>
      </c>
      <c r="H2" t="n">
        <v>0.24</v>
      </c>
      <c r="I2" t="n">
        <v>37</v>
      </c>
      <c r="J2" t="n">
        <v>71.52</v>
      </c>
      <c r="K2" t="n">
        <v>32.27</v>
      </c>
      <c r="L2" t="n">
        <v>1</v>
      </c>
      <c r="M2" t="n">
        <v>35</v>
      </c>
      <c r="N2" t="n">
        <v>8.25</v>
      </c>
      <c r="O2" t="n">
        <v>9054.6</v>
      </c>
      <c r="P2" t="n">
        <v>49.8</v>
      </c>
      <c r="Q2" t="n">
        <v>605.89</v>
      </c>
      <c r="R2" t="n">
        <v>47.04</v>
      </c>
      <c r="S2" t="n">
        <v>21.88</v>
      </c>
      <c r="T2" t="n">
        <v>11412.78</v>
      </c>
      <c r="U2" t="n">
        <v>0.47</v>
      </c>
      <c r="V2" t="n">
        <v>0.79</v>
      </c>
      <c r="W2" t="n">
        <v>1.06</v>
      </c>
      <c r="X2" t="n">
        <v>0.74</v>
      </c>
      <c r="Y2" t="n">
        <v>1</v>
      </c>
      <c r="Z2" t="n">
        <v>10</v>
      </c>
      <c r="AA2" t="n">
        <v>168.7049979818532</v>
      </c>
      <c r="AB2" t="n">
        <v>230.8296209778956</v>
      </c>
      <c r="AC2" t="n">
        <v>208.7995659232397</v>
      </c>
      <c r="AD2" t="n">
        <v>168704.9979818531</v>
      </c>
      <c r="AE2" t="n">
        <v>230829.6209778957</v>
      </c>
      <c r="AF2" t="n">
        <v>5.161359646653543e-06</v>
      </c>
      <c r="AG2" t="n">
        <v>8.871527777777779</v>
      </c>
      <c r="AH2" t="n">
        <v>208799.5659232397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10.1306</v>
      </c>
      <c r="E3" t="n">
        <v>9.869999999999999</v>
      </c>
      <c r="F3" t="n">
        <v>7.59</v>
      </c>
      <c r="G3" t="n">
        <v>16.27</v>
      </c>
      <c r="H3" t="n">
        <v>0.3</v>
      </c>
      <c r="I3" t="n">
        <v>28</v>
      </c>
      <c r="J3" t="n">
        <v>71.81</v>
      </c>
      <c r="K3" t="n">
        <v>32.27</v>
      </c>
      <c r="L3" t="n">
        <v>1.25</v>
      </c>
      <c r="M3" t="n">
        <v>26</v>
      </c>
      <c r="N3" t="n">
        <v>8.289999999999999</v>
      </c>
      <c r="O3" t="n">
        <v>9090.98</v>
      </c>
      <c r="P3" t="n">
        <v>46.19</v>
      </c>
      <c r="Q3" t="n">
        <v>605.9299999999999</v>
      </c>
      <c r="R3" t="n">
        <v>40.85</v>
      </c>
      <c r="S3" t="n">
        <v>21.88</v>
      </c>
      <c r="T3" t="n">
        <v>8363.629999999999</v>
      </c>
      <c r="U3" t="n">
        <v>0.54</v>
      </c>
      <c r="V3" t="n">
        <v>0.8100000000000001</v>
      </c>
      <c r="W3" t="n">
        <v>1.03</v>
      </c>
      <c r="X3" t="n">
        <v>0.53</v>
      </c>
      <c r="Y3" t="n">
        <v>1</v>
      </c>
      <c r="Z3" t="n">
        <v>10</v>
      </c>
      <c r="AA3" t="n">
        <v>156.2253873687118</v>
      </c>
      <c r="AB3" t="n">
        <v>213.7544671754407</v>
      </c>
      <c r="AC3" t="n">
        <v>193.3540408345567</v>
      </c>
      <c r="AD3" t="n">
        <v>156225.3873687118</v>
      </c>
      <c r="AE3" t="n">
        <v>213754.4671754407</v>
      </c>
      <c r="AF3" t="n">
        <v>5.343382559540992e-06</v>
      </c>
      <c r="AG3" t="n">
        <v>8.567708333333334</v>
      </c>
      <c r="AH3" t="n">
        <v>193354.0408345567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10.2981</v>
      </c>
      <c r="E4" t="n">
        <v>9.710000000000001</v>
      </c>
      <c r="F4" t="n">
        <v>7.51</v>
      </c>
      <c r="G4" t="n">
        <v>19.59</v>
      </c>
      <c r="H4" t="n">
        <v>0.36</v>
      </c>
      <c r="I4" t="n">
        <v>23</v>
      </c>
      <c r="J4" t="n">
        <v>72.11</v>
      </c>
      <c r="K4" t="n">
        <v>32.27</v>
      </c>
      <c r="L4" t="n">
        <v>1.5</v>
      </c>
      <c r="M4" t="n">
        <v>11</v>
      </c>
      <c r="N4" t="n">
        <v>8.34</v>
      </c>
      <c r="O4" t="n">
        <v>9127.379999999999</v>
      </c>
      <c r="P4" t="n">
        <v>43.89</v>
      </c>
      <c r="Q4" t="n">
        <v>605.9299999999999</v>
      </c>
      <c r="R4" t="n">
        <v>37.85</v>
      </c>
      <c r="S4" t="n">
        <v>21.88</v>
      </c>
      <c r="T4" t="n">
        <v>6885.64</v>
      </c>
      <c r="U4" t="n">
        <v>0.58</v>
      </c>
      <c r="V4" t="n">
        <v>0.82</v>
      </c>
      <c r="W4" t="n">
        <v>1.04</v>
      </c>
      <c r="X4" t="n">
        <v>0.45</v>
      </c>
      <c r="Y4" t="n">
        <v>1</v>
      </c>
      <c r="Z4" t="n">
        <v>10</v>
      </c>
      <c r="AA4" t="n">
        <v>154.1020688957434</v>
      </c>
      <c r="AB4" t="n">
        <v>210.8492491665269</v>
      </c>
      <c r="AC4" t="n">
        <v>190.7260927549136</v>
      </c>
      <c r="AD4" t="n">
        <v>154102.0688957434</v>
      </c>
      <c r="AE4" t="n">
        <v>210849.2491665269</v>
      </c>
      <c r="AF4" t="n">
        <v>5.431730394686307e-06</v>
      </c>
      <c r="AG4" t="n">
        <v>8.428819444444445</v>
      </c>
      <c r="AH4" t="n">
        <v>190726.0927549136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10.314</v>
      </c>
      <c r="E5" t="n">
        <v>9.699999999999999</v>
      </c>
      <c r="F5" t="n">
        <v>7.51</v>
      </c>
      <c r="G5" t="n">
        <v>20.48</v>
      </c>
      <c r="H5" t="n">
        <v>0.42</v>
      </c>
      <c r="I5" t="n">
        <v>22</v>
      </c>
      <c r="J5" t="n">
        <v>72.40000000000001</v>
      </c>
      <c r="K5" t="n">
        <v>32.27</v>
      </c>
      <c r="L5" t="n">
        <v>1.75</v>
      </c>
      <c r="M5" t="n">
        <v>1</v>
      </c>
      <c r="N5" t="n">
        <v>8.380000000000001</v>
      </c>
      <c r="O5" t="n">
        <v>9163.799999999999</v>
      </c>
      <c r="P5" t="n">
        <v>43.18</v>
      </c>
      <c r="Q5" t="n">
        <v>605.88</v>
      </c>
      <c r="R5" t="n">
        <v>37.39</v>
      </c>
      <c r="S5" t="n">
        <v>21.88</v>
      </c>
      <c r="T5" t="n">
        <v>6663.78</v>
      </c>
      <c r="U5" t="n">
        <v>0.59</v>
      </c>
      <c r="V5" t="n">
        <v>0.82</v>
      </c>
      <c r="W5" t="n">
        <v>1.05</v>
      </c>
      <c r="X5" t="n">
        <v>0.45</v>
      </c>
      <c r="Y5" t="n">
        <v>1</v>
      </c>
      <c r="Z5" t="n">
        <v>10</v>
      </c>
      <c r="AA5" t="n">
        <v>153.6728958499315</v>
      </c>
      <c r="AB5" t="n">
        <v>210.2620356714689</v>
      </c>
      <c r="AC5" t="n">
        <v>190.1949220916645</v>
      </c>
      <c r="AD5" t="n">
        <v>153672.8958499315</v>
      </c>
      <c r="AE5" t="n">
        <v>210262.0356714689</v>
      </c>
      <c r="AF5" t="n">
        <v>5.440116845903086e-06</v>
      </c>
      <c r="AG5" t="n">
        <v>8.420138888888889</v>
      </c>
      <c r="AH5" t="n">
        <v>190194.9220916645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10.3164</v>
      </c>
      <c r="E6" t="n">
        <v>9.69</v>
      </c>
      <c r="F6" t="n">
        <v>7.51</v>
      </c>
      <c r="G6" t="n">
        <v>20.47</v>
      </c>
      <c r="H6" t="n">
        <v>0.48</v>
      </c>
      <c r="I6" t="n">
        <v>22</v>
      </c>
      <c r="J6" t="n">
        <v>72.7</v>
      </c>
      <c r="K6" t="n">
        <v>32.27</v>
      </c>
      <c r="L6" t="n">
        <v>2</v>
      </c>
      <c r="M6" t="n">
        <v>0</v>
      </c>
      <c r="N6" t="n">
        <v>8.43</v>
      </c>
      <c r="O6" t="n">
        <v>9200.25</v>
      </c>
      <c r="P6" t="n">
        <v>43.32</v>
      </c>
      <c r="Q6" t="n">
        <v>605.84</v>
      </c>
      <c r="R6" t="n">
        <v>37.31</v>
      </c>
      <c r="S6" t="n">
        <v>21.88</v>
      </c>
      <c r="T6" t="n">
        <v>6620.2</v>
      </c>
      <c r="U6" t="n">
        <v>0.59</v>
      </c>
      <c r="V6" t="n">
        <v>0.82</v>
      </c>
      <c r="W6" t="n">
        <v>1.05</v>
      </c>
      <c r="X6" t="n">
        <v>0.45</v>
      </c>
      <c r="Y6" t="n">
        <v>1</v>
      </c>
      <c r="Z6" t="n">
        <v>10</v>
      </c>
      <c r="AA6" t="n">
        <v>153.7386133806237</v>
      </c>
      <c r="AB6" t="n">
        <v>210.3519532962148</v>
      </c>
      <c r="AC6" t="n">
        <v>190.2762581045048</v>
      </c>
      <c r="AD6" t="n">
        <v>153738.6133806237</v>
      </c>
      <c r="AE6" t="n">
        <v>210351.9532962148</v>
      </c>
      <c r="AF6" t="n">
        <v>5.441382725332033e-06</v>
      </c>
      <c r="AG6" t="n">
        <v>8.411458333333334</v>
      </c>
      <c r="AH6" t="n">
        <v>190276.2581045048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9.9086</v>
      </c>
      <c r="E2" t="n">
        <v>10.09</v>
      </c>
      <c r="F2" t="n">
        <v>7.93</v>
      </c>
      <c r="G2" t="n">
        <v>11.32</v>
      </c>
      <c r="H2" t="n">
        <v>0.43</v>
      </c>
      <c r="I2" t="n">
        <v>42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31.09</v>
      </c>
      <c r="Q2" t="n">
        <v>605.84</v>
      </c>
      <c r="R2" t="n">
        <v>49.7</v>
      </c>
      <c r="S2" t="n">
        <v>21.88</v>
      </c>
      <c r="T2" t="n">
        <v>12717.76</v>
      </c>
      <c r="U2" t="n">
        <v>0.44</v>
      </c>
      <c r="V2" t="n">
        <v>0.78</v>
      </c>
      <c r="W2" t="n">
        <v>1.11</v>
      </c>
      <c r="X2" t="n">
        <v>0.87</v>
      </c>
      <c r="Y2" t="n">
        <v>1</v>
      </c>
      <c r="Z2" t="n">
        <v>10</v>
      </c>
      <c r="AA2" t="n">
        <v>146.9676188283341</v>
      </c>
      <c r="AB2" t="n">
        <v>201.0875798345794</v>
      </c>
      <c r="AC2" t="n">
        <v>181.8960634434151</v>
      </c>
      <c r="AD2" t="n">
        <v>146967.6188283341</v>
      </c>
      <c r="AE2" t="n">
        <v>201087.5798345794</v>
      </c>
      <c r="AF2" t="n">
        <v>6.016498077517069e-06</v>
      </c>
      <c r="AG2" t="n">
        <v>8.758680555555555</v>
      </c>
      <c r="AH2" t="n">
        <v>181896.0634434151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7.9245</v>
      </c>
      <c r="E2" t="n">
        <v>12.62</v>
      </c>
      <c r="F2" t="n">
        <v>8.43</v>
      </c>
      <c r="G2" t="n">
        <v>7.44</v>
      </c>
      <c r="H2" t="n">
        <v>0.12</v>
      </c>
      <c r="I2" t="n">
        <v>68</v>
      </c>
      <c r="J2" t="n">
        <v>141.81</v>
      </c>
      <c r="K2" t="n">
        <v>47.83</v>
      </c>
      <c r="L2" t="n">
        <v>1</v>
      </c>
      <c r="M2" t="n">
        <v>66</v>
      </c>
      <c r="N2" t="n">
        <v>22.98</v>
      </c>
      <c r="O2" t="n">
        <v>17723.39</v>
      </c>
      <c r="P2" t="n">
        <v>93.45</v>
      </c>
      <c r="Q2" t="n">
        <v>606.0700000000001</v>
      </c>
      <c r="R2" t="n">
        <v>66.59</v>
      </c>
      <c r="S2" t="n">
        <v>21.88</v>
      </c>
      <c r="T2" t="n">
        <v>21033.29</v>
      </c>
      <c r="U2" t="n">
        <v>0.33</v>
      </c>
      <c r="V2" t="n">
        <v>0.73</v>
      </c>
      <c r="W2" t="n">
        <v>1.11</v>
      </c>
      <c r="X2" t="n">
        <v>1.37</v>
      </c>
      <c r="Y2" t="n">
        <v>1</v>
      </c>
      <c r="Z2" t="n">
        <v>10</v>
      </c>
      <c r="AA2" t="n">
        <v>260.0024277606292</v>
      </c>
      <c r="AB2" t="n">
        <v>355.7467921596597</v>
      </c>
      <c r="AC2" t="n">
        <v>321.7948176096997</v>
      </c>
      <c r="AD2" t="n">
        <v>260002.4277606292</v>
      </c>
      <c r="AE2" t="n">
        <v>355746.7921596597</v>
      </c>
      <c r="AF2" t="n">
        <v>3.427733654914997e-06</v>
      </c>
      <c r="AG2" t="n">
        <v>10.95486111111111</v>
      </c>
      <c r="AH2" t="n">
        <v>321794.8176096997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8.4596</v>
      </c>
      <c r="E3" t="n">
        <v>11.82</v>
      </c>
      <c r="F3" t="n">
        <v>8.09</v>
      </c>
      <c r="G3" t="n">
        <v>9.33</v>
      </c>
      <c r="H3" t="n">
        <v>0.16</v>
      </c>
      <c r="I3" t="n">
        <v>52</v>
      </c>
      <c r="J3" t="n">
        <v>142.15</v>
      </c>
      <c r="K3" t="n">
        <v>47.83</v>
      </c>
      <c r="L3" t="n">
        <v>1.25</v>
      </c>
      <c r="M3" t="n">
        <v>50</v>
      </c>
      <c r="N3" t="n">
        <v>23.07</v>
      </c>
      <c r="O3" t="n">
        <v>17765.46</v>
      </c>
      <c r="P3" t="n">
        <v>88.76000000000001</v>
      </c>
      <c r="Q3" t="n">
        <v>605.9400000000001</v>
      </c>
      <c r="R3" t="n">
        <v>56.53</v>
      </c>
      <c r="S3" t="n">
        <v>21.88</v>
      </c>
      <c r="T3" t="n">
        <v>16083.2</v>
      </c>
      <c r="U3" t="n">
        <v>0.39</v>
      </c>
      <c r="V3" t="n">
        <v>0.76</v>
      </c>
      <c r="W3" t="n">
        <v>1.07</v>
      </c>
      <c r="X3" t="n">
        <v>1.03</v>
      </c>
      <c r="Y3" t="n">
        <v>1</v>
      </c>
      <c r="Z3" t="n">
        <v>10</v>
      </c>
      <c r="AA3" t="n">
        <v>240.4860558645777</v>
      </c>
      <c r="AB3" t="n">
        <v>329.0436311297654</v>
      </c>
      <c r="AC3" t="n">
        <v>297.6401687904752</v>
      </c>
      <c r="AD3" t="n">
        <v>240486.0558645777</v>
      </c>
      <c r="AE3" t="n">
        <v>329043.6311297654</v>
      </c>
      <c r="AF3" t="n">
        <v>3.659190564340831e-06</v>
      </c>
      <c r="AG3" t="n">
        <v>10.26041666666667</v>
      </c>
      <c r="AH3" t="n">
        <v>297640.1687904752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8.8179</v>
      </c>
      <c r="E4" t="n">
        <v>11.34</v>
      </c>
      <c r="F4" t="n">
        <v>7.9</v>
      </c>
      <c r="G4" t="n">
        <v>11.28</v>
      </c>
      <c r="H4" t="n">
        <v>0.19</v>
      </c>
      <c r="I4" t="n">
        <v>42</v>
      </c>
      <c r="J4" t="n">
        <v>142.49</v>
      </c>
      <c r="K4" t="n">
        <v>47.83</v>
      </c>
      <c r="L4" t="n">
        <v>1.5</v>
      </c>
      <c r="M4" t="n">
        <v>40</v>
      </c>
      <c r="N4" t="n">
        <v>23.16</v>
      </c>
      <c r="O4" t="n">
        <v>17807.56</v>
      </c>
      <c r="P4" t="n">
        <v>85.66</v>
      </c>
      <c r="Q4" t="n">
        <v>605.98</v>
      </c>
      <c r="R4" t="n">
        <v>50.33</v>
      </c>
      <c r="S4" t="n">
        <v>21.88</v>
      </c>
      <c r="T4" t="n">
        <v>13032.65</v>
      </c>
      <c r="U4" t="n">
        <v>0.43</v>
      </c>
      <c r="V4" t="n">
        <v>0.78</v>
      </c>
      <c r="W4" t="n">
        <v>1.06</v>
      </c>
      <c r="X4" t="n">
        <v>0.84</v>
      </c>
      <c r="Y4" t="n">
        <v>1</v>
      </c>
      <c r="Z4" t="n">
        <v>10</v>
      </c>
      <c r="AA4" t="n">
        <v>224.9208029567184</v>
      </c>
      <c r="AB4" t="n">
        <v>307.7465654107488</v>
      </c>
      <c r="AC4" t="n">
        <v>278.3756651330553</v>
      </c>
      <c r="AD4" t="n">
        <v>224920.8029567184</v>
      </c>
      <c r="AE4" t="n">
        <v>307746.5654107488</v>
      </c>
      <c r="AF4" t="n">
        <v>3.814172830547663e-06</v>
      </c>
      <c r="AG4" t="n">
        <v>9.84375</v>
      </c>
      <c r="AH4" t="n">
        <v>278375.6651330554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9.096399999999999</v>
      </c>
      <c r="E5" t="n">
        <v>10.99</v>
      </c>
      <c r="F5" t="n">
        <v>7.75</v>
      </c>
      <c r="G5" t="n">
        <v>13.29</v>
      </c>
      <c r="H5" t="n">
        <v>0.22</v>
      </c>
      <c r="I5" t="n">
        <v>35</v>
      </c>
      <c r="J5" t="n">
        <v>142.83</v>
      </c>
      <c r="K5" t="n">
        <v>47.83</v>
      </c>
      <c r="L5" t="n">
        <v>1.75</v>
      </c>
      <c r="M5" t="n">
        <v>33</v>
      </c>
      <c r="N5" t="n">
        <v>23.25</v>
      </c>
      <c r="O5" t="n">
        <v>17849.7</v>
      </c>
      <c r="P5" t="n">
        <v>83.06999999999999</v>
      </c>
      <c r="Q5" t="n">
        <v>605.96</v>
      </c>
      <c r="R5" t="n">
        <v>46.13</v>
      </c>
      <c r="S5" t="n">
        <v>21.88</v>
      </c>
      <c r="T5" t="n">
        <v>10968.56</v>
      </c>
      <c r="U5" t="n">
        <v>0.47</v>
      </c>
      <c r="V5" t="n">
        <v>0.8</v>
      </c>
      <c r="W5" t="n">
        <v>1.04</v>
      </c>
      <c r="X5" t="n">
        <v>0.7</v>
      </c>
      <c r="Y5" t="n">
        <v>1</v>
      </c>
      <c r="Z5" t="n">
        <v>10</v>
      </c>
      <c r="AA5" t="n">
        <v>220.7189677181298</v>
      </c>
      <c r="AB5" t="n">
        <v>301.9974290654271</v>
      </c>
      <c r="AC5" t="n">
        <v>273.1752182915657</v>
      </c>
      <c r="AD5" t="n">
        <v>220718.9677181298</v>
      </c>
      <c r="AE5" t="n">
        <v>301997.429065427</v>
      </c>
      <c r="AF5" t="n">
        <v>3.934637695573069e-06</v>
      </c>
      <c r="AG5" t="n">
        <v>9.539930555555555</v>
      </c>
      <c r="AH5" t="n">
        <v>273175.2182915657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9.311</v>
      </c>
      <c r="E6" t="n">
        <v>10.74</v>
      </c>
      <c r="F6" t="n">
        <v>7.64</v>
      </c>
      <c r="G6" t="n">
        <v>15.29</v>
      </c>
      <c r="H6" t="n">
        <v>0.25</v>
      </c>
      <c r="I6" t="n">
        <v>30</v>
      </c>
      <c r="J6" t="n">
        <v>143.17</v>
      </c>
      <c r="K6" t="n">
        <v>47.83</v>
      </c>
      <c r="L6" t="n">
        <v>2</v>
      </c>
      <c r="M6" t="n">
        <v>28</v>
      </c>
      <c r="N6" t="n">
        <v>23.34</v>
      </c>
      <c r="O6" t="n">
        <v>17891.86</v>
      </c>
      <c r="P6" t="n">
        <v>81.09</v>
      </c>
      <c r="Q6" t="n">
        <v>605.9</v>
      </c>
      <c r="R6" t="n">
        <v>42.25</v>
      </c>
      <c r="S6" t="n">
        <v>21.88</v>
      </c>
      <c r="T6" t="n">
        <v>9051.370000000001</v>
      </c>
      <c r="U6" t="n">
        <v>0.52</v>
      </c>
      <c r="V6" t="n">
        <v>0.8100000000000001</v>
      </c>
      <c r="W6" t="n">
        <v>1.04</v>
      </c>
      <c r="X6" t="n">
        <v>0.59</v>
      </c>
      <c r="Y6" t="n">
        <v>1</v>
      </c>
      <c r="Z6" t="n">
        <v>10</v>
      </c>
      <c r="AA6" t="n">
        <v>217.505407286168</v>
      </c>
      <c r="AB6" t="n">
        <v>297.6004939101387</v>
      </c>
      <c r="AC6" t="n">
        <v>269.1979204563593</v>
      </c>
      <c r="AD6" t="n">
        <v>217505.407286168</v>
      </c>
      <c r="AE6" t="n">
        <v>297600.4939101387</v>
      </c>
      <c r="AF6" t="n">
        <v>4.027462686720114e-06</v>
      </c>
      <c r="AG6" t="n">
        <v>9.322916666666666</v>
      </c>
      <c r="AH6" t="n">
        <v>269197.9204563593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9.4419</v>
      </c>
      <c r="E7" t="n">
        <v>10.59</v>
      </c>
      <c r="F7" t="n">
        <v>7.58</v>
      </c>
      <c r="G7" t="n">
        <v>16.85</v>
      </c>
      <c r="H7" t="n">
        <v>0.28</v>
      </c>
      <c r="I7" t="n">
        <v>27</v>
      </c>
      <c r="J7" t="n">
        <v>143.51</v>
      </c>
      <c r="K7" t="n">
        <v>47.83</v>
      </c>
      <c r="L7" t="n">
        <v>2.25</v>
      </c>
      <c r="M7" t="n">
        <v>25</v>
      </c>
      <c r="N7" t="n">
        <v>23.44</v>
      </c>
      <c r="O7" t="n">
        <v>17934.06</v>
      </c>
      <c r="P7" t="n">
        <v>79.36</v>
      </c>
      <c r="Q7" t="n">
        <v>605.85</v>
      </c>
      <c r="R7" t="n">
        <v>40.28</v>
      </c>
      <c r="S7" t="n">
        <v>21.88</v>
      </c>
      <c r="T7" t="n">
        <v>8080.2</v>
      </c>
      <c r="U7" t="n">
        <v>0.54</v>
      </c>
      <c r="V7" t="n">
        <v>0.82</v>
      </c>
      <c r="W7" t="n">
        <v>1.04</v>
      </c>
      <c r="X7" t="n">
        <v>0.52</v>
      </c>
      <c r="Y7" t="n">
        <v>1</v>
      </c>
      <c r="Z7" t="n">
        <v>10</v>
      </c>
      <c r="AA7" t="n">
        <v>205.6943415270964</v>
      </c>
      <c r="AB7" t="n">
        <v>281.4400726711388</v>
      </c>
      <c r="AC7" t="n">
        <v>254.5798271391109</v>
      </c>
      <c r="AD7" t="n">
        <v>205694.3415270964</v>
      </c>
      <c r="AE7" t="n">
        <v>281440.0726711388</v>
      </c>
      <c r="AF7" t="n">
        <v>4.084083336026489e-06</v>
      </c>
      <c r="AG7" t="n">
        <v>9.192708333333334</v>
      </c>
      <c r="AH7" t="n">
        <v>254579.8271391109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9.5694</v>
      </c>
      <c r="E8" t="n">
        <v>10.45</v>
      </c>
      <c r="F8" t="n">
        <v>7.53</v>
      </c>
      <c r="G8" t="n">
        <v>18.82</v>
      </c>
      <c r="H8" t="n">
        <v>0.31</v>
      </c>
      <c r="I8" t="n">
        <v>24</v>
      </c>
      <c r="J8" t="n">
        <v>143.86</v>
      </c>
      <c r="K8" t="n">
        <v>47.83</v>
      </c>
      <c r="L8" t="n">
        <v>2.5</v>
      </c>
      <c r="M8" t="n">
        <v>22</v>
      </c>
      <c r="N8" t="n">
        <v>23.53</v>
      </c>
      <c r="O8" t="n">
        <v>17976.29</v>
      </c>
      <c r="P8" t="n">
        <v>78.05</v>
      </c>
      <c r="Q8" t="n">
        <v>605.96</v>
      </c>
      <c r="R8" t="n">
        <v>38.74</v>
      </c>
      <c r="S8" t="n">
        <v>21.88</v>
      </c>
      <c r="T8" t="n">
        <v>7326.23</v>
      </c>
      <c r="U8" t="n">
        <v>0.5600000000000001</v>
      </c>
      <c r="V8" t="n">
        <v>0.82</v>
      </c>
      <c r="W8" t="n">
        <v>1.03</v>
      </c>
      <c r="X8" t="n">
        <v>0.47</v>
      </c>
      <c r="Y8" t="n">
        <v>1</v>
      </c>
      <c r="Z8" t="n">
        <v>10</v>
      </c>
      <c r="AA8" t="n">
        <v>203.965167417778</v>
      </c>
      <c r="AB8" t="n">
        <v>279.0741403689929</v>
      </c>
      <c r="AC8" t="n">
        <v>252.4396960952741</v>
      </c>
      <c r="AD8" t="n">
        <v>203965.167417778</v>
      </c>
      <c r="AE8" t="n">
        <v>279074.1403689929</v>
      </c>
      <c r="AF8" t="n">
        <v>4.139233319117115e-06</v>
      </c>
      <c r="AG8" t="n">
        <v>9.071180555555555</v>
      </c>
      <c r="AH8" t="n">
        <v>252439.6960952741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9.7242</v>
      </c>
      <c r="E9" t="n">
        <v>10.28</v>
      </c>
      <c r="F9" t="n">
        <v>7.45</v>
      </c>
      <c r="G9" t="n">
        <v>21.28</v>
      </c>
      <c r="H9" t="n">
        <v>0.34</v>
      </c>
      <c r="I9" t="n">
        <v>21</v>
      </c>
      <c r="J9" t="n">
        <v>144.2</v>
      </c>
      <c r="K9" t="n">
        <v>47.83</v>
      </c>
      <c r="L9" t="n">
        <v>2.75</v>
      </c>
      <c r="M9" t="n">
        <v>19</v>
      </c>
      <c r="N9" t="n">
        <v>23.62</v>
      </c>
      <c r="O9" t="n">
        <v>18018.55</v>
      </c>
      <c r="P9" t="n">
        <v>76.18000000000001</v>
      </c>
      <c r="Q9" t="n">
        <v>605.87</v>
      </c>
      <c r="R9" t="n">
        <v>36.22</v>
      </c>
      <c r="S9" t="n">
        <v>21.88</v>
      </c>
      <c r="T9" t="n">
        <v>6083.22</v>
      </c>
      <c r="U9" t="n">
        <v>0.6</v>
      </c>
      <c r="V9" t="n">
        <v>0.83</v>
      </c>
      <c r="W9" t="n">
        <v>1.02</v>
      </c>
      <c r="X9" t="n">
        <v>0.39</v>
      </c>
      <c r="Y9" t="n">
        <v>1</v>
      </c>
      <c r="Z9" t="n">
        <v>10</v>
      </c>
      <c r="AA9" t="n">
        <v>201.5529777173923</v>
      </c>
      <c r="AB9" t="n">
        <v>275.7736760026279</v>
      </c>
      <c r="AC9" t="n">
        <v>249.4542234158031</v>
      </c>
      <c r="AD9" t="n">
        <v>201552.9777173923</v>
      </c>
      <c r="AE9" t="n">
        <v>275773.6760026279</v>
      </c>
      <c r="AF9" t="n">
        <v>4.206191886822439e-06</v>
      </c>
      <c r="AG9" t="n">
        <v>8.923611111111111</v>
      </c>
      <c r="AH9" t="n">
        <v>249454.2234158031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9.8162</v>
      </c>
      <c r="E10" t="n">
        <v>10.19</v>
      </c>
      <c r="F10" t="n">
        <v>7.41</v>
      </c>
      <c r="G10" t="n">
        <v>23.4</v>
      </c>
      <c r="H10" t="n">
        <v>0.37</v>
      </c>
      <c r="I10" t="n">
        <v>19</v>
      </c>
      <c r="J10" t="n">
        <v>144.54</v>
      </c>
      <c r="K10" t="n">
        <v>47.83</v>
      </c>
      <c r="L10" t="n">
        <v>3</v>
      </c>
      <c r="M10" t="n">
        <v>17</v>
      </c>
      <c r="N10" t="n">
        <v>23.71</v>
      </c>
      <c r="O10" t="n">
        <v>18060.85</v>
      </c>
      <c r="P10" t="n">
        <v>74.81</v>
      </c>
      <c r="Q10" t="n">
        <v>605.9299999999999</v>
      </c>
      <c r="R10" t="n">
        <v>35.01</v>
      </c>
      <c r="S10" t="n">
        <v>21.88</v>
      </c>
      <c r="T10" t="n">
        <v>5485.54</v>
      </c>
      <c r="U10" t="n">
        <v>0.63</v>
      </c>
      <c r="V10" t="n">
        <v>0.83</v>
      </c>
      <c r="W10" t="n">
        <v>1.02</v>
      </c>
      <c r="X10" t="n">
        <v>0.35</v>
      </c>
      <c r="Y10" t="n">
        <v>1</v>
      </c>
      <c r="Z10" t="n">
        <v>10</v>
      </c>
      <c r="AA10" t="n">
        <v>200.128969024018</v>
      </c>
      <c r="AB10" t="n">
        <v>273.8252844855243</v>
      </c>
      <c r="AC10" t="n">
        <v>247.6917836505066</v>
      </c>
      <c r="AD10" t="n">
        <v>200128.969024018</v>
      </c>
      <c r="AE10" t="n">
        <v>273825.2844855243</v>
      </c>
      <c r="AF10" t="n">
        <v>4.245986384425087e-06</v>
      </c>
      <c r="AG10" t="n">
        <v>8.845486111111111</v>
      </c>
      <c r="AH10" t="n">
        <v>247691.7836505066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9.864100000000001</v>
      </c>
      <c r="E11" t="n">
        <v>10.14</v>
      </c>
      <c r="F11" t="n">
        <v>7.39</v>
      </c>
      <c r="G11" t="n">
        <v>24.63</v>
      </c>
      <c r="H11" t="n">
        <v>0.4</v>
      </c>
      <c r="I11" t="n">
        <v>18</v>
      </c>
      <c r="J11" t="n">
        <v>144.89</v>
      </c>
      <c r="K11" t="n">
        <v>47.83</v>
      </c>
      <c r="L11" t="n">
        <v>3.25</v>
      </c>
      <c r="M11" t="n">
        <v>16</v>
      </c>
      <c r="N11" t="n">
        <v>23.81</v>
      </c>
      <c r="O11" t="n">
        <v>18103.18</v>
      </c>
      <c r="P11" t="n">
        <v>73.08</v>
      </c>
      <c r="Q11" t="n">
        <v>605.85</v>
      </c>
      <c r="R11" t="n">
        <v>34.48</v>
      </c>
      <c r="S11" t="n">
        <v>21.88</v>
      </c>
      <c r="T11" t="n">
        <v>5229.13</v>
      </c>
      <c r="U11" t="n">
        <v>0.63</v>
      </c>
      <c r="V11" t="n">
        <v>0.84</v>
      </c>
      <c r="W11" t="n">
        <v>1.02</v>
      </c>
      <c r="X11" t="n">
        <v>0.33</v>
      </c>
      <c r="Y11" t="n">
        <v>1</v>
      </c>
      <c r="Z11" t="n">
        <v>10</v>
      </c>
      <c r="AA11" t="n">
        <v>198.8391321341618</v>
      </c>
      <c r="AB11" t="n">
        <v>272.0604727492364</v>
      </c>
      <c r="AC11" t="n">
        <v>246.0954030694007</v>
      </c>
      <c r="AD11" t="n">
        <v>198839.1321341618</v>
      </c>
      <c r="AE11" t="n">
        <v>272060.4727492364</v>
      </c>
      <c r="AF11" t="n">
        <v>4.266705476111683e-06</v>
      </c>
      <c r="AG11" t="n">
        <v>8.802083333333334</v>
      </c>
      <c r="AH11" t="n">
        <v>246095.4030694007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9.9497</v>
      </c>
      <c r="E12" t="n">
        <v>10.05</v>
      </c>
      <c r="F12" t="n">
        <v>7.36</v>
      </c>
      <c r="G12" t="n">
        <v>27.6</v>
      </c>
      <c r="H12" t="n">
        <v>0.43</v>
      </c>
      <c r="I12" t="n">
        <v>16</v>
      </c>
      <c r="J12" t="n">
        <v>145.23</v>
      </c>
      <c r="K12" t="n">
        <v>47.83</v>
      </c>
      <c r="L12" t="n">
        <v>3.5</v>
      </c>
      <c r="M12" t="n">
        <v>14</v>
      </c>
      <c r="N12" t="n">
        <v>23.9</v>
      </c>
      <c r="O12" t="n">
        <v>18145.54</v>
      </c>
      <c r="P12" t="n">
        <v>72.37</v>
      </c>
      <c r="Q12" t="n">
        <v>605.96</v>
      </c>
      <c r="R12" t="n">
        <v>33.45</v>
      </c>
      <c r="S12" t="n">
        <v>21.88</v>
      </c>
      <c r="T12" t="n">
        <v>4724.15</v>
      </c>
      <c r="U12" t="n">
        <v>0.65</v>
      </c>
      <c r="V12" t="n">
        <v>0.84</v>
      </c>
      <c r="W12" t="n">
        <v>1.02</v>
      </c>
      <c r="X12" t="n">
        <v>0.3</v>
      </c>
      <c r="Y12" t="n">
        <v>1</v>
      </c>
      <c r="Z12" t="n">
        <v>10</v>
      </c>
      <c r="AA12" t="n">
        <v>197.8812437419304</v>
      </c>
      <c r="AB12" t="n">
        <v>270.7498475919327</v>
      </c>
      <c r="AC12" t="n">
        <v>244.9098621376357</v>
      </c>
      <c r="AD12" t="n">
        <v>197881.2437419304</v>
      </c>
      <c r="AE12" t="n">
        <v>270749.8475919327</v>
      </c>
      <c r="AF12" t="n">
        <v>4.303731660837624e-06</v>
      </c>
      <c r="AG12" t="n">
        <v>8.723958333333334</v>
      </c>
      <c r="AH12" t="n">
        <v>244909.8621376357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10.0022</v>
      </c>
      <c r="E13" t="n">
        <v>10</v>
      </c>
      <c r="F13" t="n">
        <v>7.34</v>
      </c>
      <c r="G13" t="n">
        <v>29.34</v>
      </c>
      <c r="H13" t="n">
        <v>0.46</v>
      </c>
      <c r="I13" t="n">
        <v>15</v>
      </c>
      <c r="J13" t="n">
        <v>145.57</v>
      </c>
      <c r="K13" t="n">
        <v>47.83</v>
      </c>
      <c r="L13" t="n">
        <v>3.75</v>
      </c>
      <c r="M13" t="n">
        <v>13</v>
      </c>
      <c r="N13" t="n">
        <v>23.99</v>
      </c>
      <c r="O13" t="n">
        <v>18187.93</v>
      </c>
      <c r="P13" t="n">
        <v>70.98</v>
      </c>
      <c r="Q13" t="n">
        <v>605.85</v>
      </c>
      <c r="R13" t="n">
        <v>32.82</v>
      </c>
      <c r="S13" t="n">
        <v>21.88</v>
      </c>
      <c r="T13" t="n">
        <v>4411.51</v>
      </c>
      <c r="U13" t="n">
        <v>0.67</v>
      </c>
      <c r="V13" t="n">
        <v>0.84</v>
      </c>
      <c r="W13" t="n">
        <v>1.01</v>
      </c>
      <c r="X13" t="n">
        <v>0.28</v>
      </c>
      <c r="Y13" t="n">
        <v>1</v>
      </c>
      <c r="Z13" t="n">
        <v>10</v>
      </c>
      <c r="AA13" t="n">
        <v>196.7787538955687</v>
      </c>
      <c r="AB13" t="n">
        <v>269.2413723457221</v>
      </c>
      <c r="AC13" t="n">
        <v>243.5453536517647</v>
      </c>
      <c r="AD13" t="n">
        <v>196778.7538955687</v>
      </c>
      <c r="AE13" t="n">
        <v>269241.3723457222</v>
      </c>
      <c r="AF13" t="n">
        <v>4.326440477404352e-06</v>
      </c>
      <c r="AG13" t="n">
        <v>8.680555555555555</v>
      </c>
      <c r="AH13" t="n">
        <v>243545.3536517647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10.05</v>
      </c>
      <c r="E14" t="n">
        <v>9.949999999999999</v>
      </c>
      <c r="F14" t="n">
        <v>7.32</v>
      </c>
      <c r="G14" t="n">
        <v>31.36</v>
      </c>
      <c r="H14" t="n">
        <v>0.49</v>
      </c>
      <c r="I14" t="n">
        <v>14</v>
      </c>
      <c r="J14" t="n">
        <v>145.92</v>
      </c>
      <c r="K14" t="n">
        <v>47.83</v>
      </c>
      <c r="L14" t="n">
        <v>4</v>
      </c>
      <c r="M14" t="n">
        <v>12</v>
      </c>
      <c r="N14" t="n">
        <v>24.09</v>
      </c>
      <c r="O14" t="n">
        <v>18230.35</v>
      </c>
      <c r="P14" t="n">
        <v>70.05</v>
      </c>
      <c r="Q14" t="n">
        <v>605.86</v>
      </c>
      <c r="R14" t="n">
        <v>32.26</v>
      </c>
      <c r="S14" t="n">
        <v>21.88</v>
      </c>
      <c r="T14" t="n">
        <v>4137.16</v>
      </c>
      <c r="U14" t="n">
        <v>0.68</v>
      </c>
      <c r="V14" t="n">
        <v>0.85</v>
      </c>
      <c r="W14" t="n">
        <v>1.01</v>
      </c>
      <c r="X14" t="n">
        <v>0.26</v>
      </c>
      <c r="Y14" t="n">
        <v>1</v>
      </c>
      <c r="Z14" t="n">
        <v>10</v>
      </c>
      <c r="AA14" t="n">
        <v>195.9624903451773</v>
      </c>
      <c r="AB14" t="n">
        <v>268.1245245450708</v>
      </c>
      <c r="AC14" t="n">
        <v>242.5350962377014</v>
      </c>
      <c r="AD14" t="n">
        <v>195962.4903451773</v>
      </c>
      <c r="AE14" t="n">
        <v>268124.5245450708</v>
      </c>
      <c r="AF14" t="n">
        <v>4.347116314202249e-06</v>
      </c>
      <c r="AG14" t="n">
        <v>8.637152777777779</v>
      </c>
      <c r="AH14" t="n">
        <v>242535.0962377014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10.0934</v>
      </c>
      <c r="E15" t="n">
        <v>9.91</v>
      </c>
      <c r="F15" t="n">
        <v>7.3</v>
      </c>
      <c r="G15" t="n">
        <v>33.71</v>
      </c>
      <c r="H15" t="n">
        <v>0.51</v>
      </c>
      <c r="I15" t="n">
        <v>13</v>
      </c>
      <c r="J15" t="n">
        <v>146.26</v>
      </c>
      <c r="K15" t="n">
        <v>47.83</v>
      </c>
      <c r="L15" t="n">
        <v>4.25</v>
      </c>
      <c r="M15" t="n">
        <v>11</v>
      </c>
      <c r="N15" t="n">
        <v>24.18</v>
      </c>
      <c r="O15" t="n">
        <v>18272.81</v>
      </c>
      <c r="P15" t="n">
        <v>68.59999999999999</v>
      </c>
      <c r="Q15" t="n">
        <v>605.87</v>
      </c>
      <c r="R15" t="n">
        <v>31.87</v>
      </c>
      <c r="S15" t="n">
        <v>21.88</v>
      </c>
      <c r="T15" t="n">
        <v>3948.19</v>
      </c>
      <c r="U15" t="n">
        <v>0.6899999999999999</v>
      </c>
      <c r="V15" t="n">
        <v>0.85</v>
      </c>
      <c r="W15" t="n">
        <v>1.01</v>
      </c>
      <c r="X15" t="n">
        <v>0.25</v>
      </c>
      <c r="Y15" t="n">
        <v>1</v>
      </c>
      <c r="Z15" t="n">
        <v>10</v>
      </c>
      <c r="AA15" t="n">
        <v>194.8972481698165</v>
      </c>
      <c r="AB15" t="n">
        <v>266.667013205575</v>
      </c>
      <c r="AC15" t="n">
        <v>241.2166877348165</v>
      </c>
      <c r="AD15" t="n">
        <v>194897.2481698165</v>
      </c>
      <c r="AE15" t="n">
        <v>266667.0132055749</v>
      </c>
      <c r="AF15" t="n">
        <v>4.365888935897412e-06</v>
      </c>
      <c r="AG15" t="n">
        <v>8.602430555555555</v>
      </c>
      <c r="AH15" t="n">
        <v>241216.6877348165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10.1437</v>
      </c>
      <c r="E16" t="n">
        <v>9.859999999999999</v>
      </c>
      <c r="F16" t="n">
        <v>7.28</v>
      </c>
      <c r="G16" t="n">
        <v>36.42</v>
      </c>
      <c r="H16" t="n">
        <v>0.54</v>
      </c>
      <c r="I16" t="n">
        <v>12</v>
      </c>
      <c r="J16" t="n">
        <v>146.61</v>
      </c>
      <c r="K16" t="n">
        <v>47.83</v>
      </c>
      <c r="L16" t="n">
        <v>4.5</v>
      </c>
      <c r="M16" t="n">
        <v>10</v>
      </c>
      <c r="N16" t="n">
        <v>24.28</v>
      </c>
      <c r="O16" t="n">
        <v>18315.3</v>
      </c>
      <c r="P16" t="n">
        <v>67.02</v>
      </c>
      <c r="Q16" t="n">
        <v>605.95</v>
      </c>
      <c r="R16" t="n">
        <v>31.14</v>
      </c>
      <c r="S16" t="n">
        <v>21.88</v>
      </c>
      <c r="T16" t="n">
        <v>3586.84</v>
      </c>
      <c r="U16" t="n">
        <v>0.7</v>
      </c>
      <c r="V16" t="n">
        <v>0.85</v>
      </c>
      <c r="W16" t="n">
        <v>1.01</v>
      </c>
      <c r="X16" t="n">
        <v>0.23</v>
      </c>
      <c r="Y16" t="n">
        <v>1</v>
      </c>
      <c r="Z16" t="n">
        <v>10</v>
      </c>
      <c r="AA16" t="n">
        <v>183.9958189307692</v>
      </c>
      <c r="AB16" t="n">
        <v>251.7511967836027</v>
      </c>
      <c r="AC16" t="n">
        <v>227.7244158976727</v>
      </c>
      <c r="AD16" t="n">
        <v>183995.8189307692</v>
      </c>
      <c r="AE16" t="n">
        <v>251751.1967836027</v>
      </c>
      <c r="AF16" t="n">
        <v>4.387646144912773e-06</v>
      </c>
      <c r="AG16" t="n">
        <v>8.559027777777779</v>
      </c>
      <c r="AH16" t="n">
        <v>227724.4158976727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10.2009</v>
      </c>
      <c r="E17" t="n">
        <v>9.800000000000001</v>
      </c>
      <c r="F17" t="n">
        <v>7.26</v>
      </c>
      <c r="G17" t="n">
        <v>39.58</v>
      </c>
      <c r="H17" t="n">
        <v>0.57</v>
      </c>
      <c r="I17" t="n">
        <v>11</v>
      </c>
      <c r="J17" t="n">
        <v>146.95</v>
      </c>
      <c r="K17" t="n">
        <v>47.83</v>
      </c>
      <c r="L17" t="n">
        <v>4.75</v>
      </c>
      <c r="M17" t="n">
        <v>7</v>
      </c>
      <c r="N17" t="n">
        <v>24.37</v>
      </c>
      <c r="O17" t="n">
        <v>18357.82</v>
      </c>
      <c r="P17" t="n">
        <v>65.76000000000001</v>
      </c>
      <c r="Q17" t="n">
        <v>605.87</v>
      </c>
      <c r="R17" t="n">
        <v>30.21</v>
      </c>
      <c r="S17" t="n">
        <v>21.88</v>
      </c>
      <c r="T17" t="n">
        <v>3124.84</v>
      </c>
      <c r="U17" t="n">
        <v>0.72</v>
      </c>
      <c r="V17" t="n">
        <v>0.85</v>
      </c>
      <c r="W17" t="n">
        <v>1.01</v>
      </c>
      <c r="X17" t="n">
        <v>0.2</v>
      </c>
      <c r="Y17" t="n">
        <v>1</v>
      </c>
      <c r="Z17" t="n">
        <v>10</v>
      </c>
      <c r="AA17" t="n">
        <v>182.9811437291208</v>
      </c>
      <c r="AB17" t="n">
        <v>250.3628734083974</v>
      </c>
      <c r="AC17" t="n">
        <v>226.4685921568725</v>
      </c>
      <c r="AD17" t="n">
        <v>182981.1437291208</v>
      </c>
      <c r="AE17" t="n">
        <v>250362.8734083974</v>
      </c>
      <c r="AF17" t="n">
        <v>4.412387941248332e-06</v>
      </c>
      <c r="AG17" t="n">
        <v>8.506944444444445</v>
      </c>
      <c r="AH17" t="n">
        <v>226468.5921568725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10.1945</v>
      </c>
      <c r="E18" t="n">
        <v>9.81</v>
      </c>
      <c r="F18" t="n">
        <v>7.26</v>
      </c>
      <c r="G18" t="n">
        <v>39.62</v>
      </c>
      <c r="H18" t="n">
        <v>0.6</v>
      </c>
      <c r="I18" t="n">
        <v>11</v>
      </c>
      <c r="J18" t="n">
        <v>147.3</v>
      </c>
      <c r="K18" t="n">
        <v>47.83</v>
      </c>
      <c r="L18" t="n">
        <v>5</v>
      </c>
      <c r="M18" t="n">
        <v>7</v>
      </c>
      <c r="N18" t="n">
        <v>24.47</v>
      </c>
      <c r="O18" t="n">
        <v>18400.38</v>
      </c>
      <c r="P18" t="n">
        <v>64.95999999999999</v>
      </c>
      <c r="Q18" t="n">
        <v>605.84</v>
      </c>
      <c r="R18" t="n">
        <v>30.53</v>
      </c>
      <c r="S18" t="n">
        <v>21.88</v>
      </c>
      <c r="T18" t="n">
        <v>3288.77</v>
      </c>
      <c r="U18" t="n">
        <v>0.72</v>
      </c>
      <c r="V18" t="n">
        <v>0.85</v>
      </c>
      <c r="W18" t="n">
        <v>1.01</v>
      </c>
      <c r="X18" t="n">
        <v>0.21</v>
      </c>
      <c r="Y18" t="n">
        <v>1</v>
      </c>
      <c r="Z18" t="n">
        <v>10</v>
      </c>
      <c r="AA18" t="n">
        <v>182.586634136846</v>
      </c>
      <c r="AB18" t="n">
        <v>249.8230879797125</v>
      </c>
      <c r="AC18" t="n">
        <v>225.9803230919074</v>
      </c>
      <c r="AD18" t="n">
        <v>182586.634136846</v>
      </c>
      <c r="AE18" t="n">
        <v>249823.0879797125</v>
      </c>
      <c r="AF18" t="n">
        <v>4.409619628371625e-06</v>
      </c>
      <c r="AG18" t="n">
        <v>8.515625</v>
      </c>
      <c r="AH18" t="n">
        <v>225980.3230919074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10.1995</v>
      </c>
      <c r="E19" t="n">
        <v>9.800000000000001</v>
      </c>
      <c r="F19" t="n">
        <v>7.26</v>
      </c>
      <c r="G19" t="n">
        <v>39.59</v>
      </c>
      <c r="H19" t="n">
        <v>0.63</v>
      </c>
      <c r="I19" t="n">
        <v>11</v>
      </c>
      <c r="J19" t="n">
        <v>147.64</v>
      </c>
      <c r="K19" t="n">
        <v>47.83</v>
      </c>
      <c r="L19" t="n">
        <v>5.25</v>
      </c>
      <c r="M19" t="n">
        <v>4</v>
      </c>
      <c r="N19" t="n">
        <v>24.56</v>
      </c>
      <c r="O19" t="n">
        <v>18442.97</v>
      </c>
      <c r="P19" t="n">
        <v>64.44</v>
      </c>
      <c r="Q19" t="n">
        <v>605.88</v>
      </c>
      <c r="R19" t="n">
        <v>30.21</v>
      </c>
      <c r="S19" t="n">
        <v>21.88</v>
      </c>
      <c r="T19" t="n">
        <v>3127.12</v>
      </c>
      <c r="U19" t="n">
        <v>0.72</v>
      </c>
      <c r="V19" t="n">
        <v>0.85</v>
      </c>
      <c r="W19" t="n">
        <v>1.01</v>
      </c>
      <c r="X19" t="n">
        <v>0.2</v>
      </c>
      <c r="Y19" t="n">
        <v>1</v>
      </c>
      <c r="Z19" t="n">
        <v>10</v>
      </c>
      <c r="AA19" t="n">
        <v>182.2839705890083</v>
      </c>
      <c r="AB19" t="n">
        <v>249.4089703609878</v>
      </c>
      <c r="AC19" t="n">
        <v>225.605728277496</v>
      </c>
      <c r="AD19" t="n">
        <v>182283.9705890083</v>
      </c>
      <c r="AE19" t="n">
        <v>249408.9703609878</v>
      </c>
      <c r="AF19" t="n">
        <v>4.411782372806552e-06</v>
      </c>
      <c r="AG19" t="n">
        <v>8.506944444444445</v>
      </c>
      <c r="AH19" t="n">
        <v>225605.728277496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10.2386</v>
      </c>
      <c r="E20" t="n">
        <v>9.77</v>
      </c>
      <c r="F20" t="n">
        <v>7.25</v>
      </c>
      <c r="G20" t="n">
        <v>43.5</v>
      </c>
      <c r="H20" t="n">
        <v>0.66</v>
      </c>
      <c r="I20" t="n">
        <v>10</v>
      </c>
      <c r="J20" t="n">
        <v>147.99</v>
      </c>
      <c r="K20" t="n">
        <v>47.83</v>
      </c>
      <c r="L20" t="n">
        <v>5.5</v>
      </c>
      <c r="M20" t="n">
        <v>2</v>
      </c>
      <c r="N20" t="n">
        <v>24.66</v>
      </c>
      <c r="O20" t="n">
        <v>18485.59</v>
      </c>
      <c r="P20" t="n">
        <v>64.09999999999999</v>
      </c>
      <c r="Q20" t="n">
        <v>605.88</v>
      </c>
      <c r="R20" t="n">
        <v>29.89</v>
      </c>
      <c r="S20" t="n">
        <v>21.88</v>
      </c>
      <c r="T20" t="n">
        <v>2969.93</v>
      </c>
      <c r="U20" t="n">
        <v>0.73</v>
      </c>
      <c r="V20" t="n">
        <v>0.85</v>
      </c>
      <c r="W20" t="n">
        <v>1.01</v>
      </c>
      <c r="X20" t="n">
        <v>0.19</v>
      </c>
      <c r="Y20" t="n">
        <v>1</v>
      </c>
      <c r="Z20" t="n">
        <v>10</v>
      </c>
      <c r="AA20" t="n">
        <v>181.7143871239031</v>
      </c>
      <c r="AB20" t="n">
        <v>248.6296411357823</v>
      </c>
      <c r="AC20" t="n">
        <v>224.9007771397484</v>
      </c>
      <c r="AD20" t="n">
        <v>181714.3871239031</v>
      </c>
      <c r="AE20" t="n">
        <v>248629.6411357823</v>
      </c>
      <c r="AF20" t="n">
        <v>4.428695034287678e-06</v>
      </c>
      <c r="AG20" t="n">
        <v>8.480902777777779</v>
      </c>
      <c r="AH20" t="n">
        <v>224900.7771397484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10.2444</v>
      </c>
      <c r="E21" t="n">
        <v>9.76</v>
      </c>
      <c r="F21" t="n">
        <v>7.24</v>
      </c>
      <c r="G21" t="n">
        <v>43.47</v>
      </c>
      <c r="H21" t="n">
        <v>0.6899999999999999</v>
      </c>
      <c r="I21" t="n">
        <v>10</v>
      </c>
      <c r="J21" t="n">
        <v>148.33</v>
      </c>
      <c r="K21" t="n">
        <v>47.83</v>
      </c>
      <c r="L21" t="n">
        <v>5.75</v>
      </c>
      <c r="M21" t="n">
        <v>0</v>
      </c>
      <c r="N21" t="n">
        <v>24.75</v>
      </c>
      <c r="O21" t="n">
        <v>18528.25</v>
      </c>
      <c r="P21" t="n">
        <v>63.95</v>
      </c>
      <c r="Q21" t="n">
        <v>605.84</v>
      </c>
      <c r="R21" t="n">
        <v>29.62</v>
      </c>
      <c r="S21" t="n">
        <v>21.88</v>
      </c>
      <c r="T21" t="n">
        <v>2837.83</v>
      </c>
      <c r="U21" t="n">
        <v>0.74</v>
      </c>
      <c r="V21" t="n">
        <v>0.85</v>
      </c>
      <c r="W21" t="n">
        <v>1.02</v>
      </c>
      <c r="X21" t="n">
        <v>0.19</v>
      </c>
      <c r="Y21" t="n">
        <v>1</v>
      </c>
      <c r="Z21" t="n">
        <v>10</v>
      </c>
      <c r="AA21" t="n">
        <v>181.5830018766534</v>
      </c>
      <c r="AB21" t="n">
        <v>248.4498740441873</v>
      </c>
      <c r="AC21" t="n">
        <v>224.7381667670705</v>
      </c>
      <c r="AD21" t="n">
        <v>181583.0018766534</v>
      </c>
      <c r="AE21" t="n">
        <v>248449.8740441873</v>
      </c>
      <c r="AF21" t="n">
        <v>4.431203817832193e-06</v>
      </c>
      <c r="AG21" t="n">
        <v>8.472222222222221</v>
      </c>
      <c r="AH21" t="n">
        <v>224738.1667670705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7.1207</v>
      </c>
      <c r="E2" t="n">
        <v>14.04</v>
      </c>
      <c r="F2" t="n">
        <v>8.710000000000001</v>
      </c>
      <c r="G2" t="n">
        <v>6.37</v>
      </c>
      <c r="H2" t="n">
        <v>0.1</v>
      </c>
      <c r="I2" t="n">
        <v>82</v>
      </c>
      <c r="J2" t="n">
        <v>176.73</v>
      </c>
      <c r="K2" t="n">
        <v>52.44</v>
      </c>
      <c r="L2" t="n">
        <v>1</v>
      </c>
      <c r="M2" t="n">
        <v>80</v>
      </c>
      <c r="N2" t="n">
        <v>33.29</v>
      </c>
      <c r="O2" t="n">
        <v>22031.19</v>
      </c>
      <c r="P2" t="n">
        <v>112.4</v>
      </c>
      <c r="Q2" t="n">
        <v>606.01</v>
      </c>
      <c r="R2" t="n">
        <v>75.58</v>
      </c>
      <c r="S2" t="n">
        <v>21.88</v>
      </c>
      <c r="T2" t="n">
        <v>25455.69</v>
      </c>
      <c r="U2" t="n">
        <v>0.29</v>
      </c>
      <c r="V2" t="n">
        <v>0.71</v>
      </c>
      <c r="W2" t="n">
        <v>1.12</v>
      </c>
      <c r="X2" t="n">
        <v>1.65</v>
      </c>
      <c r="Y2" t="n">
        <v>1</v>
      </c>
      <c r="Z2" t="n">
        <v>10</v>
      </c>
      <c r="AA2" t="n">
        <v>315.1498773250777</v>
      </c>
      <c r="AB2" t="n">
        <v>431.2019655875049</v>
      </c>
      <c r="AC2" t="n">
        <v>390.0486551875924</v>
      </c>
      <c r="AD2" t="n">
        <v>315149.8773250777</v>
      </c>
      <c r="AE2" t="n">
        <v>431201.9655875049</v>
      </c>
      <c r="AF2" t="n">
        <v>2.888516258362404e-06</v>
      </c>
      <c r="AG2" t="n">
        <v>12.1875</v>
      </c>
      <c r="AH2" t="n">
        <v>390048.6551875924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7.7451</v>
      </c>
      <c r="E3" t="n">
        <v>12.91</v>
      </c>
      <c r="F3" t="n">
        <v>8.289999999999999</v>
      </c>
      <c r="G3" t="n">
        <v>8.02</v>
      </c>
      <c r="H3" t="n">
        <v>0.13</v>
      </c>
      <c r="I3" t="n">
        <v>62</v>
      </c>
      <c r="J3" t="n">
        <v>177.1</v>
      </c>
      <c r="K3" t="n">
        <v>52.44</v>
      </c>
      <c r="L3" t="n">
        <v>1.25</v>
      </c>
      <c r="M3" t="n">
        <v>60</v>
      </c>
      <c r="N3" t="n">
        <v>33.41</v>
      </c>
      <c r="O3" t="n">
        <v>22076.81</v>
      </c>
      <c r="P3" t="n">
        <v>106.24</v>
      </c>
      <c r="Q3" t="n">
        <v>605.91</v>
      </c>
      <c r="R3" t="n">
        <v>62.45</v>
      </c>
      <c r="S3" t="n">
        <v>21.88</v>
      </c>
      <c r="T3" t="n">
        <v>18990.51</v>
      </c>
      <c r="U3" t="n">
        <v>0.35</v>
      </c>
      <c r="V3" t="n">
        <v>0.75</v>
      </c>
      <c r="W3" t="n">
        <v>1.09</v>
      </c>
      <c r="X3" t="n">
        <v>1.23</v>
      </c>
      <c r="Y3" t="n">
        <v>1</v>
      </c>
      <c r="Z3" t="n">
        <v>10</v>
      </c>
      <c r="AA3" t="n">
        <v>279.3992718708685</v>
      </c>
      <c r="AB3" t="n">
        <v>382.2864099996569</v>
      </c>
      <c r="AC3" t="n">
        <v>345.8015315716351</v>
      </c>
      <c r="AD3" t="n">
        <v>279399.2718708685</v>
      </c>
      <c r="AE3" t="n">
        <v>382286.409999657</v>
      </c>
      <c r="AF3" t="n">
        <v>3.141804495715682e-06</v>
      </c>
      <c r="AG3" t="n">
        <v>11.20659722222222</v>
      </c>
      <c r="AH3" t="n">
        <v>345801.5315716351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8.161199999999999</v>
      </c>
      <c r="E4" t="n">
        <v>12.25</v>
      </c>
      <c r="F4" t="n">
        <v>8.050000000000001</v>
      </c>
      <c r="G4" t="n">
        <v>9.67</v>
      </c>
      <c r="H4" t="n">
        <v>0.15</v>
      </c>
      <c r="I4" t="n">
        <v>50</v>
      </c>
      <c r="J4" t="n">
        <v>177.47</v>
      </c>
      <c r="K4" t="n">
        <v>52.44</v>
      </c>
      <c r="L4" t="n">
        <v>1.5</v>
      </c>
      <c r="M4" t="n">
        <v>48</v>
      </c>
      <c r="N4" t="n">
        <v>33.53</v>
      </c>
      <c r="O4" t="n">
        <v>22122.46</v>
      </c>
      <c r="P4" t="n">
        <v>102.63</v>
      </c>
      <c r="Q4" t="n">
        <v>605.9</v>
      </c>
      <c r="R4" t="n">
        <v>55.25</v>
      </c>
      <c r="S4" t="n">
        <v>21.88</v>
      </c>
      <c r="T4" t="n">
        <v>15451.83</v>
      </c>
      <c r="U4" t="n">
        <v>0.4</v>
      </c>
      <c r="V4" t="n">
        <v>0.77</v>
      </c>
      <c r="W4" t="n">
        <v>1.07</v>
      </c>
      <c r="X4" t="n">
        <v>1</v>
      </c>
      <c r="Y4" t="n">
        <v>1</v>
      </c>
      <c r="Z4" t="n">
        <v>10</v>
      </c>
      <c r="AA4" t="n">
        <v>270.8278926976828</v>
      </c>
      <c r="AB4" t="n">
        <v>370.5586708723431</v>
      </c>
      <c r="AC4" t="n">
        <v>335.1930714066469</v>
      </c>
      <c r="AD4" t="n">
        <v>270827.8926976828</v>
      </c>
      <c r="AE4" t="n">
        <v>370558.6708723431</v>
      </c>
      <c r="AF4" t="n">
        <v>3.310595712183809e-06</v>
      </c>
      <c r="AG4" t="n">
        <v>10.63368055555556</v>
      </c>
      <c r="AH4" t="n">
        <v>335193.0714066469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8.468</v>
      </c>
      <c r="E5" t="n">
        <v>11.81</v>
      </c>
      <c r="F5" t="n">
        <v>7.9</v>
      </c>
      <c r="G5" t="n">
        <v>11.28</v>
      </c>
      <c r="H5" t="n">
        <v>0.17</v>
      </c>
      <c r="I5" t="n">
        <v>42</v>
      </c>
      <c r="J5" t="n">
        <v>177.84</v>
      </c>
      <c r="K5" t="n">
        <v>52.44</v>
      </c>
      <c r="L5" t="n">
        <v>1.75</v>
      </c>
      <c r="M5" t="n">
        <v>40</v>
      </c>
      <c r="N5" t="n">
        <v>33.65</v>
      </c>
      <c r="O5" t="n">
        <v>22168.15</v>
      </c>
      <c r="P5" t="n">
        <v>99.79000000000001</v>
      </c>
      <c r="Q5" t="n">
        <v>605.88</v>
      </c>
      <c r="R5" t="n">
        <v>50.24</v>
      </c>
      <c r="S5" t="n">
        <v>21.88</v>
      </c>
      <c r="T5" t="n">
        <v>12988.73</v>
      </c>
      <c r="U5" t="n">
        <v>0.44</v>
      </c>
      <c r="V5" t="n">
        <v>0.78</v>
      </c>
      <c r="W5" t="n">
        <v>1.06</v>
      </c>
      <c r="X5" t="n">
        <v>0.84</v>
      </c>
      <c r="Y5" t="n">
        <v>1</v>
      </c>
      <c r="Z5" t="n">
        <v>10</v>
      </c>
      <c r="AA5" t="n">
        <v>254.8731316178515</v>
      </c>
      <c r="AB5" t="n">
        <v>348.7286628883713</v>
      </c>
      <c r="AC5" t="n">
        <v>315.4464887461615</v>
      </c>
      <c r="AD5" t="n">
        <v>254873.1316178515</v>
      </c>
      <c r="AE5" t="n">
        <v>348728.6628883713</v>
      </c>
      <c r="AF5" t="n">
        <v>3.435049317596984e-06</v>
      </c>
      <c r="AG5" t="n">
        <v>10.25173611111111</v>
      </c>
      <c r="AH5" t="n">
        <v>315446.4887461615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8.7254</v>
      </c>
      <c r="E6" t="n">
        <v>11.46</v>
      </c>
      <c r="F6" t="n">
        <v>7.76</v>
      </c>
      <c r="G6" t="n">
        <v>12.93</v>
      </c>
      <c r="H6" t="n">
        <v>0.2</v>
      </c>
      <c r="I6" t="n">
        <v>36</v>
      </c>
      <c r="J6" t="n">
        <v>178.21</v>
      </c>
      <c r="K6" t="n">
        <v>52.44</v>
      </c>
      <c r="L6" t="n">
        <v>2</v>
      </c>
      <c r="M6" t="n">
        <v>34</v>
      </c>
      <c r="N6" t="n">
        <v>33.77</v>
      </c>
      <c r="O6" t="n">
        <v>22213.89</v>
      </c>
      <c r="P6" t="n">
        <v>97.34</v>
      </c>
      <c r="Q6" t="n">
        <v>605.84</v>
      </c>
      <c r="R6" t="n">
        <v>46.37</v>
      </c>
      <c r="S6" t="n">
        <v>21.88</v>
      </c>
      <c r="T6" t="n">
        <v>11081.1</v>
      </c>
      <c r="U6" t="n">
        <v>0.47</v>
      </c>
      <c r="V6" t="n">
        <v>0.8</v>
      </c>
      <c r="W6" t="n">
        <v>1.04</v>
      </c>
      <c r="X6" t="n">
        <v>0.7</v>
      </c>
      <c r="Y6" t="n">
        <v>1</v>
      </c>
      <c r="Z6" t="n">
        <v>10</v>
      </c>
      <c r="AA6" t="n">
        <v>250.1477398638501</v>
      </c>
      <c r="AB6" t="n">
        <v>342.2631734209786</v>
      </c>
      <c r="AC6" t="n">
        <v>309.5980565191634</v>
      </c>
      <c r="AD6" t="n">
        <v>250147.7398638501</v>
      </c>
      <c r="AE6" t="n">
        <v>342263.1734209786</v>
      </c>
      <c r="AF6" t="n">
        <v>3.539463783155494e-06</v>
      </c>
      <c r="AG6" t="n">
        <v>9.947916666666666</v>
      </c>
      <c r="AH6" t="n">
        <v>309598.0565191634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8.892799999999999</v>
      </c>
      <c r="E7" t="n">
        <v>11.24</v>
      </c>
      <c r="F7" t="n">
        <v>7.69</v>
      </c>
      <c r="G7" t="n">
        <v>14.41</v>
      </c>
      <c r="H7" t="n">
        <v>0.22</v>
      </c>
      <c r="I7" t="n">
        <v>32</v>
      </c>
      <c r="J7" t="n">
        <v>178.59</v>
      </c>
      <c r="K7" t="n">
        <v>52.44</v>
      </c>
      <c r="L7" t="n">
        <v>2.25</v>
      </c>
      <c r="M7" t="n">
        <v>30</v>
      </c>
      <c r="N7" t="n">
        <v>33.89</v>
      </c>
      <c r="O7" t="n">
        <v>22259.66</v>
      </c>
      <c r="P7" t="n">
        <v>95.86</v>
      </c>
      <c r="Q7" t="n">
        <v>605.91</v>
      </c>
      <c r="R7" t="n">
        <v>43.61</v>
      </c>
      <c r="S7" t="n">
        <v>21.88</v>
      </c>
      <c r="T7" t="n">
        <v>9720</v>
      </c>
      <c r="U7" t="n">
        <v>0.5</v>
      </c>
      <c r="V7" t="n">
        <v>0.8</v>
      </c>
      <c r="W7" t="n">
        <v>1.04</v>
      </c>
      <c r="X7" t="n">
        <v>0.63</v>
      </c>
      <c r="Y7" t="n">
        <v>1</v>
      </c>
      <c r="Z7" t="n">
        <v>10</v>
      </c>
      <c r="AA7" t="n">
        <v>237.3708330036146</v>
      </c>
      <c r="AB7" t="n">
        <v>324.7812457774648</v>
      </c>
      <c r="AC7" t="n">
        <v>293.7845795139015</v>
      </c>
      <c r="AD7" t="n">
        <v>237370.8330036146</v>
      </c>
      <c r="AE7" t="n">
        <v>324781.2457774648</v>
      </c>
      <c r="AF7" t="n">
        <v>3.607369694322916e-06</v>
      </c>
      <c r="AG7" t="n">
        <v>9.756944444444445</v>
      </c>
      <c r="AH7" t="n">
        <v>293784.5795139015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9.073499999999999</v>
      </c>
      <c r="E8" t="n">
        <v>11.02</v>
      </c>
      <c r="F8" t="n">
        <v>7.61</v>
      </c>
      <c r="G8" t="n">
        <v>16.3</v>
      </c>
      <c r="H8" t="n">
        <v>0.25</v>
      </c>
      <c r="I8" t="n">
        <v>28</v>
      </c>
      <c r="J8" t="n">
        <v>178.96</v>
      </c>
      <c r="K8" t="n">
        <v>52.44</v>
      </c>
      <c r="L8" t="n">
        <v>2.5</v>
      </c>
      <c r="M8" t="n">
        <v>26</v>
      </c>
      <c r="N8" t="n">
        <v>34.02</v>
      </c>
      <c r="O8" t="n">
        <v>22305.48</v>
      </c>
      <c r="P8" t="n">
        <v>94.15000000000001</v>
      </c>
      <c r="Q8" t="n">
        <v>606</v>
      </c>
      <c r="R8" t="n">
        <v>41.3</v>
      </c>
      <c r="S8" t="n">
        <v>21.88</v>
      </c>
      <c r="T8" t="n">
        <v>8587.76</v>
      </c>
      <c r="U8" t="n">
        <v>0.53</v>
      </c>
      <c r="V8" t="n">
        <v>0.8100000000000001</v>
      </c>
      <c r="W8" t="n">
        <v>1.03</v>
      </c>
      <c r="X8" t="n">
        <v>0.55</v>
      </c>
      <c r="Y8" t="n">
        <v>1</v>
      </c>
      <c r="Z8" t="n">
        <v>10</v>
      </c>
      <c r="AA8" t="n">
        <v>234.4986769867069</v>
      </c>
      <c r="AB8" t="n">
        <v>320.8514352045531</v>
      </c>
      <c r="AC8" t="n">
        <v>290.2298245465433</v>
      </c>
      <c r="AD8" t="n">
        <v>234498.6769867069</v>
      </c>
      <c r="AE8" t="n">
        <v>320851.4352045531</v>
      </c>
      <c r="AF8" t="n">
        <v>3.680670758528132e-06</v>
      </c>
      <c r="AG8" t="n">
        <v>9.565972222222221</v>
      </c>
      <c r="AH8" t="n">
        <v>290229.8245465433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9.1694</v>
      </c>
      <c r="E9" t="n">
        <v>10.91</v>
      </c>
      <c r="F9" t="n">
        <v>7.56</v>
      </c>
      <c r="G9" t="n">
        <v>17.45</v>
      </c>
      <c r="H9" t="n">
        <v>0.27</v>
      </c>
      <c r="I9" t="n">
        <v>26</v>
      </c>
      <c r="J9" t="n">
        <v>179.33</v>
      </c>
      <c r="K9" t="n">
        <v>52.44</v>
      </c>
      <c r="L9" t="n">
        <v>2.75</v>
      </c>
      <c r="M9" t="n">
        <v>24</v>
      </c>
      <c r="N9" t="n">
        <v>34.14</v>
      </c>
      <c r="O9" t="n">
        <v>22351.34</v>
      </c>
      <c r="P9" t="n">
        <v>92.75</v>
      </c>
      <c r="Q9" t="n">
        <v>605.89</v>
      </c>
      <c r="R9" t="n">
        <v>39.84</v>
      </c>
      <c r="S9" t="n">
        <v>21.88</v>
      </c>
      <c r="T9" t="n">
        <v>7869.17</v>
      </c>
      <c r="U9" t="n">
        <v>0.55</v>
      </c>
      <c r="V9" t="n">
        <v>0.82</v>
      </c>
      <c r="W9" t="n">
        <v>1.03</v>
      </c>
      <c r="X9" t="n">
        <v>0.5</v>
      </c>
      <c r="Y9" t="n">
        <v>1</v>
      </c>
      <c r="Z9" t="n">
        <v>10</v>
      </c>
      <c r="AA9" t="n">
        <v>232.5360614247643</v>
      </c>
      <c r="AB9" t="n">
        <v>318.1660980082167</v>
      </c>
      <c r="AC9" t="n">
        <v>287.8007721633301</v>
      </c>
      <c r="AD9" t="n">
        <v>232536.0614247643</v>
      </c>
      <c r="AE9" t="n">
        <v>318166.0980082167</v>
      </c>
      <c r="AF9" t="n">
        <v>3.719572651484858e-06</v>
      </c>
      <c r="AG9" t="n">
        <v>9.470486111111111</v>
      </c>
      <c r="AH9" t="n">
        <v>287800.7721633301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9.317500000000001</v>
      </c>
      <c r="E10" t="n">
        <v>10.73</v>
      </c>
      <c r="F10" t="n">
        <v>7.49</v>
      </c>
      <c r="G10" t="n">
        <v>19.55</v>
      </c>
      <c r="H10" t="n">
        <v>0.3</v>
      </c>
      <c r="I10" t="n">
        <v>23</v>
      </c>
      <c r="J10" t="n">
        <v>179.7</v>
      </c>
      <c r="K10" t="n">
        <v>52.44</v>
      </c>
      <c r="L10" t="n">
        <v>3</v>
      </c>
      <c r="M10" t="n">
        <v>21</v>
      </c>
      <c r="N10" t="n">
        <v>34.26</v>
      </c>
      <c r="O10" t="n">
        <v>22397.24</v>
      </c>
      <c r="P10" t="n">
        <v>91.23999999999999</v>
      </c>
      <c r="Q10" t="n">
        <v>605.95</v>
      </c>
      <c r="R10" t="n">
        <v>37.81</v>
      </c>
      <c r="S10" t="n">
        <v>21.88</v>
      </c>
      <c r="T10" t="n">
        <v>6866.45</v>
      </c>
      <c r="U10" t="n">
        <v>0.58</v>
      </c>
      <c r="V10" t="n">
        <v>0.83</v>
      </c>
      <c r="W10" t="n">
        <v>1.02</v>
      </c>
      <c r="X10" t="n">
        <v>0.44</v>
      </c>
      <c r="Y10" t="n">
        <v>1</v>
      </c>
      <c r="Z10" t="n">
        <v>10</v>
      </c>
      <c r="AA10" t="n">
        <v>230.2420869321827</v>
      </c>
      <c r="AB10" t="n">
        <v>315.027380904456</v>
      </c>
      <c r="AC10" t="n">
        <v>284.9616098147341</v>
      </c>
      <c r="AD10" t="n">
        <v>230242.0869321827</v>
      </c>
      <c r="AE10" t="n">
        <v>315027.380904456</v>
      </c>
      <c r="AF10" t="n">
        <v>3.779649505988414e-06</v>
      </c>
      <c r="AG10" t="n">
        <v>9.314236111111111</v>
      </c>
      <c r="AH10" t="n">
        <v>284961.6098147341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9.423299999999999</v>
      </c>
      <c r="E11" t="n">
        <v>10.61</v>
      </c>
      <c r="F11" t="n">
        <v>7.44</v>
      </c>
      <c r="G11" t="n">
        <v>21.27</v>
      </c>
      <c r="H11" t="n">
        <v>0.32</v>
      </c>
      <c r="I11" t="n">
        <v>21</v>
      </c>
      <c r="J11" t="n">
        <v>180.07</v>
      </c>
      <c r="K11" t="n">
        <v>52.44</v>
      </c>
      <c r="L11" t="n">
        <v>3.25</v>
      </c>
      <c r="M11" t="n">
        <v>19</v>
      </c>
      <c r="N11" t="n">
        <v>34.38</v>
      </c>
      <c r="O11" t="n">
        <v>22443.18</v>
      </c>
      <c r="P11" t="n">
        <v>89.87</v>
      </c>
      <c r="Q11" t="n">
        <v>605.84</v>
      </c>
      <c r="R11" t="n">
        <v>36.29</v>
      </c>
      <c r="S11" t="n">
        <v>21.88</v>
      </c>
      <c r="T11" t="n">
        <v>6119.04</v>
      </c>
      <c r="U11" t="n">
        <v>0.6</v>
      </c>
      <c r="V11" t="n">
        <v>0.83</v>
      </c>
      <c r="W11" t="n">
        <v>1.02</v>
      </c>
      <c r="X11" t="n">
        <v>0.39</v>
      </c>
      <c r="Y11" t="n">
        <v>1</v>
      </c>
      <c r="Z11" t="n">
        <v>10</v>
      </c>
      <c r="AA11" t="n">
        <v>218.3920449748892</v>
      </c>
      <c r="AB11" t="n">
        <v>298.8136307115406</v>
      </c>
      <c r="AC11" t="n">
        <v>270.2952771840841</v>
      </c>
      <c r="AD11" t="n">
        <v>218392.0449748892</v>
      </c>
      <c r="AE11" t="n">
        <v>298813.6307115406</v>
      </c>
      <c r="AF11" t="n">
        <v>3.822567339928159e-06</v>
      </c>
      <c r="AG11" t="n">
        <v>9.210069444444445</v>
      </c>
      <c r="AH11" t="n">
        <v>270295.2771840841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9.4635</v>
      </c>
      <c r="E12" t="n">
        <v>10.57</v>
      </c>
      <c r="F12" t="n">
        <v>7.44</v>
      </c>
      <c r="G12" t="n">
        <v>22.31</v>
      </c>
      <c r="H12" t="n">
        <v>0.34</v>
      </c>
      <c r="I12" t="n">
        <v>20</v>
      </c>
      <c r="J12" t="n">
        <v>180.45</v>
      </c>
      <c r="K12" t="n">
        <v>52.44</v>
      </c>
      <c r="L12" t="n">
        <v>3.5</v>
      </c>
      <c r="M12" t="n">
        <v>18</v>
      </c>
      <c r="N12" t="n">
        <v>34.51</v>
      </c>
      <c r="O12" t="n">
        <v>22489.16</v>
      </c>
      <c r="P12" t="n">
        <v>89.06</v>
      </c>
      <c r="Q12" t="n">
        <v>605.85</v>
      </c>
      <c r="R12" t="n">
        <v>35.78</v>
      </c>
      <c r="S12" t="n">
        <v>21.88</v>
      </c>
      <c r="T12" t="n">
        <v>5867.02</v>
      </c>
      <c r="U12" t="n">
        <v>0.61</v>
      </c>
      <c r="V12" t="n">
        <v>0.83</v>
      </c>
      <c r="W12" t="n">
        <v>1.03</v>
      </c>
      <c r="X12" t="n">
        <v>0.38</v>
      </c>
      <c r="Y12" t="n">
        <v>1</v>
      </c>
      <c r="Z12" t="n">
        <v>10</v>
      </c>
      <c r="AA12" t="n">
        <v>217.6184224398288</v>
      </c>
      <c r="AB12" t="n">
        <v>297.755126229254</v>
      </c>
      <c r="AC12" t="n">
        <v>269.3377948839662</v>
      </c>
      <c r="AD12" t="n">
        <v>217618.4224398288</v>
      </c>
      <c r="AE12" t="n">
        <v>297755.126229254</v>
      </c>
      <c r="AF12" t="n">
        <v>3.838874494222844e-06</v>
      </c>
      <c r="AG12" t="n">
        <v>9.175347222222221</v>
      </c>
      <c r="AH12" t="n">
        <v>269337.7948839662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9.5496</v>
      </c>
      <c r="E13" t="n">
        <v>10.47</v>
      </c>
      <c r="F13" t="n">
        <v>7.41</v>
      </c>
      <c r="G13" t="n">
        <v>24.7</v>
      </c>
      <c r="H13" t="n">
        <v>0.37</v>
      </c>
      <c r="I13" t="n">
        <v>18</v>
      </c>
      <c r="J13" t="n">
        <v>180.82</v>
      </c>
      <c r="K13" t="n">
        <v>52.44</v>
      </c>
      <c r="L13" t="n">
        <v>3.75</v>
      </c>
      <c r="M13" t="n">
        <v>16</v>
      </c>
      <c r="N13" t="n">
        <v>34.63</v>
      </c>
      <c r="O13" t="n">
        <v>22535.19</v>
      </c>
      <c r="P13" t="n">
        <v>87.86</v>
      </c>
      <c r="Q13" t="n">
        <v>605.88</v>
      </c>
      <c r="R13" t="n">
        <v>35.35</v>
      </c>
      <c r="S13" t="n">
        <v>21.88</v>
      </c>
      <c r="T13" t="n">
        <v>5663.58</v>
      </c>
      <c r="U13" t="n">
        <v>0.62</v>
      </c>
      <c r="V13" t="n">
        <v>0.83</v>
      </c>
      <c r="W13" t="n">
        <v>1.01</v>
      </c>
      <c r="X13" t="n">
        <v>0.35</v>
      </c>
      <c r="Y13" t="n">
        <v>1</v>
      </c>
      <c r="Z13" t="n">
        <v>10</v>
      </c>
      <c r="AA13" t="n">
        <v>216.2063536200113</v>
      </c>
      <c r="AB13" t="n">
        <v>295.823071373901</v>
      </c>
      <c r="AC13" t="n">
        <v>267.5901326323515</v>
      </c>
      <c r="AD13" t="n">
        <v>216206.3536200113</v>
      </c>
      <c r="AE13" t="n">
        <v>295823.071373901</v>
      </c>
      <c r="AF13" t="n">
        <v>3.873801011256984e-06</v>
      </c>
      <c r="AG13" t="n">
        <v>9.088541666666666</v>
      </c>
      <c r="AH13" t="n">
        <v>267590.1326323515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9.600300000000001</v>
      </c>
      <c r="E14" t="n">
        <v>10.42</v>
      </c>
      <c r="F14" t="n">
        <v>7.39</v>
      </c>
      <c r="G14" t="n">
        <v>26.09</v>
      </c>
      <c r="H14" t="n">
        <v>0.39</v>
      </c>
      <c r="I14" t="n">
        <v>17</v>
      </c>
      <c r="J14" t="n">
        <v>181.19</v>
      </c>
      <c r="K14" t="n">
        <v>52.44</v>
      </c>
      <c r="L14" t="n">
        <v>4</v>
      </c>
      <c r="M14" t="n">
        <v>15</v>
      </c>
      <c r="N14" t="n">
        <v>34.75</v>
      </c>
      <c r="O14" t="n">
        <v>22581.25</v>
      </c>
      <c r="P14" t="n">
        <v>87.09999999999999</v>
      </c>
      <c r="Q14" t="n">
        <v>605.84</v>
      </c>
      <c r="R14" t="n">
        <v>34.49</v>
      </c>
      <c r="S14" t="n">
        <v>21.88</v>
      </c>
      <c r="T14" t="n">
        <v>5237.53</v>
      </c>
      <c r="U14" t="n">
        <v>0.63</v>
      </c>
      <c r="V14" t="n">
        <v>0.84</v>
      </c>
      <c r="W14" t="n">
        <v>1.02</v>
      </c>
      <c r="X14" t="n">
        <v>0.33</v>
      </c>
      <c r="Y14" t="n">
        <v>1</v>
      </c>
      <c r="Z14" t="n">
        <v>10</v>
      </c>
      <c r="AA14" t="n">
        <v>215.3501120195673</v>
      </c>
      <c r="AB14" t="n">
        <v>294.6515238414606</v>
      </c>
      <c r="AC14" t="n">
        <v>266.5303959521295</v>
      </c>
      <c r="AD14" t="n">
        <v>215350.1120195673</v>
      </c>
      <c r="AE14" t="n">
        <v>294651.5238414606</v>
      </c>
      <c r="AF14" t="n">
        <v>3.894367496897298e-06</v>
      </c>
      <c r="AG14" t="n">
        <v>9.045138888888889</v>
      </c>
      <c r="AH14" t="n">
        <v>266530.3959521296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9.6592</v>
      </c>
      <c r="E15" t="n">
        <v>10.35</v>
      </c>
      <c r="F15" t="n">
        <v>7.36</v>
      </c>
      <c r="G15" t="n">
        <v>27.61</v>
      </c>
      <c r="H15" t="n">
        <v>0.42</v>
      </c>
      <c r="I15" t="n">
        <v>16</v>
      </c>
      <c r="J15" t="n">
        <v>181.57</v>
      </c>
      <c r="K15" t="n">
        <v>52.44</v>
      </c>
      <c r="L15" t="n">
        <v>4.25</v>
      </c>
      <c r="M15" t="n">
        <v>14</v>
      </c>
      <c r="N15" t="n">
        <v>34.88</v>
      </c>
      <c r="O15" t="n">
        <v>22627.36</v>
      </c>
      <c r="P15" t="n">
        <v>85.89</v>
      </c>
      <c r="Q15" t="n">
        <v>605.84</v>
      </c>
      <c r="R15" t="n">
        <v>33.82</v>
      </c>
      <c r="S15" t="n">
        <v>21.88</v>
      </c>
      <c r="T15" t="n">
        <v>4906.07</v>
      </c>
      <c r="U15" t="n">
        <v>0.65</v>
      </c>
      <c r="V15" t="n">
        <v>0.84</v>
      </c>
      <c r="W15" t="n">
        <v>1.01</v>
      </c>
      <c r="X15" t="n">
        <v>0.31</v>
      </c>
      <c r="Y15" t="n">
        <v>1</v>
      </c>
      <c r="Z15" t="n">
        <v>10</v>
      </c>
      <c r="AA15" t="n">
        <v>213.9935585468517</v>
      </c>
      <c r="AB15" t="n">
        <v>292.7954275331767</v>
      </c>
      <c r="AC15" t="n">
        <v>264.8514428704601</v>
      </c>
      <c r="AD15" t="n">
        <v>213993.5585468517</v>
      </c>
      <c r="AE15" t="n">
        <v>292795.4275331767</v>
      </c>
      <c r="AF15" t="n">
        <v>3.918260317493244e-06</v>
      </c>
      <c r="AG15" t="n">
        <v>8.984375</v>
      </c>
      <c r="AH15" t="n">
        <v>264851.4428704601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9.7166</v>
      </c>
      <c r="E16" t="n">
        <v>10.29</v>
      </c>
      <c r="F16" t="n">
        <v>7.34</v>
      </c>
      <c r="G16" t="n">
        <v>29.35</v>
      </c>
      <c r="H16" t="n">
        <v>0.44</v>
      </c>
      <c r="I16" t="n">
        <v>15</v>
      </c>
      <c r="J16" t="n">
        <v>181.94</v>
      </c>
      <c r="K16" t="n">
        <v>52.44</v>
      </c>
      <c r="L16" t="n">
        <v>4.5</v>
      </c>
      <c r="M16" t="n">
        <v>13</v>
      </c>
      <c r="N16" t="n">
        <v>35</v>
      </c>
      <c r="O16" t="n">
        <v>22673.63</v>
      </c>
      <c r="P16" t="n">
        <v>84.98999999999999</v>
      </c>
      <c r="Q16" t="n">
        <v>605.84</v>
      </c>
      <c r="R16" t="n">
        <v>32.85</v>
      </c>
      <c r="S16" t="n">
        <v>21.88</v>
      </c>
      <c r="T16" t="n">
        <v>4425.66</v>
      </c>
      <c r="U16" t="n">
        <v>0.67</v>
      </c>
      <c r="V16" t="n">
        <v>0.84</v>
      </c>
      <c r="W16" t="n">
        <v>1.01</v>
      </c>
      <c r="X16" t="n">
        <v>0.28</v>
      </c>
      <c r="Y16" t="n">
        <v>1</v>
      </c>
      <c r="Z16" t="n">
        <v>10</v>
      </c>
      <c r="AA16" t="n">
        <v>213.0327578968261</v>
      </c>
      <c r="AB16" t="n">
        <v>291.4808176962792</v>
      </c>
      <c r="AC16" t="n">
        <v>263.6622975513292</v>
      </c>
      <c r="AD16" t="n">
        <v>213032.7578968261</v>
      </c>
      <c r="AE16" t="n">
        <v>291480.8176962792</v>
      </c>
      <c r="AF16" t="n">
        <v>3.94154466218267e-06</v>
      </c>
      <c r="AG16" t="n">
        <v>8.932291666666666</v>
      </c>
      <c r="AH16" t="n">
        <v>263662.2975513292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9.7752</v>
      </c>
      <c r="E17" t="n">
        <v>10.23</v>
      </c>
      <c r="F17" t="n">
        <v>7.31</v>
      </c>
      <c r="G17" t="n">
        <v>31.34</v>
      </c>
      <c r="H17" t="n">
        <v>0.46</v>
      </c>
      <c r="I17" t="n">
        <v>14</v>
      </c>
      <c r="J17" t="n">
        <v>182.32</v>
      </c>
      <c r="K17" t="n">
        <v>52.44</v>
      </c>
      <c r="L17" t="n">
        <v>4.75</v>
      </c>
      <c r="M17" t="n">
        <v>12</v>
      </c>
      <c r="N17" t="n">
        <v>35.12</v>
      </c>
      <c r="O17" t="n">
        <v>22719.83</v>
      </c>
      <c r="P17" t="n">
        <v>83.67</v>
      </c>
      <c r="Q17" t="n">
        <v>605.84</v>
      </c>
      <c r="R17" t="n">
        <v>32.07</v>
      </c>
      <c r="S17" t="n">
        <v>21.88</v>
      </c>
      <c r="T17" t="n">
        <v>4043</v>
      </c>
      <c r="U17" t="n">
        <v>0.68</v>
      </c>
      <c r="V17" t="n">
        <v>0.85</v>
      </c>
      <c r="W17" t="n">
        <v>1.01</v>
      </c>
      <c r="X17" t="n">
        <v>0.25</v>
      </c>
      <c r="Y17" t="n">
        <v>1</v>
      </c>
      <c r="Z17" t="n">
        <v>10</v>
      </c>
      <c r="AA17" t="n">
        <v>211.8146319591181</v>
      </c>
      <c r="AB17" t="n">
        <v>289.8141240483843</v>
      </c>
      <c r="AC17" t="n">
        <v>262.1546708059696</v>
      </c>
      <c r="AD17" t="n">
        <v>211814.6319591181</v>
      </c>
      <c r="AE17" t="n">
        <v>289814.1240483843</v>
      </c>
      <c r="AF17" t="n">
        <v>3.965315787597311e-06</v>
      </c>
      <c r="AG17" t="n">
        <v>8.880208333333334</v>
      </c>
      <c r="AH17" t="n">
        <v>262154.6708059696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9.8226</v>
      </c>
      <c r="E18" t="n">
        <v>10.18</v>
      </c>
      <c r="F18" t="n">
        <v>7.3</v>
      </c>
      <c r="G18" t="n">
        <v>33.68</v>
      </c>
      <c r="H18" t="n">
        <v>0.49</v>
      </c>
      <c r="I18" t="n">
        <v>13</v>
      </c>
      <c r="J18" t="n">
        <v>182.69</v>
      </c>
      <c r="K18" t="n">
        <v>52.44</v>
      </c>
      <c r="L18" t="n">
        <v>5</v>
      </c>
      <c r="M18" t="n">
        <v>11</v>
      </c>
      <c r="N18" t="n">
        <v>35.25</v>
      </c>
      <c r="O18" t="n">
        <v>22766.06</v>
      </c>
      <c r="P18" t="n">
        <v>82.38</v>
      </c>
      <c r="Q18" t="n">
        <v>605.84</v>
      </c>
      <c r="R18" t="n">
        <v>31.73</v>
      </c>
      <c r="S18" t="n">
        <v>21.88</v>
      </c>
      <c r="T18" t="n">
        <v>3877.05</v>
      </c>
      <c r="U18" t="n">
        <v>0.6899999999999999</v>
      </c>
      <c r="V18" t="n">
        <v>0.85</v>
      </c>
      <c r="W18" t="n">
        <v>1.01</v>
      </c>
      <c r="X18" t="n">
        <v>0.24</v>
      </c>
      <c r="Y18" t="n">
        <v>1</v>
      </c>
      <c r="Z18" t="n">
        <v>10</v>
      </c>
      <c r="AA18" t="n">
        <v>210.7546375513417</v>
      </c>
      <c r="AB18" t="n">
        <v>288.3637929360125</v>
      </c>
      <c r="AC18" t="n">
        <v>260.8427572594097</v>
      </c>
      <c r="AD18" t="n">
        <v>210754.6375513417</v>
      </c>
      <c r="AE18" t="n">
        <v>288363.7929360125</v>
      </c>
      <c r="AF18" t="n">
        <v>3.984543626243284e-06</v>
      </c>
      <c r="AG18" t="n">
        <v>8.836805555555555</v>
      </c>
      <c r="AH18" t="n">
        <v>260842.7572594096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9.8093</v>
      </c>
      <c r="E19" t="n">
        <v>10.19</v>
      </c>
      <c r="F19" t="n">
        <v>7.31</v>
      </c>
      <c r="G19" t="n">
        <v>33.75</v>
      </c>
      <c r="H19" t="n">
        <v>0.51</v>
      </c>
      <c r="I19" t="n">
        <v>13</v>
      </c>
      <c r="J19" t="n">
        <v>183.07</v>
      </c>
      <c r="K19" t="n">
        <v>52.44</v>
      </c>
      <c r="L19" t="n">
        <v>5.25</v>
      </c>
      <c r="M19" t="n">
        <v>11</v>
      </c>
      <c r="N19" t="n">
        <v>35.37</v>
      </c>
      <c r="O19" t="n">
        <v>22812.34</v>
      </c>
      <c r="P19" t="n">
        <v>82.65000000000001</v>
      </c>
      <c r="Q19" t="n">
        <v>605.88</v>
      </c>
      <c r="R19" t="n">
        <v>32.03</v>
      </c>
      <c r="S19" t="n">
        <v>21.88</v>
      </c>
      <c r="T19" t="n">
        <v>4026.19</v>
      </c>
      <c r="U19" t="n">
        <v>0.68</v>
      </c>
      <c r="V19" t="n">
        <v>0.85</v>
      </c>
      <c r="W19" t="n">
        <v>1.01</v>
      </c>
      <c r="X19" t="n">
        <v>0.25</v>
      </c>
      <c r="Y19" t="n">
        <v>1</v>
      </c>
      <c r="Z19" t="n">
        <v>10</v>
      </c>
      <c r="AA19" t="n">
        <v>211.0191150224383</v>
      </c>
      <c r="AB19" t="n">
        <v>288.7256626798894</v>
      </c>
      <c r="AC19" t="n">
        <v>261.1700906628184</v>
      </c>
      <c r="AD19" t="n">
        <v>211019.1150224383</v>
      </c>
      <c r="AE19" t="n">
        <v>288725.6626798894</v>
      </c>
      <c r="AF19" t="n">
        <v>3.97914847320549e-06</v>
      </c>
      <c r="AG19" t="n">
        <v>8.845486111111111</v>
      </c>
      <c r="AH19" t="n">
        <v>261170.0906628184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9.8714</v>
      </c>
      <c r="E20" t="n">
        <v>10.13</v>
      </c>
      <c r="F20" t="n">
        <v>7.28</v>
      </c>
      <c r="G20" t="n">
        <v>36.42</v>
      </c>
      <c r="H20" t="n">
        <v>0.53</v>
      </c>
      <c r="I20" t="n">
        <v>12</v>
      </c>
      <c r="J20" t="n">
        <v>183.44</v>
      </c>
      <c r="K20" t="n">
        <v>52.44</v>
      </c>
      <c r="L20" t="n">
        <v>5.5</v>
      </c>
      <c r="M20" t="n">
        <v>10</v>
      </c>
      <c r="N20" t="n">
        <v>35.5</v>
      </c>
      <c r="O20" t="n">
        <v>22858.66</v>
      </c>
      <c r="P20" t="n">
        <v>80.94</v>
      </c>
      <c r="Q20" t="n">
        <v>605.84</v>
      </c>
      <c r="R20" t="n">
        <v>31.22</v>
      </c>
      <c r="S20" t="n">
        <v>21.88</v>
      </c>
      <c r="T20" t="n">
        <v>3628.67</v>
      </c>
      <c r="U20" t="n">
        <v>0.7</v>
      </c>
      <c r="V20" t="n">
        <v>0.85</v>
      </c>
      <c r="W20" t="n">
        <v>1.01</v>
      </c>
      <c r="X20" t="n">
        <v>0.23</v>
      </c>
      <c r="Y20" t="n">
        <v>1</v>
      </c>
      <c r="Z20" t="n">
        <v>10</v>
      </c>
      <c r="AA20" t="n">
        <v>209.586672123277</v>
      </c>
      <c r="AB20" t="n">
        <v>286.7657311103372</v>
      </c>
      <c r="AC20" t="n">
        <v>259.3972122114824</v>
      </c>
      <c r="AD20" t="n">
        <v>209586.672123277</v>
      </c>
      <c r="AE20" t="n">
        <v>286765.7311103372</v>
      </c>
      <c r="AF20" t="n">
        <v>4.00433937573534e-06</v>
      </c>
      <c r="AG20" t="n">
        <v>8.793402777777779</v>
      </c>
      <c r="AH20" t="n">
        <v>259397.2122114824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9.941700000000001</v>
      </c>
      <c r="E21" t="n">
        <v>10.06</v>
      </c>
      <c r="F21" t="n">
        <v>7.25</v>
      </c>
      <c r="G21" t="n">
        <v>39.53</v>
      </c>
      <c r="H21" t="n">
        <v>0.55</v>
      </c>
      <c r="I21" t="n">
        <v>11</v>
      </c>
      <c r="J21" t="n">
        <v>183.82</v>
      </c>
      <c r="K21" t="n">
        <v>52.44</v>
      </c>
      <c r="L21" t="n">
        <v>5.75</v>
      </c>
      <c r="M21" t="n">
        <v>9</v>
      </c>
      <c r="N21" t="n">
        <v>35.63</v>
      </c>
      <c r="O21" t="n">
        <v>22905.03</v>
      </c>
      <c r="P21" t="n">
        <v>79.81</v>
      </c>
      <c r="Q21" t="n">
        <v>605.84</v>
      </c>
      <c r="R21" t="n">
        <v>29.96</v>
      </c>
      <c r="S21" t="n">
        <v>21.88</v>
      </c>
      <c r="T21" t="n">
        <v>3003.22</v>
      </c>
      <c r="U21" t="n">
        <v>0.73</v>
      </c>
      <c r="V21" t="n">
        <v>0.85</v>
      </c>
      <c r="W21" t="n">
        <v>1.01</v>
      </c>
      <c r="X21" t="n">
        <v>0.19</v>
      </c>
      <c r="Y21" t="n">
        <v>1</v>
      </c>
      <c r="Z21" t="n">
        <v>10</v>
      </c>
      <c r="AA21" t="n">
        <v>208.4381408024187</v>
      </c>
      <c r="AB21" t="n">
        <v>285.1942598875138</v>
      </c>
      <c r="AC21" t="n">
        <v>257.9757199965911</v>
      </c>
      <c r="AD21" t="n">
        <v>208438.1408024187</v>
      </c>
      <c r="AE21" t="n">
        <v>285194.2598875138</v>
      </c>
      <c r="AF21" t="n">
        <v>4.032856613220823e-06</v>
      </c>
      <c r="AG21" t="n">
        <v>8.732638888888889</v>
      </c>
      <c r="AH21" t="n">
        <v>257975.7199965911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9.9277</v>
      </c>
      <c r="E22" t="n">
        <v>10.07</v>
      </c>
      <c r="F22" t="n">
        <v>7.26</v>
      </c>
      <c r="G22" t="n">
        <v>39.61</v>
      </c>
      <c r="H22" t="n">
        <v>0.58</v>
      </c>
      <c r="I22" t="n">
        <v>11</v>
      </c>
      <c r="J22" t="n">
        <v>184.19</v>
      </c>
      <c r="K22" t="n">
        <v>52.44</v>
      </c>
      <c r="L22" t="n">
        <v>6</v>
      </c>
      <c r="M22" t="n">
        <v>9</v>
      </c>
      <c r="N22" t="n">
        <v>35.75</v>
      </c>
      <c r="O22" t="n">
        <v>22951.43</v>
      </c>
      <c r="P22" t="n">
        <v>78.8</v>
      </c>
      <c r="Q22" t="n">
        <v>605.88</v>
      </c>
      <c r="R22" t="n">
        <v>30.55</v>
      </c>
      <c r="S22" t="n">
        <v>21.88</v>
      </c>
      <c r="T22" t="n">
        <v>3294.38</v>
      </c>
      <c r="U22" t="n">
        <v>0.72</v>
      </c>
      <c r="V22" t="n">
        <v>0.85</v>
      </c>
      <c r="W22" t="n">
        <v>1.01</v>
      </c>
      <c r="X22" t="n">
        <v>0.2</v>
      </c>
      <c r="Y22" t="n">
        <v>1</v>
      </c>
      <c r="Z22" t="n">
        <v>10</v>
      </c>
      <c r="AA22" t="n">
        <v>207.9991369407762</v>
      </c>
      <c r="AB22" t="n">
        <v>284.5935954365314</v>
      </c>
      <c r="AC22" t="n">
        <v>257.4323821177724</v>
      </c>
      <c r="AD22" t="n">
        <v>207999.1369407762</v>
      </c>
      <c r="AE22" t="n">
        <v>284593.5954365314</v>
      </c>
      <c r="AF22" t="n">
        <v>4.027177504759987e-06</v>
      </c>
      <c r="AG22" t="n">
        <v>8.741319444444445</v>
      </c>
      <c r="AH22" t="n">
        <v>257432.3821177724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9.9847</v>
      </c>
      <c r="E23" t="n">
        <v>10.02</v>
      </c>
      <c r="F23" t="n">
        <v>7.24</v>
      </c>
      <c r="G23" t="n">
        <v>43.43</v>
      </c>
      <c r="H23" t="n">
        <v>0.6</v>
      </c>
      <c r="I23" t="n">
        <v>10</v>
      </c>
      <c r="J23" t="n">
        <v>184.57</v>
      </c>
      <c r="K23" t="n">
        <v>52.44</v>
      </c>
      <c r="L23" t="n">
        <v>6.25</v>
      </c>
      <c r="M23" t="n">
        <v>8</v>
      </c>
      <c r="N23" t="n">
        <v>35.88</v>
      </c>
      <c r="O23" t="n">
        <v>22997.88</v>
      </c>
      <c r="P23" t="n">
        <v>77.76000000000001</v>
      </c>
      <c r="Q23" t="n">
        <v>605.84</v>
      </c>
      <c r="R23" t="n">
        <v>29.74</v>
      </c>
      <c r="S23" t="n">
        <v>21.88</v>
      </c>
      <c r="T23" t="n">
        <v>2895.46</v>
      </c>
      <c r="U23" t="n">
        <v>0.74</v>
      </c>
      <c r="V23" t="n">
        <v>0.85</v>
      </c>
      <c r="W23" t="n">
        <v>1.01</v>
      </c>
      <c r="X23" t="n">
        <v>0.18</v>
      </c>
      <c r="Y23" t="n">
        <v>1</v>
      </c>
      <c r="Z23" t="n">
        <v>10</v>
      </c>
      <c r="AA23" t="n">
        <v>207.0247849870679</v>
      </c>
      <c r="AB23" t="n">
        <v>283.2604441080939</v>
      </c>
      <c r="AC23" t="n">
        <v>256.2264648810309</v>
      </c>
      <c r="AD23" t="n">
        <v>207024.7849870679</v>
      </c>
      <c r="AE23" t="n">
        <v>283260.4441080939</v>
      </c>
      <c r="AF23" t="n">
        <v>4.050299589207676e-06</v>
      </c>
      <c r="AG23" t="n">
        <v>8.697916666666666</v>
      </c>
      <c r="AH23" t="n">
        <v>256226.4648810309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9.984999999999999</v>
      </c>
      <c r="E24" t="n">
        <v>10.02</v>
      </c>
      <c r="F24" t="n">
        <v>7.24</v>
      </c>
      <c r="G24" t="n">
        <v>43.43</v>
      </c>
      <c r="H24" t="n">
        <v>0.62</v>
      </c>
      <c r="I24" t="n">
        <v>10</v>
      </c>
      <c r="J24" t="n">
        <v>184.95</v>
      </c>
      <c r="K24" t="n">
        <v>52.44</v>
      </c>
      <c r="L24" t="n">
        <v>6.5</v>
      </c>
      <c r="M24" t="n">
        <v>8</v>
      </c>
      <c r="N24" t="n">
        <v>36.01</v>
      </c>
      <c r="O24" t="n">
        <v>23044.38</v>
      </c>
      <c r="P24" t="n">
        <v>76.81999999999999</v>
      </c>
      <c r="Q24" t="n">
        <v>605.84</v>
      </c>
      <c r="R24" t="n">
        <v>29.75</v>
      </c>
      <c r="S24" t="n">
        <v>21.88</v>
      </c>
      <c r="T24" t="n">
        <v>2903.34</v>
      </c>
      <c r="U24" t="n">
        <v>0.74</v>
      </c>
      <c r="V24" t="n">
        <v>0.85</v>
      </c>
      <c r="W24" t="n">
        <v>1.01</v>
      </c>
      <c r="X24" t="n">
        <v>0.18</v>
      </c>
      <c r="Y24" t="n">
        <v>1</v>
      </c>
      <c r="Z24" t="n">
        <v>10</v>
      </c>
      <c r="AA24" t="n">
        <v>206.5106315289177</v>
      </c>
      <c r="AB24" t="n">
        <v>282.5569566638035</v>
      </c>
      <c r="AC24" t="n">
        <v>255.5901172910725</v>
      </c>
      <c r="AD24" t="n">
        <v>206510.6315289177</v>
      </c>
      <c r="AE24" t="n">
        <v>282556.9566638035</v>
      </c>
      <c r="AF24" t="n">
        <v>4.050421284388979e-06</v>
      </c>
      <c r="AG24" t="n">
        <v>8.697916666666666</v>
      </c>
      <c r="AH24" t="n">
        <v>255590.1172910725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10.0368</v>
      </c>
      <c r="E25" t="n">
        <v>9.960000000000001</v>
      </c>
      <c r="F25" t="n">
        <v>7.22</v>
      </c>
      <c r="G25" t="n">
        <v>48.15</v>
      </c>
      <c r="H25" t="n">
        <v>0.65</v>
      </c>
      <c r="I25" t="n">
        <v>9</v>
      </c>
      <c r="J25" t="n">
        <v>185.33</v>
      </c>
      <c r="K25" t="n">
        <v>52.44</v>
      </c>
      <c r="L25" t="n">
        <v>6.75</v>
      </c>
      <c r="M25" t="n">
        <v>7</v>
      </c>
      <c r="N25" t="n">
        <v>36.13</v>
      </c>
      <c r="O25" t="n">
        <v>23090.91</v>
      </c>
      <c r="P25" t="n">
        <v>75.20999999999999</v>
      </c>
      <c r="Q25" t="n">
        <v>605.84</v>
      </c>
      <c r="R25" t="n">
        <v>29.33</v>
      </c>
      <c r="S25" t="n">
        <v>21.88</v>
      </c>
      <c r="T25" t="n">
        <v>2696.62</v>
      </c>
      <c r="U25" t="n">
        <v>0.75</v>
      </c>
      <c r="V25" t="n">
        <v>0.86</v>
      </c>
      <c r="W25" t="n">
        <v>1</v>
      </c>
      <c r="X25" t="n">
        <v>0.17</v>
      </c>
      <c r="Y25" t="n">
        <v>1</v>
      </c>
      <c r="Z25" t="n">
        <v>10</v>
      </c>
      <c r="AA25" t="n">
        <v>205.2722139859163</v>
      </c>
      <c r="AB25" t="n">
        <v>280.8624991463437</v>
      </c>
      <c r="AC25" t="n">
        <v>254.0573764208926</v>
      </c>
      <c r="AD25" t="n">
        <v>205272.2139859163</v>
      </c>
      <c r="AE25" t="n">
        <v>280862.4991463437</v>
      </c>
      <c r="AF25" t="n">
        <v>4.071433985694072e-06</v>
      </c>
      <c r="AG25" t="n">
        <v>8.645833333333334</v>
      </c>
      <c r="AH25" t="n">
        <v>254057.3764208925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10.041</v>
      </c>
      <c r="E26" t="n">
        <v>9.960000000000001</v>
      </c>
      <c r="F26" t="n">
        <v>7.22</v>
      </c>
      <c r="G26" t="n">
        <v>48.12</v>
      </c>
      <c r="H26" t="n">
        <v>0.67</v>
      </c>
      <c r="I26" t="n">
        <v>9</v>
      </c>
      <c r="J26" t="n">
        <v>185.7</v>
      </c>
      <c r="K26" t="n">
        <v>52.44</v>
      </c>
      <c r="L26" t="n">
        <v>7</v>
      </c>
      <c r="M26" t="n">
        <v>7</v>
      </c>
      <c r="N26" t="n">
        <v>36.26</v>
      </c>
      <c r="O26" t="n">
        <v>23137.49</v>
      </c>
      <c r="P26" t="n">
        <v>74.84999999999999</v>
      </c>
      <c r="Q26" t="n">
        <v>605.84</v>
      </c>
      <c r="R26" t="n">
        <v>29.17</v>
      </c>
      <c r="S26" t="n">
        <v>21.88</v>
      </c>
      <c r="T26" t="n">
        <v>2615.29</v>
      </c>
      <c r="U26" t="n">
        <v>0.75</v>
      </c>
      <c r="V26" t="n">
        <v>0.86</v>
      </c>
      <c r="W26" t="n">
        <v>1</v>
      </c>
      <c r="X26" t="n">
        <v>0.16</v>
      </c>
      <c r="Y26" t="n">
        <v>1</v>
      </c>
      <c r="Z26" t="n">
        <v>10</v>
      </c>
      <c r="AA26" t="n">
        <v>205.0522078650579</v>
      </c>
      <c r="AB26" t="n">
        <v>280.5614770658003</v>
      </c>
      <c r="AC26" t="n">
        <v>253.785083465229</v>
      </c>
      <c r="AD26" t="n">
        <v>205052.2078650579</v>
      </c>
      <c r="AE26" t="n">
        <v>280561.4770658003</v>
      </c>
      <c r="AF26" t="n">
        <v>4.073137718232322e-06</v>
      </c>
      <c r="AG26" t="n">
        <v>8.645833333333334</v>
      </c>
      <c r="AH26" t="n">
        <v>253785.083465229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10.0348</v>
      </c>
      <c r="E27" t="n">
        <v>9.970000000000001</v>
      </c>
      <c r="F27" t="n">
        <v>7.22</v>
      </c>
      <c r="G27" t="n">
        <v>48.16</v>
      </c>
      <c r="H27" t="n">
        <v>0.6899999999999999</v>
      </c>
      <c r="I27" t="n">
        <v>9</v>
      </c>
      <c r="J27" t="n">
        <v>186.08</v>
      </c>
      <c r="K27" t="n">
        <v>52.44</v>
      </c>
      <c r="L27" t="n">
        <v>7.25</v>
      </c>
      <c r="M27" t="n">
        <v>5</v>
      </c>
      <c r="N27" t="n">
        <v>36.39</v>
      </c>
      <c r="O27" t="n">
        <v>23184.11</v>
      </c>
      <c r="P27" t="n">
        <v>73.51000000000001</v>
      </c>
      <c r="Q27" t="n">
        <v>605.9400000000001</v>
      </c>
      <c r="R27" t="n">
        <v>29.34</v>
      </c>
      <c r="S27" t="n">
        <v>21.88</v>
      </c>
      <c r="T27" t="n">
        <v>2701.14</v>
      </c>
      <c r="U27" t="n">
        <v>0.75</v>
      </c>
      <c r="V27" t="n">
        <v>0.86</v>
      </c>
      <c r="W27" t="n">
        <v>1.01</v>
      </c>
      <c r="X27" t="n">
        <v>0.17</v>
      </c>
      <c r="Y27" t="n">
        <v>1</v>
      </c>
      <c r="Z27" t="n">
        <v>10</v>
      </c>
      <c r="AA27" t="n">
        <v>204.362151683272</v>
      </c>
      <c r="AB27" t="n">
        <v>279.6173117547513</v>
      </c>
      <c r="AC27" t="n">
        <v>252.9310279663218</v>
      </c>
      <c r="AD27" t="n">
        <v>204362.151683272</v>
      </c>
      <c r="AE27" t="n">
        <v>279617.3117547513</v>
      </c>
      <c r="AF27" t="n">
        <v>4.070622684485381e-06</v>
      </c>
      <c r="AG27" t="n">
        <v>8.654513888888889</v>
      </c>
      <c r="AH27" t="n">
        <v>252931.0279663217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10.0343</v>
      </c>
      <c r="E28" t="n">
        <v>9.970000000000001</v>
      </c>
      <c r="F28" t="n">
        <v>7.23</v>
      </c>
      <c r="G28" t="n">
        <v>48.17</v>
      </c>
      <c r="H28" t="n">
        <v>0.71</v>
      </c>
      <c r="I28" t="n">
        <v>9</v>
      </c>
      <c r="J28" t="n">
        <v>186.46</v>
      </c>
      <c r="K28" t="n">
        <v>52.44</v>
      </c>
      <c r="L28" t="n">
        <v>7.5</v>
      </c>
      <c r="M28" t="n">
        <v>4</v>
      </c>
      <c r="N28" t="n">
        <v>36.52</v>
      </c>
      <c r="O28" t="n">
        <v>23230.78</v>
      </c>
      <c r="P28" t="n">
        <v>72.67</v>
      </c>
      <c r="Q28" t="n">
        <v>605.84</v>
      </c>
      <c r="R28" t="n">
        <v>29.3</v>
      </c>
      <c r="S28" t="n">
        <v>21.88</v>
      </c>
      <c r="T28" t="n">
        <v>2683.74</v>
      </c>
      <c r="U28" t="n">
        <v>0.75</v>
      </c>
      <c r="V28" t="n">
        <v>0.86</v>
      </c>
      <c r="W28" t="n">
        <v>1.01</v>
      </c>
      <c r="X28" t="n">
        <v>0.17</v>
      </c>
      <c r="Y28" t="n">
        <v>1</v>
      </c>
      <c r="Z28" t="n">
        <v>10</v>
      </c>
      <c r="AA28" t="n">
        <v>203.9354712790689</v>
      </c>
      <c r="AB28" t="n">
        <v>279.0335088019099</v>
      </c>
      <c r="AC28" t="n">
        <v>252.4029423479269</v>
      </c>
      <c r="AD28" t="n">
        <v>203935.4712790689</v>
      </c>
      <c r="AE28" t="n">
        <v>279033.5088019099</v>
      </c>
      <c r="AF28" t="n">
        <v>4.070419859183208e-06</v>
      </c>
      <c r="AG28" t="n">
        <v>8.654513888888889</v>
      </c>
      <c r="AH28" t="n">
        <v>252402.9423479268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10.0945</v>
      </c>
      <c r="E29" t="n">
        <v>9.91</v>
      </c>
      <c r="F29" t="n">
        <v>7.2</v>
      </c>
      <c r="G29" t="n">
        <v>54.01</v>
      </c>
      <c r="H29" t="n">
        <v>0.74</v>
      </c>
      <c r="I29" t="n">
        <v>8</v>
      </c>
      <c r="J29" t="n">
        <v>186.84</v>
      </c>
      <c r="K29" t="n">
        <v>52.44</v>
      </c>
      <c r="L29" t="n">
        <v>7.75</v>
      </c>
      <c r="M29" t="n">
        <v>2</v>
      </c>
      <c r="N29" t="n">
        <v>36.65</v>
      </c>
      <c r="O29" t="n">
        <v>23277.49</v>
      </c>
      <c r="P29" t="n">
        <v>72.39</v>
      </c>
      <c r="Q29" t="n">
        <v>605.84</v>
      </c>
      <c r="R29" t="n">
        <v>28.44</v>
      </c>
      <c r="S29" t="n">
        <v>21.88</v>
      </c>
      <c r="T29" t="n">
        <v>2258.28</v>
      </c>
      <c r="U29" t="n">
        <v>0.77</v>
      </c>
      <c r="V29" t="n">
        <v>0.86</v>
      </c>
      <c r="W29" t="n">
        <v>1.01</v>
      </c>
      <c r="X29" t="n">
        <v>0.14</v>
      </c>
      <c r="Y29" t="n">
        <v>1</v>
      </c>
      <c r="Z29" t="n">
        <v>10</v>
      </c>
      <c r="AA29" t="n">
        <v>203.3601305422401</v>
      </c>
      <c r="AB29" t="n">
        <v>278.2463022235392</v>
      </c>
      <c r="AC29" t="n">
        <v>251.6908656605442</v>
      </c>
      <c r="AD29" t="n">
        <v>203360.1305422401</v>
      </c>
      <c r="AE29" t="n">
        <v>278246.3022235392</v>
      </c>
      <c r="AF29" t="n">
        <v>4.094840025564802e-06</v>
      </c>
      <c r="AG29" t="n">
        <v>8.602430555555555</v>
      </c>
      <c r="AH29" t="n">
        <v>251690.8656605442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10.0999</v>
      </c>
      <c r="E30" t="n">
        <v>9.9</v>
      </c>
      <c r="F30" t="n">
        <v>7.2</v>
      </c>
      <c r="G30" t="n">
        <v>53.97</v>
      </c>
      <c r="H30" t="n">
        <v>0.76</v>
      </c>
      <c r="I30" t="n">
        <v>8</v>
      </c>
      <c r="J30" t="n">
        <v>187.22</v>
      </c>
      <c r="K30" t="n">
        <v>52.44</v>
      </c>
      <c r="L30" t="n">
        <v>8</v>
      </c>
      <c r="M30" t="n">
        <v>2</v>
      </c>
      <c r="N30" t="n">
        <v>36.78</v>
      </c>
      <c r="O30" t="n">
        <v>23324.24</v>
      </c>
      <c r="P30" t="n">
        <v>72.78</v>
      </c>
      <c r="Q30" t="n">
        <v>605.84</v>
      </c>
      <c r="R30" t="n">
        <v>28.34</v>
      </c>
      <c r="S30" t="n">
        <v>21.88</v>
      </c>
      <c r="T30" t="n">
        <v>2207.25</v>
      </c>
      <c r="U30" t="n">
        <v>0.77</v>
      </c>
      <c r="V30" t="n">
        <v>0.86</v>
      </c>
      <c r="W30" t="n">
        <v>1.01</v>
      </c>
      <c r="X30" t="n">
        <v>0.14</v>
      </c>
      <c r="Y30" t="n">
        <v>1</v>
      </c>
      <c r="Z30" t="n">
        <v>10</v>
      </c>
      <c r="AA30" t="n">
        <v>203.5394680500098</v>
      </c>
      <c r="AB30" t="n">
        <v>278.491679713482</v>
      </c>
      <c r="AC30" t="n">
        <v>251.9128246672364</v>
      </c>
      <c r="AD30" t="n">
        <v>203539.4680500097</v>
      </c>
      <c r="AE30" t="n">
        <v>278491.679713482</v>
      </c>
      <c r="AF30" t="n">
        <v>4.097030538828268e-06</v>
      </c>
      <c r="AG30" t="n">
        <v>8.59375</v>
      </c>
      <c r="AH30" t="n">
        <v>251912.8246672364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10.097</v>
      </c>
      <c r="E31" t="n">
        <v>9.9</v>
      </c>
      <c r="F31" t="n">
        <v>7.2</v>
      </c>
      <c r="G31" t="n">
        <v>53.99</v>
      </c>
      <c r="H31" t="n">
        <v>0.78</v>
      </c>
      <c r="I31" t="n">
        <v>8</v>
      </c>
      <c r="J31" t="n">
        <v>187.6</v>
      </c>
      <c r="K31" t="n">
        <v>52.44</v>
      </c>
      <c r="L31" t="n">
        <v>8.25</v>
      </c>
      <c r="M31" t="n">
        <v>0</v>
      </c>
      <c r="N31" t="n">
        <v>36.9</v>
      </c>
      <c r="O31" t="n">
        <v>23371.04</v>
      </c>
      <c r="P31" t="n">
        <v>72.94</v>
      </c>
      <c r="Q31" t="n">
        <v>605.84</v>
      </c>
      <c r="R31" t="n">
        <v>28.35</v>
      </c>
      <c r="S31" t="n">
        <v>21.88</v>
      </c>
      <c r="T31" t="n">
        <v>2211.22</v>
      </c>
      <c r="U31" t="n">
        <v>0.77</v>
      </c>
      <c r="V31" t="n">
        <v>0.86</v>
      </c>
      <c r="W31" t="n">
        <v>1.01</v>
      </c>
      <c r="X31" t="n">
        <v>0.14</v>
      </c>
      <c r="Y31" t="n">
        <v>1</v>
      </c>
      <c r="Z31" t="n">
        <v>10</v>
      </c>
      <c r="AA31" t="n">
        <v>203.6422996973226</v>
      </c>
      <c r="AB31" t="n">
        <v>278.6323785099474</v>
      </c>
      <c r="AC31" t="n">
        <v>252.0400953680393</v>
      </c>
      <c r="AD31" t="n">
        <v>203642.2996973226</v>
      </c>
      <c r="AE31" t="n">
        <v>278632.3785099474</v>
      </c>
      <c r="AF31" t="n">
        <v>4.095854152075666e-06</v>
      </c>
      <c r="AG31" t="n">
        <v>8.59375</v>
      </c>
      <c r="AH31" t="n">
        <v>252040.0953680393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6.3678</v>
      </c>
      <c r="E2" t="n">
        <v>15.7</v>
      </c>
      <c r="F2" t="n">
        <v>9.039999999999999</v>
      </c>
      <c r="G2" t="n">
        <v>5.65</v>
      </c>
      <c r="H2" t="n">
        <v>0.08</v>
      </c>
      <c r="I2" t="n">
        <v>96</v>
      </c>
      <c r="J2" t="n">
        <v>213.37</v>
      </c>
      <c r="K2" t="n">
        <v>56.13</v>
      </c>
      <c r="L2" t="n">
        <v>1</v>
      </c>
      <c r="M2" t="n">
        <v>94</v>
      </c>
      <c r="N2" t="n">
        <v>46.25</v>
      </c>
      <c r="O2" t="n">
        <v>26550.29</v>
      </c>
      <c r="P2" t="n">
        <v>132.37</v>
      </c>
      <c r="Q2" t="n">
        <v>606.08</v>
      </c>
      <c r="R2" t="n">
        <v>85.7</v>
      </c>
      <c r="S2" t="n">
        <v>21.88</v>
      </c>
      <c r="T2" t="n">
        <v>30444.54</v>
      </c>
      <c r="U2" t="n">
        <v>0.26</v>
      </c>
      <c r="V2" t="n">
        <v>0.68</v>
      </c>
      <c r="W2" t="n">
        <v>1.15</v>
      </c>
      <c r="X2" t="n">
        <v>1.98</v>
      </c>
      <c r="Y2" t="n">
        <v>1</v>
      </c>
      <c r="Z2" t="n">
        <v>10</v>
      </c>
      <c r="AA2" t="n">
        <v>377.6800276137229</v>
      </c>
      <c r="AB2" t="n">
        <v>516.7584758479653</v>
      </c>
      <c r="AC2" t="n">
        <v>467.4397721881107</v>
      </c>
      <c r="AD2" t="n">
        <v>377680.0276137229</v>
      </c>
      <c r="AE2" t="n">
        <v>516758.4758479653</v>
      </c>
      <c r="AF2" t="n">
        <v>2.449866290178226e-06</v>
      </c>
      <c r="AG2" t="n">
        <v>13.62847222222222</v>
      </c>
      <c r="AH2" t="n">
        <v>467439.7721881107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7.024</v>
      </c>
      <c r="E3" t="n">
        <v>14.24</v>
      </c>
      <c r="F3" t="n">
        <v>8.539999999999999</v>
      </c>
      <c r="G3" t="n">
        <v>7.02</v>
      </c>
      <c r="H3" t="n">
        <v>0.1</v>
      </c>
      <c r="I3" t="n">
        <v>73</v>
      </c>
      <c r="J3" t="n">
        <v>213.78</v>
      </c>
      <c r="K3" t="n">
        <v>56.13</v>
      </c>
      <c r="L3" t="n">
        <v>1.25</v>
      </c>
      <c r="M3" t="n">
        <v>71</v>
      </c>
      <c r="N3" t="n">
        <v>46.4</v>
      </c>
      <c r="O3" t="n">
        <v>26600.32</v>
      </c>
      <c r="P3" t="n">
        <v>124.51</v>
      </c>
      <c r="Q3" t="n">
        <v>605.9400000000001</v>
      </c>
      <c r="R3" t="n">
        <v>70.45</v>
      </c>
      <c r="S3" t="n">
        <v>21.88</v>
      </c>
      <c r="T3" t="n">
        <v>22935.36</v>
      </c>
      <c r="U3" t="n">
        <v>0.31</v>
      </c>
      <c r="V3" t="n">
        <v>0.72</v>
      </c>
      <c r="W3" t="n">
        <v>1.11</v>
      </c>
      <c r="X3" t="n">
        <v>1.48</v>
      </c>
      <c r="Y3" t="n">
        <v>1</v>
      </c>
      <c r="Z3" t="n">
        <v>10</v>
      </c>
      <c r="AA3" t="n">
        <v>333.9707049434427</v>
      </c>
      <c r="AB3" t="n">
        <v>456.9534522512656</v>
      </c>
      <c r="AC3" t="n">
        <v>413.3424561066024</v>
      </c>
      <c r="AD3" t="n">
        <v>333970.7049434427</v>
      </c>
      <c r="AE3" t="n">
        <v>456953.4522512656</v>
      </c>
      <c r="AF3" t="n">
        <v>2.702324322719285e-06</v>
      </c>
      <c r="AG3" t="n">
        <v>12.36111111111111</v>
      </c>
      <c r="AH3" t="n">
        <v>413342.4561066023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7.529</v>
      </c>
      <c r="E4" t="n">
        <v>13.28</v>
      </c>
      <c r="F4" t="n">
        <v>8.220000000000001</v>
      </c>
      <c r="G4" t="n">
        <v>8.5</v>
      </c>
      <c r="H4" t="n">
        <v>0.12</v>
      </c>
      <c r="I4" t="n">
        <v>58</v>
      </c>
      <c r="J4" t="n">
        <v>214.19</v>
      </c>
      <c r="K4" t="n">
        <v>56.13</v>
      </c>
      <c r="L4" t="n">
        <v>1.5</v>
      </c>
      <c r="M4" t="n">
        <v>56</v>
      </c>
      <c r="N4" t="n">
        <v>46.56</v>
      </c>
      <c r="O4" t="n">
        <v>26650.41</v>
      </c>
      <c r="P4" t="n">
        <v>119.15</v>
      </c>
      <c r="Q4" t="n">
        <v>605.87</v>
      </c>
      <c r="R4" t="n">
        <v>60.35</v>
      </c>
      <c r="S4" t="n">
        <v>21.88</v>
      </c>
      <c r="T4" t="n">
        <v>17959.58</v>
      </c>
      <c r="U4" t="n">
        <v>0.36</v>
      </c>
      <c r="V4" t="n">
        <v>0.75</v>
      </c>
      <c r="W4" t="n">
        <v>1.08</v>
      </c>
      <c r="X4" t="n">
        <v>1.16</v>
      </c>
      <c r="Y4" t="n">
        <v>1</v>
      </c>
      <c r="Z4" t="n">
        <v>10</v>
      </c>
      <c r="AA4" t="n">
        <v>309.5601836588373</v>
      </c>
      <c r="AB4" t="n">
        <v>423.5539001134744</v>
      </c>
      <c r="AC4" t="n">
        <v>383.130510348276</v>
      </c>
      <c r="AD4" t="n">
        <v>309560.1836588373</v>
      </c>
      <c r="AE4" t="n">
        <v>423553.9001134744</v>
      </c>
      <c r="AF4" t="n">
        <v>2.896611592504769e-06</v>
      </c>
      <c r="AG4" t="n">
        <v>11.52777777777778</v>
      </c>
      <c r="AH4" t="n">
        <v>383130.510348276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7.8775</v>
      </c>
      <c r="E5" t="n">
        <v>12.69</v>
      </c>
      <c r="F5" t="n">
        <v>8.01</v>
      </c>
      <c r="G5" t="n">
        <v>9.81</v>
      </c>
      <c r="H5" t="n">
        <v>0.14</v>
      </c>
      <c r="I5" t="n">
        <v>49</v>
      </c>
      <c r="J5" t="n">
        <v>214.59</v>
      </c>
      <c r="K5" t="n">
        <v>56.13</v>
      </c>
      <c r="L5" t="n">
        <v>1.75</v>
      </c>
      <c r="M5" t="n">
        <v>47</v>
      </c>
      <c r="N5" t="n">
        <v>46.72</v>
      </c>
      <c r="O5" t="n">
        <v>26700.55</v>
      </c>
      <c r="P5" t="n">
        <v>115.52</v>
      </c>
      <c r="Q5" t="n">
        <v>605.9400000000001</v>
      </c>
      <c r="R5" t="n">
        <v>54.02</v>
      </c>
      <c r="S5" t="n">
        <v>21.88</v>
      </c>
      <c r="T5" t="n">
        <v>14840.98</v>
      </c>
      <c r="U5" t="n">
        <v>0.41</v>
      </c>
      <c r="V5" t="n">
        <v>0.77</v>
      </c>
      <c r="W5" t="n">
        <v>1.06</v>
      </c>
      <c r="X5" t="n">
        <v>0.95</v>
      </c>
      <c r="Y5" t="n">
        <v>1</v>
      </c>
      <c r="Z5" t="n">
        <v>10</v>
      </c>
      <c r="AA5" t="n">
        <v>290.5632874916191</v>
      </c>
      <c r="AB5" t="n">
        <v>397.5615086935767</v>
      </c>
      <c r="AC5" t="n">
        <v>359.6187962849428</v>
      </c>
      <c r="AD5" t="n">
        <v>290563.2874916191</v>
      </c>
      <c r="AE5" t="n">
        <v>397561.5086935767</v>
      </c>
      <c r="AF5" t="n">
        <v>3.030689045020098e-06</v>
      </c>
      <c r="AG5" t="n">
        <v>11.015625</v>
      </c>
      <c r="AH5" t="n">
        <v>359618.7962849428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8.144399999999999</v>
      </c>
      <c r="E6" t="n">
        <v>12.28</v>
      </c>
      <c r="F6" t="n">
        <v>7.89</v>
      </c>
      <c r="G6" t="n">
        <v>11.27</v>
      </c>
      <c r="H6" t="n">
        <v>0.17</v>
      </c>
      <c r="I6" t="n">
        <v>42</v>
      </c>
      <c r="J6" t="n">
        <v>215</v>
      </c>
      <c r="K6" t="n">
        <v>56.13</v>
      </c>
      <c r="L6" t="n">
        <v>2</v>
      </c>
      <c r="M6" t="n">
        <v>40</v>
      </c>
      <c r="N6" t="n">
        <v>46.87</v>
      </c>
      <c r="O6" t="n">
        <v>26750.75</v>
      </c>
      <c r="P6" t="n">
        <v>113.3</v>
      </c>
      <c r="Q6" t="n">
        <v>605.9400000000001</v>
      </c>
      <c r="R6" t="n">
        <v>49.97</v>
      </c>
      <c r="S6" t="n">
        <v>21.88</v>
      </c>
      <c r="T6" t="n">
        <v>12854.13</v>
      </c>
      <c r="U6" t="n">
        <v>0.44</v>
      </c>
      <c r="V6" t="n">
        <v>0.78</v>
      </c>
      <c r="W6" t="n">
        <v>1.06</v>
      </c>
      <c r="X6" t="n">
        <v>0.83</v>
      </c>
      <c r="Y6" t="n">
        <v>1</v>
      </c>
      <c r="Z6" t="n">
        <v>10</v>
      </c>
      <c r="AA6" t="n">
        <v>284.9366544851032</v>
      </c>
      <c r="AB6" t="n">
        <v>389.8629011845326</v>
      </c>
      <c r="AC6" t="n">
        <v>352.6549330714984</v>
      </c>
      <c r="AD6" t="n">
        <v>284936.6544851032</v>
      </c>
      <c r="AE6" t="n">
        <v>389862.9011845326</v>
      </c>
      <c r="AF6" t="n">
        <v>3.133372752556227e-06</v>
      </c>
      <c r="AG6" t="n">
        <v>10.65972222222222</v>
      </c>
      <c r="AH6" t="n">
        <v>352654.9330714984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8.359999999999999</v>
      </c>
      <c r="E7" t="n">
        <v>11.96</v>
      </c>
      <c r="F7" t="n">
        <v>7.79</v>
      </c>
      <c r="G7" t="n">
        <v>12.63</v>
      </c>
      <c r="H7" t="n">
        <v>0.19</v>
      </c>
      <c r="I7" t="n">
        <v>37</v>
      </c>
      <c r="J7" t="n">
        <v>215.41</v>
      </c>
      <c r="K7" t="n">
        <v>56.13</v>
      </c>
      <c r="L7" t="n">
        <v>2.25</v>
      </c>
      <c r="M7" t="n">
        <v>35</v>
      </c>
      <c r="N7" t="n">
        <v>47.03</v>
      </c>
      <c r="O7" t="n">
        <v>26801</v>
      </c>
      <c r="P7" t="n">
        <v>111.16</v>
      </c>
      <c r="Q7" t="n">
        <v>605.88</v>
      </c>
      <c r="R7" t="n">
        <v>46.77</v>
      </c>
      <c r="S7" t="n">
        <v>21.88</v>
      </c>
      <c r="T7" t="n">
        <v>11277.16</v>
      </c>
      <c r="U7" t="n">
        <v>0.47</v>
      </c>
      <c r="V7" t="n">
        <v>0.79</v>
      </c>
      <c r="W7" t="n">
        <v>1.05</v>
      </c>
      <c r="X7" t="n">
        <v>0.73</v>
      </c>
      <c r="Y7" t="n">
        <v>1</v>
      </c>
      <c r="Z7" t="n">
        <v>10</v>
      </c>
      <c r="AA7" t="n">
        <v>269.9857495454497</v>
      </c>
      <c r="AB7" t="n">
        <v>369.406413458724</v>
      </c>
      <c r="AC7" t="n">
        <v>334.1507838233802</v>
      </c>
      <c r="AD7" t="n">
        <v>269985.7495454497</v>
      </c>
      <c r="AE7" t="n">
        <v>369406.413458724</v>
      </c>
      <c r="AF7" t="n">
        <v>3.216319951300287e-06</v>
      </c>
      <c r="AG7" t="n">
        <v>10.38194444444444</v>
      </c>
      <c r="AH7" t="n">
        <v>334150.7838233802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8.5425</v>
      </c>
      <c r="E8" t="n">
        <v>11.71</v>
      </c>
      <c r="F8" t="n">
        <v>7.7</v>
      </c>
      <c r="G8" t="n">
        <v>14</v>
      </c>
      <c r="H8" t="n">
        <v>0.21</v>
      </c>
      <c r="I8" t="n">
        <v>33</v>
      </c>
      <c r="J8" t="n">
        <v>215.82</v>
      </c>
      <c r="K8" t="n">
        <v>56.13</v>
      </c>
      <c r="L8" t="n">
        <v>2.5</v>
      </c>
      <c r="M8" t="n">
        <v>31</v>
      </c>
      <c r="N8" t="n">
        <v>47.19</v>
      </c>
      <c r="O8" t="n">
        <v>26851.31</v>
      </c>
      <c r="P8" t="n">
        <v>109.41</v>
      </c>
      <c r="Q8" t="n">
        <v>605.99</v>
      </c>
      <c r="R8" t="n">
        <v>44.45</v>
      </c>
      <c r="S8" t="n">
        <v>21.88</v>
      </c>
      <c r="T8" t="n">
        <v>10138.84</v>
      </c>
      <c r="U8" t="n">
        <v>0.49</v>
      </c>
      <c r="V8" t="n">
        <v>0.8</v>
      </c>
      <c r="W8" t="n">
        <v>1.03</v>
      </c>
      <c r="X8" t="n">
        <v>0.64</v>
      </c>
      <c r="Y8" t="n">
        <v>1</v>
      </c>
      <c r="Z8" t="n">
        <v>10</v>
      </c>
      <c r="AA8" t="n">
        <v>266.4651421211742</v>
      </c>
      <c r="AB8" t="n">
        <v>364.5893630625924</v>
      </c>
      <c r="AC8" t="n">
        <v>329.7934659562827</v>
      </c>
      <c r="AD8" t="n">
        <v>266465.1421211742</v>
      </c>
      <c r="AE8" t="n">
        <v>364589.3630625925</v>
      </c>
      <c r="AF8" t="n">
        <v>3.286532677509894e-06</v>
      </c>
      <c r="AG8" t="n">
        <v>10.16493055555556</v>
      </c>
      <c r="AH8" t="n">
        <v>329793.4659562827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8.663600000000001</v>
      </c>
      <c r="E9" t="n">
        <v>11.54</v>
      </c>
      <c r="F9" t="n">
        <v>7.66</v>
      </c>
      <c r="G9" t="n">
        <v>15.33</v>
      </c>
      <c r="H9" t="n">
        <v>0.23</v>
      </c>
      <c r="I9" t="n">
        <v>30</v>
      </c>
      <c r="J9" t="n">
        <v>216.22</v>
      </c>
      <c r="K9" t="n">
        <v>56.13</v>
      </c>
      <c r="L9" t="n">
        <v>2.75</v>
      </c>
      <c r="M9" t="n">
        <v>28</v>
      </c>
      <c r="N9" t="n">
        <v>47.35</v>
      </c>
      <c r="O9" t="n">
        <v>26901.66</v>
      </c>
      <c r="P9" t="n">
        <v>108.35</v>
      </c>
      <c r="Q9" t="n">
        <v>605.87</v>
      </c>
      <c r="R9" t="n">
        <v>42.9</v>
      </c>
      <c r="S9" t="n">
        <v>21.88</v>
      </c>
      <c r="T9" t="n">
        <v>9378.98</v>
      </c>
      <c r="U9" t="n">
        <v>0.51</v>
      </c>
      <c r="V9" t="n">
        <v>0.8100000000000001</v>
      </c>
      <c r="W9" t="n">
        <v>1.04</v>
      </c>
      <c r="X9" t="n">
        <v>0.6</v>
      </c>
      <c r="Y9" t="n">
        <v>1</v>
      </c>
      <c r="Z9" t="n">
        <v>10</v>
      </c>
      <c r="AA9" t="n">
        <v>264.3387524774355</v>
      </c>
      <c r="AB9" t="n">
        <v>361.679942942339</v>
      </c>
      <c r="AC9" t="n">
        <v>327.1617168089094</v>
      </c>
      <c r="AD9" t="n">
        <v>264338.7524774356</v>
      </c>
      <c r="AE9" t="n">
        <v>361679.942942339</v>
      </c>
      <c r="AF9" t="n">
        <v>3.33312314953172e-06</v>
      </c>
      <c r="AG9" t="n">
        <v>10.01736111111111</v>
      </c>
      <c r="AH9" t="n">
        <v>327161.7168089094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8.8294</v>
      </c>
      <c r="E10" t="n">
        <v>11.33</v>
      </c>
      <c r="F10" t="n">
        <v>7.57</v>
      </c>
      <c r="G10" t="n">
        <v>16.83</v>
      </c>
      <c r="H10" t="n">
        <v>0.25</v>
      </c>
      <c r="I10" t="n">
        <v>27</v>
      </c>
      <c r="J10" t="n">
        <v>216.63</v>
      </c>
      <c r="K10" t="n">
        <v>56.13</v>
      </c>
      <c r="L10" t="n">
        <v>3</v>
      </c>
      <c r="M10" t="n">
        <v>25</v>
      </c>
      <c r="N10" t="n">
        <v>47.51</v>
      </c>
      <c r="O10" t="n">
        <v>26952.08</v>
      </c>
      <c r="P10" t="n">
        <v>106.36</v>
      </c>
      <c r="Q10" t="n">
        <v>605.84</v>
      </c>
      <c r="R10" t="n">
        <v>40</v>
      </c>
      <c r="S10" t="n">
        <v>21.88</v>
      </c>
      <c r="T10" t="n">
        <v>7940.75</v>
      </c>
      <c r="U10" t="n">
        <v>0.55</v>
      </c>
      <c r="V10" t="n">
        <v>0.82</v>
      </c>
      <c r="W10" t="n">
        <v>1.04</v>
      </c>
      <c r="X10" t="n">
        <v>0.52</v>
      </c>
      <c r="Y10" t="n">
        <v>1</v>
      </c>
      <c r="Z10" t="n">
        <v>10</v>
      </c>
      <c r="AA10" t="n">
        <v>250.5154207531636</v>
      </c>
      <c r="AB10" t="n">
        <v>342.766250634673</v>
      </c>
      <c r="AC10" t="n">
        <v>310.0531207496562</v>
      </c>
      <c r="AD10" t="n">
        <v>250515.4207531636</v>
      </c>
      <c r="AE10" t="n">
        <v>342766.2506346731</v>
      </c>
      <c r="AF10" t="n">
        <v>3.396910930384062e-06</v>
      </c>
      <c r="AG10" t="n">
        <v>9.835069444444445</v>
      </c>
      <c r="AH10" t="n">
        <v>310053.1207496562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8.920400000000001</v>
      </c>
      <c r="E11" t="n">
        <v>11.21</v>
      </c>
      <c r="F11" t="n">
        <v>7.54</v>
      </c>
      <c r="G11" t="n">
        <v>18.1</v>
      </c>
      <c r="H11" t="n">
        <v>0.27</v>
      </c>
      <c r="I11" t="n">
        <v>25</v>
      </c>
      <c r="J11" t="n">
        <v>217.04</v>
      </c>
      <c r="K11" t="n">
        <v>56.13</v>
      </c>
      <c r="L11" t="n">
        <v>3.25</v>
      </c>
      <c r="M11" t="n">
        <v>23</v>
      </c>
      <c r="N11" t="n">
        <v>47.66</v>
      </c>
      <c r="O11" t="n">
        <v>27002.55</v>
      </c>
      <c r="P11" t="n">
        <v>105.38</v>
      </c>
      <c r="Q11" t="n">
        <v>605.91</v>
      </c>
      <c r="R11" t="n">
        <v>39.15</v>
      </c>
      <c r="S11" t="n">
        <v>21.88</v>
      </c>
      <c r="T11" t="n">
        <v>7524.67</v>
      </c>
      <c r="U11" t="n">
        <v>0.5600000000000001</v>
      </c>
      <c r="V11" t="n">
        <v>0.82</v>
      </c>
      <c r="W11" t="n">
        <v>1.03</v>
      </c>
      <c r="X11" t="n">
        <v>0.48</v>
      </c>
      <c r="Y11" t="n">
        <v>1</v>
      </c>
      <c r="Z11" t="n">
        <v>10</v>
      </c>
      <c r="AA11" t="n">
        <v>248.9067749393343</v>
      </c>
      <c r="AB11" t="n">
        <v>340.5652304637483</v>
      </c>
      <c r="AC11" t="n">
        <v>308.0621628546926</v>
      </c>
      <c r="AD11" t="n">
        <v>248906.7749393343</v>
      </c>
      <c r="AE11" t="n">
        <v>340565.2304637483</v>
      </c>
      <c r="AF11" t="n">
        <v>3.43192111167214e-06</v>
      </c>
      <c r="AG11" t="n">
        <v>9.730902777777779</v>
      </c>
      <c r="AH11" t="n">
        <v>308062.1628546927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9.012600000000001</v>
      </c>
      <c r="E12" t="n">
        <v>11.1</v>
      </c>
      <c r="F12" t="n">
        <v>7.51</v>
      </c>
      <c r="G12" t="n">
        <v>19.6</v>
      </c>
      <c r="H12" t="n">
        <v>0.29</v>
      </c>
      <c r="I12" t="n">
        <v>23</v>
      </c>
      <c r="J12" t="n">
        <v>217.45</v>
      </c>
      <c r="K12" t="n">
        <v>56.13</v>
      </c>
      <c r="L12" t="n">
        <v>3.5</v>
      </c>
      <c r="M12" t="n">
        <v>21</v>
      </c>
      <c r="N12" t="n">
        <v>47.82</v>
      </c>
      <c r="O12" t="n">
        <v>27053.07</v>
      </c>
      <c r="P12" t="n">
        <v>104.47</v>
      </c>
      <c r="Q12" t="n">
        <v>605.84</v>
      </c>
      <c r="R12" t="n">
        <v>38.21</v>
      </c>
      <c r="S12" t="n">
        <v>21.88</v>
      </c>
      <c r="T12" t="n">
        <v>7066.52</v>
      </c>
      <c r="U12" t="n">
        <v>0.57</v>
      </c>
      <c r="V12" t="n">
        <v>0.82</v>
      </c>
      <c r="W12" t="n">
        <v>1.03</v>
      </c>
      <c r="X12" t="n">
        <v>0.45</v>
      </c>
      <c r="Y12" t="n">
        <v>1</v>
      </c>
      <c r="Z12" t="n">
        <v>10</v>
      </c>
      <c r="AA12" t="n">
        <v>247.3613567197837</v>
      </c>
      <c r="AB12" t="n">
        <v>338.4507210767203</v>
      </c>
      <c r="AC12" t="n">
        <v>306.1494592758293</v>
      </c>
      <c r="AD12" t="n">
        <v>247361.3567197837</v>
      </c>
      <c r="AE12" t="n">
        <v>338450.7210767203</v>
      </c>
      <c r="AF12" t="n">
        <v>3.467392965680499e-06</v>
      </c>
      <c r="AG12" t="n">
        <v>9.635416666666666</v>
      </c>
      <c r="AH12" t="n">
        <v>306149.4592758293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9.132400000000001</v>
      </c>
      <c r="E13" t="n">
        <v>10.95</v>
      </c>
      <c r="F13" t="n">
        <v>7.45</v>
      </c>
      <c r="G13" t="n">
        <v>21.29</v>
      </c>
      <c r="H13" t="n">
        <v>0.31</v>
      </c>
      <c r="I13" t="n">
        <v>21</v>
      </c>
      <c r="J13" t="n">
        <v>217.86</v>
      </c>
      <c r="K13" t="n">
        <v>56.13</v>
      </c>
      <c r="L13" t="n">
        <v>3.75</v>
      </c>
      <c r="M13" t="n">
        <v>19</v>
      </c>
      <c r="N13" t="n">
        <v>47.98</v>
      </c>
      <c r="O13" t="n">
        <v>27103.65</v>
      </c>
      <c r="P13" t="n">
        <v>103.22</v>
      </c>
      <c r="Q13" t="n">
        <v>605.86</v>
      </c>
      <c r="R13" t="n">
        <v>36.16</v>
      </c>
      <c r="S13" t="n">
        <v>21.88</v>
      </c>
      <c r="T13" t="n">
        <v>6052.42</v>
      </c>
      <c r="U13" t="n">
        <v>0.61</v>
      </c>
      <c r="V13" t="n">
        <v>0.83</v>
      </c>
      <c r="W13" t="n">
        <v>1.03</v>
      </c>
      <c r="X13" t="n">
        <v>0.39</v>
      </c>
      <c r="Y13" t="n">
        <v>1</v>
      </c>
      <c r="Z13" t="n">
        <v>10</v>
      </c>
      <c r="AA13" t="n">
        <v>245.2946421808153</v>
      </c>
      <c r="AB13" t="n">
        <v>335.6229510674946</v>
      </c>
      <c r="AC13" t="n">
        <v>303.5915676674832</v>
      </c>
      <c r="AD13" t="n">
        <v>245294.6421808153</v>
      </c>
      <c r="AE13" t="n">
        <v>335622.9510674946</v>
      </c>
      <c r="AF13" t="n">
        <v>3.513483292255352e-06</v>
      </c>
      <c r="AG13" t="n">
        <v>9.505208333333334</v>
      </c>
      <c r="AH13" t="n">
        <v>303591.5676674832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9.1767</v>
      </c>
      <c r="E14" t="n">
        <v>10.9</v>
      </c>
      <c r="F14" t="n">
        <v>7.44</v>
      </c>
      <c r="G14" t="n">
        <v>22.32</v>
      </c>
      <c r="H14" t="n">
        <v>0.33</v>
      </c>
      <c r="I14" t="n">
        <v>20</v>
      </c>
      <c r="J14" t="n">
        <v>218.27</v>
      </c>
      <c r="K14" t="n">
        <v>56.13</v>
      </c>
      <c r="L14" t="n">
        <v>4</v>
      </c>
      <c r="M14" t="n">
        <v>18</v>
      </c>
      <c r="N14" t="n">
        <v>48.15</v>
      </c>
      <c r="O14" t="n">
        <v>27154.29</v>
      </c>
      <c r="P14" t="n">
        <v>102.51</v>
      </c>
      <c r="Q14" t="n">
        <v>605.86</v>
      </c>
      <c r="R14" t="n">
        <v>35.99</v>
      </c>
      <c r="S14" t="n">
        <v>21.88</v>
      </c>
      <c r="T14" t="n">
        <v>5970.36</v>
      </c>
      <c r="U14" t="n">
        <v>0.61</v>
      </c>
      <c r="V14" t="n">
        <v>0.83</v>
      </c>
      <c r="W14" t="n">
        <v>1.02</v>
      </c>
      <c r="X14" t="n">
        <v>0.38</v>
      </c>
      <c r="Y14" t="n">
        <v>1</v>
      </c>
      <c r="Z14" t="n">
        <v>10</v>
      </c>
      <c r="AA14" t="n">
        <v>244.264059613154</v>
      </c>
      <c r="AB14" t="n">
        <v>334.2128625323271</v>
      </c>
      <c r="AC14" t="n">
        <v>302.3160560030398</v>
      </c>
      <c r="AD14" t="n">
        <v>244264.059613154</v>
      </c>
      <c r="AE14" t="n">
        <v>334212.8625323271</v>
      </c>
      <c r="AF14" t="n">
        <v>3.530526710179109e-06</v>
      </c>
      <c r="AG14" t="n">
        <v>9.461805555555555</v>
      </c>
      <c r="AH14" t="n">
        <v>302316.0560030398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9.2807</v>
      </c>
      <c r="E15" t="n">
        <v>10.78</v>
      </c>
      <c r="F15" t="n">
        <v>7.4</v>
      </c>
      <c r="G15" t="n">
        <v>24.67</v>
      </c>
      <c r="H15" t="n">
        <v>0.35</v>
      </c>
      <c r="I15" t="n">
        <v>18</v>
      </c>
      <c r="J15" t="n">
        <v>218.68</v>
      </c>
      <c r="K15" t="n">
        <v>56.13</v>
      </c>
      <c r="L15" t="n">
        <v>4.25</v>
      </c>
      <c r="M15" t="n">
        <v>16</v>
      </c>
      <c r="N15" t="n">
        <v>48.31</v>
      </c>
      <c r="O15" t="n">
        <v>27204.98</v>
      </c>
      <c r="P15" t="n">
        <v>101.03</v>
      </c>
      <c r="Q15" t="n">
        <v>605.85</v>
      </c>
      <c r="R15" t="n">
        <v>34.84</v>
      </c>
      <c r="S15" t="n">
        <v>21.88</v>
      </c>
      <c r="T15" t="n">
        <v>5406.24</v>
      </c>
      <c r="U15" t="n">
        <v>0.63</v>
      </c>
      <c r="V15" t="n">
        <v>0.84</v>
      </c>
      <c r="W15" t="n">
        <v>1.02</v>
      </c>
      <c r="X15" t="n">
        <v>0.34</v>
      </c>
      <c r="Y15" t="n">
        <v>1</v>
      </c>
      <c r="Z15" t="n">
        <v>10</v>
      </c>
      <c r="AA15" t="n">
        <v>242.3366355952539</v>
      </c>
      <c r="AB15" t="n">
        <v>331.5756759590911</v>
      </c>
      <c r="AC15" t="n">
        <v>299.9305588150381</v>
      </c>
      <c r="AD15" t="n">
        <v>242336.6355952539</v>
      </c>
      <c r="AE15" t="n">
        <v>331575.6759590912</v>
      </c>
      <c r="AF15" t="n">
        <v>3.570538345936912e-06</v>
      </c>
      <c r="AG15" t="n">
        <v>9.357638888888889</v>
      </c>
      <c r="AH15" t="n">
        <v>299930.5588150381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9.331300000000001</v>
      </c>
      <c r="E16" t="n">
        <v>10.72</v>
      </c>
      <c r="F16" t="n">
        <v>7.39</v>
      </c>
      <c r="G16" t="n">
        <v>26.07</v>
      </c>
      <c r="H16" t="n">
        <v>0.36</v>
      </c>
      <c r="I16" t="n">
        <v>17</v>
      </c>
      <c r="J16" t="n">
        <v>219.09</v>
      </c>
      <c r="K16" t="n">
        <v>56.13</v>
      </c>
      <c r="L16" t="n">
        <v>4.5</v>
      </c>
      <c r="M16" t="n">
        <v>15</v>
      </c>
      <c r="N16" t="n">
        <v>48.47</v>
      </c>
      <c r="O16" t="n">
        <v>27255.72</v>
      </c>
      <c r="P16" t="n">
        <v>100.43</v>
      </c>
      <c r="Q16" t="n">
        <v>605.91</v>
      </c>
      <c r="R16" t="n">
        <v>34.21</v>
      </c>
      <c r="S16" t="n">
        <v>21.88</v>
      </c>
      <c r="T16" t="n">
        <v>5097.35</v>
      </c>
      <c r="U16" t="n">
        <v>0.64</v>
      </c>
      <c r="V16" t="n">
        <v>0.84</v>
      </c>
      <c r="W16" t="n">
        <v>1.02</v>
      </c>
      <c r="X16" t="n">
        <v>0.33</v>
      </c>
      <c r="Y16" t="n">
        <v>1</v>
      </c>
      <c r="Z16" t="n">
        <v>10</v>
      </c>
      <c r="AA16" t="n">
        <v>241.5130753692477</v>
      </c>
      <c r="AB16" t="n">
        <v>330.448844524957</v>
      </c>
      <c r="AC16" t="n">
        <v>298.9112705914595</v>
      </c>
      <c r="AD16" t="n">
        <v>241513.0753692477</v>
      </c>
      <c r="AE16" t="n">
        <v>330448.844524957</v>
      </c>
      <c r="AF16" t="n">
        <v>3.590005545642151e-06</v>
      </c>
      <c r="AG16" t="n">
        <v>9.305555555555555</v>
      </c>
      <c r="AH16" t="n">
        <v>298911.2705914595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9.407299999999999</v>
      </c>
      <c r="E17" t="n">
        <v>10.63</v>
      </c>
      <c r="F17" t="n">
        <v>7.34</v>
      </c>
      <c r="G17" t="n">
        <v>27.53</v>
      </c>
      <c r="H17" t="n">
        <v>0.38</v>
      </c>
      <c r="I17" t="n">
        <v>16</v>
      </c>
      <c r="J17" t="n">
        <v>219.51</v>
      </c>
      <c r="K17" t="n">
        <v>56.13</v>
      </c>
      <c r="L17" t="n">
        <v>4.75</v>
      </c>
      <c r="M17" t="n">
        <v>14</v>
      </c>
      <c r="N17" t="n">
        <v>48.63</v>
      </c>
      <c r="O17" t="n">
        <v>27306.53</v>
      </c>
      <c r="P17" t="n">
        <v>99.25</v>
      </c>
      <c r="Q17" t="n">
        <v>605.84</v>
      </c>
      <c r="R17" t="n">
        <v>33.05</v>
      </c>
      <c r="S17" t="n">
        <v>21.88</v>
      </c>
      <c r="T17" t="n">
        <v>4521.4</v>
      </c>
      <c r="U17" t="n">
        <v>0.66</v>
      </c>
      <c r="V17" t="n">
        <v>0.84</v>
      </c>
      <c r="W17" t="n">
        <v>1.01</v>
      </c>
      <c r="X17" t="n">
        <v>0.28</v>
      </c>
      <c r="Y17" t="n">
        <v>1</v>
      </c>
      <c r="Z17" t="n">
        <v>10</v>
      </c>
      <c r="AA17" t="n">
        <v>229.6351406712228</v>
      </c>
      <c r="AB17" t="n">
        <v>314.1969302536319</v>
      </c>
      <c r="AC17" t="n">
        <v>284.2104162084796</v>
      </c>
      <c r="AD17" t="n">
        <v>229635.1406712228</v>
      </c>
      <c r="AE17" t="n">
        <v>314196.9302536319</v>
      </c>
      <c r="AF17" t="n">
        <v>3.619244817926698e-06</v>
      </c>
      <c r="AG17" t="n">
        <v>9.227430555555555</v>
      </c>
      <c r="AH17" t="n">
        <v>284210.4162084796</v>
      </c>
    </row>
    <row r="18">
      <c r="A18" t="n">
        <v>16</v>
      </c>
      <c r="B18" t="n">
        <v>110</v>
      </c>
      <c r="C18" t="inlineStr">
        <is>
          <t xml:space="preserve">CONCLUIDO	</t>
        </is>
      </c>
      <c r="D18" t="n">
        <v>9.385999999999999</v>
      </c>
      <c r="E18" t="n">
        <v>10.65</v>
      </c>
      <c r="F18" t="n">
        <v>7.37</v>
      </c>
      <c r="G18" t="n">
        <v>27.62</v>
      </c>
      <c r="H18" t="n">
        <v>0.4</v>
      </c>
      <c r="I18" t="n">
        <v>16</v>
      </c>
      <c r="J18" t="n">
        <v>219.92</v>
      </c>
      <c r="K18" t="n">
        <v>56.13</v>
      </c>
      <c r="L18" t="n">
        <v>5</v>
      </c>
      <c r="M18" t="n">
        <v>14</v>
      </c>
      <c r="N18" t="n">
        <v>48.79</v>
      </c>
      <c r="O18" t="n">
        <v>27357.39</v>
      </c>
      <c r="P18" t="n">
        <v>98.68000000000001</v>
      </c>
      <c r="Q18" t="n">
        <v>605.9400000000001</v>
      </c>
      <c r="R18" t="n">
        <v>34.01</v>
      </c>
      <c r="S18" t="n">
        <v>21.88</v>
      </c>
      <c r="T18" t="n">
        <v>5002.74</v>
      </c>
      <c r="U18" t="n">
        <v>0.64</v>
      </c>
      <c r="V18" t="n">
        <v>0.84</v>
      </c>
      <c r="W18" t="n">
        <v>1.01</v>
      </c>
      <c r="X18" t="n">
        <v>0.31</v>
      </c>
      <c r="Y18" t="n">
        <v>1</v>
      </c>
      <c r="Z18" t="n">
        <v>10</v>
      </c>
      <c r="AA18" t="n">
        <v>239.9665392925562</v>
      </c>
      <c r="AB18" t="n">
        <v>328.3328056364725</v>
      </c>
      <c r="AC18" t="n">
        <v>296.997183484612</v>
      </c>
      <c r="AD18" t="n">
        <v>239966.5392925562</v>
      </c>
      <c r="AE18" t="n">
        <v>328332.8056364725</v>
      </c>
      <c r="AF18" t="n">
        <v>3.611050127141687e-06</v>
      </c>
      <c r="AG18" t="n">
        <v>9.244791666666666</v>
      </c>
      <c r="AH18" t="n">
        <v>296997.183484612</v>
      </c>
    </row>
    <row r="19">
      <c r="A19" t="n">
        <v>17</v>
      </c>
      <c r="B19" t="n">
        <v>110</v>
      </c>
      <c r="C19" t="inlineStr">
        <is>
          <t xml:space="preserve">CONCLUIDO	</t>
        </is>
      </c>
      <c r="D19" t="n">
        <v>9.452299999999999</v>
      </c>
      <c r="E19" t="n">
        <v>10.58</v>
      </c>
      <c r="F19" t="n">
        <v>7.33</v>
      </c>
      <c r="G19" t="n">
        <v>29.33</v>
      </c>
      <c r="H19" t="n">
        <v>0.42</v>
      </c>
      <c r="I19" t="n">
        <v>15</v>
      </c>
      <c r="J19" t="n">
        <v>220.33</v>
      </c>
      <c r="K19" t="n">
        <v>56.13</v>
      </c>
      <c r="L19" t="n">
        <v>5.25</v>
      </c>
      <c r="M19" t="n">
        <v>13</v>
      </c>
      <c r="N19" t="n">
        <v>48.95</v>
      </c>
      <c r="O19" t="n">
        <v>27408.3</v>
      </c>
      <c r="P19" t="n">
        <v>97.8</v>
      </c>
      <c r="Q19" t="n">
        <v>605.87</v>
      </c>
      <c r="R19" t="n">
        <v>32.7</v>
      </c>
      <c r="S19" t="n">
        <v>21.88</v>
      </c>
      <c r="T19" t="n">
        <v>4353</v>
      </c>
      <c r="U19" t="n">
        <v>0.67</v>
      </c>
      <c r="V19" t="n">
        <v>0.84</v>
      </c>
      <c r="W19" t="n">
        <v>1.01</v>
      </c>
      <c r="X19" t="n">
        <v>0.28</v>
      </c>
      <c r="Y19" t="n">
        <v>1</v>
      </c>
      <c r="Z19" t="n">
        <v>10</v>
      </c>
      <c r="AA19" t="n">
        <v>228.3921928167037</v>
      </c>
      <c r="AB19" t="n">
        <v>312.4962741640904</v>
      </c>
      <c r="AC19" t="n">
        <v>282.6720683492376</v>
      </c>
      <c r="AD19" t="n">
        <v>228392.1928167037</v>
      </c>
      <c r="AE19" t="n">
        <v>312496.2741640905</v>
      </c>
      <c r="AF19" t="n">
        <v>3.636557544937285e-06</v>
      </c>
      <c r="AG19" t="n">
        <v>9.184027777777779</v>
      </c>
      <c r="AH19" t="n">
        <v>282672.0683492376</v>
      </c>
    </row>
    <row r="20">
      <c r="A20" t="n">
        <v>18</v>
      </c>
      <c r="B20" t="n">
        <v>110</v>
      </c>
      <c r="C20" t="inlineStr">
        <is>
          <t xml:space="preserve">CONCLUIDO	</t>
        </is>
      </c>
      <c r="D20" t="n">
        <v>9.510199999999999</v>
      </c>
      <c r="E20" t="n">
        <v>10.52</v>
      </c>
      <c r="F20" t="n">
        <v>7.31</v>
      </c>
      <c r="G20" t="n">
        <v>31.33</v>
      </c>
      <c r="H20" t="n">
        <v>0.44</v>
      </c>
      <c r="I20" t="n">
        <v>14</v>
      </c>
      <c r="J20" t="n">
        <v>220.74</v>
      </c>
      <c r="K20" t="n">
        <v>56.13</v>
      </c>
      <c r="L20" t="n">
        <v>5.5</v>
      </c>
      <c r="M20" t="n">
        <v>12</v>
      </c>
      <c r="N20" t="n">
        <v>49.12</v>
      </c>
      <c r="O20" t="n">
        <v>27459.27</v>
      </c>
      <c r="P20" t="n">
        <v>97.04000000000001</v>
      </c>
      <c r="Q20" t="n">
        <v>605.84</v>
      </c>
      <c r="R20" t="n">
        <v>32</v>
      </c>
      <c r="S20" t="n">
        <v>21.88</v>
      </c>
      <c r="T20" t="n">
        <v>4005.65</v>
      </c>
      <c r="U20" t="n">
        <v>0.68</v>
      </c>
      <c r="V20" t="n">
        <v>0.85</v>
      </c>
      <c r="W20" t="n">
        <v>1.01</v>
      </c>
      <c r="X20" t="n">
        <v>0.25</v>
      </c>
      <c r="Y20" t="n">
        <v>1</v>
      </c>
      <c r="Z20" t="n">
        <v>10</v>
      </c>
      <c r="AA20" t="n">
        <v>227.4217385611031</v>
      </c>
      <c r="AB20" t="n">
        <v>311.1684558381583</v>
      </c>
      <c r="AC20" t="n">
        <v>281.4709751407273</v>
      </c>
      <c r="AD20" t="n">
        <v>227421.7385611031</v>
      </c>
      <c r="AE20" t="n">
        <v>311168.4558381583</v>
      </c>
      <c r="AF20" t="n">
        <v>3.658833253690908e-06</v>
      </c>
      <c r="AG20" t="n">
        <v>9.131944444444445</v>
      </c>
      <c r="AH20" t="n">
        <v>281470.9751407272</v>
      </c>
    </row>
    <row r="21">
      <c r="A21" t="n">
        <v>19</v>
      </c>
      <c r="B21" t="n">
        <v>110</v>
      </c>
      <c r="C21" t="inlineStr">
        <is>
          <t xml:space="preserve">CONCLUIDO	</t>
        </is>
      </c>
      <c r="D21" t="n">
        <v>9.555400000000001</v>
      </c>
      <c r="E21" t="n">
        <v>10.47</v>
      </c>
      <c r="F21" t="n">
        <v>7.3</v>
      </c>
      <c r="G21" t="n">
        <v>33.71</v>
      </c>
      <c r="H21" t="n">
        <v>0.46</v>
      </c>
      <c r="I21" t="n">
        <v>13</v>
      </c>
      <c r="J21" t="n">
        <v>221.16</v>
      </c>
      <c r="K21" t="n">
        <v>56.13</v>
      </c>
      <c r="L21" t="n">
        <v>5.75</v>
      </c>
      <c r="M21" t="n">
        <v>11</v>
      </c>
      <c r="N21" t="n">
        <v>49.28</v>
      </c>
      <c r="O21" t="n">
        <v>27510.3</v>
      </c>
      <c r="P21" t="n">
        <v>96.06999999999999</v>
      </c>
      <c r="Q21" t="n">
        <v>605.85</v>
      </c>
      <c r="R21" t="n">
        <v>31.82</v>
      </c>
      <c r="S21" t="n">
        <v>21.88</v>
      </c>
      <c r="T21" t="n">
        <v>3922.6</v>
      </c>
      <c r="U21" t="n">
        <v>0.6899999999999999</v>
      </c>
      <c r="V21" t="n">
        <v>0.85</v>
      </c>
      <c r="W21" t="n">
        <v>1.01</v>
      </c>
      <c r="X21" t="n">
        <v>0.25</v>
      </c>
      <c r="Y21" t="n">
        <v>1</v>
      </c>
      <c r="Z21" t="n">
        <v>10</v>
      </c>
      <c r="AA21" t="n">
        <v>226.4743767726004</v>
      </c>
      <c r="AB21" t="n">
        <v>309.8722336444771</v>
      </c>
      <c r="AC21" t="n">
        <v>280.2984625739513</v>
      </c>
      <c r="AD21" t="n">
        <v>226474.3767726003</v>
      </c>
      <c r="AE21" t="n">
        <v>309872.2336444771</v>
      </c>
      <c r="AF21" t="n">
        <v>3.676222926154877e-06</v>
      </c>
      <c r="AG21" t="n">
        <v>9.088541666666666</v>
      </c>
      <c r="AH21" t="n">
        <v>280298.4625739513</v>
      </c>
    </row>
    <row r="22">
      <c r="A22" t="n">
        <v>20</v>
      </c>
      <c r="B22" t="n">
        <v>110</v>
      </c>
      <c r="C22" t="inlineStr">
        <is>
          <t xml:space="preserve">CONCLUIDO	</t>
        </is>
      </c>
      <c r="D22" t="n">
        <v>9.558199999999999</v>
      </c>
      <c r="E22" t="n">
        <v>10.46</v>
      </c>
      <c r="F22" t="n">
        <v>7.3</v>
      </c>
      <c r="G22" t="n">
        <v>33.69</v>
      </c>
      <c r="H22" t="n">
        <v>0.48</v>
      </c>
      <c r="I22" t="n">
        <v>13</v>
      </c>
      <c r="J22" t="n">
        <v>221.57</v>
      </c>
      <c r="K22" t="n">
        <v>56.13</v>
      </c>
      <c r="L22" t="n">
        <v>6</v>
      </c>
      <c r="M22" t="n">
        <v>11</v>
      </c>
      <c r="N22" t="n">
        <v>49.45</v>
      </c>
      <c r="O22" t="n">
        <v>27561.39</v>
      </c>
      <c r="P22" t="n">
        <v>96.05</v>
      </c>
      <c r="Q22" t="n">
        <v>605.84</v>
      </c>
      <c r="R22" t="n">
        <v>31.91</v>
      </c>
      <c r="S22" t="n">
        <v>21.88</v>
      </c>
      <c r="T22" t="n">
        <v>3965.18</v>
      </c>
      <c r="U22" t="n">
        <v>0.6899999999999999</v>
      </c>
      <c r="V22" t="n">
        <v>0.85</v>
      </c>
      <c r="W22" t="n">
        <v>1.01</v>
      </c>
      <c r="X22" t="n">
        <v>0.24</v>
      </c>
      <c r="Y22" t="n">
        <v>1</v>
      </c>
      <c r="Z22" t="n">
        <v>10</v>
      </c>
      <c r="AA22" t="n">
        <v>226.4406403935861</v>
      </c>
      <c r="AB22" t="n">
        <v>309.8260740423658</v>
      </c>
      <c r="AC22" t="n">
        <v>280.2567083794801</v>
      </c>
      <c r="AD22" t="n">
        <v>226440.6403935861</v>
      </c>
      <c r="AE22" t="n">
        <v>309826.0740423658</v>
      </c>
      <c r="AF22" t="n">
        <v>3.677300162502202e-06</v>
      </c>
      <c r="AG22" t="n">
        <v>9.079861111111111</v>
      </c>
      <c r="AH22" t="n">
        <v>280256.7083794801</v>
      </c>
    </row>
    <row r="23">
      <c r="A23" t="n">
        <v>21</v>
      </c>
      <c r="B23" t="n">
        <v>110</v>
      </c>
      <c r="C23" t="inlineStr">
        <is>
          <t xml:space="preserve">CONCLUIDO	</t>
        </is>
      </c>
      <c r="D23" t="n">
        <v>9.6221</v>
      </c>
      <c r="E23" t="n">
        <v>10.39</v>
      </c>
      <c r="F23" t="n">
        <v>7.27</v>
      </c>
      <c r="G23" t="n">
        <v>36.37</v>
      </c>
      <c r="H23" t="n">
        <v>0.5</v>
      </c>
      <c r="I23" t="n">
        <v>12</v>
      </c>
      <c r="J23" t="n">
        <v>221.99</v>
      </c>
      <c r="K23" t="n">
        <v>56.13</v>
      </c>
      <c r="L23" t="n">
        <v>6.25</v>
      </c>
      <c r="M23" t="n">
        <v>10</v>
      </c>
      <c r="N23" t="n">
        <v>49.61</v>
      </c>
      <c r="O23" t="n">
        <v>27612.53</v>
      </c>
      <c r="P23" t="n">
        <v>94.64</v>
      </c>
      <c r="Q23" t="n">
        <v>606</v>
      </c>
      <c r="R23" t="n">
        <v>30.91</v>
      </c>
      <c r="S23" t="n">
        <v>21.88</v>
      </c>
      <c r="T23" t="n">
        <v>3471.96</v>
      </c>
      <c r="U23" t="n">
        <v>0.71</v>
      </c>
      <c r="V23" t="n">
        <v>0.85</v>
      </c>
      <c r="W23" t="n">
        <v>1.01</v>
      </c>
      <c r="X23" t="n">
        <v>0.21</v>
      </c>
      <c r="Y23" t="n">
        <v>1</v>
      </c>
      <c r="Z23" t="n">
        <v>10</v>
      </c>
      <c r="AA23" t="n">
        <v>225.0486873182838</v>
      </c>
      <c r="AB23" t="n">
        <v>307.9215424361025</v>
      </c>
      <c r="AC23" t="n">
        <v>278.533942596691</v>
      </c>
      <c r="AD23" t="n">
        <v>225048.6873182838</v>
      </c>
      <c r="AE23" t="n">
        <v>307921.5424361025</v>
      </c>
      <c r="AF23" t="n">
        <v>3.701884234857237e-06</v>
      </c>
      <c r="AG23" t="n">
        <v>9.019097222222221</v>
      </c>
      <c r="AH23" t="n">
        <v>278533.942596691</v>
      </c>
    </row>
    <row r="24">
      <c r="A24" t="n">
        <v>22</v>
      </c>
      <c r="B24" t="n">
        <v>110</v>
      </c>
      <c r="C24" t="inlineStr">
        <is>
          <t xml:space="preserve">CONCLUIDO	</t>
        </is>
      </c>
      <c r="D24" t="n">
        <v>9.620799999999999</v>
      </c>
      <c r="E24" t="n">
        <v>10.39</v>
      </c>
      <c r="F24" t="n">
        <v>7.27</v>
      </c>
      <c r="G24" t="n">
        <v>36.37</v>
      </c>
      <c r="H24" t="n">
        <v>0.52</v>
      </c>
      <c r="I24" t="n">
        <v>12</v>
      </c>
      <c r="J24" t="n">
        <v>222.4</v>
      </c>
      <c r="K24" t="n">
        <v>56.13</v>
      </c>
      <c r="L24" t="n">
        <v>6.5</v>
      </c>
      <c r="M24" t="n">
        <v>10</v>
      </c>
      <c r="N24" t="n">
        <v>49.78</v>
      </c>
      <c r="O24" t="n">
        <v>27663.85</v>
      </c>
      <c r="P24" t="n">
        <v>94.3</v>
      </c>
      <c r="Q24" t="n">
        <v>605.84</v>
      </c>
      <c r="R24" t="n">
        <v>30.9</v>
      </c>
      <c r="S24" t="n">
        <v>21.88</v>
      </c>
      <c r="T24" t="n">
        <v>3465.24</v>
      </c>
      <c r="U24" t="n">
        <v>0.71</v>
      </c>
      <c r="V24" t="n">
        <v>0.85</v>
      </c>
      <c r="W24" t="n">
        <v>1.01</v>
      </c>
      <c r="X24" t="n">
        <v>0.22</v>
      </c>
      <c r="Y24" t="n">
        <v>1</v>
      </c>
      <c r="Z24" t="n">
        <v>10</v>
      </c>
      <c r="AA24" t="n">
        <v>224.8664843156809</v>
      </c>
      <c r="AB24" t="n">
        <v>307.6722442497122</v>
      </c>
      <c r="AC24" t="n">
        <v>278.3084370793175</v>
      </c>
      <c r="AD24" t="n">
        <v>224866.4843156809</v>
      </c>
      <c r="AE24" t="n">
        <v>307672.2442497122</v>
      </c>
      <c r="AF24" t="n">
        <v>3.701384089410264e-06</v>
      </c>
      <c r="AG24" t="n">
        <v>9.019097222222221</v>
      </c>
      <c r="AH24" t="n">
        <v>278308.4370793175</v>
      </c>
    </row>
    <row r="25">
      <c r="A25" t="n">
        <v>23</v>
      </c>
      <c r="B25" t="n">
        <v>110</v>
      </c>
      <c r="C25" t="inlineStr">
        <is>
          <t xml:space="preserve">CONCLUIDO	</t>
        </is>
      </c>
      <c r="D25" t="n">
        <v>9.6844</v>
      </c>
      <c r="E25" t="n">
        <v>10.33</v>
      </c>
      <c r="F25" t="n">
        <v>7.25</v>
      </c>
      <c r="G25" t="n">
        <v>39.54</v>
      </c>
      <c r="H25" t="n">
        <v>0.54</v>
      </c>
      <c r="I25" t="n">
        <v>11</v>
      </c>
      <c r="J25" t="n">
        <v>222.82</v>
      </c>
      <c r="K25" t="n">
        <v>56.13</v>
      </c>
      <c r="L25" t="n">
        <v>6.75</v>
      </c>
      <c r="M25" t="n">
        <v>9</v>
      </c>
      <c r="N25" t="n">
        <v>49.94</v>
      </c>
      <c r="O25" t="n">
        <v>27715.11</v>
      </c>
      <c r="P25" t="n">
        <v>93.33</v>
      </c>
      <c r="Q25" t="n">
        <v>605.84</v>
      </c>
      <c r="R25" t="n">
        <v>29.9</v>
      </c>
      <c r="S25" t="n">
        <v>21.88</v>
      </c>
      <c r="T25" t="n">
        <v>2972.05</v>
      </c>
      <c r="U25" t="n">
        <v>0.73</v>
      </c>
      <c r="V25" t="n">
        <v>0.85</v>
      </c>
      <c r="W25" t="n">
        <v>1.01</v>
      </c>
      <c r="X25" t="n">
        <v>0.19</v>
      </c>
      <c r="Y25" t="n">
        <v>1</v>
      </c>
      <c r="Z25" t="n">
        <v>10</v>
      </c>
      <c r="AA25" t="n">
        <v>223.6020101083322</v>
      </c>
      <c r="AB25" t="n">
        <v>305.9421348545536</v>
      </c>
      <c r="AC25" t="n">
        <v>276.7434468966086</v>
      </c>
      <c r="AD25" t="n">
        <v>223602.0101083322</v>
      </c>
      <c r="AE25" t="n">
        <v>305942.1348545536</v>
      </c>
      <c r="AF25" t="n">
        <v>3.725852743585228e-06</v>
      </c>
      <c r="AG25" t="n">
        <v>8.967013888888889</v>
      </c>
      <c r="AH25" t="n">
        <v>276743.4468966086</v>
      </c>
    </row>
    <row r="26">
      <c r="A26" t="n">
        <v>24</v>
      </c>
      <c r="B26" t="n">
        <v>110</v>
      </c>
      <c r="C26" t="inlineStr">
        <is>
          <t xml:space="preserve">CONCLUIDO	</t>
        </is>
      </c>
      <c r="D26" t="n">
        <v>9.672499999999999</v>
      </c>
      <c r="E26" t="n">
        <v>10.34</v>
      </c>
      <c r="F26" t="n">
        <v>7.26</v>
      </c>
      <c r="G26" t="n">
        <v>39.61</v>
      </c>
      <c r="H26" t="n">
        <v>0.5600000000000001</v>
      </c>
      <c r="I26" t="n">
        <v>11</v>
      </c>
      <c r="J26" t="n">
        <v>223.23</v>
      </c>
      <c r="K26" t="n">
        <v>56.13</v>
      </c>
      <c r="L26" t="n">
        <v>7</v>
      </c>
      <c r="M26" t="n">
        <v>9</v>
      </c>
      <c r="N26" t="n">
        <v>50.11</v>
      </c>
      <c r="O26" t="n">
        <v>27766.43</v>
      </c>
      <c r="P26" t="n">
        <v>92.88</v>
      </c>
      <c r="Q26" t="n">
        <v>605.84</v>
      </c>
      <c r="R26" t="n">
        <v>30.6</v>
      </c>
      <c r="S26" t="n">
        <v>21.88</v>
      </c>
      <c r="T26" t="n">
        <v>3320.65</v>
      </c>
      <c r="U26" t="n">
        <v>0.72</v>
      </c>
      <c r="V26" t="n">
        <v>0.85</v>
      </c>
      <c r="W26" t="n">
        <v>1</v>
      </c>
      <c r="X26" t="n">
        <v>0.2</v>
      </c>
      <c r="Y26" t="n">
        <v>1</v>
      </c>
      <c r="Z26" t="n">
        <v>10</v>
      </c>
      <c r="AA26" t="n">
        <v>223.4685717011109</v>
      </c>
      <c r="AB26" t="n">
        <v>305.7595585389064</v>
      </c>
      <c r="AC26" t="n">
        <v>276.5782954082793</v>
      </c>
      <c r="AD26" t="n">
        <v>223468.5717011109</v>
      </c>
      <c r="AE26" t="n">
        <v>305759.5585389065</v>
      </c>
      <c r="AF26" t="n">
        <v>3.721274489109094e-06</v>
      </c>
      <c r="AG26" t="n">
        <v>8.975694444444445</v>
      </c>
      <c r="AH26" t="n">
        <v>276578.2954082793</v>
      </c>
    </row>
    <row r="27">
      <c r="A27" t="n">
        <v>25</v>
      </c>
      <c r="B27" t="n">
        <v>110</v>
      </c>
      <c r="C27" t="inlineStr">
        <is>
          <t xml:space="preserve">CONCLUIDO	</t>
        </is>
      </c>
      <c r="D27" t="n">
        <v>9.6798</v>
      </c>
      <c r="E27" t="n">
        <v>10.33</v>
      </c>
      <c r="F27" t="n">
        <v>7.25</v>
      </c>
      <c r="G27" t="n">
        <v>39.57</v>
      </c>
      <c r="H27" t="n">
        <v>0.58</v>
      </c>
      <c r="I27" t="n">
        <v>11</v>
      </c>
      <c r="J27" t="n">
        <v>223.65</v>
      </c>
      <c r="K27" t="n">
        <v>56.13</v>
      </c>
      <c r="L27" t="n">
        <v>7.25</v>
      </c>
      <c r="M27" t="n">
        <v>9</v>
      </c>
      <c r="N27" t="n">
        <v>50.27</v>
      </c>
      <c r="O27" t="n">
        <v>27817.81</v>
      </c>
      <c r="P27" t="n">
        <v>92.2</v>
      </c>
      <c r="Q27" t="n">
        <v>605.92</v>
      </c>
      <c r="R27" t="n">
        <v>30.35</v>
      </c>
      <c r="S27" t="n">
        <v>21.88</v>
      </c>
      <c r="T27" t="n">
        <v>3195.38</v>
      </c>
      <c r="U27" t="n">
        <v>0.72</v>
      </c>
      <c r="V27" t="n">
        <v>0.85</v>
      </c>
      <c r="W27" t="n">
        <v>1</v>
      </c>
      <c r="X27" t="n">
        <v>0.2</v>
      </c>
      <c r="Y27" t="n">
        <v>1</v>
      </c>
      <c r="Z27" t="n">
        <v>10</v>
      </c>
      <c r="AA27" t="n">
        <v>223.0016986983121</v>
      </c>
      <c r="AB27" t="n">
        <v>305.1207622994941</v>
      </c>
      <c r="AC27" t="n">
        <v>276.0004649854001</v>
      </c>
      <c r="AD27" t="n">
        <v>223001.698698312</v>
      </c>
      <c r="AE27" t="n">
        <v>305120.7622994941</v>
      </c>
      <c r="AF27" t="n">
        <v>3.72408299815748e-06</v>
      </c>
      <c r="AG27" t="n">
        <v>8.967013888888889</v>
      </c>
      <c r="AH27" t="n">
        <v>276000.4649854001</v>
      </c>
    </row>
    <row r="28">
      <c r="A28" t="n">
        <v>26</v>
      </c>
      <c r="B28" t="n">
        <v>110</v>
      </c>
      <c r="C28" t="inlineStr">
        <is>
          <t xml:space="preserve">CONCLUIDO	</t>
        </is>
      </c>
      <c r="D28" t="n">
        <v>9.7371</v>
      </c>
      <c r="E28" t="n">
        <v>10.27</v>
      </c>
      <c r="F28" t="n">
        <v>7.24</v>
      </c>
      <c r="G28" t="n">
        <v>43.41</v>
      </c>
      <c r="H28" t="n">
        <v>0.59</v>
      </c>
      <c r="I28" t="n">
        <v>10</v>
      </c>
      <c r="J28" t="n">
        <v>224.07</v>
      </c>
      <c r="K28" t="n">
        <v>56.13</v>
      </c>
      <c r="L28" t="n">
        <v>7.5</v>
      </c>
      <c r="M28" t="n">
        <v>8</v>
      </c>
      <c r="N28" t="n">
        <v>50.44</v>
      </c>
      <c r="O28" t="n">
        <v>27869.24</v>
      </c>
      <c r="P28" t="n">
        <v>91.25</v>
      </c>
      <c r="Q28" t="n">
        <v>605.84</v>
      </c>
      <c r="R28" t="n">
        <v>29.65</v>
      </c>
      <c r="S28" t="n">
        <v>21.88</v>
      </c>
      <c r="T28" t="n">
        <v>2850.79</v>
      </c>
      <c r="U28" t="n">
        <v>0.74</v>
      </c>
      <c r="V28" t="n">
        <v>0.85</v>
      </c>
      <c r="W28" t="n">
        <v>1.01</v>
      </c>
      <c r="X28" t="n">
        <v>0.18</v>
      </c>
      <c r="Y28" t="n">
        <v>1</v>
      </c>
      <c r="Z28" t="n">
        <v>10</v>
      </c>
      <c r="AA28" t="n">
        <v>222.0122157444244</v>
      </c>
      <c r="AB28" t="n">
        <v>303.7669080690787</v>
      </c>
      <c r="AC28" t="n">
        <v>274.7758207025888</v>
      </c>
      <c r="AD28" t="n">
        <v>222012.2157444244</v>
      </c>
      <c r="AE28" t="n">
        <v>303766.9080690788</v>
      </c>
      <c r="AF28" t="n">
        <v>3.746127870550961e-06</v>
      </c>
      <c r="AG28" t="n">
        <v>8.914930555555555</v>
      </c>
      <c r="AH28" t="n">
        <v>274775.8207025888</v>
      </c>
    </row>
    <row r="29">
      <c r="A29" t="n">
        <v>27</v>
      </c>
      <c r="B29" t="n">
        <v>110</v>
      </c>
      <c r="C29" t="inlineStr">
        <is>
          <t xml:space="preserve">CONCLUIDO	</t>
        </is>
      </c>
      <c r="D29" t="n">
        <v>9.7363</v>
      </c>
      <c r="E29" t="n">
        <v>10.27</v>
      </c>
      <c r="F29" t="n">
        <v>7.24</v>
      </c>
      <c r="G29" t="n">
        <v>43.41</v>
      </c>
      <c r="H29" t="n">
        <v>0.61</v>
      </c>
      <c r="I29" t="n">
        <v>10</v>
      </c>
      <c r="J29" t="n">
        <v>224.49</v>
      </c>
      <c r="K29" t="n">
        <v>56.13</v>
      </c>
      <c r="L29" t="n">
        <v>7.75</v>
      </c>
      <c r="M29" t="n">
        <v>8</v>
      </c>
      <c r="N29" t="n">
        <v>50.61</v>
      </c>
      <c r="O29" t="n">
        <v>27920.73</v>
      </c>
      <c r="P29" t="n">
        <v>90.3</v>
      </c>
      <c r="Q29" t="n">
        <v>605.85</v>
      </c>
      <c r="R29" t="n">
        <v>29.67</v>
      </c>
      <c r="S29" t="n">
        <v>21.88</v>
      </c>
      <c r="T29" t="n">
        <v>2861.92</v>
      </c>
      <c r="U29" t="n">
        <v>0.74</v>
      </c>
      <c r="V29" t="n">
        <v>0.85</v>
      </c>
      <c r="W29" t="n">
        <v>1.01</v>
      </c>
      <c r="X29" t="n">
        <v>0.18</v>
      </c>
      <c r="Y29" t="n">
        <v>1</v>
      </c>
      <c r="Z29" t="n">
        <v>10</v>
      </c>
      <c r="AA29" t="n">
        <v>221.4871436286955</v>
      </c>
      <c r="AB29" t="n">
        <v>303.0484812357919</v>
      </c>
      <c r="AC29" t="n">
        <v>274.1259595179523</v>
      </c>
      <c r="AD29" t="n">
        <v>221487.1436286955</v>
      </c>
      <c r="AE29" t="n">
        <v>303048.4812357919</v>
      </c>
      <c r="AF29" t="n">
        <v>3.74582008873744e-06</v>
      </c>
      <c r="AG29" t="n">
        <v>8.914930555555555</v>
      </c>
      <c r="AH29" t="n">
        <v>274125.9595179522</v>
      </c>
    </row>
    <row r="30">
      <c r="A30" t="n">
        <v>28</v>
      </c>
      <c r="B30" t="n">
        <v>110</v>
      </c>
      <c r="C30" t="inlineStr">
        <is>
          <t xml:space="preserve">CONCLUIDO	</t>
        </is>
      </c>
      <c r="D30" t="n">
        <v>9.787699999999999</v>
      </c>
      <c r="E30" t="n">
        <v>10.22</v>
      </c>
      <c r="F30" t="n">
        <v>7.22</v>
      </c>
      <c r="G30" t="n">
        <v>48.16</v>
      </c>
      <c r="H30" t="n">
        <v>0.63</v>
      </c>
      <c r="I30" t="n">
        <v>9</v>
      </c>
      <c r="J30" t="n">
        <v>224.9</v>
      </c>
      <c r="K30" t="n">
        <v>56.13</v>
      </c>
      <c r="L30" t="n">
        <v>8</v>
      </c>
      <c r="M30" t="n">
        <v>7</v>
      </c>
      <c r="N30" t="n">
        <v>50.78</v>
      </c>
      <c r="O30" t="n">
        <v>27972.28</v>
      </c>
      <c r="P30" t="n">
        <v>89.01000000000001</v>
      </c>
      <c r="Q30" t="n">
        <v>605.87</v>
      </c>
      <c r="R30" t="n">
        <v>29.3</v>
      </c>
      <c r="S30" t="n">
        <v>21.88</v>
      </c>
      <c r="T30" t="n">
        <v>2681.11</v>
      </c>
      <c r="U30" t="n">
        <v>0.75</v>
      </c>
      <c r="V30" t="n">
        <v>0.86</v>
      </c>
      <c r="W30" t="n">
        <v>1.01</v>
      </c>
      <c r="X30" t="n">
        <v>0.17</v>
      </c>
      <c r="Y30" t="n">
        <v>1</v>
      </c>
      <c r="Z30" t="n">
        <v>10</v>
      </c>
      <c r="AA30" t="n">
        <v>220.336829264689</v>
      </c>
      <c r="AB30" t="n">
        <v>301.4745703746708</v>
      </c>
      <c r="AC30" t="n">
        <v>272.7022605004183</v>
      </c>
      <c r="AD30" t="n">
        <v>220336.8292646889</v>
      </c>
      <c r="AE30" t="n">
        <v>301474.5703746708</v>
      </c>
      <c r="AF30" t="n">
        <v>3.765595070256199e-06</v>
      </c>
      <c r="AG30" t="n">
        <v>8.871527777777779</v>
      </c>
      <c r="AH30" t="n">
        <v>272702.2605004183</v>
      </c>
    </row>
    <row r="31">
      <c r="A31" t="n">
        <v>29</v>
      </c>
      <c r="B31" t="n">
        <v>110</v>
      </c>
      <c r="C31" t="inlineStr">
        <is>
          <t xml:space="preserve">CONCLUIDO	</t>
        </is>
      </c>
      <c r="D31" t="n">
        <v>9.7887</v>
      </c>
      <c r="E31" t="n">
        <v>10.22</v>
      </c>
      <c r="F31" t="n">
        <v>7.22</v>
      </c>
      <c r="G31" t="n">
        <v>48.15</v>
      </c>
      <c r="H31" t="n">
        <v>0.65</v>
      </c>
      <c r="I31" t="n">
        <v>9</v>
      </c>
      <c r="J31" t="n">
        <v>225.32</v>
      </c>
      <c r="K31" t="n">
        <v>56.13</v>
      </c>
      <c r="L31" t="n">
        <v>8.25</v>
      </c>
      <c r="M31" t="n">
        <v>7</v>
      </c>
      <c r="N31" t="n">
        <v>50.95</v>
      </c>
      <c r="O31" t="n">
        <v>28023.89</v>
      </c>
      <c r="P31" t="n">
        <v>88.98999999999999</v>
      </c>
      <c r="Q31" t="n">
        <v>605.92</v>
      </c>
      <c r="R31" t="n">
        <v>29.26</v>
      </c>
      <c r="S31" t="n">
        <v>21.88</v>
      </c>
      <c r="T31" t="n">
        <v>2660.9</v>
      </c>
      <c r="U31" t="n">
        <v>0.75</v>
      </c>
      <c r="V31" t="n">
        <v>0.86</v>
      </c>
      <c r="W31" t="n">
        <v>1.01</v>
      </c>
      <c r="X31" t="n">
        <v>0.17</v>
      </c>
      <c r="Y31" t="n">
        <v>1</v>
      </c>
      <c r="Z31" t="n">
        <v>10</v>
      </c>
      <c r="AA31" t="n">
        <v>220.3185260137303</v>
      </c>
      <c r="AB31" t="n">
        <v>301.4495270592267</v>
      </c>
      <c r="AC31" t="n">
        <v>272.6796072838517</v>
      </c>
      <c r="AD31" t="n">
        <v>220318.5260137303</v>
      </c>
      <c r="AE31" t="n">
        <v>301449.5270592268</v>
      </c>
      <c r="AF31" t="n">
        <v>3.765979797523101e-06</v>
      </c>
      <c r="AG31" t="n">
        <v>8.871527777777779</v>
      </c>
      <c r="AH31" t="n">
        <v>272679.6072838517</v>
      </c>
    </row>
    <row r="32">
      <c r="A32" t="n">
        <v>30</v>
      </c>
      <c r="B32" t="n">
        <v>110</v>
      </c>
      <c r="C32" t="inlineStr">
        <is>
          <t xml:space="preserve">CONCLUIDO	</t>
        </is>
      </c>
      <c r="D32" t="n">
        <v>9.797800000000001</v>
      </c>
      <c r="E32" t="n">
        <v>10.21</v>
      </c>
      <c r="F32" t="n">
        <v>7.21</v>
      </c>
      <c r="G32" t="n">
        <v>48.09</v>
      </c>
      <c r="H32" t="n">
        <v>0.67</v>
      </c>
      <c r="I32" t="n">
        <v>9</v>
      </c>
      <c r="J32" t="n">
        <v>225.74</v>
      </c>
      <c r="K32" t="n">
        <v>56.13</v>
      </c>
      <c r="L32" t="n">
        <v>8.5</v>
      </c>
      <c r="M32" t="n">
        <v>7</v>
      </c>
      <c r="N32" t="n">
        <v>51.11</v>
      </c>
      <c r="O32" t="n">
        <v>28075.56</v>
      </c>
      <c r="P32" t="n">
        <v>88.34</v>
      </c>
      <c r="Q32" t="n">
        <v>605.84</v>
      </c>
      <c r="R32" t="n">
        <v>29.03</v>
      </c>
      <c r="S32" t="n">
        <v>21.88</v>
      </c>
      <c r="T32" t="n">
        <v>2544.64</v>
      </c>
      <c r="U32" t="n">
        <v>0.75</v>
      </c>
      <c r="V32" t="n">
        <v>0.86</v>
      </c>
      <c r="W32" t="n">
        <v>1</v>
      </c>
      <c r="X32" t="n">
        <v>0.16</v>
      </c>
      <c r="Y32" t="n">
        <v>1</v>
      </c>
      <c r="Z32" t="n">
        <v>10</v>
      </c>
      <c r="AA32" t="n">
        <v>219.8633690594662</v>
      </c>
      <c r="AB32" t="n">
        <v>300.8267612342953</v>
      </c>
      <c r="AC32" t="n">
        <v>272.1162773551941</v>
      </c>
      <c r="AD32" t="n">
        <v>219863.3690594662</v>
      </c>
      <c r="AE32" t="n">
        <v>300826.7612342953</v>
      </c>
      <c r="AF32" t="n">
        <v>3.769480815651909e-06</v>
      </c>
      <c r="AG32" t="n">
        <v>8.862847222222221</v>
      </c>
      <c r="AH32" t="n">
        <v>272116.2773551941</v>
      </c>
    </row>
    <row r="33">
      <c r="A33" t="n">
        <v>31</v>
      </c>
      <c r="B33" t="n">
        <v>110</v>
      </c>
      <c r="C33" t="inlineStr">
        <is>
          <t xml:space="preserve">CONCLUIDO	</t>
        </is>
      </c>
      <c r="D33" t="n">
        <v>9.7837</v>
      </c>
      <c r="E33" t="n">
        <v>10.22</v>
      </c>
      <c r="F33" t="n">
        <v>7.23</v>
      </c>
      <c r="G33" t="n">
        <v>48.19</v>
      </c>
      <c r="H33" t="n">
        <v>0.6899999999999999</v>
      </c>
      <c r="I33" t="n">
        <v>9</v>
      </c>
      <c r="J33" t="n">
        <v>226.16</v>
      </c>
      <c r="K33" t="n">
        <v>56.13</v>
      </c>
      <c r="L33" t="n">
        <v>8.75</v>
      </c>
      <c r="M33" t="n">
        <v>7</v>
      </c>
      <c r="N33" t="n">
        <v>51.28</v>
      </c>
      <c r="O33" t="n">
        <v>28127.29</v>
      </c>
      <c r="P33" t="n">
        <v>87.05</v>
      </c>
      <c r="Q33" t="n">
        <v>605.84</v>
      </c>
      <c r="R33" t="n">
        <v>29.46</v>
      </c>
      <c r="S33" t="n">
        <v>21.88</v>
      </c>
      <c r="T33" t="n">
        <v>2763.08</v>
      </c>
      <c r="U33" t="n">
        <v>0.74</v>
      </c>
      <c r="V33" t="n">
        <v>0.86</v>
      </c>
      <c r="W33" t="n">
        <v>1</v>
      </c>
      <c r="X33" t="n">
        <v>0.17</v>
      </c>
      <c r="Y33" t="n">
        <v>1</v>
      </c>
      <c r="Z33" t="n">
        <v>10</v>
      </c>
      <c r="AA33" t="n">
        <v>219.3042474820895</v>
      </c>
      <c r="AB33" t="n">
        <v>300.0617464254258</v>
      </c>
      <c r="AC33" t="n">
        <v>271.4242744859778</v>
      </c>
      <c r="AD33" t="n">
        <v>219304.2474820895</v>
      </c>
      <c r="AE33" t="n">
        <v>300061.7464254258</v>
      </c>
      <c r="AF33" t="n">
        <v>3.764056161188591e-06</v>
      </c>
      <c r="AG33" t="n">
        <v>8.871527777777779</v>
      </c>
      <c r="AH33" t="n">
        <v>271424.2744859778</v>
      </c>
    </row>
    <row r="34">
      <c r="A34" t="n">
        <v>32</v>
      </c>
      <c r="B34" t="n">
        <v>110</v>
      </c>
      <c r="C34" t="inlineStr">
        <is>
          <t xml:space="preserve">CONCLUIDO	</t>
        </is>
      </c>
      <c r="D34" t="n">
        <v>9.860300000000001</v>
      </c>
      <c r="E34" t="n">
        <v>10.14</v>
      </c>
      <c r="F34" t="n">
        <v>7.19</v>
      </c>
      <c r="G34" t="n">
        <v>53.93</v>
      </c>
      <c r="H34" t="n">
        <v>0.71</v>
      </c>
      <c r="I34" t="n">
        <v>8</v>
      </c>
      <c r="J34" t="n">
        <v>226.58</v>
      </c>
      <c r="K34" t="n">
        <v>56.13</v>
      </c>
      <c r="L34" t="n">
        <v>9</v>
      </c>
      <c r="M34" t="n">
        <v>6</v>
      </c>
      <c r="N34" t="n">
        <v>51.45</v>
      </c>
      <c r="O34" t="n">
        <v>28179.08</v>
      </c>
      <c r="P34" t="n">
        <v>86.11</v>
      </c>
      <c r="Q34" t="n">
        <v>605.84</v>
      </c>
      <c r="R34" t="n">
        <v>28.37</v>
      </c>
      <c r="S34" t="n">
        <v>21.88</v>
      </c>
      <c r="T34" t="n">
        <v>2220.06</v>
      </c>
      <c r="U34" t="n">
        <v>0.77</v>
      </c>
      <c r="V34" t="n">
        <v>0.86</v>
      </c>
      <c r="W34" t="n">
        <v>1</v>
      </c>
      <c r="X34" t="n">
        <v>0.13</v>
      </c>
      <c r="Y34" t="n">
        <v>1</v>
      </c>
      <c r="Z34" t="n">
        <v>10</v>
      </c>
      <c r="AA34" t="n">
        <v>218.1325624315708</v>
      </c>
      <c r="AB34" t="n">
        <v>298.4585952482106</v>
      </c>
      <c r="AC34" t="n">
        <v>269.9741258070788</v>
      </c>
      <c r="AD34" t="n">
        <v>218132.5624315708</v>
      </c>
      <c r="AE34" t="n">
        <v>298458.5952482106</v>
      </c>
      <c r="AF34" t="n">
        <v>3.793526269833281e-06</v>
      </c>
      <c r="AG34" t="n">
        <v>8.802083333333334</v>
      </c>
      <c r="AH34" t="n">
        <v>269974.1258070788</v>
      </c>
    </row>
    <row r="35">
      <c r="A35" t="n">
        <v>33</v>
      </c>
      <c r="B35" t="n">
        <v>110</v>
      </c>
      <c r="C35" t="inlineStr">
        <is>
          <t xml:space="preserve">CONCLUIDO	</t>
        </is>
      </c>
      <c r="D35" t="n">
        <v>9.867100000000001</v>
      </c>
      <c r="E35" t="n">
        <v>10.13</v>
      </c>
      <c r="F35" t="n">
        <v>7.18</v>
      </c>
      <c r="G35" t="n">
        <v>53.88</v>
      </c>
      <c r="H35" t="n">
        <v>0.72</v>
      </c>
      <c r="I35" t="n">
        <v>8</v>
      </c>
      <c r="J35" t="n">
        <v>227</v>
      </c>
      <c r="K35" t="n">
        <v>56.13</v>
      </c>
      <c r="L35" t="n">
        <v>9.25</v>
      </c>
      <c r="M35" t="n">
        <v>6</v>
      </c>
      <c r="N35" t="n">
        <v>51.62</v>
      </c>
      <c r="O35" t="n">
        <v>28230.92</v>
      </c>
      <c r="P35" t="n">
        <v>85.23</v>
      </c>
      <c r="Q35" t="n">
        <v>605.87</v>
      </c>
      <c r="R35" t="n">
        <v>28.07</v>
      </c>
      <c r="S35" t="n">
        <v>21.88</v>
      </c>
      <c r="T35" t="n">
        <v>2070.75</v>
      </c>
      <c r="U35" t="n">
        <v>0.78</v>
      </c>
      <c r="V35" t="n">
        <v>0.86</v>
      </c>
      <c r="W35" t="n">
        <v>1</v>
      </c>
      <c r="X35" t="n">
        <v>0.13</v>
      </c>
      <c r="Y35" t="n">
        <v>1</v>
      </c>
      <c r="Z35" t="n">
        <v>10</v>
      </c>
      <c r="AA35" t="n">
        <v>217.5716463223824</v>
      </c>
      <c r="AB35" t="n">
        <v>297.6911250817472</v>
      </c>
      <c r="AC35" t="n">
        <v>269.2799019161512</v>
      </c>
      <c r="AD35" t="n">
        <v>217571.6463223824</v>
      </c>
      <c r="AE35" t="n">
        <v>297691.1250817472</v>
      </c>
      <c r="AF35" t="n">
        <v>3.796142415248214e-06</v>
      </c>
      <c r="AG35" t="n">
        <v>8.793402777777779</v>
      </c>
      <c r="AH35" t="n">
        <v>269279.9019161512</v>
      </c>
    </row>
    <row r="36">
      <c r="A36" t="n">
        <v>34</v>
      </c>
      <c r="B36" t="n">
        <v>110</v>
      </c>
      <c r="C36" t="inlineStr">
        <is>
          <t xml:space="preserve">CONCLUIDO	</t>
        </is>
      </c>
      <c r="D36" t="n">
        <v>9.856299999999999</v>
      </c>
      <c r="E36" t="n">
        <v>10.15</v>
      </c>
      <c r="F36" t="n">
        <v>7.2</v>
      </c>
      <c r="G36" t="n">
        <v>53.96</v>
      </c>
      <c r="H36" t="n">
        <v>0.74</v>
      </c>
      <c r="I36" t="n">
        <v>8</v>
      </c>
      <c r="J36" t="n">
        <v>227.42</v>
      </c>
      <c r="K36" t="n">
        <v>56.13</v>
      </c>
      <c r="L36" t="n">
        <v>9.5</v>
      </c>
      <c r="M36" t="n">
        <v>5</v>
      </c>
      <c r="N36" t="n">
        <v>51.8</v>
      </c>
      <c r="O36" t="n">
        <v>28282.83</v>
      </c>
      <c r="P36" t="n">
        <v>83.97</v>
      </c>
      <c r="Q36" t="n">
        <v>605.84</v>
      </c>
      <c r="R36" t="n">
        <v>28.42</v>
      </c>
      <c r="S36" t="n">
        <v>21.88</v>
      </c>
      <c r="T36" t="n">
        <v>2248.14</v>
      </c>
      <c r="U36" t="n">
        <v>0.77</v>
      </c>
      <c r="V36" t="n">
        <v>0.86</v>
      </c>
      <c r="W36" t="n">
        <v>1</v>
      </c>
      <c r="X36" t="n">
        <v>0.14</v>
      </c>
      <c r="Y36" t="n">
        <v>1</v>
      </c>
      <c r="Z36" t="n">
        <v>10</v>
      </c>
      <c r="AA36" t="n">
        <v>217.0073085334749</v>
      </c>
      <c r="AB36" t="n">
        <v>296.9189732221382</v>
      </c>
      <c r="AC36" t="n">
        <v>268.5814431463011</v>
      </c>
      <c r="AD36" t="n">
        <v>217007.3085334749</v>
      </c>
      <c r="AE36" t="n">
        <v>296918.9732221382</v>
      </c>
      <c r="AF36" t="n">
        <v>3.791987360765673e-06</v>
      </c>
      <c r="AG36" t="n">
        <v>8.810763888888889</v>
      </c>
      <c r="AH36" t="n">
        <v>268581.4431463011</v>
      </c>
    </row>
    <row r="37">
      <c r="A37" t="n">
        <v>35</v>
      </c>
      <c r="B37" t="n">
        <v>110</v>
      </c>
      <c r="C37" t="inlineStr">
        <is>
          <t xml:space="preserve">CONCLUIDO	</t>
        </is>
      </c>
      <c r="D37" t="n">
        <v>9.8544</v>
      </c>
      <c r="E37" t="n">
        <v>10.15</v>
      </c>
      <c r="F37" t="n">
        <v>7.2</v>
      </c>
      <c r="G37" t="n">
        <v>53.98</v>
      </c>
      <c r="H37" t="n">
        <v>0.76</v>
      </c>
      <c r="I37" t="n">
        <v>8</v>
      </c>
      <c r="J37" t="n">
        <v>227.84</v>
      </c>
      <c r="K37" t="n">
        <v>56.13</v>
      </c>
      <c r="L37" t="n">
        <v>9.75</v>
      </c>
      <c r="M37" t="n">
        <v>5</v>
      </c>
      <c r="N37" t="n">
        <v>51.97</v>
      </c>
      <c r="O37" t="n">
        <v>28334.8</v>
      </c>
      <c r="P37" t="n">
        <v>82.52</v>
      </c>
      <c r="Q37" t="n">
        <v>605.84</v>
      </c>
      <c r="R37" t="n">
        <v>28.42</v>
      </c>
      <c r="S37" t="n">
        <v>21.88</v>
      </c>
      <c r="T37" t="n">
        <v>2246.25</v>
      </c>
      <c r="U37" t="n">
        <v>0.77</v>
      </c>
      <c r="V37" t="n">
        <v>0.86</v>
      </c>
      <c r="W37" t="n">
        <v>1</v>
      </c>
      <c r="X37" t="n">
        <v>0.14</v>
      </c>
      <c r="Y37" t="n">
        <v>1</v>
      </c>
      <c r="Z37" t="n">
        <v>10</v>
      </c>
      <c r="AA37" t="n">
        <v>216.2194831077796</v>
      </c>
      <c r="AB37" t="n">
        <v>295.8410357182976</v>
      </c>
      <c r="AC37" t="n">
        <v>267.6063824849319</v>
      </c>
      <c r="AD37" t="n">
        <v>216219.4831077796</v>
      </c>
      <c r="AE37" t="n">
        <v>295841.0357182976</v>
      </c>
      <c r="AF37" t="n">
        <v>3.791256378958559e-06</v>
      </c>
      <c r="AG37" t="n">
        <v>8.810763888888889</v>
      </c>
      <c r="AH37" t="n">
        <v>267606.382484932</v>
      </c>
    </row>
    <row r="38">
      <c r="A38" t="n">
        <v>36</v>
      </c>
      <c r="B38" t="n">
        <v>110</v>
      </c>
      <c r="C38" t="inlineStr">
        <is>
          <t xml:space="preserve">CONCLUIDO	</t>
        </is>
      </c>
      <c r="D38" t="n">
        <v>9.9152</v>
      </c>
      <c r="E38" t="n">
        <v>10.09</v>
      </c>
      <c r="F38" t="n">
        <v>7.18</v>
      </c>
      <c r="G38" t="n">
        <v>61.52</v>
      </c>
      <c r="H38" t="n">
        <v>0.78</v>
      </c>
      <c r="I38" t="n">
        <v>7</v>
      </c>
      <c r="J38" t="n">
        <v>228.27</v>
      </c>
      <c r="K38" t="n">
        <v>56.13</v>
      </c>
      <c r="L38" t="n">
        <v>10</v>
      </c>
      <c r="M38" t="n">
        <v>3</v>
      </c>
      <c r="N38" t="n">
        <v>52.14</v>
      </c>
      <c r="O38" t="n">
        <v>28386.82</v>
      </c>
      <c r="P38" t="n">
        <v>82.14</v>
      </c>
      <c r="Q38" t="n">
        <v>605.88</v>
      </c>
      <c r="R38" t="n">
        <v>27.85</v>
      </c>
      <c r="S38" t="n">
        <v>21.88</v>
      </c>
      <c r="T38" t="n">
        <v>1966.81</v>
      </c>
      <c r="U38" t="n">
        <v>0.79</v>
      </c>
      <c r="V38" t="n">
        <v>0.86</v>
      </c>
      <c r="W38" t="n">
        <v>1</v>
      </c>
      <c r="X38" t="n">
        <v>0.12</v>
      </c>
      <c r="Y38" t="n">
        <v>1</v>
      </c>
      <c r="Z38" t="n">
        <v>10</v>
      </c>
      <c r="AA38" t="n">
        <v>215.5479533457569</v>
      </c>
      <c r="AB38" t="n">
        <v>294.9222190720964</v>
      </c>
      <c r="AC38" t="n">
        <v>266.7752564098766</v>
      </c>
      <c r="AD38" t="n">
        <v>215547.9533457569</v>
      </c>
      <c r="AE38" t="n">
        <v>294922.2190720964</v>
      </c>
      <c r="AF38" t="n">
        <v>3.814647796786198e-06</v>
      </c>
      <c r="AG38" t="n">
        <v>8.758680555555555</v>
      </c>
      <c r="AH38" t="n">
        <v>266775.2564098766</v>
      </c>
    </row>
    <row r="39">
      <c r="A39" t="n">
        <v>37</v>
      </c>
      <c r="B39" t="n">
        <v>110</v>
      </c>
      <c r="C39" t="inlineStr">
        <is>
          <t xml:space="preserve">CONCLUIDO	</t>
        </is>
      </c>
      <c r="D39" t="n">
        <v>9.9122</v>
      </c>
      <c r="E39" t="n">
        <v>10.09</v>
      </c>
      <c r="F39" t="n">
        <v>7.18</v>
      </c>
      <c r="G39" t="n">
        <v>61.55</v>
      </c>
      <c r="H39" t="n">
        <v>0.8</v>
      </c>
      <c r="I39" t="n">
        <v>7</v>
      </c>
      <c r="J39" t="n">
        <v>228.69</v>
      </c>
      <c r="K39" t="n">
        <v>56.13</v>
      </c>
      <c r="L39" t="n">
        <v>10.25</v>
      </c>
      <c r="M39" t="n">
        <v>2</v>
      </c>
      <c r="N39" t="n">
        <v>52.31</v>
      </c>
      <c r="O39" t="n">
        <v>28438.91</v>
      </c>
      <c r="P39" t="n">
        <v>81.92</v>
      </c>
      <c r="Q39" t="n">
        <v>605.84</v>
      </c>
      <c r="R39" t="n">
        <v>27.83</v>
      </c>
      <c r="S39" t="n">
        <v>21.88</v>
      </c>
      <c r="T39" t="n">
        <v>1957.79</v>
      </c>
      <c r="U39" t="n">
        <v>0.79</v>
      </c>
      <c r="V39" t="n">
        <v>0.86</v>
      </c>
      <c r="W39" t="n">
        <v>1.01</v>
      </c>
      <c r="X39" t="n">
        <v>0.12</v>
      </c>
      <c r="Y39" t="n">
        <v>1</v>
      </c>
      <c r="Z39" t="n">
        <v>10</v>
      </c>
      <c r="AA39" t="n">
        <v>215.4470050266623</v>
      </c>
      <c r="AB39" t="n">
        <v>294.7840971283857</v>
      </c>
      <c r="AC39" t="n">
        <v>266.6503166306183</v>
      </c>
      <c r="AD39" t="n">
        <v>215447.0050266623</v>
      </c>
      <c r="AE39" t="n">
        <v>294784.0971283857</v>
      </c>
      <c r="AF39" t="n">
        <v>3.813493614985492e-06</v>
      </c>
      <c r="AG39" t="n">
        <v>8.758680555555555</v>
      </c>
      <c r="AH39" t="n">
        <v>266650.3166306183</v>
      </c>
    </row>
    <row r="40">
      <c r="A40" t="n">
        <v>38</v>
      </c>
      <c r="B40" t="n">
        <v>110</v>
      </c>
      <c r="C40" t="inlineStr">
        <is>
          <t xml:space="preserve">CONCLUIDO	</t>
        </is>
      </c>
      <c r="D40" t="n">
        <v>9.9133</v>
      </c>
      <c r="E40" t="n">
        <v>10.09</v>
      </c>
      <c r="F40" t="n">
        <v>7.18</v>
      </c>
      <c r="G40" t="n">
        <v>61.54</v>
      </c>
      <c r="H40" t="n">
        <v>0.8100000000000001</v>
      </c>
      <c r="I40" t="n">
        <v>7</v>
      </c>
      <c r="J40" t="n">
        <v>229.11</v>
      </c>
      <c r="K40" t="n">
        <v>56.13</v>
      </c>
      <c r="L40" t="n">
        <v>10.5</v>
      </c>
      <c r="M40" t="n">
        <v>3</v>
      </c>
      <c r="N40" t="n">
        <v>52.48</v>
      </c>
      <c r="O40" t="n">
        <v>28491.06</v>
      </c>
      <c r="P40" t="n">
        <v>82.73999999999999</v>
      </c>
      <c r="Q40" t="n">
        <v>605.91</v>
      </c>
      <c r="R40" t="n">
        <v>27.87</v>
      </c>
      <c r="S40" t="n">
        <v>21.88</v>
      </c>
      <c r="T40" t="n">
        <v>1978</v>
      </c>
      <c r="U40" t="n">
        <v>0.79</v>
      </c>
      <c r="V40" t="n">
        <v>0.86</v>
      </c>
      <c r="W40" t="n">
        <v>1</v>
      </c>
      <c r="X40" t="n">
        <v>0.12</v>
      </c>
      <c r="Y40" t="n">
        <v>1</v>
      </c>
      <c r="Z40" t="n">
        <v>10</v>
      </c>
      <c r="AA40" t="n">
        <v>215.889887455734</v>
      </c>
      <c r="AB40" t="n">
        <v>295.3900684064351</v>
      </c>
      <c r="AC40" t="n">
        <v>267.1984548603769</v>
      </c>
      <c r="AD40" t="n">
        <v>215889.887455734</v>
      </c>
      <c r="AE40" t="n">
        <v>295390.0684064351</v>
      </c>
      <c r="AF40" t="n">
        <v>3.813916814979084e-06</v>
      </c>
      <c r="AG40" t="n">
        <v>8.758680555555555</v>
      </c>
      <c r="AH40" t="n">
        <v>267198.4548603769</v>
      </c>
    </row>
    <row r="41">
      <c r="A41" t="n">
        <v>39</v>
      </c>
      <c r="B41" t="n">
        <v>110</v>
      </c>
      <c r="C41" t="inlineStr">
        <is>
          <t xml:space="preserve">CONCLUIDO	</t>
        </is>
      </c>
      <c r="D41" t="n">
        <v>9.9062</v>
      </c>
      <c r="E41" t="n">
        <v>10.09</v>
      </c>
      <c r="F41" t="n">
        <v>7.19</v>
      </c>
      <c r="G41" t="n">
        <v>61.6</v>
      </c>
      <c r="H41" t="n">
        <v>0.83</v>
      </c>
      <c r="I41" t="n">
        <v>7</v>
      </c>
      <c r="J41" t="n">
        <v>229.53</v>
      </c>
      <c r="K41" t="n">
        <v>56.13</v>
      </c>
      <c r="L41" t="n">
        <v>10.75</v>
      </c>
      <c r="M41" t="n">
        <v>1</v>
      </c>
      <c r="N41" t="n">
        <v>52.66</v>
      </c>
      <c r="O41" t="n">
        <v>28543.27</v>
      </c>
      <c r="P41" t="n">
        <v>82.84999999999999</v>
      </c>
      <c r="Q41" t="n">
        <v>605.84</v>
      </c>
      <c r="R41" t="n">
        <v>27.95</v>
      </c>
      <c r="S41" t="n">
        <v>21.88</v>
      </c>
      <c r="T41" t="n">
        <v>2018.25</v>
      </c>
      <c r="U41" t="n">
        <v>0.78</v>
      </c>
      <c r="V41" t="n">
        <v>0.86</v>
      </c>
      <c r="W41" t="n">
        <v>1.01</v>
      </c>
      <c r="X41" t="n">
        <v>0.13</v>
      </c>
      <c r="Y41" t="n">
        <v>1</v>
      </c>
      <c r="Z41" t="n">
        <v>10</v>
      </c>
      <c r="AA41" t="n">
        <v>216.026046702512</v>
      </c>
      <c r="AB41" t="n">
        <v>295.5763674947987</v>
      </c>
      <c r="AC41" t="n">
        <v>267.3669738252195</v>
      </c>
      <c r="AD41" t="n">
        <v>216026.046702512</v>
      </c>
      <c r="AE41" t="n">
        <v>295576.3674947987</v>
      </c>
      <c r="AF41" t="n">
        <v>3.81118525138408e-06</v>
      </c>
      <c r="AG41" t="n">
        <v>8.758680555555555</v>
      </c>
      <c r="AH41" t="n">
        <v>267366.9738252196</v>
      </c>
    </row>
    <row r="42">
      <c r="A42" t="n">
        <v>40</v>
      </c>
      <c r="B42" t="n">
        <v>110</v>
      </c>
      <c r="C42" t="inlineStr">
        <is>
          <t xml:space="preserve">CONCLUIDO	</t>
        </is>
      </c>
      <c r="D42" t="n">
        <v>9.9032</v>
      </c>
      <c r="E42" t="n">
        <v>10.1</v>
      </c>
      <c r="F42" t="n">
        <v>7.19</v>
      </c>
      <c r="G42" t="n">
        <v>61.62</v>
      </c>
      <c r="H42" t="n">
        <v>0.85</v>
      </c>
      <c r="I42" t="n">
        <v>7</v>
      </c>
      <c r="J42" t="n">
        <v>229.96</v>
      </c>
      <c r="K42" t="n">
        <v>56.13</v>
      </c>
      <c r="L42" t="n">
        <v>11</v>
      </c>
      <c r="M42" t="n">
        <v>0</v>
      </c>
      <c r="N42" t="n">
        <v>52.83</v>
      </c>
      <c r="O42" t="n">
        <v>28595.54</v>
      </c>
      <c r="P42" t="n">
        <v>83.01000000000001</v>
      </c>
      <c r="Q42" t="n">
        <v>605.88</v>
      </c>
      <c r="R42" t="n">
        <v>28.02</v>
      </c>
      <c r="S42" t="n">
        <v>21.88</v>
      </c>
      <c r="T42" t="n">
        <v>2050.13</v>
      </c>
      <c r="U42" t="n">
        <v>0.78</v>
      </c>
      <c r="V42" t="n">
        <v>0.86</v>
      </c>
      <c r="W42" t="n">
        <v>1.01</v>
      </c>
      <c r="X42" t="n">
        <v>0.13</v>
      </c>
      <c r="Y42" t="n">
        <v>1</v>
      </c>
      <c r="Z42" t="n">
        <v>10</v>
      </c>
      <c r="AA42" t="n">
        <v>216.1339672339549</v>
      </c>
      <c r="AB42" t="n">
        <v>295.7240291270366</v>
      </c>
      <c r="AC42" t="n">
        <v>267.5005428385211</v>
      </c>
      <c r="AD42" t="n">
        <v>216133.9672339549</v>
      </c>
      <c r="AE42" t="n">
        <v>295724.0291270366</v>
      </c>
      <c r="AF42" t="n">
        <v>3.810031069583375e-06</v>
      </c>
      <c r="AG42" t="n">
        <v>8.767361111111111</v>
      </c>
      <c r="AH42" t="n">
        <v>267500.5428385211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2024-09-24T15:17:01Z</dcterms:created>
  <dcterms:modified xmlns:dcterms="http://purl.org/dc/terms/" xmlns:xsi="http://www.w3.org/2001/XMLSchema-instance" xsi:type="dcterms:W3CDTF">2024-09-24T15:17:01Z</dcterms:modified>
</cp:coreProperties>
</file>